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codeName="ThisWorkbook" defaultThemeVersion="124226"/>
  <xr:revisionPtr revIDLastSave="22" documentId="11_C622386844D419B4B6E23F8F4DB81770616807A0" xr6:coauthVersionLast="47" xr6:coauthVersionMax="47" xr10:uidLastSave="{AD43590E-B211-49AB-B3B5-F94672D5589C}"/>
  <bookViews>
    <workbookView xWindow="-108" yWindow="-108" windowWidth="23256" windowHeight="12456" xr2:uid="{00000000-000D-0000-FFFF-FFFF00000000}"/>
  </bookViews>
  <sheets>
    <sheet name="Dashboard" sheetId="4" r:id="rId1"/>
    <sheet name="Employee Data" sheetId="3" r:id="rId2"/>
    <sheet name="Calculations" sheetId="1" r:id="rId3"/>
    <sheet name="PSW_Sheet" sheetId="5" state="veryHidden" r:id="rId4"/>
  </sheets>
  <definedNames>
    <definedName name="PSWFormInput_0" hidden="1">Dashboard!$V$31</definedName>
    <definedName name="PSWFormList_0" hidden="1">'Employee Data'!$B$3:$B$98</definedName>
    <definedName name="PSWOutput_0" hidden="1">Dashboard!$B$2:$Q$44</definedName>
    <definedName name="PSWSeries_0_0_Labels" hidden="1">Calculations!$B$3:$B$11</definedName>
    <definedName name="PSWSeries_0_0_Values" hidden="1">Calculations!$C$3:$C$11</definedName>
    <definedName name="PSWSeries_1_0_Labels" hidden="1">Calculations!$I$3:$I$11</definedName>
    <definedName name="PSWSeries_1_0_Values" hidden="1">Calculations!$J$3:$J$11</definedName>
    <definedName name="PSWSeries_2_0_Labels" hidden="1">Calculations!$A$15:$A$23</definedName>
    <definedName name="PSWSeries_2_0_Values" hidden="1">Calculations!$F$15:$F$23</definedName>
    <definedName name="PSWSeries_3_0_Labels" hidden="1">Calculations!$A$15:$A$23</definedName>
    <definedName name="PSWSeries_3_0_Values" hidden="1">Calculations!$B$15:$B$23</definedName>
    <definedName name="PSWSeries_3_1_Labels" hidden="1">Calculations!$A$15:$A$23</definedName>
    <definedName name="PSWSeries_3_1_Values" hidden="1">Calculations!$C$15:$C$23</definedName>
    <definedName name="PSWSeries_3_2_Labels" hidden="1">Calculations!$A$15:$A$23</definedName>
    <definedName name="PSWSeries_3_2_Values" hidden="1">Calculations!$D$15:$D$23</definedName>
    <definedName name="PSWSeries_4_0_Values" hidden="1">'Employee Data'!$D$3:$D$98</definedName>
    <definedName name="SpreadsheetWEBInternalConnection" hidden="1">PSW_Sheet!$A$12</definedName>
    <definedName name="SpreadsheetWEBUserName" hidden="1">PSW_Sheet!$A$13</definedName>
    <definedName name="SpreadsheetWEBUserRole" hidden="1">PSW_Sheet!$A$14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" i="4" l="1"/>
  <c r="N43" i="4" s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15" i="1"/>
  <c r="D15" i="1"/>
  <c r="B15" i="1"/>
  <c r="B16" i="1"/>
  <c r="B17" i="1"/>
  <c r="B18" i="1"/>
  <c r="E18" i="1" s="1"/>
  <c r="B19" i="1"/>
  <c r="G19" i="1" s="1"/>
  <c r="B20" i="1"/>
  <c r="B21" i="1"/>
  <c r="B22" i="1"/>
  <c r="E22" i="1" s="1"/>
  <c r="B23" i="1"/>
  <c r="H16" i="1"/>
  <c r="H17" i="1"/>
  <c r="H18" i="1"/>
  <c r="H19" i="1"/>
  <c r="H20" i="1"/>
  <c r="H21" i="1"/>
  <c r="H22" i="1"/>
  <c r="H23" i="1"/>
  <c r="H15" i="1"/>
  <c r="F16" i="1"/>
  <c r="F17" i="1"/>
  <c r="F18" i="1"/>
  <c r="G18" i="1" s="1"/>
  <c r="F19" i="1"/>
  <c r="F20" i="1"/>
  <c r="F21" i="1"/>
  <c r="G21" i="1" s="1"/>
  <c r="F22" i="1"/>
  <c r="F23" i="1"/>
  <c r="G23" i="1" s="1"/>
  <c r="F15" i="1"/>
  <c r="G15" i="1" s="1"/>
  <c r="G17" i="1"/>
  <c r="H11" i="1"/>
  <c r="H4" i="1"/>
  <c r="H5" i="1"/>
  <c r="H6" i="1"/>
  <c r="H7" i="1"/>
  <c r="H8" i="1"/>
  <c r="H9" i="1"/>
  <c r="H10" i="1"/>
  <c r="H3" i="1"/>
  <c r="J3" i="1" s="1"/>
  <c r="C4" i="1"/>
  <c r="C5" i="1"/>
  <c r="C6" i="1"/>
  <c r="C7" i="1"/>
  <c r="C8" i="1"/>
  <c r="C9" i="1"/>
  <c r="C10" i="1"/>
  <c r="C11" i="1"/>
  <c r="C3" i="1"/>
  <c r="E16" i="1" l="1"/>
  <c r="E20" i="1"/>
  <c r="J9" i="1"/>
  <c r="J7" i="1"/>
  <c r="J5" i="1"/>
  <c r="G22" i="1"/>
  <c r="G20" i="1"/>
  <c r="G16" i="1"/>
  <c r="E23" i="1"/>
  <c r="E21" i="1"/>
  <c r="E19" i="1"/>
  <c r="E17" i="1"/>
  <c r="E15" i="1"/>
  <c r="J10" i="1"/>
  <c r="J8" i="1"/>
  <c r="J6" i="1"/>
  <c r="N37" i="4"/>
  <c r="N38" i="4"/>
  <c r="N39" i="4"/>
  <c r="N40" i="4"/>
  <c r="N41" i="4"/>
  <c r="N42" i="4"/>
  <c r="I15" i="1"/>
  <c r="I23" i="1"/>
  <c r="I22" i="1"/>
  <c r="I21" i="1"/>
  <c r="I20" i="1"/>
  <c r="I19" i="1"/>
  <c r="I18" i="1"/>
  <c r="I17" i="1"/>
  <c r="I16" i="1"/>
  <c r="J4" i="1"/>
  <c r="J11" i="1"/>
</calcChain>
</file>

<file path=xl/sharedStrings.xml><?xml version="1.0" encoding="utf-8"?>
<sst xmlns="http://schemas.openxmlformats.org/spreadsheetml/2006/main" count="264" uniqueCount="148">
  <si>
    <t>Department</t>
  </si>
  <si>
    <t>Sales</t>
  </si>
  <si>
    <t>Administration</t>
  </si>
  <si>
    <t>Finance</t>
  </si>
  <si>
    <t>Marketing</t>
  </si>
  <si>
    <t>Accounting</t>
  </si>
  <si>
    <t>Customer Support</t>
  </si>
  <si>
    <t>Human Resources</t>
  </si>
  <si>
    <t>Year</t>
  </si>
  <si>
    <t>Employee</t>
  </si>
  <si>
    <t>Salary Range</t>
  </si>
  <si>
    <t>Employee Count</t>
  </si>
  <si>
    <t>&lt;$30,000</t>
  </si>
  <si>
    <t>$30,000-$40,000</t>
  </si>
  <si>
    <t>$40,000-$50,000</t>
  </si>
  <si>
    <t>$50,000-$60,000</t>
  </si>
  <si>
    <t>$60,000-$70,000</t>
  </si>
  <si>
    <t>$70,000-$80,000</t>
  </si>
  <si>
    <t>$80,000-$90,000</t>
  </si>
  <si>
    <t>$90,000-$100,000</t>
  </si>
  <si>
    <t>&gt;$100,000</t>
  </si>
  <si>
    <t>Average Salary</t>
  </si>
  <si>
    <t>Number of Employees</t>
  </si>
  <si>
    <t>R&amp;D</t>
  </si>
  <si>
    <t>IT</t>
  </si>
  <si>
    <t>Sick Days</t>
  </si>
  <si>
    <t>Total Sick Days</t>
  </si>
  <si>
    <t>Average Sick Days</t>
  </si>
  <si>
    <t>Hire Date</t>
  </si>
  <si>
    <t>Bonus</t>
  </si>
  <si>
    <t>Overtime</t>
  </si>
  <si>
    <t>Total</t>
  </si>
  <si>
    <t>Salary</t>
  </si>
  <si>
    <t>Jessica Rodriguez</t>
  </si>
  <si>
    <t>Full Name</t>
  </si>
  <si>
    <t>Rose Moreno</t>
  </si>
  <si>
    <t>Richard  Garza</t>
  </si>
  <si>
    <t>Christopher Battah</t>
  </si>
  <si>
    <t>Margaret Pavlovich</t>
  </si>
  <si>
    <t>Johnathan A Wilhite</t>
  </si>
  <si>
    <t>Saif Perrine</t>
  </si>
  <si>
    <t>Janalee Eggleston</t>
  </si>
  <si>
    <t>Eric W. Kilbride</t>
  </si>
  <si>
    <t>Matthew Tait</t>
  </si>
  <si>
    <t>Shireen Battah</t>
  </si>
  <si>
    <t>Joshua Daniel</t>
  </si>
  <si>
    <t>Roshan Coon</t>
  </si>
  <si>
    <t>Joeanne Melendez</t>
  </si>
  <si>
    <t>Ricardo Bergman</t>
  </si>
  <si>
    <t>Willow Nevandro</t>
  </si>
  <si>
    <t>Donna K. Bulgar</t>
  </si>
  <si>
    <t>Kelley Reneau</t>
  </si>
  <si>
    <t>Sara Webb</t>
  </si>
  <si>
    <t>Genevieve   Knapp</t>
  </si>
  <si>
    <t xml:space="preserve">Ian Helmer </t>
  </si>
  <si>
    <t>Tiffany M Blake</t>
  </si>
  <si>
    <t>Saxton Peterson</t>
  </si>
  <si>
    <t>Melissa Torruella</t>
  </si>
  <si>
    <t xml:space="preserve">Yvette Hurtado </t>
  </si>
  <si>
    <t>Benny Melendez</t>
  </si>
  <si>
    <t>Steven  Bolin</t>
  </si>
  <si>
    <t>Brian M Stucki</t>
  </si>
  <si>
    <t>Kelly Queen</t>
  </si>
  <si>
    <t>Jacqueline N. Hildebrand</t>
  </si>
  <si>
    <t xml:space="preserve">Julia  Hegwood </t>
  </si>
  <si>
    <t>William Melendez</t>
  </si>
  <si>
    <t>Heela Kraft</t>
  </si>
  <si>
    <t>Matthew W Yamaguchi</t>
  </si>
  <si>
    <t>Manuel Steele</t>
  </si>
  <si>
    <t>James Wilson</t>
  </si>
  <si>
    <t>Bryan Brier</t>
  </si>
  <si>
    <t>Rebecca L. Haight</t>
  </si>
  <si>
    <t>Rikkie J Mahone</t>
  </si>
  <si>
    <t>Grant Tomasevic</t>
  </si>
  <si>
    <t>Alicia A. Elmasian</t>
  </si>
  <si>
    <t>Natalie H. Woodford</t>
  </si>
  <si>
    <t>Jena Coon</t>
  </si>
  <si>
    <t>Ernest Trent</t>
  </si>
  <si>
    <t>Martie Elmasian</t>
  </si>
  <si>
    <t>Cristhian Roth</t>
  </si>
  <si>
    <t>Rebecca Negrete</t>
  </si>
  <si>
    <t>Michelle  Shevlin</t>
  </si>
  <si>
    <t>Micah Chokeir</t>
  </si>
  <si>
    <t>Julie Yost</t>
  </si>
  <si>
    <t>Jonathan C. Parnell</t>
  </si>
  <si>
    <t>Jeremiah De Grazia</t>
  </si>
  <si>
    <t>Stacy L Chen</t>
  </si>
  <si>
    <t xml:space="preserve">Elena Miriam Hillen </t>
  </si>
  <si>
    <t>Natalie H. Zeidell</t>
  </si>
  <si>
    <t>Alyssa Adefioye</t>
  </si>
  <si>
    <t>Kevin Nevandro</t>
  </si>
  <si>
    <t>Cassandra Perry</t>
  </si>
  <si>
    <t>Krisaundra Hightower</t>
  </si>
  <si>
    <t>Cindy Summerville</t>
  </si>
  <si>
    <t>Erik G. Rinehart</t>
  </si>
  <si>
    <t>Ahlam Aby</t>
  </si>
  <si>
    <t>Alexis Ripley</t>
  </si>
  <si>
    <t>Michelle  Greenwell</t>
  </si>
  <si>
    <t>Ricardo Sherrell</t>
  </si>
  <si>
    <t>Matthew H. Rios</t>
  </si>
  <si>
    <t>Laura S Greenwell</t>
  </si>
  <si>
    <t>Bryan Anderson</t>
  </si>
  <si>
    <t>Marylou M. Diaz</t>
  </si>
  <si>
    <t>Joshua Fields</t>
  </si>
  <si>
    <t>Stephen H. Thomas</t>
  </si>
  <si>
    <t>Jacqueline N. Gappy</t>
  </si>
  <si>
    <t>Corine M. Henderson</t>
  </si>
  <si>
    <t>Laura Aguirre</t>
  </si>
  <si>
    <t>Rosa I. Peralta</t>
  </si>
  <si>
    <t>Harman Abraha</t>
  </si>
  <si>
    <t>Jesse Wooten</t>
  </si>
  <si>
    <t>Elena Miriam Woodburn</t>
  </si>
  <si>
    <t>Gabriel R. Self</t>
  </si>
  <si>
    <t>Micah Talia</t>
  </si>
  <si>
    <t>Benny Erwin</t>
  </si>
  <si>
    <t>James Oberndorfer</t>
  </si>
  <si>
    <t xml:space="preserve">Ryan Kennedy </t>
  </si>
  <si>
    <t>Julie Harken</t>
  </si>
  <si>
    <t>Tamara Pacheco</t>
  </si>
  <si>
    <t>Ann Sharp</t>
  </si>
  <si>
    <t>Elena Miriam Takahashi</t>
  </si>
  <si>
    <t>Katherine Battah</t>
  </si>
  <si>
    <t>John  Michael</t>
  </si>
  <si>
    <t>Alison Johnson</t>
  </si>
  <si>
    <t>Joshua Johnson</t>
  </si>
  <si>
    <t>Tony Merrick</t>
  </si>
  <si>
    <t>Ernest Talia</t>
  </si>
  <si>
    <t>Moriel Caldwell</t>
  </si>
  <si>
    <t>Ryan  Mesko</t>
  </si>
  <si>
    <t>Brian Tomasevic</t>
  </si>
  <si>
    <t>Performance Score</t>
  </si>
  <si>
    <t>2.0.0.0</t>
  </si>
  <si>
    <t>%3c%3fxml+version%3d%221.0%22+encoding%3d%22utf-16%22%3f%3e%0d%0a%3cSavingCells+xmlns%3axsi%3d%22http%3a%2f%2fwww.w3.org%2f2001%2fXMLSchema-instance%22+xmlns%3axsd%3d%22http%3a%2f%2fwww.w3.org%2f2001%2fXMLSchema%22+CellCount%3d%220%22+SavingCellPrefix%3d%22PSWSavingCell_%22+%2f%3e</t>
  </si>
  <si>
    <t>UEsFBgAAAAAAAAAAAAAAAAAAAAAAAA%3d%3d</t>
  </si>
  <si>
    <t>%3c%3fxml+version%3d%221.0%22+encoding%3d%22utf-16%22%3f%3e%0d%0a%3cPageLayouts+xmlns%3axsi%3d%22http%3a%2f%2fwww.w3.org%2f2001%2fXMLSchema-instance%22+xmlns%3axsd%3d%22http%3a%2f%2fwww.w3.org%2f2001%2fXMLSchema%22+IsTabsVisible%3d%22true%22+InitialPageIndex%3d%220%22%3e%0d%0a++%3cPageLayout+Index%3d%220%22+IsPageHidingEnabled%3d%22false%22+Order%3d%220%22+FileName%3d%221.+Dashboard%22+IsAjaxEnabled%3d%22true%22+Recipient%3d%22Enter+e-mail+address+here.%22+Location%3d%22Bottom%22+Alignment%3d%22Center%22+AutoResponseEmail%3d%22False%22+NotificationEmail%3d%22False%22+PageForwarding%3d%22False%22+PageForwardingCustomPage%3d%22False%22+PageForwardingIsExternalURL%3d%22False%22+PageForwardingExternalURL%3d%22None%22%3e%0d%0a++++%3cControls%3e%0d%0a++++++%3cPageControl+Enabled%3d%22false%22+Type%3d%22Calculate%22+Order%3d%220%22+CellLink%3d%22DEFAULT%22+Name%3d%22Calculate%22+%2f%3e%0d%0a++++++%3cPageControl+Enabled%3d%22false%22+Type%3d%22Reset%22+Order%3d%221%22+CellLink%3d%22DEFAULT%22+Name%3d%22Reset%22+%2f%3e%0d%0a++++++%3cPageControl+Enabled%3d%22false%22+Type%3d%22Send+Results%22+Order%3d%222%22+CellLink%3d%22DEFAULT%22+Name%3d%22Submit%22+%2f%3e%0d%0a++++++%3cPageControl+Enabled%3d%22false%22+Type%3d%22Save%22+Order%3d%223%22+CellLink%3d%22DEFAULT%22+Name%3d%22Save%22+%2f%3e%0d%0a++++++%3cPageControl+Enabled%3d%22false%22+Type%3d%22Back%22+Order%3d%225%22+CellLink%3d%22DEFAULT%22+Name%3d%22Back%22+%2f%3e%0d%0a++++++%3cPageControl+Enabled%3d%22false%22+Type%3d%22Next%22+Order%3d%224%22+CellLink%3d%22DEFAULT%22+Name%3d%22Next%22+%2f%3e%0d%0a++++%3c%2fControls%3e%0d%0a++%3c%2fPageLayout%3e%0d%0a++%3cApplicationName%3eHR_Dashboard%3c%2fApplicationName%3e%0d%0a%3c%2fPageLayouts%3e</t>
  </si>
  <si>
    <t>tr-TR</t>
  </si>
  <si>
    <t>HUMAN RESOURCES</t>
  </si>
  <si>
    <t>%3c%3fxml+version%3d%221.0%22+encoding%3d%22utf-16%22%3f%3e%0d%0a%3cPageInputCells+xmlns%3axsi%3d%22http%3a%2f%2fwww.w3.org%2f2001%2fXMLSchema-instance%22+xmlns%3axsd%3d%22http%3a%2f%2fwww.w3.org%2f2001%2fXMLSchema%22%3e%0d%0a++%3cInputCells+InputPrefix%3d%22PSWInput_%22+ListPrefix%3d%22PSWList_%22+CellCount%3d%220%22+%2f%3e%0d%0a++%3cInputCells+InputPrefix%3d%22PSWInput_%22+ListPrefix%3d%22PSWList_%22+CellCount%3d%220%22+%2f%3e%0d%0a++%3cInputCells+InputPrefix%3d%22PSWInput_%22+ListPrefix%3d%22PSWList_%22+CellCount%3d%220%22+%2f%3e%0d%0a++%3cInputCells+InputPrefix%3d%22PSWInput_%22+ListPrefix%3d%22PSWList_%22+CellCount%3d%220%22+%2f%3e%0d%0a++%3cInputCells+InputPrefix%3d%22PSWInput_%22+ListPrefix%3d%22PSWList_%22+CellCount%3d%220%22+%2f%3e%0d%0a++%3cInputCells+InputPrefix%3d%22PSWInput_%22+ListPrefix%3d%22PSWList_%22+CellCount%3d%220%22+%2f%3e%0d%0a++%3cInputCells+InputPrefix%3d%22PSWInput_%22+ListPrefix%3d%22PSWList_%22+CellCount%3d%220%22+%2f%3e%0d%0a%3c%2fPageInputCells%3e</t>
  </si>
  <si>
    <t>Type:System.Runtime.InteropServices.COMException Message:Yazdığınız formülde bir hata var.
• Sık rastlanan formül sorunlarının giderilmesi hakkında bilgi için Yardım'ı tıklatın.
• İşlev girerken yardım almak için İşlev Sihirbazı'nı tıklatın (Formüller sekmesi, İşlev Kitaplığı grubu).
• Bir formül girmeye çalışmıyorsanız, eşittir işareti (=) ya da eksi işareti (-) kullanmayın veya tek tırnak işaretiyle (') başlatın. StackTrace:   at System.RuntimeType.ForwardCallToInvokeMember(String memberName, BindingFlags flags, Object target, Int32[] aWrapperTypes, MessageData&amp; msgData)_x000D_
   at Microsoft.Office.Interop.Excel.Names.Add(Object Name, Object RefersTo, Object Visible, Object MacroType, Object ShortcutKey, Object Category, Object NameLocal, Object RefersToLocal, Object CategoryLocal, Object RefersToR1C1, Object RefersToR1C1Local)_x000D_
   at Pagos.SpreadsheetWEB.Wizard.Helpers.ExcelHelper.AddName(String Name, String FormulaA1)Type:System.Runtime.InteropServices.COMException Message:Yazdığınız formülde bir hata var.
• Sık rastlanan formül sorunlarının giderilmesi hakkında bilgi için Yardım'ı tıklatın.
• İşlev girerken yardım almak için İşlev Sihirbazı'nı tıklatın (Formüller sekmesi, İşlev Kitaplığı grubu).
• Bir formül girmeye çalışmıyorsanız, eşittir işareti (=) ya da eksi işareti (-) kullanmayın veya tek tırnak işaretiyle (') başlatın. StackTrace:   at System.RuntimeType.ForwardCallToInvokeMember(String memberName, BindingFlags flags, Object target, Int32[] aWrapperTypes, MessageData&amp; msgData)_x000D_
   at Microsoft.Office.Interop.Excel.Names.Add(Object Name, Object RefersTo, Object Visible, Object MacroType, Object ShortcutKey, Object Category, Object NameLocal, Object RefersToLocal, Object CategoryLocal, Object RefersToR1C1, Object RefersToR1C1Local)_x000D_
   at Pagos.SpreadsheetWEB.Wizard.Helpers.ExcelHelper.AddName(String Name, String FormulaA1)Type:System.Runtime.InteropServices.COMException Message:Yazdığınız formülde bir hata var.
• Sık rastlanan formül sorunlarının giderilmesi hakkında bilgi için Yardım'ı tıklatın.
• İşlev girerken yardım almak için İşlev Sihirbazı'nı tıklatın (Formüller sekmesi, İşlev Kitaplığı grubu).
• Bir formül girmeye çalışmıyorsanız, eşittir işareti (=) ya da eksi işareti (-) kullanmayın veya tek tırnak işaretiyle (') başlatın. StackTrace:   at System.RuntimeType.ForwardCallToInvokeMember(String memberName, BindingFlags flags, Object target, Int32[] aWrapperTypes, MessageData&amp; msgData)_x000D_
   at Microsoft.Office.Interop.Excel.Names.Add(Object Name, Object RefersTo, Object Visible, Object MacroType, Object ShortcutKey, Object Category, Object NameLocal, Object RefersToLocal, Object CategoryLocal, Object RefersToR1C1, Object RefersToR1C1Local)_x000D_
   at Pagos.SpreadsheetWEB.Wizard.Helpers.ExcelHelper.AddName(String Name, String FormulaA1)Type:System.Runtime.InteropServices.COMException Message:Yazdığınız formülde bir hata var.
• Sık rastlanan formül sorunlarının giderilmesi hakkında bilgi için Yardım'ı tıklatın.
• İşlev girerken yardım almak için İşlev Sihirbazı'nı tıklatın (Formüller sekmesi, İşlev Kitaplığı grubu).
• Bir formül girmeye çalışmıyorsanız, eşittir işareti (=) ya da eksi işareti (-) kullanmayın veya tek tırnak işaretiyle (') başlatın. StackTrace:   at System.RuntimeType.ForwardCallToInvokeMember(String memberName, BindingFlags flags, Object target, Int32[] aWrapperTypes, MessageData&amp; msgData)_x000D_
   at Microsoft.Office.Interop.Excel.Names.Add(Object Name, Object RefersTo, Object Visible, Object MacroType, Object ShortcutKey, Object Category, Object NameLocal, Object RefersToLocal, Object CategoryLocal, Object RefersToR1C1, Object RefersToR1C1Local)_x000D_
   at Pagos.SpreadsheetWEB.Wizard.Helpers.ExcelHelper.AddName(String Name, String FormulaA1)Type:System.Runtime.InteropServices.COMException Message:Yazdığınız formülde bir hata var.
• Sık rastlanan formül sorunlarının giderilmesi hakkında bilgi için Yardım'ı tıklatın.
• İşlev girerken yardım almak için İşlev Sihirbazı'nı tıklatın (Formüller sekmesi, İşlev Kitaplığı grubu).
• Bir formül girmeye çalışmıyorsanız, eşittir işareti (=) ya da eksi işareti (-) kullanmayın veya tek tırnak işaretiyle (') başlatın. StackTrace:   at System.RuntimeType.ForwardCallToInvokeMember(String memberName, BindingFlags flags, Object target, Int32[] aWrapperTypes, MessageData&amp; msgData)_x000D_
   at Microsoft.Office.Interop.Excel.Names.Add(Object Name, Object RefersTo, Object Visible, Object MacroType, Object ShortcutKey, Object Category, Object NameLocal, Object RefersToLocal, Object CategoryLocal, Object RefersToR1C1, Object RefersToR1C1Local)_x000D_
   at Pagos.SpreadsheetWEB.Wizard.Helpers.ExcelHelper.AddName(String Name, String FormulaA1)Type:System.Runtime.InteropServices.COMException Message:Yazdığınız formülde bir hata var.
• Sık rastlanan formül sorunlarının giderilmesi hakkında bilgi için Yardım'ı tıklatın.
• İşlev girerken yardım almak için İşlev Sihirbazı'nı tıklatın (Formüller sekmesi, İşlev Kitaplığı grubu).
• Bir formül girmeye çalışmıyorsanız, eşittir işareti (=) ya da eksi işareti (-) kullanmayın veya tek tırnak işaretiyle (') başlatın. StackTrace:   at System.RuntimeType.ForwardCallToInvokeMember(String memberName, BindingFlags flags, Object target, Int32[] aWrapperTypes, MessageData&amp; msgData)_x000D_
   at Microsoft.Office.Interop.Excel.Names.Add(Object Name, Object RefersTo, Object Visible, Object MacroType, Object ShortcutKey, Object Category, Object NameLocal, Object RefersToLocal, Object CategoryLocal, Object RefersToR1C1, Object RefersToR1C1Local)_x000D_
   at Pagos.SpreadsheetWEB.Wizard.Helpers.ExcelHelper.AddName(String Name, String FormulaA1)Type:System.Runtime.InteropServices.COMException Message:Yazdığınız formülde bir hata var.
• Sık rastlanan formül sorunlarının giderilmesi hakkında bilgi için Yardım'ı tıklatın.
• İşlev girerken yardım almak için İşlev Sihirbazı'nı tıklatın (Formüller sekmesi, İşlev Kitaplığı grubu).
• Bir formül girmeye çalışmıyorsanız, eşittir işareti (=) ya da eksi işareti (-) kullanmayın veya tek tırnak işaretiyle (') başlatın. StackTrace:   at System.RuntimeType.ForwardCallToInvokeMember(String memberName, BindingFlags flags, Object target, Int32[] aWrapperTypes, MessageData&amp; msgData)_x000D_
   at Microsoft.Office.Interop.Excel.Names.Add(Object Name, Object RefersTo, Object Visible, Object MacroType, Object ShortcutKey, Object Category, Object NameLocal, Object RefersToLocal, Object CategoryLocal, Object RefersToR1C1, Object RefersToR1C1Local)_x000D_
   at Pagos.SpreadsheetWEB.Wizard.Helpers.ExcelHelper.AddName(String Name, String FormulaA1)Type:System.Runtime.InteropServices.COMException Message:Yazdığınız formülde bir hata var.
• Sık rastlanan formül sorunlarının giderilmesi hakkında bilgi için Yardım'ı tıklatın.
• İşlev girerken yardım almak için İşlev Sihirbazı'nı tıklatın (Formüller sekmesi, İşlev Kitaplığı grubu).
• Bir formül girmeye çalışmıyorsanız, eşittir işareti (=) ya da eksi işareti (-) kullanmayın veya tek tırnak işaretiyle (') başlatın. StackTrace:   at System.RuntimeType.ForwardCallToInvokeMember(String memberName, BindingFlags flags, Object target, Int32[] aWrapperTypes, MessageData&amp; msgData)_x000D_
   at Microsoft.Office.Interop.Excel.Names.Add(Object Name, Object RefersTo, Object Visible, Object MacroType, Object ShortcutKey, Object Category, Object NameLocal, Object RefersToLocal, Object CategoryLocal, Object RefersToR1C1, Object RefersToR1C1Local)_x000D_
   at Pagos.SpreadsheetWEB.Wizard.Helpers.ExcelHelper.AddName(String Name, String FormulaA1)Type:System.Runtime.InteropServices.COMException Message:Yazdığınız formülde bir hata var.
• Sık rastlanan formül sorunlarının giderilmesi hakkında bilgi için Yardım'ı tıklatın.
• İşlev girerken yardım almak için İşlev Sihirbazı'nı tıklatın (Formüller sekmesi, İşlev Kitaplığı grubu).
• Bir formül girmeye çalışmıyorsanız, eşittir işareti (=) ya da eksi işareti (-) kullanmayın veya tek tırnak işaretiyle (') başlatın. StackTrace:   at System.RuntimeType.ForwardCallToInvokeMember(String memberName, BindingFlags flags, Object target, Int32[] aWrapperTypes, MessageData&amp; msgData)_x000D_
   at Microsoft.Office.Interop.Excel.Names.Add(Object Name, Object RefersTo, Object Visible, Object MacroType, Object ShortcutKey, Object Category, Object NameLocal, Object RefersToLocal, Object CategoryLocal, Object RefersToR1C1, Object RefersToR1C1Local)_x000D_
   at Pagos.SpreadsheetWEB.Wizard.Helpers.ExcelHelper.AddName(String Name, String FormulaA1)Type:System.Runtime.InteropServices.COMException Message:Yazdığınız formülde bir hata var.
• Sık rastlanan formül sorunlarının giderilmesi hakkında bilgi için Yardım'ı tıklatın.
• İşlev girerken yardım almak için İşlev Sihirbazı'nı tıklatın (Formüller sekmesi, İşlev Kitaplığı grubu).
• Bir formül girmeye çalışmıyorsanız, eşittir işareti (=) ya da eksi işareti (-) kullanmayın veya tek tırnak işaretiyle (') başlatın. StackTrace:   at System.RuntimeType.ForwardCallToInvokeMember(String memberName, BindingFlags flags, Object target, Int32[] aWrapperTypes, MessageData&amp; msgData)_x000D_
   at Microsoft.Office.Interop.Excel.Names.Add(Object Name, Object RefersTo, Object Visible, Object MacroType, Object ShortcutKey, Object Category, Object NameLocal, Object RefersToLocal, Object CategoryLocal, Object RefersToR1C1, Object RefersToR1C1Local)_x000D_
   at Pagos.SpreadsheetWEB.Wizard.Helpers.ExcelHelper.AddName(String Name, String FormulaA1)</t>
  </si>
  <si>
    <t xml:space="preserve">
.Class45{font-family: Verdana; font-size:14pt; color:#376091;font-weight: bold;border: 0.5pt  None  Black ;background-color:White; text-align:center;vertical-align:middle;}
.Class46{font-family: Calibri; font-size:11pt; color:Black;border: 0.5pt  None  Black ;background-color:White; text-align:left;vertical-align:bottom;}
.Class47{font-family: Calibri; font-size:11pt; color:Black;border: 0.5pt  None  Black ;background-color:White; text-align:left;vertical-align:middle;}
.Class48{font-family: Calibri; font-size:11pt; color:#EEECE1;font-weight: bold;border-bottom-style: Solid ;border-width: 0.5pt ;border-top-color: Black ;border-left-color: Black ;border-right-color: Black ;border-bottom-color: #376091 ;background-color:#376091; text-align:left;vertical-align:middle;}
.Class49{font-family: Calibri; font-size:11pt; color:#EEECE1;font-weight: bold;border-bottom-style: Solid ;border-width: 0.5pt ;border-top-color: Black ;border-left-color: Black ;border-right-color: Black ;border-bottom-color: #376091 ;background-color:#376091; text-align:right;vertical-align:middle;}
.Class50{font-family: Calibri; font-size:11pt; color:Black;border-top-style: Solid ;border-bottom-style: Solid ;border-width: 0.5pt ;border-top-color: #376091 ;border-left-color: Black ;border-right-color: Black ;border-bottom-color: #376091 ;background-color:#B8CCE4; text-align:left;vertical-align:middle;}
.Class51{font-family: Calibri; font-size:11pt; color:Black;border-top-style: Solid ;border-bottom-style: Solid ;border-width: 0.5pt ;border-top-color: #376091 ;border-left-color: Black ;border-right-color: Black ;border-bottom-color: #376091 ;background-color:White; text-align:right;vertical-align:middle;}
.Class52{font-family: Calibri; font-size:11pt; color:Black;border-top-style: Solid ;border-width: 0.5pt ;border-top-color: #376091 ;border-left-color: Black ;border-right-color: Black ;border-bottom-color: Black ;background-color:White; text-align:left;vertical-align:bottom;}</t>
  </si>
  <si>
    <t xml:space="preserve"> %3c%3fxml+version%3d%221.0%22+encoding%3d%22utf-16%22%3f%3e%0d%0a%3cTables+xmlns%3axsi%3d%22http%3a%2f%2fwww.w3.org%2f2001%2fXMLSchema-instance%22+xmlns%3axsd%3d%22http%3a%2f%2fwww.w3.org%2f2001%2fXMLSchema%22+InputPrefix%3d%22PSWInput_%22%3e%0d%0a++%3cTable+Name%3d%22PSWOutput_0%22+ColumnWidths%3d%2248-48-48-48-48-48-48-48-48-48-48-48-48-48-48-48%22+RowCount%3d%2243%22+Width%3d%22768%22+InputPrefix%3d%22PSWInput_%22%3e%0d%0a++++%3cTR%3e%0d%0a++++++%3cTD+Style%3d%22Class45%22+Merge%3d%22True%22+RowSpan%3d%22%22+ColSpan%3d%2216%22+Format%3d%22General%22+Width%3d%22768%22+Text%3d%22HUMAN+RESOURCES%22+Height%3d%2224.75%22+Align%3d%22Center%22+CellHasFormula%3d%22False%22+FontName%3d%22Verdana%22+WrapText%3d%22False%22+FontSize%3d%2214%22+X%3d%221%22+Y%3d%221%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222%22%3e%0d%0a++++++++%3cChart%3e%0d%0a++++++++++%3cNameIndex%3e0%3c%2fNameIndex%3e%0d%0a++++++++++%3cZOrder%3e1%3c%2fZOrder%3e%0d%0a++++++++++%3cChartType%3exlColumnClustered%3c%2fChartType%3e%0d%0a++++++++++%3cChartHeight%3e186%3c%2fChartHeight%3e%0d%0a++++++++++%3cChartWidth%3e360%3c%2fChartWidth%3e%0d%0a++++++++++%3cPlotHeight%3e140.35%3c%2fPlotHeight%3e%0d%0a++++++++++%3cPlotWidth%3e338%3c%2fPlotWidth%3e%0d%0a++++++++++%3cPlotTop%3e30.65%3c%2fPlotTop%3e%0d%0a++++++++++%3cPlotLeft%3e7%3c%2fPlotLeft%3e%0d%0a++++++++++%3cPlotColor%3e-1%3c%2fPlotColor%3e%0d%0a++++++++++%3cWallColor%3e-1%3c%2fWallColor%3e%0d%0a++++++++++%3cLegendBoxBackColor%3e-1%3c%2fLegendBoxBackColor%3e%0d%0a++++++++++%3cLegendBoxTop+%2f%3e%0d%0a++++++++++%3cLegendBoxLeft+%2f%3e%0d%0a++++++++++%3cXAxisLabelStep%3e1%3c%2fXAxisLabelStep%3e%0d%0a++++++++++%3cXAxisTitle+%2f%3e%0d%0a++++++++++%3cYAxisTitle+%2f%3e%0d%0a++++++++++%3cXAxisHasMajorGrid%3efalse%3c%2fXAxisHasMajorGrid%3e%0d%0a++++++++++%3cYAxisHasMajorGrid%3etrue%3c%2fYAxisHasMajorGrid%3e%0d%0a++++++++++%3cXAxisHasMinorGrid%3efalse%3c%2fXAxisHasMinorGrid%3e%0d%0a++++++++++%3cYAxisHasMinorGrid%3efalse%3c%2fYAxisHasMinorGrid%3e%0d%0a++++++++++%3cTop%3e0.45%3c%2fTop%3e%0d%0a++++++++++%3cLeft%3e0.3125%3c%2fLeft%3e%0d%0a++++++++++%3cTitle%3eNumber+of+Employees+by+Year%3c%2fTitle%3e%0d%0a++++++++++%3cFont+%2f%3e%0d%0a++++++++++%3cChartColor%3e-1%3c%2fChartColor%3e%0d%0a++++++++++%3cSeriesCollection%3e%0d%0a++++++++++++%3cSeries%3e%0d%0a++++++++++++++%3cNameIndex%3e0%3c%2fNameIndex%3e%0d%0a++++++++++++++%3cName%3eSeri+1%3c%2fName%3e%0d%0a++++++++++++++%3cColor%3e-11566659%3c%2fColor%3e%0d%0a++++++++++++++%3cBorderColor%3e-65537%3c%2fBorderColor%3e%0d%0a++++++++++++%3c%2fSeries%3e%0d%0a++++++++++%3c%2fSeriesCollection%3e%0d%0a++++++++++%3cLegendPosition+%2f%3e%0d%0a++++++++++%3cHasLegend%3efalse%3c%2fHasLegend%3e%0d%0a++++++++++%3cAbsoluteTop%3e31.5%3c%2fAbsoluteTop%3e%0d%0a++++++++++%3cAbsoluteLeft%3e15%3c%2fAbsoluteLeft%3e%0d%0a++++++++%3c%2fChart%3e%0d%0a++++++%3c%2fTD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222%22%3e%0d%0a++++++++%3cChart%3e%0d%0a++++++++++%3cNameIndex%3e2%3c%2fNameIndex%3e%0d%0a++++++++++%3cZOrder%3e3%3c%2fZOrder%3e%0d%0a++++++++++%3cChartType%3exlBarClustered%3c%2fChartType%3e%0d%0a++++++++++%3cChartHeight%3e186%3c%2fChartHeight%3e%0d%0a++++++++++%3cChartWidth%3e360%3c%2fChartWidth%3e%0d%0a++++++++++%3cPlotHeight%3e161.322598425197%3c%2fPlotHeight%3e%0d%0a++++++++++%3cPlotWidth%3e332.3%3c%2fPlotWidth%3e%0d%0a++++++++++%3cPlotTop%3e20.1885826771654%3c%2fPlotTop%3e%0d%0a++++++++++%3cPlotLeft%3e1%3c%2fPlotLeft%3e%0d%0a++++++++++%3cPlotColor%3e-1%3c%2fPlotColor%3e%0d%0a++++++++++%3cWallColor%3e-1%3c%2fWallColor%3e%0d%0a++++++++++%3cLegendBoxBackColor%3e-1%3c%2fLegendBoxBackColor%3e%0d%0a++++++++++%3cLegendBoxTop+%2f%3e%0d%0a++++++++++%3cLegendBoxLeft+%2f%3e%0d%0a++++++++++%3cXAxisLabelStep%3e1%3c%2fXAxisLabelStep%3e%0d%0a++++++++++%3cXAxisTitle+%2f%3e%0d%0a++++++++++%3cYAxisTitle+%2f%3e%0d%0a++++++++++%3cXAxisHasMajorGrid%3efalse%3c%2fXAxisHasMajorGrid%3e%0d%0a++++++++++%3cYAxisHasMajorGrid%3etrue%3c%2fYAxisHasMajorGrid%3e%0d%0a++++++++++%3cXAxisHasMinorGrid%3efalse%3c%2fXAxisHasMinorGrid%3e%0d%0a++++++++++%3cYAxisHasMinorGrid%3efalse%3c%2fYAxisHasMinorGrid%3e%0d%0a++++++++++%3cTop%3e0.45%3c%2fTop%3e%0d%0a++++++++++%3cLeft%3e0.09375%3c%2fLeft%3e%0d%0a++++++++++%3cTitle%3eHeadcount%3c%2fTitle%3e%0d%0a++++++++++%3cFont+%2f%3e%0d%0a++++++++++%3cChartColor%3e-1%3c%2fChartColor%3e%0d%0a++++++++++%3cSeriesCollection%3e%0d%0a++++++++++++%3cSeries%3e%0d%0a++++++++++++++%3cNameIndex%3e0%3c%2fNameIndex%3e%0d%0a++++++++++++++%3cName%3eSeri+1%3c%2fName%3e%0d%0a++++++++++++++%3cColor%3e-11566659%3c%2fColor%3e%0d%0a++++++++++++++%3cBorderColor%3e-65537%3c%2fBorderColor%3e%0d%0a++++++++++++%3c%2fSeries%3e%0d%0a++++++++++%3c%2fSeriesCollection%3e%0d%0a++++++++++%3cLegendPosition+%2f%3e%0d%0a++++++++++%3cHasLegend%3efalse%3c%2fHasLegend%3e%0d%0a++++++++++%3cAbsoluteTop%3e31.5%3c%2fAbsoluteTop%3e%0d%0a++++++++++%3cAbsoluteLeft%3e388.5%3c%2fAbsoluteLeft%3e%0d%0a++++++++%3c%2fChart%3e%0d%0a++++++%3c%2fTD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222%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223%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224%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225%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226%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227%22+%2f%3e%0d%0a++++++%3cTD+Style%3d%22Class46%22+Merge%3d%22False%22+RowSpan%3d%22%22+ColSpan%3d%22%22+Format%3d%22General%22+Width%3d%2248%22+Text%3d%22%22+Height%3d%2215%22+Align%3d%22Left%22+CellHasFormula%3d%22False%22+FontName%3</t>
  </si>
  <si>
    <t xml:space="preserve"> d%22Calibri%22+WrapText%3d%22False%22+FontSize%3d%2211%22+X%3d%229%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227%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228%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229%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2210%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2210%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2211%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2211%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2212%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2212%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2213%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2213%22+%2f%3e%0d%0a++++%3c%2fTR%3e%0d%0a++++%3cTR%3e%0d%0a++++++%3cTD+Style%3d%22Class46%22+Merge%3d%22False%22+RowSpan%3d%22%22+ColSpan%3d%22%22+Format%3d%22General%22+Width%3d%2248%22+Text%3d%22%22+He</t>
  </si>
  <si>
    <t xml:space="preserve"> ight%3d%2215%22+Align%3d%22Left%22+CellHasFormula%3d%22False%22+FontName%3d%22Calibri%22+WrapText%3d%22False%22+FontSize%3d%2211%22+X%3d%221%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2214%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2214%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2215%22%3e%0d%0a++++++++%3cChart%3e%0d%0a++++++++++%3cNameIndex%3e1%3c%2fNameIndex%3e%0d%0a++++++++++%3cZOrder%3e2%3c%2fZOrder%3e%0d%0a++++++++++%3cChartType%3exlBarClustered%3c%2fChartType%3e%0d%0a++++++++++%3cChartHeight%3e186%3c%2fChartHeight%3e%0d%0a++++++++++%3cChartWidth%3e360%3c%2fChartWidth%3e%0d%0a++++++++++%3cPlotHeight%3e155.673700787402%3c%2fPlotHeight%3e%0d%0a++++++++++%3cPlotWidth%3e350.93%3c%2fPlotWidth%3e%0d%0a++++++++++%3cPlotTop%3e25.8374803149606%3c%2fPlotTop%3e%0d%0a++++++++++%3cPlotLeft%3e1.07%3c%2fPlotLeft%3e%0d%0a++++++++++%3cPlotColor%3e-1%3c%2fPlotColor%3e%0d%0a++++++++++%3cWallColor%3e-1%3c%2fWallColor%3e%0d%0a++++++++++%3cLegendBoxBackColor%3e-1%3c%2fLegendBoxBackColor%3e%0d%0a++++++++++%3cLegendBoxTop+%2f%3e%0d%0a++++++++++%3cLegendBoxLeft+%2f%3e%0d%0a++++++++++%3cXAxisLabelStep%3e1%3c%2fXAxisLabelStep%3e%0d%0a++++++++++%3cXAxisTitle+%2f%3e%0d%0a++++++++++%3cYAxisTitle+%2f%3e%0d%0a++++++++++%3cXAxisHasMajorGrid%3efalse%3c%2fXAxisHasMajorGrid%3e%0d%0a++++++++++%3cYAxisHasMajorGrid%3etrue%3c%2fYAxisHasMajorGrid%3e%0d%0a++++++++++%3cXAxisHasMinorGrid%3efalse%3c%2fXAxisHasMinorGrid%3e%0d%0a++++++++++%3cYAxisHasMinorGrid%3efalse%3c%2fYAxisHasMinorGrid%3e%0d%0a++++++++++%3cTop%3e0.5%3c%2fTop%3e%0d%0a++++++++++%3cLeft%3e0.328125%3c%2fLeft%3e%0d%0a++++++++++%3cTitle%3eNumber+of+Employees+by+Salary%3c%2fTitle%3e%0d%0a++++++++++%3cFont+%2f%3e%0d%0a++++++++++%3cChartColor%3e-1%3c%2fChartColor%3e%0d%0a++++++++++%3cSeriesCollection%3e%0d%0a++++++++++++%3cSeries%3e%0d%0a++++++++++++++%3cNameIndex%3e0%3c%2fNameIndex%3e%0d%0a++++++++++++++%3cName%3eSeri+1%3c%2fName%3e%0d%0a++++++++++++++%3cColor%3e-11566659%3c%2fColor%3e%0d%0a++++++++++++++%3cBorderColor%3e-65537%3c%2fBorderColor%3e%0d%0a++++++++++++%3c%2fSeries%3e%0d%0a++++++++++%3c%2fSeriesCollection%3e%0d%0a++++++++++%3cLegendPosition+%2f%3e%0d%0a++++++++++%3cHasLegend%3efalse%3c%2fHasLegend%3e%0d%0a++++++++++%3cAbsoluteTop%3e227.25%3c%2fAbsoluteTop%3e%0d%0a++++++++++%3cAbsoluteLeft%3e15.75%3c%2fAbsoluteLeft%3e%0d%0a++++++++%3c%2fChart%3e%0d%0a++++++%3c%2fTD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2215%22%3e%0d%0a++++++++%3cChart%3e%0d%0a++++++++++%3cNameIndex%3e3%3c%2fNameIndex%3e%0d%0a++++++++++%3cZOrder%3e4%3c%2fZOrder%3e%0d%0a++++++++++%3cChartType%3exlBarStacked%3c%2fChartType%3e%0d%0a++++++++++%3cChartHeight%3e186%3c%2fChartHeight%3e%0d%0a++++++++++%3cChartWidth%3e360%3c%2fChartWidth%3e%0d%0a++++++++++%3cPlotHeight%3e161.322598425197%3c%2fPlotHeight%3e%0d%0a++++++++++%3cPlotWidth%3e352.03%3c%2fPlotWidth%3e%0d%0a++++++++++%3cPlotTop%3e20.1885826771654%3c%2fPlotTop%3e%0d%0a++++++++++%3cPlotLeft%3e1%3c%2fPlotLeft%3e%0d%0a++++++++++%3cPlotColor%3e-1%3c%2fPlotColor%3e%0d%0a++++++++++%3cWallColor%3e-1%3c%2fWallColor%3e%0d%0a++++++++++%3cLegendBoxBackColor%3e-65537%3c%2fLegendBoxBackColor%3e%0d%0a++++++++++%3cLegendBoxTop%3e74.9206299212598%3c%2fLegendBoxTop%3e%0d%0a++++++++++%3cLegendBoxLeft%3e294.810472440945%3c%2fLegendBoxLeft%3e%0d%0a++++++++++%3cXAxisLabelStep%3e1%3c%2fXAxisLabelStep%3e%0d%0a++++++++++%3cXAxisTitle+%2f%3e%0d%0a++++++++++%3cYAxisTitle+%2f%3e%0d%0a++++++++++%3cXAxisHasMajorGrid%3efalse%3c%2fXAxisHasMajorGrid%3e%0d%0a++++++++++%3cYAxisHasMajorGrid%3efalse%3c%2fYAxisHasMajorGrid%3e%0d%0a++++++++++%3cXAxisHasMinorGrid%3efalse%3c%2fXAxisHasMinorGrid%3e%0d%0a++++++++++%3cYAxisHasMinorGrid%3efalse%3c%2fYAxisHasMinorGrid%3e%0d%0a++++++++++%3cTop%3e0.45%3c%2fTop%3e%0d%0a++++++++++%3cLeft%3e0.078125%3c%2fLeft%3e%0d%0a++++++++++%3cTitle%3ePayroll+Breakdown%3c%2fTitle%3e%0d%0a++++++++++%3cFont+%2f%3e%0d%0a++++++++++%3cChartColor%3e-1%3c%2fChartColor%3e%0d%0a++++++++++%3cSeriesCollection%3e%0d%0a++++++++++++%3cSeries%3e%0d%0a++++++++++++++%3cNameIndex%3e0%3c%2fNameIndex%3e%0d%0a++++++++++++++%3cName%3eSalary%3c%2fName%3e%0d%0a++++++++++++++%3cColor%3e-11566659%3c%2fColor%3e%0d%0a++++++++++++++%3cBorderColor%3e-65537%3c%2fBorderColor%3e%0d%0a++++++++++++%3c%2fSeries%3e%0d%0a++++++++++++%3cSeries%3e%0d%0a++++++++++++++%3cNameIndex%3e1%3c%2fNameIndex%3e%0d%0a++++++++++++++%3cName%3eBonus%3c%2fName%3e%0d%0a++++++++++++++%3cColor%3e-4173747%3c%2fColor%3e%0d%0a++++++++++++++%3cBorderColor%3e-65537%3c%2fBorderColor%3e%0d%0a++++++++++++%3c%2fSeries%3e%0d%0a++++++++++++%3cSeries%3e%0d%0a++++++++++++++%3cNameIndex%3e2%3c%2fNameIndex%3e%0d%0a++++++++++++++%3cName%3eOvertime%3c%2fName%3e%0d%0a++++++++++++++%3cColor%3e-6571175%3c%2fColor%3e%0d%0a++++++++++++++%3cBorderColor%3e-65537%3c%2fBorderColor%3e%0d%0a++++++++++++%3c%2fSeries%3e%0d%0a++++++++++%3c%2fSeriesCollection%3e%0d%0a++++++++++%3cLegendPosition+%2f%3e%0d%0a++++++++++%3cHasLegend%3etrue%3c%2fHasLegend%3e%0d%0a++++++++++%3cAbsoluteTop%3e226.5%3c%2fAbsoluteTop%3e%0d%0a++++++++++%3cAbsoluteLeft%3e387.75%3c%2fAbsoluteLeft%3e%0d%0a++++++++%3c%2fChart%3e%0d%0a++++++%3c%2fTD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2215%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2215%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2216%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2216%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2217%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2217%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2218%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2218%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2219%22+%2f%3e%0d%0a++++++%3cTD+Style%3d%22Class46%22+Merge%3d%22False%22+RowSpan%3d%22%22+ColSpan%3d%22%22+Format%3d%22Gen</t>
  </si>
  <si>
    <t xml:space="preserve"> eral%22+Width%3d%2248%22+Text%3d%22%22+Height%3d%2215%22+Align%3d%22Left%22+CellHasFormula%3d%22False%22+FontName%3d%22Calibri%22+WrapText%3d%22False%22+FontSize%3d%2211%22+X%3d%2210%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2219%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2219%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2220%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2220%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2221%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2221%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2222%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2222%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2223%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2223%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2224%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2224%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2225%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2225%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2226%22+%</t>
  </si>
  <si>
    <t xml:space="preserve"> 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2226%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2226%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2212%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2227%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2227%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2228%22%3e%0d%0a++++++++%3cChart%3e%0d%0a++++++++++%3cNameIndex%3e4%3c%2fNameIndex%3e%0d%0a++++++++++%3cZOrder%3e5%3c%2fZOrder%3e%0d%0a++++++++++%3cChartType%3exlArea%3c%2fChartType%3e%0d%0a++++++++++%3cChartHeight%3e216%3c%2fChartHeight%3e%0d%0a++++++++++%3cChartWidth%3e360%3c%2fChartWidth%3e%0d%0a++++++++++%3cPlotHeight%3e170.35%3c%2fPlotHeight%3e%0d%0a++++++++++%3cPlotWidth%3e338%3c%2fPlotWidth%3e%0d%0a++++++++++%3cPlotTop%3e30.65%3c%2fPlotTop%3e%0d%0a++++++++++%3cPlotLeft%3e7%3c%2fPlotLeft%3e%0d%0a++++++++++%3cPlotColor%3e-1%3c%2fPlotColor%3e%0d%0a++++++++++%3cWallColor%3e-1%3c%2fWallColor%3e%0d%0a++++++++++%3cLegendBoxBackColor%3e-1%3c%2fLegendBoxBackColor%3e%0d%0a++++++++++%3cLegendBoxTop+%2f%3e%0d%0a++++++++++%3cLegendBoxLeft+%2f%3e%0d%0a++++++++++%3cXAxisLabelStep%3e1%3c%2fXAxisLabelStep%3e%0d%0a++++++++++%3cXAxisTitle+%2f%3e%0d%0a++++++++++%3cYAxisTitle+%2f%3e%0d%0a++++++++++%3cXAxisHasMajorGrid%3efalse%3c%2fXAxisHasMajorGrid%3e%0d%0a++++++++++%3cYAxisHasMajorGrid%3efalse%3c%2fYAxisHasMajorGrid%3e%0d%0a++++++++++%3cXAxisHasMinorGrid%3efalse%3c%2fXAxisHasMinorGrid%3e%0d%0a++++++++++%3cYAxisHasMinorGrid%3efalse%3c%2fYAxisHasMinorGrid%3e%0d%0a++++++++++%3cTop%3e0.6%3c%2fTop%3e%0d%0a++++++++++%3cLeft%3e0.328125%3c%2fLeft%3e%0d%0a++++++++++%3cTitle%3eSalary+Distribution%3c%2fTitle%3e%0d%0a++++++++++%3cFont+%2f%3e%0d%0a++++++++++%3cChartColor%3e-1%3c%2fChartColor%3e%0d%0a++++++++++%3cSeriesCollection%3e%0d%0a++++++++++++%3cSeries%3e%0d%0a++++++++++++++%3cNameIndex%3e0%3c%2fNameIndex%3e%0d%0a++++++++++++++%3cName%3eSeri+1%3c%2fName%3e%0d%0a++++++++++++++%3cColor%3e-11566659%3c%2fColor%3e%0d%0a++++++++++++++%3cBorderColor%3e-65537%3c%2fBorderColor%3e%0d%0a++++++++++++%3c%2fSeries%3e%0d%0a++++++++++%3c%2fSeriesCollection%3e%0d%0a++++++++++%3cLegendPosition+%2f%3e%0d%0a++++++++++%3cHasLegend%3efalse%3c%2fHasLegend%3e%0d%0a++++++++++%3cAbsoluteTop%3e423.75%3c%2fAbsoluteTop%3e%0d%0a++++++++++%3cAbsoluteLeft%3e15.75%3c%2fAbsoluteLeft%3e%0d%0a++++++++%3c%2fChart%3e%0d%0a++++++%3c%2fTD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2228%22+%2f%3e%0d%0a++++++%3cTD+Style%3d%22Class47%22+Merge%3d%22False%22+RowSpan%3d%22%22+ColSpan%3d%22%22+Format%3d%22General%22+Width%3d%2248%22+Text%3d%22%22+Height%3d%2215%22+Align%3d%22Left%22+CellHasFormula%3d%22False%22+FontName%3d%22Calibri%22+WrapText%3d%22False%22+FontSize%3d%2211%22+X%3d%2212%22+Y%3d%2228%22+%2f%3e%0d%0a++++++%3cTD+Style%3d%22Class47%22+Merge%3d%22False%22+RowSpan%3d%22%22+ColSpan%3d%22%22+Format%3d%22General%22+Width%3d%2248%22+Text%3d%22%22+Height%3d%2215%22+Align%3d%22Left%22+CellHasFormula%3d%22False%22+FontName%3d%22Calibri%22+WrapText%3d%22False%22+FontSize%3d%2211%22+X%3d%2213%22+Y%3d%2228%22+%2f%3e%0d%0a++++++%3cTD+Style%3d%22Class47%22+Merge%3d%22False%22+RowSpan%3d%22%22+ColSpan%3d%22%22+Format%3d%22General%22+Width%3d%2248%22+Text%3d%22%22+Height%3d%2215%22+Align%3d%22Left%22+CellHasFormula%3d%22False%22+FontName%3d%22Calibri%22+WrapText%3d%22False%22+FontSize%3d%2211%22+X%3d%2214%22+Y%3d%2228%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2228%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2228%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2229%22%3e%0d%0a++++++++%3cFormControl%3e%0d%0a++++++++++%3cDefaultValue%3e82%3c%2fDefaultValue%3e%0d%0a++++++++++%3cWidth%3e238.5%3c%2fWidth%3e%0d%0a++++++++++%3cHeight%3e81%3c%2fHeight%3e%0d%0a++++++++++%3cLeft%3e519%3c%2fLeft%3e%0d%0a++++++++++%3cTop%3e432.75%3c%2fTop%3e%0d%0a++++++++++%3cNameIndex%3e0%3c%2fNameIndex%3e%0d%0a++++++++++%3cChecked%3efalse%3c%2fChecked%3e%0d%0a++++++++++%3cType%3eListBox%3c%2fType%3e%0d%0a++++++++%3c%2fFormControl%3e%0d%0a++++++%3c%2fTD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2229%22+%2f%3e%0d%0a++++++%3cTD+Style%3d%22Class47%22+Merge%3d%22False%22+RowSpan%3d%22%22+ColSpan%3d%22%22+Format%3d%22General%22+Width%3d%2248%22+Text%3d%22%22+Height%3d%2215%22+Align%3d%22Left%22+CellHasFormula%3d%22False%22+FontName%3d%22Calibri%22+WrapText%3d%22False%22+FontSize%3d%2211%22+X%3d%2212%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2229%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2229%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2230%22+%2f%3e%0d%0a++++++%3cTD+Style%3d%22Class47%22+Merge%3d%22False%22+RowSpan%3d%22%22+ColSpan%3d%22%22+Format%3d%22General%22+Width%3d%2248%22+Text%3d%22%22+Height%3d%2215%22+Align%3d%22Left%22+CellHasFormula%3d%22False%22+FontName%3d%22Calibri%22+WrapText%3d%22False%22+FontSize%3d%2211%22+X%3d%2212%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2230%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2230%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2231%22+%2f%3e%0d%0a++++++%3cTD+Style%3d%22Class47%22+Merge%3d%22False%22+RowSpan%3d%22%22+ColSpan%3d%22%22+Format%3d%22General%22+Width%3d%2248%22+Text%3d%22%22+Height%3d%2215%22+Align%3d%22Left%22+CellHasFormula%3d%22False%22+FontName%3d%22Calibri%22+WrapText%3d%22False%22+FontSize%3d%2211%22+X%3d%2212%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2231%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2231%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</t>
  </si>
  <si>
    <t xml:space="preserve"> %22+X%3d%221%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2232%22+%2f%3e%0d%0a++++++%3cTD+Style%3d%22Class47%22+Merge%3d%22False%22+RowSpan%3d%22%22+ColSpan%3d%22%22+Format%3d%22General%22+Width%3d%2248%22+Text%3d%22%22+Height%3d%2215%22+Align%3d%22Left%22+CellHasFormula%3d%22False%22+FontName%3d%22Calibri%22+WrapText%3d%22False%22+FontSize%3d%2211%22+X%3d%2212%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2232%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2232%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2233%22+%2f%3e%0d%0a++++++%3cTD+Style%3d%22Class47%22+Merge%3d%22False%22+RowSpan%3d%22%22+ColSpan%3d%22%22+Format%3d%22General%22+Width%3d%2248%22+Text%3d%22%22+Height%3d%2215%22+Align%3d%22Left%22+CellHasFormula%3d%22False%22+FontName%3d%22Calibri%22+WrapText%3d%22False%22+FontSize%3d%2211%22+X%3d%2212%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2233%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2233%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2211%22+Y%3d%2234%22+%2f%3e%0d%0a++++++%3cTD+Style%3d%22Class47%22+Merge%3d%22False%22+RowSpan%3d%22%22+ColSpan%3d%22%22+Format%3d%22General%22+Width%3d%2248%22+Text%3d%22%22+Height%3d%2215%22+Align%3d%22Left%22+CellHasFormula%3d%22False%22+FontName%3d%22Calibri%22+WrapText%3d%22False%22+FontSize%3d%2211%22+X%3d%2212%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2213%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2214%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2215%22+Y%3d%2234%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2234%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2235%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2235%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2235%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2235%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2235%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2235%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2235%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2235%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2235%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2235%22+%2f%3e%0d%0a++++++%3cTD+Style%3d%22Class48%22+Merge%3d%22True%22+RowSpan%3d%22%22+ColSpan%3d%222%22+Format%3d%22General%22+Width%3d%2296%22+Text%3d%22Employee%22+Height%3d%2215%22+Align%3d%22Left%22+CellHasFormula%3d%22False%22+FontName%3d%22Calibri%22+WrapText%3d%22False%22+FontSize%3d%2211%22+X%3d%2211%22+Y%3d%2235%22+%2f%3e%0d%0a++++++%3cTD+Style%3d%22Class49%22+Merge%3d%22True%22+RowSpan%3d%22%22+ColSpan%3d%223%22+Format%3d%22General%22+Width%3d%22144%22+Text%3d%22%22+Height%3d%2215%22+Align%3d%22Right%22+CellHasFormula%3d%22True%22+FontName%3d%22Calibri%22+WrapText%3d%22False%22+FontSize%3d%2211%22+X%3d%2213%22+Y%3d%2235%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2235%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2236%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2236%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2236%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2236%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2236%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2236%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2236%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2236%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2236%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2236%22+%2f%3e%0d%0a++++++%3cTD+Style%3d%22Class50%22+Merge%3d%22True%22+RowSpan%3d%22%22+ColSpan%3d%222%22+Format%3d%22General%22+Width%3d%2296%22+Text%3d%22Department%22+Height%3d%2215%22+Align%3d%22Left%22+CellHasFormula%3d%22False%22+FontName%3d%22Calibri%22+WrapText%3d%22False%22+FontSize%3d%2211%22+X%3d%2211%22+Y%3d%2236%22+%2f%3e%0d%0a++++++%3cTD+Style%3d%22Class51%22+Merge%3d%22True%22+RowSpan%3d%22%22+ColSpan%3d%223%22+Format%3d%22%26quot%3b%24%26quot%3b%23%2c%23%230%22+Width%3d%22144%22+Text%3d%22%22+Height%3d%2215%22+Align%3d%22Right%22+CellHasFormula%3d%22True%22+FontName%3d%22Calibri%22+WrapText%3d%22False%22+FontSize%3d%2211%22+X%3d%2213%22+Y%3d%2236%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2236%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2237%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2237%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2237%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2237%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2237%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2237%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2237%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2237%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2237%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2237%22+%2f%3e%0d%0a++++++%3cTD+Style%3d%22Class50%22+Merge%3d%22True%22+RowSpan%3d%22%22+ColSpan%3d%222%22+Format%3d%22General%22+Width%3d%2296%22+Text%3d%22Hire+Date%22+Height%3d%2215%22+Align%3d%22Left%22+CellHasFormula%3d%22False%22+FontName%3d%22Calibri%22+WrapText%3d%22False%22+FontSize%3d%2211%22+X%3d%2211%22+Y%3d%2237%22+%2f%3e%0d%0a++++++%3cTD+Style%3d%22Class51%22+Merge%3d%22True%22+RowSpan%3d%22%22+ColSpan%3d%223%22+Format%3d%22m%2fd%2fyy%3b%40%22+Width%3d%22144%22+Text%3d%22%22+Height%3d%2215%22+Align%3d%22Right%22+CellHasFormula%3d%22True%22+FontName%3d%22Calibri%22+WrapText%3d%22False%22+FontSize%3d%2211%22+X%3d%2213%22+Y%3d%2237%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2237%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2238%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2238%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2238%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2238%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2238%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2238%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2238%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2238%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2238%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2238%22+%2f%3e%0d%0a++++++%3cTD+Style%3d%22Class50%22+Merge%3d%22True%22+RowSpan%3d%22%22+ColSpan%3d%222%22+Format%3d%22General%22+Width%3d%2296%22+Text%3d%22Salary%22+Height%3d%2215%22+Align%3d%22Left%22+CellHasFormula%3d%22False%22+FontName%3d%22Calibri%22+WrapText%3d%22False%22+FontSize%3d%2211%22+X%3d%2211%22+Y%3d%2238%22+%2f%3e%0d%0a++++++%3cTD+Style%3d%22Class51%22+Merge%3d%22True%22+RowSpan%3d%22%22+ColSpan%3d%223%22+Format%3d%22%26quot%3b%24%26quot%3b%23%2c%23%230%22+Width%3d%22144%22+Text%3d%22%22+Height%3d%2215%22+Align%3d%22Right%22+CellHasFormula%3d%22True%22+FontName%3d%22Calibri%22+WrapText%3d%22False%22+FontSize%3d%2211%22+X%3d%2213%22+Y%3d%2238%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2238%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2239%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2239%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2239%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2239%22+%2f%3e%0d%0a++++++%3cTD+Style%3d%22Class46%22+Merge%3d%22False%22+RowSpan%3d%2</t>
  </si>
  <si>
    <t xml:space="preserve"> 2%22+ColSpan%3d%22%22+Format%3d%22General%22+Width%3d%2248%22+Text%3d%22%22+Height%3d%2215%22+Align%3d%22Left%22+CellHasFormula%3d%22False%22+FontName%3d%22Calibri%22+WrapText%3d%22False%22+FontSize%3d%2211%22+X%3d%225%22+Y%3d%2239%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2239%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2239%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2239%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2239%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2239%22+%2f%3e%0d%0a++++++%3cTD+Style%3d%22Class50%22+Merge%3d%22True%22+RowSpan%3d%22%22+ColSpan%3d%222%22+Format%3d%22General%22+Width%3d%2296%22+Text%3d%22Bonus%22+Height%3d%2215%22+Align%3d%22Left%22+CellHasFormula%3d%22False%22+FontName%3d%22Calibri%22+WrapText%3d%22False%22+FontSize%3d%2211%22+X%3d%2211%22+Y%3d%2239%22+%2f%3e%0d%0a++++++%3cTD+Style%3d%22Class51%22+Merge%3d%22True%22+RowSpan%3d%22%22+ColSpan%3d%223%22+Format%3d%22%26quot%3b%24%26quot%3b%23%2c%23%230%22+Width%3d%22144%22+Text%3d%22%22+Height%3d%2215%22+Align%3d%22Right%22+CellHasFormula%3d%22True%22+FontName%3d%22Calibri%22+WrapText%3d%22False%22+FontSize%3d%2211%22+X%3d%2213%22+Y%3d%2239%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2239%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2240%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2240%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2240%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2240%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2240%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2240%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2240%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2240%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2240%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2240%22+%2f%3e%0d%0a++++++%3cTD+Style%3d%22Class50%22+Merge%3d%22True%22+RowSpan%3d%22%22+ColSpan%3d%222%22+Format%3d%22General%22+Width%3d%2296%22+Text%3d%22Overtime%22+Height%3d%2215%22+Align%3d%22Left%22+CellHasFormula%3d%22False%22+FontName%3d%22Calibri%22+WrapText%3d%22False%22+FontSize%3d%2211%22+X%3d%2211%22+Y%3d%2240%22+%2f%3e%0d%0a++++++%3cTD+Style%3d%22Class51%22+Merge%3d%22True%22+RowSpan%3d%22%22+ColSpan%3d%223%22+Format%3d%22%26quot%3b%24%26quot%3b%23%2c%23%230%22+Width%3d%22144%22+Text%3d%22%22+Height%3d%2215%22+Align%3d%22Right%22+CellHasFormula%3d%22True%22+FontName%3d%22Calibri%22+WrapText%3d%22False%22+FontSize%3d%2211%22+X%3d%2213%22+Y%3d%2240%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2240%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2241%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2241%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2241%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2241%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2241%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2241%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2241%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2241%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2241%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2241%22+%2f%3e%0d%0a++++++%3cTD+Style%3d%22Class50%22+Merge%3d%22True%22+RowSpan%3d%22%22+ColSpan%3d%222%22+Format%3d%22General%22+Width%3d%2296%22+Text%3d%22Sick+Days%22+Height%3d%2215%22+Align%3d%22Left%22+CellHasFormula%3d%22False%22+FontName%3d%22Calibri%22+WrapText%3d%22False%22+FontSize%3d%2211%22+X%3d%2211%22+Y%3d%2241%22+%2f%3e%0d%0a++++++%3cTD+Style%3d%22Class51%22+Merge%3d%22True%22+RowSpan%3d%22%22+ColSpan%3d%223%22+Format%3d%220%22+Width%3d%22144%22+Text%3d%22%22+Height%3d%2215%22+Align%3d%22Right%22+CellHasFormula%3d%22True%22+FontName%3d%22Calibri%22+WrapText%3d%22False%22+FontSize%3d%2211%22+X%3d%2213%22+Y%3d%2241%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2241%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2242%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2242%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2242%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2242%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2242%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2242%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2242%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2242%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2242%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2242%22+%2f%3e%0d%0a++++++%3cTD+Style%3d%22Class50%22+Merge%3d%22True%22+RowSpan%3d%22%22+ColSpan%3d%222%22+Format%3d%22General%22+Width%3d%2296%22+Text%3d%22Performance+Score%22+Height%3d%2215%22+Align%3d%22Left%22+CellHasFormula%3d%22False%22+FontName%3d%22Calibri%22+WrapText%3d%22False%22+FontSize%3d%2211%22+X%3d%2211%22+Y%3d%2242%22+%2f%3e%0d%0a++++++%3cTD+Style%3d%22Class51%22+Merge%3d%22True%22+RowSpan%3d%22%22+ColSpan%3d%223%22+Format%3d%220%22+Width%3d%22144%22+Text%3d%22%22+Height%3d%2215%22+Align%3d%22Right%22+CellHasFormula%3d%22True%22+FontName%3d%22Calibri%22+WrapText%3d%22False%22+FontSize%3d%2211%22+X%3d%2213%22+Y%3d%2242%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2242%22+%2f%3e%0d%0a++++%3c%2fTR%3e%0d%0a++++%3cTR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221%22+Y%3d%2243%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222%22+Y%3d%2243%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223%22+Y%3d%2243%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224%22+Y%3d%2243%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225%22+Y%3d%2243%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226%22+Y%3d%2243%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227%22+Y%3d%2243%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228%22+Y%3d%2243%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229%22+Y%3d%2243%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2210%22+Y%3d%2243%22+%2f%3e%0d%0a++++++%3cTD+Style%3d%22Class52%22+Merge%3d%22False%22+RowSpan%3d%22%22+ColSpan%3d%22%22+Format%3d%22General%22+Width%3d%2248%22+Text%3d%22%22+Height%3d%2215%22+Align%3d%22Left%22+CellHasFormula%3d%22False%22+FontName%3d%22Calibri%22+WrapText%3d%22False%22+FontSize%3d%2211%22+X%3d%2211%22+Y%3d%2243%22+%2f%3e%0d%0a++++++%3cTD+Style%3d%22Class52%22+Merge%3d%22False%22+RowSpan%3d%22%22+ColSpan%3d%22%22+Format%3d%22General%22+Width%3d%2248%22+Text%3d%22%22+Height%3d%2215%22+Align%3d%22Left%22+CellHasFormula%3d%22False%22+FontName%3d%22Calibri%22+WrapText%3d%22False%22+FontSize%3d%2211%22+X%3d%2212%22+Y%3d%2243%22+%2f%3e%0d%0a++++++%3cTD+Style%3d%22Class52%22+Merge%3d%22False%22+RowSpan%3d%22%22+ColSpan%3d%22%22+Format%3d%22General%22+Width%3d%2248%22+Text%3d%22%22+Height%3d%2215%22+Align%3d%22Left%22+CellHasFormula%3d%22False%22+FontName%3d%22Calibri%22+WrapText%3d%22False%22+FontSize%3d%2211%22+X%3d%2213%22+Y%3d%2243%22+%2f%3e%0d%0a++++++%3cTD+Style%3d%22Class52%22+Merge%3d%22False%22+RowSpan%3d%22%22+ColSpan%3d%22%22+Format%3d%22General%22+Width%3d%2248%22+Text%3d%22%22+Height%3d%2215%22+Align%3d%22Left%22+CellHasFormula%3d%22False%22+FontName%3d%22Calibri%22+WrapText%3d%22False%22+FontSize%3d%2211%22+X%3d%2214%22+Y%3d%2243%22+%2f%3e%0d%0a++++++%3cTD+Style%3d%22Class52%22+Merge%3d%22False%22+RowSpan%3d%22%22+ColSpan%3d%22%22+Format%3d%22General%22+Width%3d%2248%22+Text%3d%22%22+Height%3d%2215%22+Align%3d%22Left%22+CellHasFormula%3d%22False%22+FontName%3d%22Calibri%22+WrapText%3d%22False%22+FontSize%3d%2211%22+X%3d%2215%22+Y%3d%2243%22+%2f%3e%0d%0a++++++%3cTD+Style%3d%22Class46%22+Merge%3d%22False%22+RowSpan%3d%22%22+ColSpan%3d%22%22+Format%3d%22General%22+Width%3d%2248%22+Text%3d%22%22+Height%3d%2215%22+Align%3d%22Left%22+CellHasFormula%3d%22False%22+FontName%3d%22Calibri%22+WrapText%3d%22False%22+FontSize%3d%2211%22+X%3d%2216%22+Y%3d%2243%22+%2f%3e%0d%0a++++%3c%2fTR%3e%0d%0a++%3c%2fTable%3e%0d%0a%3c%2fTables%3e</t>
  </si>
  <si>
    <t>Employee Name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</si>
</sst>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9" formatCode="[$-409]d\ mmm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2"/>
      <name val="Calibri"/>
      <family val="2"/>
      <charset val="162"/>
      <scheme val="minor"/>
    </font>
    <font>
      <b/>
      <sz val="14"/>
      <color theme="4" tint="-0.249977111117893"/>
      <name val="Verdana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quotePrefix="1"/>
    <xf numFmtId="0" fontId="2" fillId="0" borderId="0" xfId="0" applyFont="1"/>
    <xf numFmtId="0" fontId="0" fillId="2" borderId="0" xfId="0" applyFill="1"/>
    <xf numFmtId="0" fontId="0" fillId="2" borderId="0" xfId="0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NumberFormat="1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right" vertical="center"/>
    </xf>
    <xf numFmtId="0" fontId="1" fillId="6" borderId="2" xfId="0" applyFont="1" applyFill="1" applyBorder="1" applyAlignment="1">
      <alignment wrapText="1"/>
    </xf>
    <xf numFmtId="14" fontId="1" fillId="6" borderId="3" xfId="0" applyNumberFormat="1" applyFont="1" applyFill="1" applyBorder="1" applyAlignment="1">
      <alignment horizontal="right" wrapText="1"/>
    </xf>
    <xf numFmtId="164" fontId="1" fillId="6" borderId="3" xfId="0" applyNumberFormat="1" applyFont="1" applyFill="1" applyBorder="1" applyAlignment="1">
      <alignment horizontal="right" wrapText="1"/>
    </xf>
    <xf numFmtId="0" fontId="1" fillId="6" borderId="3" xfId="0" applyFont="1" applyFill="1" applyBorder="1" applyAlignment="1">
      <alignment wrapText="1"/>
    </xf>
    <xf numFmtId="0" fontId="1" fillId="6" borderId="3" xfId="0" applyNumberFormat="1" applyFont="1" applyFill="1" applyBorder="1" applyAlignment="1">
      <alignment horizontal="right" wrapText="1"/>
    </xf>
    <xf numFmtId="0" fontId="1" fillId="6" borderId="4" xfId="0" applyFont="1" applyFill="1" applyBorder="1" applyAlignment="1">
      <alignment horizontal="right" wrapText="1"/>
    </xf>
    <xf numFmtId="0" fontId="0" fillId="0" borderId="5" xfId="0" applyBorder="1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5" borderId="5" xfId="0" applyFill="1" applyBorder="1"/>
    <xf numFmtId="14" fontId="0" fillId="5" borderId="0" xfId="0" applyNumberFormat="1" applyFill="1" applyBorder="1"/>
    <xf numFmtId="164" fontId="0" fillId="5" borderId="0" xfId="0" applyNumberFormat="1" applyFill="1" applyBorder="1"/>
    <xf numFmtId="0" fontId="0" fillId="5" borderId="0" xfId="0" applyFill="1" applyBorder="1"/>
    <xf numFmtId="0" fontId="0" fillId="5" borderId="6" xfId="0" applyFill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righ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9" fontId="0" fillId="0" borderId="1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Number of Employees by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Calculations!$B$3:$B$11</c:f>
              <c:numCache>
                <c:formatCode>General</c:formatCode>
                <c:ptCount val="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</c:numCache>
            </c:numRef>
          </c:cat>
          <c:val>
            <c:numRef>
              <c:f>Calculations!$C$3:$C$11</c:f>
              <c:numCache>
                <c:formatCode>General</c:formatCode>
                <c:ptCount val="9"/>
                <c:pt idx="0">
                  <c:v>6</c:v>
                </c:pt>
                <c:pt idx="1">
                  <c:v>21</c:v>
                </c:pt>
                <c:pt idx="2">
                  <c:v>26</c:v>
                </c:pt>
                <c:pt idx="3">
                  <c:v>40</c:v>
                </c:pt>
                <c:pt idx="4">
                  <c:v>47</c:v>
                </c:pt>
                <c:pt idx="5">
                  <c:v>57</c:v>
                </c:pt>
                <c:pt idx="6">
                  <c:v>68</c:v>
                </c:pt>
                <c:pt idx="7">
                  <c:v>83</c:v>
                </c:pt>
                <c:pt idx="8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9-4275-9742-8E8F7A7CB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05408"/>
        <c:axId val="75107328"/>
      </c:barChart>
      <c:catAx>
        <c:axId val="7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107328"/>
        <c:crosses val="autoZero"/>
        <c:auto val="1"/>
        <c:lblAlgn val="ctr"/>
        <c:lblOffset val="100"/>
        <c:noMultiLvlLbl val="0"/>
      </c:catAx>
      <c:valAx>
        <c:axId val="7510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105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Number of Employees by Salary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787729658792701"/>
          <c:y val="0.16041666666666671"/>
          <c:w val="0.71026859142607179"/>
          <c:h val="0.68920895304753571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Calculations!$I$3:$I$11</c:f>
              <c:strCache>
                <c:ptCount val="9"/>
                <c:pt idx="0">
                  <c:v>&lt;$30,000</c:v>
                </c:pt>
                <c:pt idx="1">
                  <c:v>$30,000-$40,000</c:v>
                </c:pt>
                <c:pt idx="2">
                  <c:v>$40,000-$50,000</c:v>
                </c:pt>
                <c:pt idx="3">
                  <c:v>$50,000-$60,000</c:v>
                </c:pt>
                <c:pt idx="4">
                  <c:v>$60,000-$70,000</c:v>
                </c:pt>
                <c:pt idx="5">
                  <c:v>$70,000-$80,000</c:v>
                </c:pt>
                <c:pt idx="6">
                  <c:v>$80,000-$90,000</c:v>
                </c:pt>
                <c:pt idx="7">
                  <c:v>$90,000-$100,000</c:v>
                </c:pt>
                <c:pt idx="8">
                  <c:v>&gt;$100,000</c:v>
                </c:pt>
              </c:strCache>
            </c:strRef>
          </c:cat>
          <c:val>
            <c:numRef>
              <c:f>Calculations!$J$3:$J$11</c:f>
              <c:numCache>
                <c:formatCode>General</c:formatCode>
                <c:ptCount val="9"/>
                <c:pt idx="0">
                  <c:v>8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9</c:v>
                </c:pt>
                <c:pt idx="6">
                  <c:v>9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E-4EA4-A8CB-3C356A6F8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84160"/>
        <c:axId val="189101184"/>
      </c:barChart>
      <c:catAx>
        <c:axId val="84684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89101184"/>
        <c:crosses val="autoZero"/>
        <c:auto val="1"/>
        <c:lblAlgn val="ctr"/>
        <c:lblOffset val="100"/>
        <c:noMultiLvlLbl val="0"/>
      </c:catAx>
      <c:valAx>
        <c:axId val="1891011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4684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Headcount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6271062992125982"/>
          <c:y val="0.13004629629629702"/>
          <c:w val="0.64349081364829874"/>
          <c:h val="0.71957932341790598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Calculations!$A$15:$A$23</c:f>
              <c:strCache>
                <c:ptCount val="9"/>
                <c:pt idx="0">
                  <c:v>Accounting</c:v>
                </c:pt>
                <c:pt idx="1">
                  <c:v>Administration</c:v>
                </c:pt>
                <c:pt idx="2">
                  <c:v>Customer Support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R&amp;D</c:v>
                </c:pt>
                <c:pt idx="8">
                  <c:v>Sales</c:v>
                </c:pt>
              </c:strCache>
            </c:strRef>
          </c:cat>
          <c:val>
            <c:numRef>
              <c:f>Calculations!$F$15:$F$23</c:f>
              <c:numCache>
                <c:formatCode>General</c:formatCode>
                <c:ptCount val="9"/>
                <c:pt idx="0">
                  <c:v>10</c:v>
                </c:pt>
                <c:pt idx="1">
                  <c:v>13</c:v>
                </c:pt>
                <c:pt idx="2">
                  <c:v>5</c:v>
                </c:pt>
                <c:pt idx="3">
                  <c:v>10</c:v>
                </c:pt>
                <c:pt idx="4">
                  <c:v>9</c:v>
                </c:pt>
                <c:pt idx="5">
                  <c:v>14</c:v>
                </c:pt>
                <c:pt idx="6">
                  <c:v>11</c:v>
                </c:pt>
                <c:pt idx="7">
                  <c:v>13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D-403F-AF07-9EB13341F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10368"/>
        <c:axId val="48011904"/>
      </c:barChart>
      <c:catAx>
        <c:axId val="480103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48011904"/>
        <c:crosses val="autoZero"/>
        <c:auto val="1"/>
        <c:lblAlgn val="ctr"/>
        <c:lblOffset val="100"/>
        <c:noMultiLvlLbl val="0"/>
      </c:catAx>
      <c:valAx>
        <c:axId val="480119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801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Payroll</a:t>
            </a:r>
            <a:r>
              <a:rPr lang="en-US" sz="1400" baseline="0"/>
              <a:t> Breakdown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6271062992125982"/>
          <c:y val="0.13004629629629713"/>
          <c:w val="0.64904636920384962"/>
          <c:h val="0.7195793234179059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Calculations!$B$14</c:f>
              <c:strCache>
                <c:ptCount val="1"/>
                <c:pt idx="0">
                  <c:v>Salary</c:v>
                </c:pt>
              </c:strCache>
            </c:strRef>
          </c:tx>
          <c:invertIfNegative val="0"/>
          <c:cat>
            <c:strRef>
              <c:f>Calculations!$A$15:$A$23</c:f>
              <c:strCache>
                <c:ptCount val="9"/>
                <c:pt idx="0">
                  <c:v>Accounting</c:v>
                </c:pt>
                <c:pt idx="1">
                  <c:v>Administration</c:v>
                </c:pt>
                <c:pt idx="2">
                  <c:v>Customer Support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R&amp;D</c:v>
                </c:pt>
                <c:pt idx="8">
                  <c:v>Sales</c:v>
                </c:pt>
              </c:strCache>
            </c:strRef>
          </c:cat>
          <c:val>
            <c:numRef>
              <c:f>Calculations!$B$15:$B$23</c:f>
              <c:numCache>
                <c:formatCode>"$"#,##0</c:formatCode>
                <c:ptCount val="9"/>
                <c:pt idx="0">
                  <c:v>532000</c:v>
                </c:pt>
                <c:pt idx="1">
                  <c:v>852000</c:v>
                </c:pt>
                <c:pt idx="2">
                  <c:v>297000</c:v>
                </c:pt>
                <c:pt idx="3">
                  <c:v>514000</c:v>
                </c:pt>
                <c:pt idx="4">
                  <c:v>481000</c:v>
                </c:pt>
                <c:pt idx="5">
                  <c:v>885000</c:v>
                </c:pt>
                <c:pt idx="6">
                  <c:v>594000</c:v>
                </c:pt>
                <c:pt idx="7">
                  <c:v>792000</c:v>
                </c:pt>
                <c:pt idx="8">
                  <c:v>632000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3-4A6D-B93C-37D90113F78A}"/>
            </c:ext>
          </c:extLst>
        </c:ser>
        <c:ser>
          <c:idx val="1"/>
          <c:order val="1"/>
          <c:tx>
            <c:strRef>
              <c:f>Calculations!$C$14</c:f>
              <c:strCache>
                <c:ptCount val="1"/>
                <c:pt idx="0">
                  <c:v>Bonus</c:v>
                </c:pt>
              </c:strCache>
            </c:strRef>
          </c:tx>
          <c:invertIfNegative val="0"/>
          <c:cat>
            <c:strRef>
              <c:f>Calculations!$A$15:$A$23</c:f>
              <c:strCache>
                <c:ptCount val="9"/>
                <c:pt idx="0">
                  <c:v>Accounting</c:v>
                </c:pt>
                <c:pt idx="1">
                  <c:v>Administration</c:v>
                </c:pt>
                <c:pt idx="2">
                  <c:v>Customer Support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R&amp;D</c:v>
                </c:pt>
                <c:pt idx="8">
                  <c:v>Sales</c:v>
                </c:pt>
              </c:strCache>
            </c:strRef>
          </c:cat>
          <c:val>
            <c:numRef>
              <c:f>Calculations!$C$15:$C$23</c:f>
              <c:numCache>
                <c:formatCode>"$"#,##0</c:formatCode>
                <c:ptCount val="9"/>
                <c:pt idx="0">
                  <c:v>40040</c:v>
                </c:pt>
                <c:pt idx="1">
                  <c:v>84870</c:v>
                </c:pt>
                <c:pt idx="2">
                  <c:v>28670</c:v>
                </c:pt>
                <c:pt idx="3">
                  <c:v>42330</c:v>
                </c:pt>
                <c:pt idx="4">
                  <c:v>38870</c:v>
                </c:pt>
                <c:pt idx="5">
                  <c:v>73480</c:v>
                </c:pt>
                <c:pt idx="6">
                  <c:v>51560</c:v>
                </c:pt>
                <c:pt idx="7">
                  <c:v>78950</c:v>
                </c:pt>
                <c:pt idx="8">
                  <c:v>308430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3-4A6D-B93C-37D90113F78A}"/>
            </c:ext>
          </c:extLst>
        </c:ser>
        <c:ser>
          <c:idx val="2"/>
          <c:order val="2"/>
          <c:tx>
            <c:strRef>
              <c:f>Calculations!$D$14</c:f>
              <c:strCache>
                <c:ptCount val="1"/>
                <c:pt idx="0">
                  <c:v>Overtime</c:v>
                </c:pt>
              </c:strCache>
            </c:strRef>
          </c:tx>
          <c:invertIfNegative val="0"/>
          <c:cat>
            <c:strRef>
              <c:f>Calculations!$A$15:$A$23</c:f>
              <c:strCache>
                <c:ptCount val="9"/>
                <c:pt idx="0">
                  <c:v>Accounting</c:v>
                </c:pt>
                <c:pt idx="1">
                  <c:v>Administration</c:v>
                </c:pt>
                <c:pt idx="2">
                  <c:v>Customer Support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R&amp;D</c:v>
                </c:pt>
                <c:pt idx="8">
                  <c:v>Sales</c:v>
                </c:pt>
              </c:strCache>
            </c:strRef>
          </c:cat>
          <c:val>
            <c:numRef>
              <c:f>Calculations!$D$15:$D$23</c:f>
              <c:numCache>
                <c:formatCode>"$"#,##0</c:formatCode>
                <c:ptCount val="9"/>
                <c:pt idx="0">
                  <c:v>28890</c:v>
                </c:pt>
                <c:pt idx="1">
                  <c:v>39940</c:v>
                </c:pt>
                <c:pt idx="2">
                  <c:v>12010</c:v>
                </c:pt>
                <c:pt idx="3">
                  <c:v>25800</c:v>
                </c:pt>
                <c:pt idx="4">
                  <c:v>12570</c:v>
                </c:pt>
                <c:pt idx="5">
                  <c:v>13170</c:v>
                </c:pt>
                <c:pt idx="6">
                  <c:v>17720</c:v>
                </c:pt>
                <c:pt idx="7">
                  <c:v>27980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3-4A6D-B93C-37D90113F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029056"/>
        <c:axId val="48432256"/>
      </c:barChart>
      <c:catAx>
        <c:axId val="48029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48432256"/>
        <c:crosses val="autoZero"/>
        <c:auto val="1"/>
        <c:lblAlgn val="ctr"/>
        <c:lblOffset val="100"/>
        <c:noMultiLvlLbl val="0"/>
      </c:catAx>
      <c:valAx>
        <c:axId val="48432256"/>
        <c:scaling>
          <c:orientation val="minMax"/>
        </c:scaling>
        <c:delete val="0"/>
        <c:axPos val="b"/>
        <c:numFmt formatCode="&quot;$&quot;#,##0" sourceLinked="1"/>
        <c:majorTickMark val="out"/>
        <c:minorTickMark val="none"/>
        <c:tickLblPos val="nextTo"/>
        <c:crossAx val="4802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Salary Distribution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val>
            <c:numRef>
              <c:f>'Employee Data'!$D$3:$D$98</c:f>
              <c:numCache>
                <c:formatCode>"$"#,##0</c:formatCode>
                <c:ptCount val="96"/>
                <c:pt idx="0">
                  <c:v>16000</c:v>
                </c:pt>
                <c:pt idx="1">
                  <c:v>25000</c:v>
                </c:pt>
                <c:pt idx="2">
                  <c:v>25000</c:v>
                </c:pt>
                <c:pt idx="3">
                  <c:v>26000</c:v>
                </c:pt>
                <c:pt idx="4">
                  <c:v>27000</c:v>
                </c:pt>
                <c:pt idx="5">
                  <c:v>27000</c:v>
                </c:pt>
                <c:pt idx="6">
                  <c:v>28000</c:v>
                </c:pt>
                <c:pt idx="7">
                  <c:v>28000</c:v>
                </c:pt>
                <c:pt idx="8">
                  <c:v>30000</c:v>
                </c:pt>
                <c:pt idx="9">
                  <c:v>30000</c:v>
                </c:pt>
                <c:pt idx="10">
                  <c:v>31000</c:v>
                </c:pt>
                <c:pt idx="11">
                  <c:v>31000</c:v>
                </c:pt>
                <c:pt idx="12">
                  <c:v>32000</c:v>
                </c:pt>
                <c:pt idx="13">
                  <c:v>32000</c:v>
                </c:pt>
                <c:pt idx="14">
                  <c:v>34000</c:v>
                </c:pt>
                <c:pt idx="15">
                  <c:v>34000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36000</c:v>
                </c:pt>
                <c:pt idx="20">
                  <c:v>38000</c:v>
                </c:pt>
                <c:pt idx="21">
                  <c:v>39000</c:v>
                </c:pt>
                <c:pt idx="22">
                  <c:v>40000</c:v>
                </c:pt>
                <c:pt idx="23">
                  <c:v>40000</c:v>
                </c:pt>
                <c:pt idx="24">
                  <c:v>41000</c:v>
                </c:pt>
                <c:pt idx="25">
                  <c:v>42000</c:v>
                </c:pt>
                <c:pt idx="26">
                  <c:v>43000</c:v>
                </c:pt>
                <c:pt idx="27">
                  <c:v>43000</c:v>
                </c:pt>
                <c:pt idx="28">
                  <c:v>44000</c:v>
                </c:pt>
                <c:pt idx="29">
                  <c:v>45000</c:v>
                </c:pt>
                <c:pt idx="30">
                  <c:v>45000</c:v>
                </c:pt>
                <c:pt idx="31">
                  <c:v>45000</c:v>
                </c:pt>
                <c:pt idx="32">
                  <c:v>46000</c:v>
                </c:pt>
                <c:pt idx="33">
                  <c:v>47000</c:v>
                </c:pt>
                <c:pt idx="34">
                  <c:v>48000</c:v>
                </c:pt>
                <c:pt idx="35">
                  <c:v>48000</c:v>
                </c:pt>
                <c:pt idx="36">
                  <c:v>48000</c:v>
                </c:pt>
                <c:pt idx="37">
                  <c:v>48000</c:v>
                </c:pt>
                <c:pt idx="38">
                  <c:v>48000</c:v>
                </c:pt>
                <c:pt idx="39">
                  <c:v>51000</c:v>
                </c:pt>
                <c:pt idx="40">
                  <c:v>52000</c:v>
                </c:pt>
                <c:pt idx="41">
                  <c:v>53000</c:v>
                </c:pt>
                <c:pt idx="42">
                  <c:v>53000</c:v>
                </c:pt>
                <c:pt idx="43">
                  <c:v>54000</c:v>
                </c:pt>
                <c:pt idx="44">
                  <c:v>54000</c:v>
                </c:pt>
                <c:pt idx="45">
                  <c:v>54000</c:v>
                </c:pt>
                <c:pt idx="46">
                  <c:v>54000</c:v>
                </c:pt>
                <c:pt idx="47">
                  <c:v>55000</c:v>
                </c:pt>
                <c:pt idx="48">
                  <c:v>57000</c:v>
                </c:pt>
                <c:pt idx="49">
                  <c:v>57000</c:v>
                </c:pt>
                <c:pt idx="50">
                  <c:v>58000</c:v>
                </c:pt>
                <c:pt idx="51">
                  <c:v>59000</c:v>
                </c:pt>
                <c:pt idx="52">
                  <c:v>59000</c:v>
                </c:pt>
                <c:pt idx="53">
                  <c:v>59000</c:v>
                </c:pt>
                <c:pt idx="54">
                  <c:v>59000</c:v>
                </c:pt>
                <c:pt idx="55">
                  <c:v>60000</c:v>
                </c:pt>
                <c:pt idx="56">
                  <c:v>62000</c:v>
                </c:pt>
                <c:pt idx="57">
                  <c:v>62000</c:v>
                </c:pt>
                <c:pt idx="58">
                  <c:v>63000</c:v>
                </c:pt>
                <c:pt idx="59">
                  <c:v>63000</c:v>
                </c:pt>
                <c:pt idx="60">
                  <c:v>63000</c:v>
                </c:pt>
                <c:pt idx="61">
                  <c:v>64000</c:v>
                </c:pt>
                <c:pt idx="62">
                  <c:v>64000</c:v>
                </c:pt>
                <c:pt idx="63">
                  <c:v>64000</c:v>
                </c:pt>
                <c:pt idx="64">
                  <c:v>65000</c:v>
                </c:pt>
                <c:pt idx="65">
                  <c:v>65000</c:v>
                </c:pt>
                <c:pt idx="66">
                  <c:v>66000</c:v>
                </c:pt>
                <c:pt idx="67">
                  <c:v>66000</c:v>
                </c:pt>
                <c:pt idx="68">
                  <c:v>67000</c:v>
                </c:pt>
                <c:pt idx="69">
                  <c:v>67000</c:v>
                </c:pt>
                <c:pt idx="70">
                  <c:v>68000</c:v>
                </c:pt>
                <c:pt idx="71">
                  <c:v>72000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77000</c:v>
                </c:pt>
                <c:pt idx="79">
                  <c:v>77000</c:v>
                </c:pt>
                <c:pt idx="80">
                  <c:v>80000</c:v>
                </c:pt>
                <c:pt idx="81">
                  <c:v>81000</c:v>
                </c:pt>
                <c:pt idx="82">
                  <c:v>83000</c:v>
                </c:pt>
                <c:pt idx="83">
                  <c:v>85000</c:v>
                </c:pt>
                <c:pt idx="84">
                  <c:v>85000</c:v>
                </c:pt>
                <c:pt idx="85">
                  <c:v>85000</c:v>
                </c:pt>
                <c:pt idx="86">
                  <c:v>87000</c:v>
                </c:pt>
                <c:pt idx="87">
                  <c:v>87000</c:v>
                </c:pt>
                <c:pt idx="88">
                  <c:v>89000</c:v>
                </c:pt>
                <c:pt idx="89">
                  <c:v>94000</c:v>
                </c:pt>
                <c:pt idx="90">
                  <c:v>96000</c:v>
                </c:pt>
                <c:pt idx="91">
                  <c:v>105000</c:v>
                </c:pt>
                <c:pt idx="92">
                  <c:v>110000</c:v>
                </c:pt>
                <c:pt idx="93">
                  <c:v>119000</c:v>
                </c:pt>
                <c:pt idx="94">
                  <c:v>123000</c:v>
                </c:pt>
                <c:pt idx="95">
                  <c:v>145000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8-48B7-9359-121C0D486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16"/>
        <c:axId val="48474752"/>
      </c:areaChart>
      <c:catAx>
        <c:axId val="48473216"/>
        <c:scaling>
          <c:orientation val="minMax"/>
        </c:scaling>
        <c:delete val="1"/>
        <c:axPos val="b"/>
        <c:majorTickMark val="out"/>
        <c:minorTickMark val="none"/>
        <c:tickLblPos val="none"/>
        <c:crossAx val="48474752"/>
        <c:crosses val="autoZero"/>
        <c:auto val="1"/>
        <c:lblAlgn val="ctr"/>
        <c:lblOffset val="100"/>
        <c:noMultiLvlLbl val="0"/>
      </c:catAx>
      <c:valAx>
        <c:axId val="4847475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48473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</xdr:row>
      <xdr:rowOff>85725</xdr:rowOff>
    </xdr:from>
    <xdr:to>
      <xdr:col>8</xdr:col>
      <xdr:colOff>495300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200025</xdr:colOff>
      <xdr:row>15</xdr:row>
      <xdr:rowOff>95250</xdr:rowOff>
    </xdr:from>
    <xdr:to>
      <xdr:col>8</xdr:col>
      <xdr:colOff>504825</xdr:colOff>
      <xdr:row>27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2</xdr:row>
      <xdr:rowOff>85725</xdr:rowOff>
    </xdr:from>
    <xdr:to>
      <xdr:col>16</xdr:col>
      <xdr:colOff>361950</xdr:colOff>
      <xdr:row>14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</xdr:colOff>
      <xdr:row>15</xdr:row>
      <xdr:rowOff>85725</xdr:rowOff>
    </xdr:from>
    <xdr:to>
      <xdr:col>16</xdr:col>
      <xdr:colOff>352425</xdr:colOff>
      <xdr:row>27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200025</xdr:colOff>
      <xdr:row>28</xdr:row>
      <xdr:rowOff>114300</xdr:rowOff>
    </xdr:from>
    <xdr:to>
      <xdr:col>8</xdr:col>
      <xdr:colOff>504825</xdr:colOff>
      <xdr:row>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Z46"/>
  <sheetViews>
    <sheetView showGridLines="0" tabSelected="1" topLeftCell="A18" workbookViewId="0">
      <selection activeCell="S18" sqref="S1:XFD1048576"/>
    </sheetView>
  </sheetViews>
  <sheetFormatPr defaultColWidth="0" defaultRowHeight="14.4" zeroHeight="1" x14ac:dyDescent="0.3"/>
  <cols>
    <col min="1" max="1" width="4" customWidth="1"/>
    <col min="2" max="17" width="8.88671875" customWidth="1"/>
    <col min="18" max="18" width="4.109375" customWidth="1"/>
    <col min="19" max="19" width="16.88671875" hidden="1"/>
    <col min="27" max="16384" width="8.88671875" hidden="1"/>
  </cols>
  <sheetData>
    <row r="1" spans="2:26" ht="15" thickBot="1" x14ac:dyDescent="0.35"/>
    <row r="2" spans="2:26" ht="24.9" customHeight="1" x14ac:dyDescent="0.3">
      <c r="B2" s="31" t="s">
        <v>136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</row>
    <row r="3" spans="2:26" x14ac:dyDescent="0.3">
      <c r="B3" s="21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5"/>
    </row>
    <row r="4" spans="2:26" x14ac:dyDescent="0.3">
      <c r="B4" s="21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5"/>
      <c r="Z4" s="5" t="s">
        <v>5</v>
      </c>
    </row>
    <row r="5" spans="2:26" x14ac:dyDescent="0.3">
      <c r="B5" s="21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5"/>
      <c r="Z5" s="5" t="s">
        <v>2</v>
      </c>
    </row>
    <row r="6" spans="2:26" x14ac:dyDescent="0.3">
      <c r="B6" s="21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5"/>
      <c r="Z6" s="5" t="s">
        <v>6</v>
      </c>
    </row>
    <row r="7" spans="2:26" x14ac:dyDescent="0.3">
      <c r="B7" s="21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5"/>
      <c r="Z7" s="5" t="s">
        <v>3</v>
      </c>
    </row>
    <row r="8" spans="2:26" x14ac:dyDescent="0.3">
      <c r="B8" s="21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5"/>
      <c r="Z8" s="5" t="s">
        <v>7</v>
      </c>
    </row>
    <row r="9" spans="2:26" x14ac:dyDescent="0.3">
      <c r="B9" s="21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5"/>
      <c r="Z9" s="5" t="s">
        <v>24</v>
      </c>
    </row>
    <row r="10" spans="2:26" x14ac:dyDescent="0.3">
      <c r="B10" s="21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Z10" s="5" t="s">
        <v>1</v>
      </c>
    </row>
    <row r="11" spans="2:26" x14ac:dyDescent="0.3">
      <c r="B11" s="21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5"/>
    </row>
    <row r="12" spans="2:26" x14ac:dyDescent="0.3">
      <c r="B12" s="21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5"/>
    </row>
    <row r="13" spans="2:26" x14ac:dyDescent="0.3">
      <c r="B13" s="21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5"/>
    </row>
    <row r="14" spans="2:26" x14ac:dyDescent="0.3">
      <c r="B14" s="21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5"/>
    </row>
    <row r="15" spans="2:26" x14ac:dyDescent="0.3">
      <c r="B15" s="21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5"/>
    </row>
    <row r="16" spans="2:26" x14ac:dyDescent="0.3">
      <c r="B16" s="21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5"/>
    </row>
    <row r="17" spans="2:17" x14ac:dyDescent="0.3">
      <c r="B17" s="21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5"/>
    </row>
    <row r="18" spans="2:17" x14ac:dyDescent="0.3">
      <c r="B18" s="21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5"/>
    </row>
    <row r="19" spans="2:17" x14ac:dyDescent="0.3">
      <c r="B19" s="21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5"/>
    </row>
    <row r="20" spans="2:17" x14ac:dyDescent="0.3">
      <c r="B20" s="21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5"/>
    </row>
    <row r="21" spans="2:17" x14ac:dyDescent="0.3">
      <c r="B21" s="21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5"/>
    </row>
    <row r="22" spans="2:17" x14ac:dyDescent="0.3">
      <c r="B22" s="21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5"/>
    </row>
    <row r="23" spans="2:17" x14ac:dyDescent="0.3">
      <c r="B23" s="21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5"/>
    </row>
    <row r="24" spans="2:17" x14ac:dyDescent="0.3">
      <c r="B24" s="21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5"/>
    </row>
    <row r="25" spans="2:17" x14ac:dyDescent="0.3">
      <c r="B25" s="21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5"/>
    </row>
    <row r="26" spans="2:17" x14ac:dyDescent="0.3">
      <c r="B26" s="21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5"/>
    </row>
    <row r="27" spans="2:17" x14ac:dyDescent="0.3">
      <c r="B27" s="2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5"/>
    </row>
    <row r="28" spans="2:17" x14ac:dyDescent="0.3">
      <c r="B28" s="21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5"/>
    </row>
    <row r="29" spans="2:17" x14ac:dyDescent="0.3">
      <c r="B29" s="21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34"/>
      <c r="N29" s="34"/>
      <c r="O29" s="34"/>
      <c r="P29" s="24"/>
      <c r="Q29" s="25"/>
    </row>
    <row r="30" spans="2:17" x14ac:dyDescent="0.3">
      <c r="B30" s="21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34"/>
      <c r="N30" s="24"/>
      <c r="O30" s="24"/>
      <c r="P30" s="24"/>
      <c r="Q30" s="25"/>
    </row>
    <row r="31" spans="2:17" x14ac:dyDescent="0.3">
      <c r="B31" s="21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34"/>
      <c r="N31" s="24"/>
      <c r="O31" s="24"/>
      <c r="P31" s="24"/>
      <c r="Q31" s="25"/>
    </row>
    <row r="32" spans="2:17" x14ac:dyDescent="0.3">
      <c r="B32" s="21"/>
      <c r="C32" s="24"/>
      <c r="D32" s="24"/>
      <c r="E32" s="24"/>
      <c r="F32" s="24"/>
      <c r="G32" s="24"/>
      <c r="H32" s="24"/>
      <c r="I32" s="24"/>
      <c r="J32" s="24"/>
      <c r="K32" s="24"/>
      <c r="L32" s="40" t="s">
        <v>147</v>
      </c>
      <c r="M32" s="40"/>
      <c r="N32" s="41" t="s">
        <v>35</v>
      </c>
      <c r="O32" s="42"/>
      <c r="P32" s="43"/>
      <c r="Q32" s="25"/>
    </row>
    <row r="33" spans="2:17" x14ac:dyDescent="0.3">
      <c r="B33" s="21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4"/>
      <c r="N33" s="24"/>
      <c r="O33" s="24"/>
      <c r="P33" s="24"/>
      <c r="Q33" s="25"/>
    </row>
    <row r="34" spans="2:17" x14ac:dyDescent="0.3">
      <c r="B34" s="21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4"/>
      <c r="N34" s="24"/>
      <c r="O34" s="24"/>
      <c r="P34" s="24"/>
      <c r="Q34" s="25"/>
    </row>
    <row r="35" spans="2:17" x14ac:dyDescent="0.3">
      <c r="B35" s="21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4"/>
      <c r="N35" s="24"/>
      <c r="O35" s="24"/>
      <c r="P35" s="24"/>
      <c r="Q35" s="25"/>
    </row>
    <row r="36" spans="2:17" x14ac:dyDescent="0.3">
      <c r="B36" s="21"/>
      <c r="C36" s="24"/>
      <c r="D36" s="24"/>
      <c r="E36" s="24"/>
      <c r="F36" s="24"/>
      <c r="G36" s="24"/>
      <c r="H36" s="24"/>
      <c r="I36" s="24"/>
      <c r="J36" s="24"/>
      <c r="K36" s="24"/>
      <c r="L36" s="35" t="s">
        <v>9</v>
      </c>
      <c r="M36" s="35"/>
      <c r="N36" s="36" t="str">
        <f>N32</f>
        <v>Rose Moreno</v>
      </c>
      <c r="O36" s="36"/>
      <c r="P36" s="36"/>
      <c r="Q36" s="25"/>
    </row>
    <row r="37" spans="2:17" x14ac:dyDescent="0.3">
      <c r="B37" s="21"/>
      <c r="C37" s="24"/>
      <c r="D37" s="24"/>
      <c r="E37" s="24"/>
      <c r="F37" s="24"/>
      <c r="G37" s="24"/>
      <c r="H37" s="24"/>
      <c r="I37" s="24"/>
      <c r="J37" s="24"/>
      <c r="K37" s="24"/>
      <c r="L37" s="13" t="s">
        <v>0</v>
      </c>
      <c r="M37" s="13"/>
      <c r="N37" s="12" t="str">
        <f>VLOOKUP($N$36,'Employee Data'!$B$3:$I$98,6,FALSE)</f>
        <v>Finance</v>
      </c>
      <c r="O37" s="12"/>
      <c r="P37" s="12"/>
      <c r="Q37" s="25"/>
    </row>
    <row r="38" spans="2:17" x14ac:dyDescent="0.3">
      <c r="B38" s="21"/>
      <c r="C38" s="24"/>
      <c r="D38" s="24"/>
      <c r="E38" s="24"/>
      <c r="F38" s="24"/>
      <c r="G38" s="24"/>
      <c r="H38" s="24"/>
      <c r="I38" s="24"/>
      <c r="J38" s="24"/>
      <c r="K38" s="24"/>
      <c r="L38" s="13" t="s">
        <v>28</v>
      </c>
      <c r="M38" s="13"/>
      <c r="N38" s="44">
        <f>VLOOKUP($N$36,'Employee Data'!$B$3:$I$98,2,FALSE)</f>
        <v>39211</v>
      </c>
      <c r="O38" s="44"/>
      <c r="P38" s="44"/>
      <c r="Q38" s="25"/>
    </row>
    <row r="39" spans="2:17" x14ac:dyDescent="0.3">
      <c r="B39" s="21"/>
      <c r="C39" s="24"/>
      <c r="D39" s="24"/>
      <c r="E39" s="24"/>
      <c r="F39" s="24"/>
      <c r="G39" s="24"/>
      <c r="H39" s="24"/>
      <c r="I39" s="24"/>
      <c r="J39" s="24"/>
      <c r="K39" s="24"/>
      <c r="L39" s="13" t="s">
        <v>32</v>
      </c>
      <c r="M39" s="13"/>
      <c r="N39" s="12">
        <f>VLOOKUP($N$36,'Employee Data'!$B$3:$I$98,3,FALSE)</f>
        <v>16000</v>
      </c>
      <c r="O39" s="12"/>
      <c r="P39" s="12"/>
      <c r="Q39" s="25"/>
    </row>
    <row r="40" spans="2:17" x14ac:dyDescent="0.3">
      <c r="B40" s="21"/>
      <c r="C40" s="24"/>
      <c r="D40" s="24"/>
      <c r="E40" s="24"/>
      <c r="F40" s="24"/>
      <c r="G40" s="24"/>
      <c r="H40" s="24"/>
      <c r="I40" s="24"/>
      <c r="J40" s="24"/>
      <c r="K40" s="24"/>
      <c r="L40" s="13" t="s">
        <v>29</v>
      </c>
      <c r="M40" s="13"/>
      <c r="N40" s="12">
        <f>VLOOKUP($N$36,'Employee Data'!$B$3:$I$98,4,FALSE)</f>
        <v>2080</v>
      </c>
      <c r="O40" s="12"/>
      <c r="P40" s="12"/>
      <c r="Q40" s="25"/>
    </row>
    <row r="41" spans="2:17" x14ac:dyDescent="0.3">
      <c r="B41" s="21"/>
      <c r="C41" s="24"/>
      <c r="D41" s="24"/>
      <c r="E41" s="24"/>
      <c r="F41" s="24"/>
      <c r="G41" s="24"/>
      <c r="H41" s="24"/>
      <c r="I41" s="24"/>
      <c r="J41" s="24"/>
      <c r="K41" s="24"/>
      <c r="L41" s="13" t="s">
        <v>30</v>
      </c>
      <c r="M41" s="13"/>
      <c r="N41" s="12">
        <f>VLOOKUP($N$36,'Employee Data'!$B$3:$I$98,5,FALSE)</f>
        <v>160</v>
      </c>
      <c r="O41" s="12"/>
      <c r="P41" s="12"/>
      <c r="Q41" s="25"/>
    </row>
    <row r="42" spans="2:17" x14ac:dyDescent="0.3">
      <c r="B42" s="21"/>
      <c r="C42" s="24"/>
      <c r="D42" s="24"/>
      <c r="E42" s="24"/>
      <c r="F42" s="24"/>
      <c r="G42" s="24"/>
      <c r="H42" s="24"/>
      <c r="I42" s="24"/>
      <c r="J42" s="24"/>
      <c r="K42" s="24"/>
      <c r="L42" s="13" t="s">
        <v>25</v>
      </c>
      <c r="M42" s="13"/>
      <c r="N42" s="14">
        <f>VLOOKUP($N$36,'Employee Data'!$B$3:$I$98,7,FALSE)</f>
        <v>3</v>
      </c>
      <c r="O42" s="14"/>
      <c r="P42" s="14"/>
      <c r="Q42" s="25"/>
    </row>
    <row r="43" spans="2:17" x14ac:dyDescent="0.3">
      <c r="B43" s="21"/>
      <c r="C43" s="24"/>
      <c r="D43" s="24"/>
      <c r="E43" s="24"/>
      <c r="F43" s="24"/>
      <c r="G43" s="24"/>
      <c r="H43" s="24"/>
      <c r="I43" s="24"/>
      <c r="J43" s="24"/>
      <c r="K43" s="24"/>
      <c r="L43" s="13" t="s">
        <v>130</v>
      </c>
      <c r="M43" s="13"/>
      <c r="N43" s="14">
        <f>VLOOKUP($N$36,'Employee Data'!$B$3:$I$98,8,FALSE)</f>
        <v>4</v>
      </c>
      <c r="O43" s="14"/>
      <c r="P43" s="14"/>
      <c r="Q43" s="25"/>
    </row>
    <row r="44" spans="2:17" x14ac:dyDescent="0.3">
      <c r="B44" s="21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5"/>
    </row>
    <row r="45" spans="2:17" ht="15" thickBot="1" x14ac:dyDescent="0.35">
      <c r="B45" s="37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9"/>
    </row>
    <row r="46" spans="2:17" x14ac:dyDescent="0.3"/>
  </sheetData>
  <mergeCells count="19">
    <mergeCell ref="L43:M43"/>
    <mergeCell ref="N43:P43"/>
    <mergeCell ref="N42:P42"/>
    <mergeCell ref="N41:P41"/>
    <mergeCell ref="N40:P40"/>
    <mergeCell ref="L40:M40"/>
    <mergeCell ref="L41:M41"/>
    <mergeCell ref="B2:Q2"/>
    <mergeCell ref="N38:P38"/>
    <mergeCell ref="N37:P37"/>
    <mergeCell ref="N36:P36"/>
    <mergeCell ref="L42:M42"/>
    <mergeCell ref="N39:P39"/>
    <mergeCell ref="L36:M36"/>
    <mergeCell ref="L37:M37"/>
    <mergeCell ref="L38:M38"/>
    <mergeCell ref="L39:M39"/>
    <mergeCell ref="L32:M32"/>
    <mergeCell ref="N32:P32"/>
  </mergeCells>
  <dataValidations disablePrompts="1" count="1">
    <dataValidation type="list" allowBlank="1" showInputMessage="1" showErrorMessage="1" sqref="S17" xr:uid="{00000000-0002-0000-0000-000000000000}">
      <formula1>$Z$4:$Z$10</formula1>
    </dataValidation>
  </dataValidations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7AE1E7F-E3BF-4815-8730-C378BE1615EB}">
          <x14:formula1>
            <xm:f>'Employee Data'!$B$3:$B$1048576</xm:f>
          </x14:formula1>
          <xm:sqref>N32:P32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98"/>
  <sheetViews>
    <sheetView showGridLines="0" zoomScaleNormal="100" workbookViewId="0">
      <selection activeCell="A3" sqref="A3:XFD3"/>
    </sheetView>
  </sheetViews>
  <sheetFormatPr defaultColWidth="0" defaultRowHeight="14.4" x14ac:dyDescent="0.3"/>
  <cols>
    <col min="1" max="1" width="3.44140625" customWidth="1"/>
    <col min="2" max="2" width="23.5546875" style="21" bestFit="1" customWidth="1"/>
    <col min="3" max="3" width="10.6640625" style="22" bestFit="1" customWidth="1"/>
    <col min="4" max="4" width="10.109375" style="23" customWidth="1"/>
    <col min="5" max="5" width="9.44140625" style="23" customWidth="1"/>
    <col min="6" max="6" width="9.44140625" style="23" bestFit="1" customWidth="1"/>
    <col min="7" max="7" width="17.33203125" style="24" bestFit="1" customWidth="1"/>
    <col min="8" max="8" width="8.88671875" style="24" customWidth="1"/>
    <col min="9" max="9" width="13.109375" style="25" customWidth="1"/>
    <col min="10" max="10" width="4.44140625" customWidth="1"/>
    <col min="11" max="16384" width="8.88671875" hidden="1"/>
  </cols>
  <sheetData>
    <row r="1" spans="2:9" ht="15" thickBot="1" x14ac:dyDescent="0.35">
      <c r="B1"/>
      <c r="C1" s="1"/>
      <c r="D1" s="3"/>
      <c r="E1" s="3"/>
      <c r="F1" s="3"/>
      <c r="G1"/>
      <c r="H1"/>
      <c r="I1"/>
    </row>
    <row r="2" spans="2:9" s="10" customFormat="1" ht="28.8" x14ac:dyDescent="0.3">
      <c r="B2" s="15" t="s">
        <v>34</v>
      </c>
      <c r="C2" s="16" t="s">
        <v>28</v>
      </c>
      <c r="D2" s="17" t="s">
        <v>32</v>
      </c>
      <c r="E2" s="17" t="s">
        <v>29</v>
      </c>
      <c r="F2" s="17" t="s">
        <v>30</v>
      </c>
      <c r="G2" s="18" t="s">
        <v>0</v>
      </c>
      <c r="H2" s="19" t="s">
        <v>25</v>
      </c>
      <c r="I2" s="20" t="s">
        <v>130</v>
      </c>
    </row>
    <row r="3" spans="2:9" x14ac:dyDescent="0.3">
      <c r="B3" s="21" t="s">
        <v>35</v>
      </c>
      <c r="C3" s="22">
        <v>39211</v>
      </c>
      <c r="D3" s="23">
        <v>16000</v>
      </c>
      <c r="E3" s="23">
        <v>2080</v>
      </c>
      <c r="F3" s="23">
        <v>160</v>
      </c>
      <c r="G3" s="24" t="s">
        <v>3</v>
      </c>
      <c r="H3" s="24">
        <v>3</v>
      </c>
      <c r="I3" s="25">
        <v>4</v>
      </c>
    </row>
    <row r="4" spans="2:9" x14ac:dyDescent="0.3">
      <c r="B4" s="26" t="s">
        <v>36</v>
      </c>
      <c r="C4" s="27">
        <v>37637</v>
      </c>
      <c r="D4" s="28">
        <v>25000</v>
      </c>
      <c r="E4" s="28">
        <v>750</v>
      </c>
      <c r="F4" s="28">
        <v>750</v>
      </c>
      <c r="G4" s="29" t="s">
        <v>2</v>
      </c>
      <c r="H4" s="29">
        <v>8</v>
      </c>
      <c r="I4" s="30">
        <v>1</v>
      </c>
    </row>
    <row r="5" spans="2:9" x14ac:dyDescent="0.3">
      <c r="B5" s="21" t="s">
        <v>37</v>
      </c>
      <c r="C5" s="22">
        <v>39581</v>
      </c>
      <c r="D5" s="23">
        <v>25000</v>
      </c>
      <c r="E5" s="23">
        <v>1500</v>
      </c>
      <c r="F5" s="23">
        <v>750</v>
      </c>
      <c r="G5" s="24" t="s">
        <v>7</v>
      </c>
      <c r="H5" s="24">
        <v>6</v>
      </c>
      <c r="I5" s="25">
        <v>2</v>
      </c>
    </row>
    <row r="6" spans="2:9" x14ac:dyDescent="0.3">
      <c r="B6" s="26" t="s">
        <v>38</v>
      </c>
      <c r="C6" s="27">
        <v>39283</v>
      </c>
      <c r="D6" s="28">
        <v>26000</v>
      </c>
      <c r="E6" s="28">
        <v>3380</v>
      </c>
      <c r="F6" s="28">
        <v>780</v>
      </c>
      <c r="G6" s="29" t="s">
        <v>3</v>
      </c>
      <c r="H6" s="29">
        <v>8</v>
      </c>
      <c r="I6" s="30">
        <v>4</v>
      </c>
    </row>
    <row r="7" spans="2:9" x14ac:dyDescent="0.3">
      <c r="B7" s="21" t="s">
        <v>39</v>
      </c>
      <c r="C7" s="22">
        <v>38146</v>
      </c>
      <c r="D7" s="23">
        <v>27000</v>
      </c>
      <c r="E7" s="23">
        <v>810</v>
      </c>
      <c r="F7" s="23">
        <v>2160</v>
      </c>
      <c r="G7" s="24" t="s">
        <v>4</v>
      </c>
      <c r="H7" s="24">
        <v>9</v>
      </c>
      <c r="I7" s="25">
        <v>1</v>
      </c>
    </row>
    <row r="8" spans="2:9" x14ac:dyDescent="0.3">
      <c r="B8" s="26" t="s">
        <v>40</v>
      </c>
      <c r="C8" s="27">
        <v>38777</v>
      </c>
      <c r="D8" s="28">
        <v>27000</v>
      </c>
      <c r="E8" s="28">
        <v>4500</v>
      </c>
      <c r="F8" s="28">
        <v>0</v>
      </c>
      <c r="G8" s="29" t="s">
        <v>4</v>
      </c>
      <c r="H8" s="29">
        <v>7</v>
      </c>
      <c r="I8" s="30">
        <v>5</v>
      </c>
    </row>
    <row r="9" spans="2:9" x14ac:dyDescent="0.3">
      <c r="B9" s="21" t="s">
        <v>41</v>
      </c>
      <c r="C9" s="22">
        <v>37185</v>
      </c>
      <c r="D9" s="23">
        <v>28000</v>
      </c>
      <c r="E9" s="23">
        <v>4200</v>
      </c>
      <c r="F9" s="23">
        <v>0</v>
      </c>
      <c r="G9" s="24" t="s">
        <v>23</v>
      </c>
      <c r="H9" s="24">
        <v>6</v>
      </c>
      <c r="I9" s="25">
        <v>5</v>
      </c>
    </row>
    <row r="10" spans="2:9" x14ac:dyDescent="0.3">
      <c r="B10" s="26" t="s">
        <v>42</v>
      </c>
      <c r="C10" s="27">
        <v>38620</v>
      </c>
      <c r="D10" s="28">
        <v>28000</v>
      </c>
      <c r="E10" s="28">
        <v>3640</v>
      </c>
      <c r="F10" s="28">
        <v>1400</v>
      </c>
      <c r="G10" s="29" t="s">
        <v>2</v>
      </c>
      <c r="H10" s="29">
        <v>7</v>
      </c>
      <c r="I10" s="30">
        <v>4</v>
      </c>
    </row>
    <row r="11" spans="2:9" x14ac:dyDescent="0.3">
      <c r="B11" s="21" t="s">
        <v>43</v>
      </c>
      <c r="C11" s="22">
        <v>37303</v>
      </c>
      <c r="D11" s="23">
        <v>30000</v>
      </c>
      <c r="E11" s="23">
        <v>3300</v>
      </c>
      <c r="F11" s="23">
        <v>3000</v>
      </c>
      <c r="G11" s="24" t="s">
        <v>6</v>
      </c>
      <c r="H11" s="24">
        <v>4</v>
      </c>
      <c r="I11" s="25">
        <v>4</v>
      </c>
    </row>
    <row r="12" spans="2:9" x14ac:dyDescent="0.3">
      <c r="B12" s="26" t="s">
        <v>44</v>
      </c>
      <c r="C12" s="27">
        <v>37741</v>
      </c>
      <c r="D12" s="28">
        <v>30000</v>
      </c>
      <c r="E12" s="28">
        <v>1800</v>
      </c>
      <c r="F12" s="28">
        <v>1800</v>
      </c>
      <c r="G12" s="29" t="s">
        <v>5</v>
      </c>
      <c r="H12" s="29">
        <v>1</v>
      </c>
      <c r="I12" s="30">
        <v>2</v>
      </c>
    </row>
    <row r="13" spans="2:9" x14ac:dyDescent="0.3">
      <c r="B13" s="21" t="s">
        <v>45</v>
      </c>
      <c r="C13" s="22">
        <v>37702</v>
      </c>
      <c r="D13" s="23">
        <v>31000</v>
      </c>
      <c r="E13" s="23">
        <v>2790</v>
      </c>
      <c r="F13" s="23">
        <v>310</v>
      </c>
      <c r="G13" s="24" t="s">
        <v>2</v>
      </c>
      <c r="H13" s="24">
        <v>4</v>
      </c>
      <c r="I13" s="25">
        <v>3</v>
      </c>
    </row>
    <row r="14" spans="2:9" x14ac:dyDescent="0.3">
      <c r="B14" s="26" t="s">
        <v>46</v>
      </c>
      <c r="C14" s="27">
        <v>39203</v>
      </c>
      <c r="D14" s="28">
        <v>31000</v>
      </c>
      <c r="E14" s="28">
        <v>1240</v>
      </c>
      <c r="F14" s="28">
        <v>930</v>
      </c>
      <c r="G14" s="29" t="s">
        <v>7</v>
      </c>
      <c r="H14" s="29">
        <v>2</v>
      </c>
      <c r="I14" s="30">
        <v>1</v>
      </c>
    </row>
    <row r="15" spans="2:9" x14ac:dyDescent="0.3">
      <c r="B15" s="21" t="s">
        <v>47</v>
      </c>
      <c r="C15" s="22">
        <v>37015</v>
      </c>
      <c r="D15" s="23">
        <v>32000</v>
      </c>
      <c r="E15" s="23">
        <v>2240</v>
      </c>
      <c r="F15" s="23">
        <v>0</v>
      </c>
      <c r="G15" s="24" t="s">
        <v>23</v>
      </c>
      <c r="H15" s="24">
        <v>9</v>
      </c>
      <c r="I15" s="25">
        <v>2</v>
      </c>
    </row>
    <row r="16" spans="2:9" x14ac:dyDescent="0.3">
      <c r="B16" s="26" t="s">
        <v>48</v>
      </c>
      <c r="C16" s="27">
        <v>39381</v>
      </c>
      <c r="D16" s="28">
        <v>32000</v>
      </c>
      <c r="E16" s="28">
        <v>4160</v>
      </c>
      <c r="F16" s="28">
        <v>640</v>
      </c>
      <c r="G16" s="29" t="s">
        <v>23</v>
      </c>
      <c r="H16" s="29">
        <v>8</v>
      </c>
      <c r="I16" s="30">
        <v>4</v>
      </c>
    </row>
    <row r="17" spans="2:9" x14ac:dyDescent="0.3">
      <c r="B17" s="21" t="s">
        <v>49</v>
      </c>
      <c r="C17" s="22">
        <v>36817</v>
      </c>
      <c r="D17" s="23">
        <v>34000</v>
      </c>
      <c r="E17" s="23">
        <v>4420</v>
      </c>
      <c r="F17" s="23">
        <v>2040</v>
      </c>
      <c r="G17" s="24" t="s">
        <v>2</v>
      </c>
      <c r="H17" s="24">
        <v>8</v>
      </c>
      <c r="I17" s="25">
        <v>4</v>
      </c>
    </row>
    <row r="18" spans="2:9" x14ac:dyDescent="0.3">
      <c r="B18" s="26" t="s">
        <v>50</v>
      </c>
      <c r="C18" s="27">
        <v>39317</v>
      </c>
      <c r="D18" s="28">
        <v>34000</v>
      </c>
      <c r="E18" s="28">
        <v>4080</v>
      </c>
      <c r="F18" s="28">
        <v>3060</v>
      </c>
      <c r="G18" s="29" t="s">
        <v>24</v>
      </c>
      <c r="H18" s="29">
        <v>5</v>
      </c>
      <c r="I18" s="30">
        <v>4</v>
      </c>
    </row>
    <row r="19" spans="2:9" x14ac:dyDescent="0.3">
      <c r="B19" s="21" t="s">
        <v>51</v>
      </c>
      <c r="C19" s="22">
        <v>38726</v>
      </c>
      <c r="D19" s="23">
        <v>35000</v>
      </c>
      <c r="E19" s="23">
        <v>1750</v>
      </c>
      <c r="F19" s="23">
        <v>1050</v>
      </c>
      <c r="G19" s="24" t="s">
        <v>5</v>
      </c>
      <c r="H19" s="24">
        <v>7</v>
      </c>
      <c r="I19" s="25">
        <v>2</v>
      </c>
    </row>
    <row r="20" spans="2:9" x14ac:dyDescent="0.3">
      <c r="B20" s="26" t="s">
        <v>52</v>
      </c>
      <c r="C20" s="27">
        <v>39364</v>
      </c>
      <c r="D20" s="28">
        <v>35000</v>
      </c>
      <c r="E20" s="28">
        <v>3500</v>
      </c>
      <c r="F20" s="28">
        <v>2100</v>
      </c>
      <c r="G20" s="29" t="s">
        <v>23</v>
      </c>
      <c r="H20" s="29">
        <v>8</v>
      </c>
      <c r="I20" s="30">
        <v>3</v>
      </c>
    </row>
    <row r="21" spans="2:9" x14ac:dyDescent="0.3">
      <c r="B21" s="21" t="s">
        <v>53</v>
      </c>
      <c r="C21" s="22">
        <v>38809</v>
      </c>
      <c r="D21" s="23">
        <v>35000</v>
      </c>
      <c r="E21" s="23">
        <v>26000</v>
      </c>
      <c r="F21" s="23">
        <v>0</v>
      </c>
      <c r="G21" s="24" t="s">
        <v>1</v>
      </c>
      <c r="H21" s="24">
        <v>1</v>
      </c>
      <c r="I21" s="25">
        <v>3</v>
      </c>
    </row>
    <row r="22" spans="2:9" x14ac:dyDescent="0.3">
      <c r="B22" s="26" t="s">
        <v>54</v>
      </c>
      <c r="C22" s="27">
        <v>39795</v>
      </c>
      <c r="D22" s="28">
        <v>36000</v>
      </c>
      <c r="E22" s="28">
        <v>2520.0000000000005</v>
      </c>
      <c r="F22" s="28">
        <v>1800</v>
      </c>
      <c r="G22" s="29" t="s">
        <v>4</v>
      </c>
      <c r="H22" s="29">
        <v>1</v>
      </c>
      <c r="I22" s="30">
        <v>2</v>
      </c>
    </row>
    <row r="23" spans="2:9" x14ac:dyDescent="0.3">
      <c r="B23" s="21" t="s">
        <v>55</v>
      </c>
      <c r="C23" s="22">
        <v>39566</v>
      </c>
      <c r="D23" s="23">
        <v>38000</v>
      </c>
      <c r="E23" s="23">
        <v>1900</v>
      </c>
      <c r="F23" s="23">
        <v>0</v>
      </c>
      <c r="G23" s="24" t="s">
        <v>24</v>
      </c>
      <c r="H23" s="24">
        <v>4</v>
      </c>
      <c r="I23" s="25">
        <v>2</v>
      </c>
    </row>
    <row r="24" spans="2:9" x14ac:dyDescent="0.3">
      <c r="B24" s="26" t="s">
        <v>56</v>
      </c>
      <c r="C24" s="27">
        <v>39522</v>
      </c>
      <c r="D24" s="28">
        <v>39000</v>
      </c>
      <c r="E24" s="28">
        <v>780</v>
      </c>
      <c r="F24" s="28">
        <v>390</v>
      </c>
      <c r="G24" s="29" t="s">
        <v>4</v>
      </c>
      <c r="H24" s="29">
        <v>9</v>
      </c>
      <c r="I24" s="30">
        <v>1</v>
      </c>
    </row>
    <row r="25" spans="2:9" x14ac:dyDescent="0.3">
      <c r="B25" s="21" t="s">
        <v>57</v>
      </c>
      <c r="C25" s="22">
        <v>38644</v>
      </c>
      <c r="D25" s="23">
        <v>40000</v>
      </c>
      <c r="E25" s="23">
        <v>5600.0000000000009</v>
      </c>
      <c r="F25" s="23">
        <v>0</v>
      </c>
      <c r="G25" s="24" t="s">
        <v>6</v>
      </c>
      <c r="H25" s="24">
        <v>7</v>
      </c>
      <c r="I25" s="25">
        <v>5</v>
      </c>
    </row>
    <row r="26" spans="2:9" x14ac:dyDescent="0.3">
      <c r="B26" s="26" t="s">
        <v>58</v>
      </c>
      <c r="C26" s="27">
        <v>37969</v>
      </c>
      <c r="D26" s="28">
        <v>40000</v>
      </c>
      <c r="E26" s="28">
        <v>1600</v>
      </c>
      <c r="F26" s="28">
        <v>1600</v>
      </c>
      <c r="G26" s="29" t="s">
        <v>3</v>
      </c>
      <c r="H26" s="29">
        <v>6</v>
      </c>
      <c r="I26" s="30">
        <v>1</v>
      </c>
    </row>
    <row r="27" spans="2:9" x14ac:dyDescent="0.3">
      <c r="B27" s="21" t="s">
        <v>59</v>
      </c>
      <c r="C27" s="22">
        <v>39719</v>
      </c>
      <c r="D27" s="23">
        <v>41000</v>
      </c>
      <c r="E27" s="23">
        <v>2050</v>
      </c>
      <c r="F27" s="23">
        <v>1640</v>
      </c>
      <c r="G27" s="24" t="s">
        <v>7</v>
      </c>
      <c r="H27" s="24">
        <v>9</v>
      </c>
      <c r="I27" s="25">
        <v>2</v>
      </c>
    </row>
    <row r="28" spans="2:9" x14ac:dyDescent="0.3">
      <c r="B28" s="26" t="s">
        <v>60</v>
      </c>
      <c r="C28" s="27">
        <v>37289</v>
      </c>
      <c r="D28" s="28">
        <v>42000</v>
      </c>
      <c r="E28" s="28">
        <v>2520</v>
      </c>
      <c r="F28" s="28">
        <v>3780</v>
      </c>
      <c r="G28" s="29" t="s">
        <v>5</v>
      </c>
      <c r="H28" s="29">
        <v>9</v>
      </c>
      <c r="I28" s="30">
        <v>2</v>
      </c>
    </row>
    <row r="29" spans="2:9" x14ac:dyDescent="0.3">
      <c r="B29" s="21" t="s">
        <v>61</v>
      </c>
      <c r="C29" s="22">
        <v>37021</v>
      </c>
      <c r="D29" s="23">
        <v>43000</v>
      </c>
      <c r="E29" s="23">
        <v>4730</v>
      </c>
      <c r="F29" s="23">
        <v>0</v>
      </c>
      <c r="G29" s="24" t="s">
        <v>1</v>
      </c>
      <c r="H29" s="24">
        <v>7</v>
      </c>
      <c r="I29" s="25">
        <v>4</v>
      </c>
    </row>
    <row r="30" spans="2:9" x14ac:dyDescent="0.3">
      <c r="B30" s="26" t="s">
        <v>62</v>
      </c>
      <c r="C30" s="27">
        <v>36904</v>
      </c>
      <c r="D30" s="28">
        <v>43000</v>
      </c>
      <c r="E30" s="28">
        <v>42000</v>
      </c>
      <c r="F30" s="28">
        <v>0</v>
      </c>
      <c r="G30" s="29" t="s">
        <v>1</v>
      </c>
      <c r="H30" s="29">
        <v>5</v>
      </c>
      <c r="I30" s="30">
        <v>5</v>
      </c>
    </row>
    <row r="31" spans="2:9" x14ac:dyDescent="0.3">
      <c r="B31" s="21" t="s">
        <v>63</v>
      </c>
      <c r="C31" s="22">
        <v>38940</v>
      </c>
      <c r="D31" s="23">
        <v>44000</v>
      </c>
      <c r="E31" s="23">
        <v>1320</v>
      </c>
      <c r="F31" s="23">
        <v>880</v>
      </c>
      <c r="G31" s="24" t="s">
        <v>3</v>
      </c>
      <c r="H31" s="24">
        <v>6</v>
      </c>
      <c r="I31" s="25">
        <v>1</v>
      </c>
    </row>
    <row r="32" spans="2:9" x14ac:dyDescent="0.3">
      <c r="B32" s="26" t="s">
        <v>64</v>
      </c>
      <c r="C32" s="27">
        <v>36762</v>
      </c>
      <c r="D32" s="28">
        <v>45000</v>
      </c>
      <c r="E32" s="28">
        <v>37000</v>
      </c>
      <c r="F32" s="28">
        <v>0</v>
      </c>
      <c r="G32" s="29" t="s">
        <v>1</v>
      </c>
      <c r="H32" s="29">
        <v>9</v>
      </c>
      <c r="I32" s="30">
        <v>4</v>
      </c>
    </row>
    <row r="33" spans="2:9" x14ac:dyDescent="0.3">
      <c r="B33" s="21" t="s">
        <v>65</v>
      </c>
      <c r="C33" s="22">
        <v>38131</v>
      </c>
      <c r="D33" s="23">
        <v>45000</v>
      </c>
      <c r="E33" s="23">
        <v>5850</v>
      </c>
      <c r="F33" s="23">
        <v>4500</v>
      </c>
      <c r="G33" s="24" t="s">
        <v>2</v>
      </c>
      <c r="H33" s="24">
        <v>4</v>
      </c>
      <c r="I33" s="25">
        <v>4</v>
      </c>
    </row>
    <row r="34" spans="2:9" x14ac:dyDescent="0.3">
      <c r="B34" s="26" t="s">
        <v>66</v>
      </c>
      <c r="C34" s="27">
        <v>39790</v>
      </c>
      <c r="D34" s="28">
        <v>45000</v>
      </c>
      <c r="E34" s="28">
        <v>900</v>
      </c>
      <c r="F34" s="28">
        <v>0</v>
      </c>
      <c r="G34" s="29" t="s">
        <v>24</v>
      </c>
      <c r="H34" s="29">
        <v>7</v>
      </c>
      <c r="I34" s="30">
        <v>1</v>
      </c>
    </row>
    <row r="35" spans="2:9" x14ac:dyDescent="0.3">
      <c r="B35" s="21" t="s">
        <v>67</v>
      </c>
      <c r="C35" s="22">
        <v>38492</v>
      </c>
      <c r="D35" s="23">
        <v>46000</v>
      </c>
      <c r="E35" s="23">
        <v>2300</v>
      </c>
      <c r="F35" s="23">
        <v>0</v>
      </c>
      <c r="G35" s="24" t="s">
        <v>1</v>
      </c>
      <c r="H35" s="24">
        <v>3</v>
      </c>
      <c r="I35" s="25">
        <v>2</v>
      </c>
    </row>
    <row r="36" spans="2:9" x14ac:dyDescent="0.3">
      <c r="B36" s="26" t="s">
        <v>68</v>
      </c>
      <c r="C36" s="27">
        <v>37442</v>
      </c>
      <c r="D36" s="28">
        <v>47000</v>
      </c>
      <c r="E36" s="28">
        <v>2820</v>
      </c>
      <c r="F36" s="28">
        <v>470</v>
      </c>
      <c r="G36" s="29" t="s">
        <v>7</v>
      </c>
      <c r="H36" s="29">
        <v>7</v>
      </c>
      <c r="I36" s="30">
        <v>2</v>
      </c>
    </row>
    <row r="37" spans="2:9" x14ac:dyDescent="0.3">
      <c r="B37" s="21" t="s">
        <v>69</v>
      </c>
      <c r="C37" s="22">
        <v>37259</v>
      </c>
      <c r="D37" s="23">
        <v>48000</v>
      </c>
      <c r="E37" s="23">
        <v>5760</v>
      </c>
      <c r="F37" s="23">
        <v>4800</v>
      </c>
      <c r="G37" s="24" t="s">
        <v>5</v>
      </c>
      <c r="H37" s="24">
        <v>7</v>
      </c>
      <c r="I37" s="25">
        <v>4</v>
      </c>
    </row>
    <row r="38" spans="2:9" x14ac:dyDescent="0.3">
      <c r="B38" s="26" t="s">
        <v>70</v>
      </c>
      <c r="C38" s="27">
        <v>38200</v>
      </c>
      <c r="D38" s="28">
        <v>48000</v>
      </c>
      <c r="E38" s="28">
        <v>3840</v>
      </c>
      <c r="F38" s="28">
        <v>4320</v>
      </c>
      <c r="G38" s="29" t="s">
        <v>3</v>
      </c>
      <c r="H38" s="29">
        <v>8</v>
      </c>
      <c r="I38" s="30">
        <v>3</v>
      </c>
    </row>
    <row r="39" spans="2:9" x14ac:dyDescent="0.3">
      <c r="B39" s="21" t="s">
        <v>71</v>
      </c>
      <c r="C39" s="22">
        <v>38397</v>
      </c>
      <c r="D39" s="23">
        <v>48000</v>
      </c>
      <c r="E39" s="23">
        <v>6720.0000000000009</v>
      </c>
      <c r="F39" s="23">
        <v>2400</v>
      </c>
      <c r="G39" s="24" t="s">
        <v>5</v>
      </c>
      <c r="H39" s="24">
        <v>4</v>
      </c>
      <c r="I39" s="25">
        <v>5</v>
      </c>
    </row>
    <row r="40" spans="2:9" x14ac:dyDescent="0.3">
      <c r="B40" s="26" t="s">
        <v>72</v>
      </c>
      <c r="C40" s="27">
        <v>37952</v>
      </c>
      <c r="D40" s="28">
        <v>48000</v>
      </c>
      <c r="E40" s="28">
        <v>6240</v>
      </c>
      <c r="F40" s="28">
        <v>480</v>
      </c>
      <c r="G40" s="29" t="s">
        <v>4</v>
      </c>
      <c r="H40" s="29">
        <v>6</v>
      </c>
      <c r="I40" s="30">
        <v>4</v>
      </c>
    </row>
    <row r="41" spans="2:9" x14ac:dyDescent="0.3">
      <c r="B41" s="21" t="s">
        <v>73</v>
      </c>
      <c r="C41" s="22">
        <v>39476</v>
      </c>
      <c r="D41" s="23">
        <v>48000</v>
      </c>
      <c r="E41" s="23">
        <v>4800</v>
      </c>
      <c r="F41" s="23">
        <v>3360.0000000000005</v>
      </c>
      <c r="G41" s="24" t="s">
        <v>23</v>
      </c>
      <c r="H41" s="24">
        <v>7</v>
      </c>
      <c r="I41" s="25">
        <v>3</v>
      </c>
    </row>
    <row r="42" spans="2:9" x14ac:dyDescent="0.3">
      <c r="B42" s="26" t="s">
        <v>74</v>
      </c>
      <c r="C42" s="27">
        <v>39472</v>
      </c>
      <c r="D42" s="28">
        <v>51000</v>
      </c>
      <c r="E42" s="28">
        <v>6630</v>
      </c>
      <c r="F42" s="28">
        <v>2040</v>
      </c>
      <c r="G42" s="29" t="s">
        <v>7</v>
      </c>
      <c r="H42" s="29">
        <v>9</v>
      </c>
      <c r="I42" s="30">
        <v>4</v>
      </c>
    </row>
    <row r="43" spans="2:9" x14ac:dyDescent="0.3">
      <c r="B43" s="21" t="s">
        <v>75</v>
      </c>
      <c r="C43" s="22">
        <v>38707</v>
      </c>
      <c r="D43" s="23">
        <v>52000</v>
      </c>
      <c r="E43" s="23">
        <v>1560</v>
      </c>
      <c r="F43" s="23">
        <v>3640.0000000000005</v>
      </c>
      <c r="G43" s="24" t="s">
        <v>23</v>
      </c>
      <c r="H43" s="24">
        <v>11</v>
      </c>
      <c r="I43" s="25">
        <v>1</v>
      </c>
    </row>
    <row r="44" spans="2:9" x14ac:dyDescent="0.3">
      <c r="B44" s="26" t="s">
        <v>76</v>
      </c>
      <c r="C44" s="27">
        <v>39261</v>
      </c>
      <c r="D44" s="28">
        <v>53000</v>
      </c>
      <c r="E44" s="28">
        <v>35000</v>
      </c>
      <c r="F44" s="28">
        <v>0</v>
      </c>
      <c r="G44" s="29" t="s">
        <v>1</v>
      </c>
      <c r="H44" s="29">
        <v>3</v>
      </c>
      <c r="I44" s="30">
        <v>3</v>
      </c>
    </row>
    <row r="45" spans="2:9" x14ac:dyDescent="0.3">
      <c r="B45" s="21" t="s">
        <v>77</v>
      </c>
      <c r="C45" s="22">
        <v>39258</v>
      </c>
      <c r="D45" s="23">
        <v>53000</v>
      </c>
      <c r="E45" s="23">
        <v>5300</v>
      </c>
      <c r="F45" s="23">
        <v>530</v>
      </c>
      <c r="G45" s="24" t="s">
        <v>4</v>
      </c>
      <c r="H45" s="24">
        <v>3</v>
      </c>
      <c r="I45" s="25">
        <v>3</v>
      </c>
    </row>
    <row r="46" spans="2:9" x14ac:dyDescent="0.3">
      <c r="B46" s="26" t="s">
        <v>78</v>
      </c>
      <c r="C46" s="27">
        <v>36867</v>
      </c>
      <c r="D46" s="28">
        <v>54000</v>
      </c>
      <c r="E46" s="28">
        <v>5400</v>
      </c>
      <c r="F46" s="28">
        <v>3780.0000000000005</v>
      </c>
      <c r="G46" s="29" t="s">
        <v>2</v>
      </c>
      <c r="H46" s="29">
        <v>7</v>
      </c>
      <c r="I46" s="30">
        <v>3</v>
      </c>
    </row>
    <row r="47" spans="2:9" x14ac:dyDescent="0.3">
      <c r="B47" s="21" t="s">
        <v>79</v>
      </c>
      <c r="C47" s="22">
        <v>36983</v>
      </c>
      <c r="D47" s="23">
        <v>54000</v>
      </c>
      <c r="E47" s="23">
        <v>1620</v>
      </c>
      <c r="F47" s="23">
        <v>4320</v>
      </c>
      <c r="G47" s="24" t="s">
        <v>2</v>
      </c>
      <c r="H47" s="24">
        <v>8</v>
      </c>
      <c r="I47" s="25">
        <v>1</v>
      </c>
    </row>
    <row r="48" spans="2:9" x14ac:dyDescent="0.3">
      <c r="B48" s="26" t="s">
        <v>80</v>
      </c>
      <c r="C48" s="27">
        <v>38104</v>
      </c>
      <c r="D48" s="28">
        <v>54000</v>
      </c>
      <c r="E48" s="28">
        <v>5400</v>
      </c>
      <c r="F48" s="28">
        <v>4860</v>
      </c>
      <c r="G48" s="29" t="s">
        <v>5</v>
      </c>
      <c r="H48" s="29">
        <v>6</v>
      </c>
      <c r="I48" s="30">
        <v>3</v>
      </c>
    </row>
    <row r="49" spans="2:9" x14ac:dyDescent="0.3">
      <c r="B49" s="21" t="s">
        <v>81</v>
      </c>
      <c r="C49" s="22">
        <v>38776</v>
      </c>
      <c r="D49" s="23">
        <v>54000</v>
      </c>
      <c r="E49" s="23">
        <v>8100</v>
      </c>
      <c r="F49" s="23">
        <v>1620</v>
      </c>
      <c r="G49" s="24" t="s">
        <v>23</v>
      </c>
      <c r="H49" s="24">
        <v>9</v>
      </c>
      <c r="I49" s="25">
        <v>5</v>
      </c>
    </row>
    <row r="50" spans="2:9" x14ac:dyDescent="0.3">
      <c r="B50" s="26" t="s">
        <v>82</v>
      </c>
      <c r="C50" s="27">
        <v>37246</v>
      </c>
      <c r="D50" s="28">
        <v>55000</v>
      </c>
      <c r="E50" s="28">
        <v>1100</v>
      </c>
      <c r="F50" s="28">
        <v>0</v>
      </c>
      <c r="G50" s="29" t="s">
        <v>24</v>
      </c>
      <c r="H50" s="29">
        <v>9</v>
      </c>
      <c r="I50" s="30">
        <v>1</v>
      </c>
    </row>
    <row r="51" spans="2:9" x14ac:dyDescent="0.3">
      <c r="B51" s="21" t="s">
        <v>83</v>
      </c>
      <c r="C51" s="22">
        <v>37932</v>
      </c>
      <c r="D51" s="23">
        <v>57000</v>
      </c>
      <c r="E51" s="23">
        <v>3990.0000000000005</v>
      </c>
      <c r="F51" s="23">
        <v>570</v>
      </c>
      <c r="G51" s="24" t="s">
        <v>3</v>
      </c>
      <c r="H51" s="24">
        <v>8</v>
      </c>
      <c r="I51" s="25">
        <v>2</v>
      </c>
    </row>
    <row r="52" spans="2:9" x14ac:dyDescent="0.3">
      <c r="B52" s="26" t="s">
        <v>84</v>
      </c>
      <c r="C52" s="27">
        <v>37959</v>
      </c>
      <c r="D52" s="28">
        <v>57000</v>
      </c>
      <c r="E52" s="28">
        <v>5130</v>
      </c>
      <c r="F52" s="28">
        <v>3420</v>
      </c>
      <c r="G52" s="29" t="s">
        <v>4</v>
      </c>
      <c r="H52" s="29">
        <v>6</v>
      </c>
      <c r="I52" s="30">
        <v>3</v>
      </c>
    </row>
    <row r="53" spans="2:9" x14ac:dyDescent="0.3">
      <c r="B53" s="21" t="s">
        <v>85</v>
      </c>
      <c r="C53" s="22">
        <v>36777</v>
      </c>
      <c r="D53" s="23">
        <v>58000</v>
      </c>
      <c r="E53" s="23">
        <v>5220</v>
      </c>
      <c r="F53" s="23">
        <v>5220</v>
      </c>
      <c r="G53" s="24" t="s">
        <v>3</v>
      </c>
      <c r="H53" s="24">
        <v>5</v>
      </c>
      <c r="I53" s="25">
        <v>3</v>
      </c>
    </row>
    <row r="54" spans="2:9" x14ac:dyDescent="0.3">
      <c r="B54" s="26" t="s">
        <v>86</v>
      </c>
      <c r="C54" s="27">
        <v>37218</v>
      </c>
      <c r="D54" s="28">
        <v>59000</v>
      </c>
      <c r="E54" s="28">
        <v>8850</v>
      </c>
      <c r="F54" s="28">
        <v>0</v>
      </c>
      <c r="G54" s="29" t="s">
        <v>7</v>
      </c>
      <c r="H54" s="29">
        <v>3</v>
      </c>
      <c r="I54" s="30">
        <v>5</v>
      </c>
    </row>
    <row r="55" spans="2:9" x14ac:dyDescent="0.3">
      <c r="B55" s="21" t="s">
        <v>87</v>
      </c>
      <c r="C55" s="22">
        <v>37186</v>
      </c>
      <c r="D55" s="23">
        <v>59000</v>
      </c>
      <c r="E55" s="23">
        <v>5900</v>
      </c>
      <c r="F55" s="23">
        <v>0</v>
      </c>
      <c r="G55" s="24" t="s">
        <v>24</v>
      </c>
      <c r="H55" s="24">
        <v>7</v>
      </c>
      <c r="I55" s="25">
        <v>3</v>
      </c>
    </row>
    <row r="56" spans="2:9" x14ac:dyDescent="0.3">
      <c r="B56" s="26" t="s">
        <v>88</v>
      </c>
      <c r="C56" s="27">
        <v>37188</v>
      </c>
      <c r="D56" s="28">
        <v>59000</v>
      </c>
      <c r="E56" s="28">
        <v>5310</v>
      </c>
      <c r="F56" s="28">
        <v>590</v>
      </c>
      <c r="G56" s="29" t="s">
        <v>24</v>
      </c>
      <c r="H56" s="29">
        <v>7</v>
      </c>
      <c r="I56" s="30">
        <v>3</v>
      </c>
    </row>
    <row r="57" spans="2:9" x14ac:dyDescent="0.3">
      <c r="B57" s="21" t="s">
        <v>89</v>
      </c>
      <c r="C57" s="22">
        <v>39124</v>
      </c>
      <c r="D57" s="23">
        <v>59000</v>
      </c>
      <c r="E57" s="23">
        <v>7080</v>
      </c>
      <c r="F57" s="23">
        <v>1180</v>
      </c>
      <c r="G57" s="24" t="s">
        <v>6</v>
      </c>
      <c r="H57" s="24">
        <v>5</v>
      </c>
      <c r="I57" s="25">
        <v>4</v>
      </c>
    </row>
    <row r="58" spans="2:9" x14ac:dyDescent="0.3">
      <c r="B58" s="26" t="s">
        <v>90</v>
      </c>
      <c r="C58" s="27">
        <v>39301</v>
      </c>
      <c r="D58" s="28">
        <v>60000</v>
      </c>
      <c r="E58" s="28">
        <v>8400</v>
      </c>
      <c r="F58" s="28">
        <v>0</v>
      </c>
      <c r="G58" s="29" t="s">
        <v>1</v>
      </c>
      <c r="H58" s="29">
        <v>8</v>
      </c>
      <c r="I58" s="30">
        <v>5</v>
      </c>
    </row>
    <row r="59" spans="2:9" x14ac:dyDescent="0.3">
      <c r="B59" s="21" t="s">
        <v>91</v>
      </c>
      <c r="C59" s="22">
        <v>38145</v>
      </c>
      <c r="D59" s="23">
        <v>62000</v>
      </c>
      <c r="E59" s="23">
        <v>8060</v>
      </c>
      <c r="F59" s="23">
        <v>3100</v>
      </c>
      <c r="G59" s="24" t="s">
        <v>23</v>
      </c>
      <c r="H59" s="24">
        <v>9</v>
      </c>
      <c r="I59" s="25">
        <v>4</v>
      </c>
    </row>
    <row r="60" spans="2:9" x14ac:dyDescent="0.3">
      <c r="B60" s="26" t="s">
        <v>92</v>
      </c>
      <c r="C60" s="27">
        <v>38477</v>
      </c>
      <c r="D60" s="28">
        <v>62000</v>
      </c>
      <c r="E60" s="28">
        <v>8060</v>
      </c>
      <c r="F60" s="28">
        <v>1240</v>
      </c>
      <c r="G60" s="29" t="s">
        <v>3</v>
      </c>
      <c r="H60" s="29">
        <v>6</v>
      </c>
      <c r="I60" s="30">
        <v>4</v>
      </c>
    </row>
    <row r="61" spans="2:9" x14ac:dyDescent="0.3">
      <c r="B61" s="21" t="s">
        <v>93</v>
      </c>
      <c r="C61" s="22">
        <v>37065</v>
      </c>
      <c r="D61" s="23">
        <v>63000</v>
      </c>
      <c r="E61" s="23">
        <v>7560</v>
      </c>
      <c r="F61" s="23">
        <v>4410</v>
      </c>
      <c r="G61" s="24" t="s">
        <v>24</v>
      </c>
      <c r="H61" s="24">
        <v>9</v>
      </c>
      <c r="I61" s="25">
        <v>4</v>
      </c>
    </row>
    <row r="62" spans="2:9" x14ac:dyDescent="0.3">
      <c r="B62" s="26" t="s">
        <v>94</v>
      </c>
      <c r="C62" s="27">
        <v>37929</v>
      </c>
      <c r="D62" s="28">
        <v>63000</v>
      </c>
      <c r="E62" s="28">
        <v>7560</v>
      </c>
      <c r="F62" s="28">
        <v>0</v>
      </c>
      <c r="G62" s="29" t="s">
        <v>24</v>
      </c>
      <c r="H62" s="29">
        <v>4</v>
      </c>
      <c r="I62" s="30">
        <v>4</v>
      </c>
    </row>
    <row r="63" spans="2:9" x14ac:dyDescent="0.3">
      <c r="B63" s="21" t="s">
        <v>95</v>
      </c>
      <c r="C63" s="22">
        <v>39638</v>
      </c>
      <c r="D63" s="23">
        <v>63000</v>
      </c>
      <c r="E63" s="23">
        <v>3150</v>
      </c>
      <c r="F63" s="23">
        <v>3780</v>
      </c>
      <c r="G63" s="24" t="s">
        <v>5</v>
      </c>
      <c r="H63" s="24">
        <v>3</v>
      </c>
      <c r="I63" s="25">
        <v>2</v>
      </c>
    </row>
    <row r="64" spans="2:9" x14ac:dyDescent="0.3">
      <c r="B64" s="26" t="s">
        <v>96</v>
      </c>
      <c r="C64" s="27">
        <v>37228</v>
      </c>
      <c r="D64" s="28">
        <v>64000</v>
      </c>
      <c r="E64" s="28">
        <v>2560</v>
      </c>
      <c r="F64" s="28">
        <v>0</v>
      </c>
      <c r="G64" s="29" t="s">
        <v>2</v>
      </c>
      <c r="H64" s="29">
        <v>3</v>
      </c>
      <c r="I64" s="30">
        <v>1</v>
      </c>
    </row>
    <row r="65" spans="2:9" x14ac:dyDescent="0.3">
      <c r="B65" s="21" t="s">
        <v>97</v>
      </c>
      <c r="C65" s="22">
        <v>37921</v>
      </c>
      <c r="D65" s="23">
        <v>64000</v>
      </c>
      <c r="E65" s="23">
        <v>8320</v>
      </c>
      <c r="F65" s="23">
        <v>5120</v>
      </c>
      <c r="G65" s="24" t="s">
        <v>2</v>
      </c>
      <c r="H65" s="24">
        <v>6</v>
      </c>
      <c r="I65" s="25">
        <v>4</v>
      </c>
    </row>
    <row r="66" spans="2:9" x14ac:dyDescent="0.3">
      <c r="B66" s="26" t="s">
        <v>98</v>
      </c>
      <c r="C66" s="27">
        <v>39407</v>
      </c>
      <c r="D66" s="28">
        <v>64000</v>
      </c>
      <c r="E66" s="28">
        <v>5760</v>
      </c>
      <c r="F66" s="28">
        <v>0</v>
      </c>
      <c r="G66" s="29" t="s">
        <v>24</v>
      </c>
      <c r="H66" s="29">
        <v>4</v>
      </c>
      <c r="I66" s="30">
        <v>3</v>
      </c>
    </row>
    <row r="67" spans="2:9" x14ac:dyDescent="0.3">
      <c r="B67" s="21" t="s">
        <v>99</v>
      </c>
      <c r="C67" s="22">
        <v>39342</v>
      </c>
      <c r="D67" s="23">
        <v>65000</v>
      </c>
      <c r="E67" s="23">
        <v>3900</v>
      </c>
      <c r="F67" s="23">
        <v>0</v>
      </c>
      <c r="G67" s="24" t="s">
        <v>4</v>
      </c>
      <c r="H67" s="24">
        <v>4</v>
      </c>
      <c r="I67" s="25">
        <v>2</v>
      </c>
    </row>
    <row r="68" spans="2:9" x14ac:dyDescent="0.3">
      <c r="B68" s="26" t="s">
        <v>100</v>
      </c>
      <c r="C68" s="27">
        <v>38824</v>
      </c>
      <c r="D68" s="28">
        <v>65000</v>
      </c>
      <c r="E68" s="28">
        <v>1300</v>
      </c>
      <c r="F68" s="28">
        <v>1300</v>
      </c>
      <c r="G68" s="29" t="s">
        <v>7</v>
      </c>
      <c r="H68" s="29">
        <v>4</v>
      </c>
      <c r="I68" s="30">
        <v>1</v>
      </c>
    </row>
    <row r="69" spans="2:9" x14ac:dyDescent="0.3">
      <c r="B69" s="21" t="s">
        <v>101</v>
      </c>
      <c r="C69" s="22">
        <v>37170</v>
      </c>
      <c r="D69" s="23">
        <v>66000</v>
      </c>
      <c r="E69" s="23">
        <v>2640</v>
      </c>
      <c r="F69" s="23">
        <v>1320</v>
      </c>
      <c r="G69" s="24" t="s">
        <v>5</v>
      </c>
      <c r="H69" s="24">
        <v>9</v>
      </c>
      <c r="I69" s="25">
        <v>1</v>
      </c>
    </row>
    <row r="70" spans="2:9" x14ac:dyDescent="0.3">
      <c r="B70" s="26" t="s">
        <v>102</v>
      </c>
      <c r="C70" s="27">
        <v>39188</v>
      </c>
      <c r="D70" s="28">
        <v>66000</v>
      </c>
      <c r="E70" s="28">
        <v>1320</v>
      </c>
      <c r="F70" s="28">
        <v>1980</v>
      </c>
      <c r="G70" s="29" t="s">
        <v>4</v>
      </c>
      <c r="H70" s="29">
        <v>1</v>
      </c>
      <c r="I70" s="30">
        <v>1</v>
      </c>
    </row>
    <row r="71" spans="2:9" x14ac:dyDescent="0.3">
      <c r="B71" s="21" t="s">
        <v>103</v>
      </c>
      <c r="C71" s="22">
        <v>39400</v>
      </c>
      <c r="D71" s="23">
        <v>67000</v>
      </c>
      <c r="E71" s="23">
        <v>41000</v>
      </c>
      <c r="F71" s="23">
        <v>0</v>
      </c>
      <c r="G71" s="24" t="s">
        <v>1</v>
      </c>
      <c r="H71" s="24">
        <v>8</v>
      </c>
      <c r="I71" s="25">
        <v>3</v>
      </c>
    </row>
    <row r="72" spans="2:9" x14ac:dyDescent="0.3">
      <c r="B72" s="26" t="s">
        <v>104</v>
      </c>
      <c r="C72" s="27">
        <v>39073</v>
      </c>
      <c r="D72" s="28">
        <v>67000</v>
      </c>
      <c r="E72" s="28">
        <v>8040</v>
      </c>
      <c r="F72" s="28">
        <v>3350</v>
      </c>
      <c r="G72" s="29" t="s">
        <v>3</v>
      </c>
      <c r="H72" s="29">
        <v>8</v>
      </c>
      <c r="I72" s="30">
        <v>4</v>
      </c>
    </row>
    <row r="73" spans="2:9" x14ac:dyDescent="0.3">
      <c r="B73" s="21" t="s">
        <v>105</v>
      </c>
      <c r="C73" s="22">
        <v>37770</v>
      </c>
      <c r="D73" s="23">
        <v>68000</v>
      </c>
      <c r="E73" s="23">
        <v>8840</v>
      </c>
      <c r="F73" s="23">
        <v>5440</v>
      </c>
      <c r="G73" s="24" t="s">
        <v>7</v>
      </c>
      <c r="H73" s="24">
        <v>4</v>
      </c>
      <c r="I73" s="25">
        <v>4</v>
      </c>
    </row>
    <row r="74" spans="2:9" x14ac:dyDescent="0.3">
      <c r="B74" s="26" t="s">
        <v>106</v>
      </c>
      <c r="C74" s="27">
        <v>36745</v>
      </c>
      <c r="D74" s="28">
        <v>72000</v>
      </c>
      <c r="E74" s="28">
        <v>2880</v>
      </c>
      <c r="F74" s="28">
        <v>6480</v>
      </c>
      <c r="G74" s="29" t="s">
        <v>23</v>
      </c>
      <c r="H74" s="29">
        <v>15</v>
      </c>
      <c r="I74" s="30">
        <v>1</v>
      </c>
    </row>
    <row r="75" spans="2:9" x14ac:dyDescent="0.3">
      <c r="B75" s="21" t="s">
        <v>107</v>
      </c>
      <c r="C75" s="22">
        <v>38568</v>
      </c>
      <c r="D75" s="23">
        <v>72000</v>
      </c>
      <c r="E75" s="23">
        <v>2160</v>
      </c>
      <c r="F75" s="23">
        <v>2880</v>
      </c>
      <c r="G75" s="24" t="s">
        <v>5</v>
      </c>
      <c r="H75" s="24">
        <v>7</v>
      </c>
      <c r="I75" s="25">
        <v>1</v>
      </c>
    </row>
    <row r="76" spans="2:9" x14ac:dyDescent="0.3">
      <c r="B76" s="26" t="s">
        <v>108</v>
      </c>
      <c r="C76" s="27">
        <v>38310</v>
      </c>
      <c r="D76" s="28">
        <v>73000</v>
      </c>
      <c r="E76" s="28">
        <v>1460</v>
      </c>
      <c r="F76" s="28">
        <v>5110.0000000000009</v>
      </c>
      <c r="G76" s="29" t="s">
        <v>24</v>
      </c>
      <c r="H76" s="29">
        <v>8</v>
      </c>
      <c r="I76" s="30">
        <v>1</v>
      </c>
    </row>
    <row r="77" spans="2:9" x14ac:dyDescent="0.3">
      <c r="B77" s="21" t="s">
        <v>109</v>
      </c>
      <c r="C77" s="22">
        <v>37823</v>
      </c>
      <c r="D77" s="23">
        <v>74000</v>
      </c>
      <c r="E77" s="23">
        <v>8140</v>
      </c>
      <c r="F77" s="23">
        <v>2220</v>
      </c>
      <c r="G77" s="24" t="s">
        <v>5</v>
      </c>
      <c r="H77" s="24">
        <v>9</v>
      </c>
      <c r="I77" s="25">
        <v>4</v>
      </c>
    </row>
    <row r="78" spans="2:9" x14ac:dyDescent="0.3">
      <c r="B78" s="26" t="s">
        <v>110</v>
      </c>
      <c r="C78" s="27">
        <v>37246</v>
      </c>
      <c r="D78" s="28">
        <v>75000</v>
      </c>
      <c r="E78" s="28">
        <v>9750</v>
      </c>
      <c r="F78" s="28">
        <v>1500</v>
      </c>
      <c r="G78" s="29" t="s">
        <v>2</v>
      </c>
      <c r="H78" s="29">
        <v>6</v>
      </c>
      <c r="I78" s="30">
        <v>4</v>
      </c>
    </row>
    <row r="79" spans="2:9" x14ac:dyDescent="0.3">
      <c r="B79" s="21" t="s">
        <v>111</v>
      </c>
      <c r="C79" s="22">
        <v>38420</v>
      </c>
      <c r="D79" s="23">
        <v>76000</v>
      </c>
      <c r="E79" s="23">
        <v>7600</v>
      </c>
      <c r="F79" s="23">
        <v>2280</v>
      </c>
      <c r="G79" s="24" t="s">
        <v>23</v>
      </c>
      <c r="H79" s="24">
        <v>9</v>
      </c>
      <c r="I79" s="25">
        <v>3</v>
      </c>
    </row>
    <row r="80" spans="2:9" x14ac:dyDescent="0.3">
      <c r="B80" s="26" t="s">
        <v>112</v>
      </c>
      <c r="C80" s="27">
        <v>37295</v>
      </c>
      <c r="D80" s="28">
        <v>77000</v>
      </c>
      <c r="E80" s="28">
        <v>11550</v>
      </c>
      <c r="F80" s="28">
        <v>0</v>
      </c>
      <c r="G80" s="29" t="s">
        <v>24</v>
      </c>
      <c r="H80" s="29">
        <v>2</v>
      </c>
      <c r="I80" s="30">
        <v>5</v>
      </c>
    </row>
    <row r="81" spans="2:9" x14ac:dyDescent="0.3">
      <c r="B81" s="21" t="s">
        <v>113</v>
      </c>
      <c r="C81" s="22">
        <v>38313</v>
      </c>
      <c r="D81" s="23">
        <v>77000</v>
      </c>
      <c r="E81" s="23">
        <v>5390.0000000000009</v>
      </c>
      <c r="F81" s="23">
        <v>0</v>
      </c>
      <c r="G81" s="24" t="s">
        <v>23</v>
      </c>
      <c r="H81" s="24">
        <v>14</v>
      </c>
      <c r="I81" s="25">
        <v>2</v>
      </c>
    </row>
    <row r="82" spans="2:9" x14ac:dyDescent="0.3">
      <c r="B82" s="26" t="s">
        <v>114</v>
      </c>
      <c r="C82" s="27">
        <v>37958</v>
      </c>
      <c r="D82" s="28">
        <v>77000</v>
      </c>
      <c r="E82" s="28">
        <v>28000</v>
      </c>
      <c r="F82" s="28">
        <v>0</v>
      </c>
      <c r="G82" s="29" t="s">
        <v>1</v>
      </c>
      <c r="H82" s="29">
        <v>5</v>
      </c>
      <c r="I82" s="30">
        <v>3</v>
      </c>
    </row>
    <row r="83" spans="2:9" x14ac:dyDescent="0.3">
      <c r="B83" s="21" t="s">
        <v>115</v>
      </c>
      <c r="C83" s="22">
        <v>39564</v>
      </c>
      <c r="D83" s="23">
        <v>80000</v>
      </c>
      <c r="E83" s="23">
        <v>52000</v>
      </c>
      <c r="F83" s="23">
        <v>0</v>
      </c>
      <c r="G83" s="24" t="s">
        <v>1</v>
      </c>
      <c r="H83" s="24">
        <v>6</v>
      </c>
      <c r="I83" s="25">
        <v>4</v>
      </c>
    </row>
    <row r="84" spans="2:9" x14ac:dyDescent="0.3">
      <c r="B84" s="26" t="s">
        <v>116</v>
      </c>
      <c r="C84" s="27">
        <v>37249</v>
      </c>
      <c r="D84" s="28">
        <v>81000</v>
      </c>
      <c r="E84" s="28">
        <v>4860</v>
      </c>
      <c r="F84" s="28">
        <v>0</v>
      </c>
      <c r="G84" s="29" t="s">
        <v>6</v>
      </c>
      <c r="H84" s="29">
        <v>4</v>
      </c>
      <c r="I84" s="30">
        <v>2</v>
      </c>
    </row>
    <row r="85" spans="2:9" x14ac:dyDescent="0.3">
      <c r="B85" s="21" t="s">
        <v>117</v>
      </c>
      <c r="C85" s="22">
        <v>37959</v>
      </c>
      <c r="D85" s="23">
        <v>83000</v>
      </c>
      <c r="E85" s="23">
        <v>32000</v>
      </c>
      <c r="F85" s="23">
        <v>0</v>
      </c>
      <c r="G85" s="24" t="s">
        <v>1</v>
      </c>
      <c r="H85" s="24">
        <v>4</v>
      </c>
      <c r="I85" s="25">
        <v>2</v>
      </c>
    </row>
    <row r="86" spans="2:9" x14ac:dyDescent="0.3">
      <c r="B86" s="26" t="s">
        <v>118</v>
      </c>
      <c r="C86" s="27">
        <v>38436</v>
      </c>
      <c r="D86" s="28">
        <v>85000</v>
      </c>
      <c r="E86" s="28">
        <v>1700</v>
      </c>
      <c r="F86" s="28">
        <v>0</v>
      </c>
      <c r="G86" s="29" t="s">
        <v>24</v>
      </c>
      <c r="H86" s="29">
        <v>6</v>
      </c>
      <c r="I86" s="30">
        <v>1</v>
      </c>
    </row>
    <row r="87" spans="2:9" x14ac:dyDescent="0.3">
      <c r="B87" s="21" t="s">
        <v>119</v>
      </c>
      <c r="C87" s="22">
        <v>38750</v>
      </c>
      <c r="D87" s="23">
        <v>85000</v>
      </c>
      <c r="E87" s="23">
        <v>9350</v>
      </c>
      <c r="F87" s="23">
        <v>0</v>
      </c>
      <c r="G87" s="24" t="s">
        <v>24</v>
      </c>
      <c r="H87" s="24">
        <v>9</v>
      </c>
      <c r="I87" s="25">
        <v>4</v>
      </c>
    </row>
    <row r="88" spans="2:9" x14ac:dyDescent="0.3">
      <c r="B88" s="26" t="s">
        <v>120</v>
      </c>
      <c r="C88" s="27">
        <v>38843</v>
      </c>
      <c r="D88" s="28">
        <v>85000</v>
      </c>
      <c r="E88" s="28">
        <v>9350</v>
      </c>
      <c r="F88" s="28">
        <v>0</v>
      </c>
      <c r="G88" s="29" t="s">
        <v>24</v>
      </c>
      <c r="H88" s="29">
        <v>7</v>
      </c>
      <c r="I88" s="30">
        <v>4</v>
      </c>
    </row>
    <row r="89" spans="2:9" x14ac:dyDescent="0.3">
      <c r="B89" s="21" t="s">
        <v>121</v>
      </c>
      <c r="C89" s="22">
        <v>38415</v>
      </c>
      <c r="D89" s="23">
        <v>87000</v>
      </c>
      <c r="E89" s="23">
        <v>7830</v>
      </c>
      <c r="F89" s="23">
        <v>7830</v>
      </c>
      <c r="G89" s="24" t="s">
        <v>6</v>
      </c>
      <c r="H89" s="24">
        <v>1</v>
      </c>
      <c r="I89" s="25">
        <v>3</v>
      </c>
    </row>
    <row r="90" spans="2:9" x14ac:dyDescent="0.3">
      <c r="B90" s="26" t="s">
        <v>122</v>
      </c>
      <c r="C90" s="27">
        <v>39160</v>
      </c>
      <c r="D90" s="28">
        <v>87000</v>
      </c>
      <c r="E90" s="28">
        <v>13050</v>
      </c>
      <c r="F90" s="28">
        <v>6960</v>
      </c>
      <c r="G90" s="29" t="s">
        <v>4</v>
      </c>
      <c r="H90" s="29">
        <v>6</v>
      </c>
      <c r="I90" s="30">
        <v>5</v>
      </c>
    </row>
    <row r="91" spans="2:9" x14ac:dyDescent="0.3">
      <c r="B91" s="21" t="s">
        <v>123</v>
      </c>
      <c r="C91" s="22">
        <v>36659</v>
      </c>
      <c r="D91" s="23">
        <v>89000</v>
      </c>
      <c r="E91" s="23">
        <v>8010</v>
      </c>
      <c r="F91" s="23">
        <v>0</v>
      </c>
      <c r="G91" s="24" t="s">
        <v>4</v>
      </c>
      <c r="H91" s="24">
        <v>2</v>
      </c>
      <c r="I91" s="25">
        <v>3</v>
      </c>
    </row>
    <row r="92" spans="2:9" x14ac:dyDescent="0.3">
      <c r="B92" s="26" t="s">
        <v>33</v>
      </c>
      <c r="C92" s="27">
        <v>39508</v>
      </c>
      <c r="D92" s="28">
        <v>94000</v>
      </c>
      <c r="E92" s="28">
        <v>5640</v>
      </c>
      <c r="F92" s="28">
        <v>0</v>
      </c>
      <c r="G92" s="29" t="s">
        <v>7</v>
      </c>
      <c r="H92" s="29">
        <v>6</v>
      </c>
      <c r="I92" s="30">
        <v>2</v>
      </c>
    </row>
    <row r="93" spans="2:9" x14ac:dyDescent="0.3">
      <c r="B93" s="21" t="s">
        <v>124</v>
      </c>
      <c r="C93" s="22">
        <v>38962</v>
      </c>
      <c r="D93" s="23">
        <v>96000</v>
      </c>
      <c r="E93" s="23">
        <v>4800</v>
      </c>
      <c r="F93" s="23">
        <v>7680</v>
      </c>
      <c r="G93" s="24" t="s">
        <v>3</v>
      </c>
      <c r="H93" s="24">
        <v>8</v>
      </c>
      <c r="I93" s="25">
        <v>2</v>
      </c>
    </row>
    <row r="94" spans="2:9" x14ac:dyDescent="0.3">
      <c r="B94" s="26" t="s">
        <v>125</v>
      </c>
      <c r="C94" s="27">
        <v>37152</v>
      </c>
      <c r="D94" s="28">
        <v>105000</v>
      </c>
      <c r="E94" s="28">
        <v>15750</v>
      </c>
      <c r="F94" s="28">
        <v>0</v>
      </c>
      <c r="G94" s="29" t="s">
        <v>23</v>
      </c>
      <c r="H94" s="29">
        <v>8</v>
      </c>
      <c r="I94" s="30">
        <v>5</v>
      </c>
    </row>
    <row r="95" spans="2:9" x14ac:dyDescent="0.3">
      <c r="B95" s="21" t="s">
        <v>126</v>
      </c>
      <c r="C95" s="22">
        <v>39706</v>
      </c>
      <c r="D95" s="23">
        <v>110000</v>
      </c>
      <c r="E95" s="23">
        <v>6600</v>
      </c>
      <c r="F95" s="23">
        <v>5500</v>
      </c>
      <c r="G95" s="24" t="s">
        <v>2</v>
      </c>
      <c r="H95" s="24">
        <v>4</v>
      </c>
      <c r="I95" s="25">
        <v>2</v>
      </c>
    </row>
    <row r="96" spans="2:9" x14ac:dyDescent="0.3">
      <c r="B96" s="26" t="s">
        <v>127</v>
      </c>
      <c r="C96" s="27">
        <v>39037</v>
      </c>
      <c r="D96" s="28">
        <v>119000</v>
      </c>
      <c r="E96" s="28">
        <v>10710</v>
      </c>
      <c r="F96" s="28">
        <v>4760</v>
      </c>
      <c r="G96" s="29" t="s">
        <v>23</v>
      </c>
      <c r="H96" s="29">
        <v>4</v>
      </c>
      <c r="I96" s="30">
        <v>3</v>
      </c>
    </row>
    <row r="97" spans="2:9" x14ac:dyDescent="0.3">
      <c r="B97" s="21" t="s">
        <v>128</v>
      </c>
      <c r="C97" s="22">
        <v>37912</v>
      </c>
      <c r="D97" s="23">
        <v>123000</v>
      </c>
      <c r="E97" s="23">
        <v>17220</v>
      </c>
      <c r="F97" s="23">
        <v>4920</v>
      </c>
      <c r="G97" s="24" t="s">
        <v>2</v>
      </c>
      <c r="H97" s="24">
        <v>7</v>
      </c>
      <c r="I97" s="25">
        <v>5</v>
      </c>
    </row>
    <row r="98" spans="2:9" x14ac:dyDescent="0.3">
      <c r="B98" s="26" t="s">
        <v>129</v>
      </c>
      <c r="C98" s="27">
        <v>39751</v>
      </c>
      <c r="D98" s="28">
        <v>145000</v>
      </c>
      <c r="E98" s="28">
        <v>15950</v>
      </c>
      <c r="F98" s="28">
        <v>5800</v>
      </c>
      <c r="G98" s="29" t="s">
        <v>2</v>
      </c>
      <c r="H98" s="29">
        <v>6</v>
      </c>
      <c r="I98" s="30">
        <v>4</v>
      </c>
    </row>
  </sheetData>
  <sortState xmlns:xlrd2="http://schemas.microsoft.com/office/spreadsheetml/2017/richdata2" ref="B3:I98">
    <sortCondition ref="D3:D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J23"/>
  <sheetViews>
    <sheetView showGridLines="0" workbookViewId="0">
      <selection activeCell="A17" sqref="A17"/>
    </sheetView>
  </sheetViews>
  <sheetFormatPr defaultRowHeight="14.4" x14ac:dyDescent="0.3"/>
  <cols>
    <col min="1" max="1" width="16.44140625" bestFit="1" customWidth="1"/>
    <col min="2" max="2" width="10.6640625" style="2" customWidth="1"/>
    <col min="3" max="3" width="11.33203125" customWidth="1"/>
    <col min="4" max="4" width="12.6640625" customWidth="1"/>
    <col min="5" max="5" width="12.5546875" customWidth="1"/>
    <col min="6" max="6" width="12.33203125" customWidth="1"/>
    <col min="9" max="9" width="15" bestFit="1" customWidth="1"/>
    <col min="10" max="10" width="15.6640625" bestFit="1" customWidth="1"/>
  </cols>
  <sheetData>
    <row r="2" spans="1:10" x14ac:dyDescent="0.3">
      <c r="B2" s="9" t="s">
        <v>8</v>
      </c>
      <c r="C2" s="6" t="s">
        <v>9</v>
      </c>
      <c r="I2" s="6" t="s">
        <v>10</v>
      </c>
      <c r="J2" s="6" t="s">
        <v>11</v>
      </c>
    </row>
    <row r="3" spans="1:10" x14ac:dyDescent="0.3">
      <c r="A3" s="1">
        <v>36891</v>
      </c>
      <c r="B3" s="2">
        <v>2000</v>
      </c>
      <c r="C3">
        <f>COUNTIF('Employee Data'!$C$3:$C$98,"&lt;"&amp;A3)</f>
        <v>6</v>
      </c>
      <c r="F3">
        <v>0</v>
      </c>
      <c r="G3">
        <v>30000</v>
      </c>
      <c r="H3">
        <f>COUNTIF('Employee Data'!$D$3:$D$98,"&lt;"&amp;G3)</f>
        <v>8</v>
      </c>
      <c r="I3" s="4" t="s">
        <v>12</v>
      </c>
      <c r="J3">
        <f>H3</f>
        <v>8</v>
      </c>
    </row>
    <row r="4" spans="1:10" x14ac:dyDescent="0.3">
      <c r="A4" s="1">
        <v>37256</v>
      </c>
      <c r="B4" s="2">
        <v>2001</v>
      </c>
      <c r="C4">
        <f>COUNTIF('Employee Data'!$C$3:$C$98,"&lt;"&amp;A4)</f>
        <v>21</v>
      </c>
      <c r="F4">
        <v>30000</v>
      </c>
      <c r="G4">
        <v>40000</v>
      </c>
      <c r="H4">
        <f>COUNTIF('Employee Data'!$D$3:$D$98,"&lt;"&amp;G4)</f>
        <v>22</v>
      </c>
      <c r="I4" t="s">
        <v>13</v>
      </c>
      <c r="J4">
        <f>H4-H3</f>
        <v>14</v>
      </c>
    </row>
    <row r="5" spans="1:10" x14ac:dyDescent="0.3">
      <c r="A5" s="1">
        <v>37621</v>
      </c>
      <c r="B5" s="2">
        <v>2002</v>
      </c>
      <c r="C5">
        <f>COUNTIF('Employee Data'!$C$3:$C$98,"&lt;"&amp;A5)</f>
        <v>26</v>
      </c>
      <c r="F5">
        <v>40000</v>
      </c>
      <c r="G5">
        <v>50000</v>
      </c>
      <c r="H5">
        <f>COUNTIF('Employee Data'!$D$3:$D$98,"&lt;"&amp;G5)</f>
        <v>39</v>
      </c>
      <c r="I5" t="s">
        <v>14</v>
      </c>
      <c r="J5">
        <f t="shared" ref="J5:J11" si="0">H5-H4</f>
        <v>17</v>
      </c>
    </row>
    <row r="6" spans="1:10" x14ac:dyDescent="0.3">
      <c r="A6" s="1">
        <v>37986</v>
      </c>
      <c r="B6" s="2">
        <v>2003</v>
      </c>
      <c r="C6">
        <f>COUNTIF('Employee Data'!$C$3:$C$98,"&lt;"&amp;A6)</f>
        <v>40</v>
      </c>
      <c r="F6">
        <v>50000</v>
      </c>
      <c r="G6">
        <v>60000</v>
      </c>
      <c r="H6">
        <f>COUNTIF('Employee Data'!$D$3:$D$98,"&lt;"&amp;G6)</f>
        <v>55</v>
      </c>
      <c r="I6" t="s">
        <v>15</v>
      </c>
      <c r="J6">
        <f t="shared" si="0"/>
        <v>16</v>
      </c>
    </row>
    <row r="7" spans="1:10" x14ac:dyDescent="0.3">
      <c r="A7" s="1">
        <v>38352</v>
      </c>
      <c r="B7" s="2">
        <v>2004</v>
      </c>
      <c r="C7">
        <f>COUNTIF('Employee Data'!$C$3:$C$98,"&lt;"&amp;A7)</f>
        <v>47</v>
      </c>
      <c r="F7">
        <v>60000</v>
      </c>
      <c r="G7">
        <v>70000</v>
      </c>
      <c r="H7">
        <f>COUNTIF('Employee Data'!$D$3:$D$98,"&lt;"&amp;G7)</f>
        <v>71</v>
      </c>
      <c r="I7" t="s">
        <v>16</v>
      </c>
      <c r="J7">
        <f t="shared" si="0"/>
        <v>16</v>
      </c>
    </row>
    <row r="8" spans="1:10" x14ac:dyDescent="0.3">
      <c r="A8" s="1">
        <v>38717</v>
      </c>
      <c r="B8" s="2">
        <v>2005</v>
      </c>
      <c r="C8">
        <f>COUNTIF('Employee Data'!$C$3:$C$98,"&lt;"&amp;A8)</f>
        <v>57</v>
      </c>
      <c r="F8">
        <v>70000</v>
      </c>
      <c r="G8">
        <v>80000</v>
      </c>
      <c r="H8">
        <f>COUNTIF('Employee Data'!$D$3:$D$98,"&lt;"&amp;G8)</f>
        <v>80</v>
      </c>
      <c r="I8" t="s">
        <v>17</v>
      </c>
      <c r="J8">
        <f t="shared" si="0"/>
        <v>9</v>
      </c>
    </row>
    <row r="9" spans="1:10" x14ac:dyDescent="0.3">
      <c r="A9" s="1">
        <v>39082</v>
      </c>
      <c r="B9" s="2">
        <v>2006</v>
      </c>
      <c r="C9">
        <f>COUNTIF('Employee Data'!$C$3:$C$98,"&lt;"&amp;A9)</f>
        <v>68</v>
      </c>
      <c r="F9">
        <v>80000</v>
      </c>
      <c r="G9">
        <v>90000</v>
      </c>
      <c r="H9">
        <f>COUNTIF('Employee Data'!$D$3:$D$98,"&lt;"&amp;G9)</f>
        <v>89</v>
      </c>
      <c r="I9" t="s">
        <v>18</v>
      </c>
      <c r="J9">
        <f t="shared" si="0"/>
        <v>9</v>
      </c>
    </row>
    <row r="10" spans="1:10" x14ac:dyDescent="0.3">
      <c r="A10" s="1">
        <v>39447</v>
      </c>
      <c r="B10" s="2">
        <v>2007</v>
      </c>
      <c r="C10">
        <f>COUNTIF('Employee Data'!$C$3:$C$98,"&lt;"&amp;A10)</f>
        <v>83</v>
      </c>
      <c r="F10">
        <v>90000</v>
      </c>
      <c r="G10">
        <v>100000</v>
      </c>
      <c r="H10">
        <f>COUNTIF('Employee Data'!$D$3:$D$98,"&lt;"&amp;G10)</f>
        <v>91</v>
      </c>
      <c r="I10" t="s">
        <v>19</v>
      </c>
      <c r="J10">
        <f t="shared" si="0"/>
        <v>2</v>
      </c>
    </row>
    <row r="11" spans="1:10" x14ac:dyDescent="0.3">
      <c r="A11" s="1">
        <v>39813</v>
      </c>
      <c r="B11" s="2">
        <v>2008</v>
      </c>
      <c r="C11">
        <f>COUNTIF('Employee Data'!$C$3:$C$98,"&lt;"&amp;A11)</f>
        <v>96</v>
      </c>
      <c r="F11">
        <v>100000</v>
      </c>
      <c r="G11">
        <v>200000</v>
      </c>
      <c r="H11">
        <f>COUNTIF('Employee Data'!$D$3:$D$98,"&lt;"&amp;G11)</f>
        <v>96</v>
      </c>
      <c r="I11" t="s">
        <v>20</v>
      </c>
      <c r="J11">
        <f t="shared" si="0"/>
        <v>5</v>
      </c>
    </row>
    <row r="14" spans="1:10" ht="28.8" x14ac:dyDescent="0.3">
      <c r="A14" s="6" t="s">
        <v>0</v>
      </c>
      <c r="B14" s="7" t="s">
        <v>32</v>
      </c>
      <c r="C14" s="8" t="s">
        <v>29</v>
      </c>
      <c r="D14" s="8" t="s">
        <v>30</v>
      </c>
      <c r="E14" s="8" t="s">
        <v>31</v>
      </c>
      <c r="F14" s="8" t="s">
        <v>22</v>
      </c>
      <c r="G14" s="8" t="s">
        <v>21</v>
      </c>
      <c r="H14" s="8" t="s">
        <v>26</v>
      </c>
      <c r="I14" s="8" t="s">
        <v>27</v>
      </c>
    </row>
    <row r="15" spans="1:10" x14ac:dyDescent="0.3">
      <c r="A15" s="5" t="s">
        <v>5</v>
      </c>
      <c r="B15" s="3">
        <f>SUMIF('Employee Data'!$G$3:$G$98,$A15,'Employee Data'!D$3:D$98)</f>
        <v>532000</v>
      </c>
      <c r="C15" s="3">
        <f>SUMIF('Employee Data'!$G$3:$G$98,$A15,'Employee Data'!E$3:E$98)</f>
        <v>40040</v>
      </c>
      <c r="D15" s="3">
        <f>SUMIF('Employee Data'!$G$3:$G$98,$A15,'Employee Data'!F$3:F$98)</f>
        <v>28890</v>
      </c>
      <c r="E15" s="3">
        <f>SUM(B15:D15)</f>
        <v>600930</v>
      </c>
      <c r="F15">
        <f>COUNTIF('Employee Data'!$G$3:$G$98,"="&amp;A15)</f>
        <v>10</v>
      </c>
      <c r="G15" s="3">
        <f t="shared" ref="G15:G23" si="1">ROUND(B15/F15,0)</f>
        <v>53200</v>
      </c>
      <c r="H15">
        <f>SUMIF('Employee Data'!$G$3:$G$98,A15,'Employee Data'!$H$3:$H$98)</f>
        <v>62</v>
      </c>
      <c r="I15">
        <f>ROUND(H15/F15,1)</f>
        <v>6.2</v>
      </c>
    </row>
    <row r="16" spans="1:10" x14ac:dyDescent="0.3">
      <c r="A16" s="5" t="s">
        <v>2</v>
      </c>
      <c r="B16" s="3">
        <f>SUMIF('Employee Data'!$G$3:$G$98,$A16,'Employee Data'!$D$3:$D$98)</f>
        <v>852000</v>
      </c>
      <c r="C16" s="3">
        <f>SUMIF('Employee Data'!$G$3:$G$98,$A16,'Employee Data'!E$3:E$98)</f>
        <v>84870</v>
      </c>
      <c r="D16" s="3">
        <f>SUMIF('Employee Data'!$G$3:$G$98,$A16,'Employee Data'!F$3:F$98)</f>
        <v>39940</v>
      </c>
      <c r="E16" s="3">
        <f t="shared" ref="E16:E23" si="2">SUM(B16:D16)</f>
        <v>976810</v>
      </c>
      <c r="F16">
        <f>COUNTIF('Employee Data'!$G$3:$G$98,"="&amp;A16)</f>
        <v>13</v>
      </c>
      <c r="G16" s="3">
        <f t="shared" si="1"/>
        <v>65538</v>
      </c>
      <c r="H16">
        <f>SUMIF('Employee Data'!$G$3:$G$98,A16,'Employee Data'!$H$3:$H$98)</f>
        <v>78</v>
      </c>
      <c r="I16">
        <f t="shared" ref="I16:I23" si="3">ROUND(H16/F16,1)</f>
        <v>6</v>
      </c>
    </row>
    <row r="17" spans="1:9" x14ac:dyDescent="0.3">
      <c r="A17" s="5" t="s">
        <v>6</v>
      </c>
      <c r="B17" s="3">
        <f>SUMIF('Employee Data'!$G$3:$G$98,$A17,'Employee Data'!$D$3:$D$98)</f>
        <v>297000</v>
      </c>
      <c r="C17" s="3">
        <f>SUMIF('Employee Data'!$G$3:$G$98,$A17,'Employee Data'!E$3:E$98)</f>
        <v>28670</v>
      </c>
      <c r="D17" s="3">
        <f>SUMIF('Employee Data'!$G$3:$G$98,$A17,'Employee Data'!F$3:F$98)</f>
        <v>12010</v>
      </c>
      <c r="E17" s="3">
        <f t="shared" si="2"/>
        <v>337680</v>
      </c>
      <c r="F17">
        <f>COUNTIF('Employee Data'!$G$3:$G$98,"="&amp;A17)</f>
        <v>5</v>
      </c>
      <c r="G17" s="3">
        <f t="shared" si="1"/>
        <v>59400</v>
      </c>
      <c r="H17">
        <f>SUMIF('Employee Data'!$G$3:$G$98,A17,'Employee Data'!$H$3:$H$98)</f>
        <v>21</v>
      </c>
      <c r="I17">
        <f t="shared" si="3"/>
        <v>4.2</v>
      </c>
    </row>
    <row r="18" spans="1:9" x14ac:dyDescent="0.3">
      <c r="A18" s="5" t="s">
        <v>3</v>
      </c>
      <c r="B18" s="3">
        <f>SUMIF('Employee Data'!$G$3:$G$98,$A18,'Employee Data'!$D$3:$D$98)</f>
        <v>514000</v>
      </c>
      <c r="C18" s="3">
        <f>SUMIF('Employee Data'!$G$3:$G$98,$A18,'Employee Data'!E$3:E$98)</f>
        <v>42330</v>
      </c>
      <c r="D18" s="3">
        <f>SUMIF('Employee Data'!$G$3:$G$98,$A18,'Employee Data'!F$3:F$98)</f>
        <v>25800</v>
      </c>
      <c r="E18" s="3">
        <f t="shared" si="2"/>
        <v>582130</v>
      </c>
      <c r="F18">
        <f>COUNTIF('Employee Data'!$G$3:$G$98,"="&amp;A18)</f>
        <v>10</v>
      </c>
      <c r="G18" s="3">
        <f t="shared" si="1"/>
        <v>51400</v>
      </c>
      <c r="H18">
        <f>SUMIF('Employee Data'!$G$3:$G$98,A18,'Employee Data'!$H$3:$H$98)</f>
        <v>66</v>
      </c>
      <c r="I18">
        <f t="shared" si="3"/>
        <v>6.6</v>
      </c>
    </row>
    <row r="19" spans="1:9" x14ac:dyDescent="0.3">
      <c r="A19" s="5" t="s">
        <v>7</v>
      </c>
      <c r="B19" s="3">
        <f>SUMIF('Employee Data'!$G$3:$G$98,$A19,'Employee Data'!$D$3:$D$98)</f>
        <v>481000</v>
      </c>
      <c r="C19" s="3">
        <f>SUMIF('Employee Data'!$G$3:$G$98,$A19,'Employee Data'!E$3:E$98)</f>
        <v>38870</v>
      </c>
      <c r="D19" s="3">
        <f>SUMIF('Employee Data'!$G$3:$G$98,$A19,'Employee Data'!F$3:F$98)</f>
        <v>12570</v>
      </c>
      <c r="E19" s="3">
        <f t="shared" si="2"/>
        <v>532440</v>
      </c>
      <c r="F19">
        <f>COUNTIF('Employee Data'!$G$3:$G$98,"="&amp;A19)</f>
        <v>9</v>
      </c>
      <c r="G19" s="3">
        <f t="shared" si="1"/>
        <v>53444</v>
      </c>
      <c r="H19">
        <f>SUMIF('Employee Data'!$G$3:$G$98,A19,'Employee Data'!$H$3:$H$98)</f>
        <v>50</v>
      </c>
      <c r="I19">
        <f t="shared" si="3"/>
        <v>5.6</v>
      </c>
    </row>
    <row r="20" spans="1:9" x14ac:dyDescent="0.3">
      <c r="A20" s="5" t="s">
        <v>24</v>
      </c>
      <c r="B20" s="3">
        <f>SUMIF('Employee Data'!$G$3:$G$98,$A20,'Employee Data'!$D$3:$D$98)</f>
        <v>885000</v>
      </c>
      <c r="C20" s="3">
        <f>SUMIF('Employee Data'!$G$3:$G$98,$A20,'Employee Data'!E$3:E$98)</f>
        <v>73480</v>
      </c>
      <c r="D20" s="3">
        <f>SUMIF('Employee Data'!$G$3:$G$98,$A20,'Employee Data'!F$3:F$98)</f>
        <v>13170</v>
      </c>
      <c r="E20" s="3">
        <f t="shared" si="2"/>
        <v>971650</v>
      </c>
      <c r="F20">
        <f>COUNTIF('Employee Data'!$G$3:$G$98,"="&amp;A20)</f>
        <v>14</v>
      </c>
      <c r="G20" s="3">
        <f t="shared" si="1"/>
        <v>63214</v>
      </c>
      <c r="H20">
        <f>SUMIF('Employee Data'!$G$3:$G$98,A20,'Employee Data'!$H$3:$H$98)</f>
        <v>88</v>
      </c>
      <c r="I20">
        <f t="shared" si="3"/>
        <v>6.3</v>
      </c>
    </row>
    <row r="21" spans="1:9" x14ac:dyDescent="0.3">
      <c r="A21" s="5" t="s">
        <v>4</v>
      </c>
      <c r="B21" s="3">
        <f>SUMIF('Employee Data'!$G$3:$G$98,$A21,'Employee Data'!$D$3:$D$98)</f>
        <v>594000</v>
      </c>
      <c r="C21" s="3">
        <f>SUMIF('Employee Data'!$G$3:$G$98,$A21,'Employee Data'!E$3:E$98)</f>
        <v>51560</v>
      </c>
      <c r="D21" s="3">
        <f>SUMIF('Employee Data'!$G$3:$G$98,$A21,'Employee Data'!F$3:F$98)</f>
        <v>17720</v>
      </c>
      <c r="E21" s="3">
        <f t="shared" si="2"/>
        <v>663280</v>
      </c>
      <c r="F21">
        <f>COUNTIF('Employee Data'!$G$3:$G$98,"="&amp;A21)</f>
        <v>11</v>
      </c>
      <c r="G21" s="3">
        <f t="shared" si="1"/>
        <v>54000</v>
      </c>
      <c r="H21">
        <f>SUMIF('Employee Data'!$G$3:$G$98,A21,'Employee Data'!$H$3:$H$98)</f>
        <v>54</v>
      </c>
      <c r="I21">
        <f t="shared" si="3"/>
        <v>4.9000000000000004</v>
      </c>
    </row>
    <row r="22" spans="1:9" x14ac:dyDescent="0.3">
      <c r="A22" s="5" t="s">
        <v>23</v>
      </c>
      <c r="B22" s="3">
        <f>SUMIF('Employee Data'!$G$3:$G$98,$A22,'Employee Data'!$D$3:$D$98)</f>
        <v>792000</v>
      </c>
      <c r="C22" s="3">
        <f>SUMIF('Employee Data'!$G$3:$G$98,$A22,'Employee Data'!E$3:E$98)</f>
        <v>78950</v>
      </c>
      <c r="D22" s="3">
        <f>SUMIF('Employee Data'!$G$3:$G$98,$A22,'Employee Data'!F$3:F$98)</f>
        <v>27980</v>
      </c>
      <c r="E22" s="3">
        <f t="shared" si="2"/>
        <v>898930</v>
      </c>
      <c r="F22">
        <f>COUNTIF('Employee Data'!$G$3:$G$98,"="&amp;A22)</f>
        <v>13</v>
      </c>
      <c r="G22" s="3">
        <f t="shared" si="1"/>
        <v>60923</v>
      </c>
      <c r="H22">
        <f>SUMIF('Employee Data'!$G$3:$G$98,A22,'Employee Data'!$H$3:$H$98)</f>
        <v>117</v>
      </c>
      <c r="I22">
        <f t="shared" si="3"/>
        <v>9</v>
      </c>
    </row>
    <row r="23" spans="1:9" x14ac:dyDescent="0.3">
      <c r="A23" s="5" t="s">
        <v>1</v>
      </c>
      <c r="B23" s="3">
        <f>SUMIF('Employee Data'!$G$3:$G$98,$A23,'Employee Data'!$D$3:$D$98)</f>
        <v>632000</v>
      </c>
      <c r="C23" s="3">
        <f>SUMIF('Employee Data'!$G$3:$G$98,$A23,'Employee Data'!E$3:E$98)</f>
        <v>308430</v>
      </c>
      <c r="D23" s="3">
        <f>SUMIF('Employee Data'!$G$3:$G$98,$A23,'Employee Data'!F$3:F$98)</f>
        <v>0</v>
      </c>
      <c r="E23" s="3">
        <f t="shared" si="2"/>
        <v>940430</v>
      </c>
      <c r="F23">
        <f>COUNTIF('Employee Data'!$G$3:$G$98,"="&amp;A23)</f>
        <v>11</v>
      </c>
      <c r="G23" s="3">
        <f t="shared" si="1"/>
        <v>57455</v>
      </c>
      <c r="H23">
        <f>SUMIF('Employee Data'!$G$3:$G$98,A23,'Employee Data'!$H$3:$H$98)</f>
        <v>59</v>
      </c>
      <c r="I23">
        <f t="shared" si="3"/>
        <v>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1"/>
  <sheetViews>
    <sheetView workbookViewId="0"/>
  </sheetViews>
  <sheetFormatPr defaultRowHeight="14.4" x14ac:dyDescent="0.3"/>
  <sheetData>
    <row r="1" spans="1:7" x14ac:dyDescent="0.3">
      <c r="A1" t="s">
        <v>137</v>
      </c>
    </row>
    <row r="2" spans="1:7" x14ac:dyDescent="0.3">
      <c r="A2" t="s">
        <v>140</v>
      </c>
      <c r="B2" t="s">
        <v>141</v>
      </c>
      <c r="C2" t="s">
        <v>142</v>
      </c>
      <c r="D2" t="s">
        <v>143</v>
      </c>
      <c r="E2" t="s">
        <v>144</v>
      </c>
      <c r="F2" t="s">
        <v>145</v>
      </c>
      <c r="G2" t="s">
        <v>146</v>
      </c>
    </row>
    <row r="3" spans="1:7" x14ac:dyDescent="0.3">
      <c r="A3" t="s">
        <v>134</v>
      </c>
    </row>
    <row r="4" spans="1:7" ht="409.6" x14ac:dyDescent="0.3">
      <c r="A4" s="11" t="s">
        <v>139</v>
      </c>
    </row>
    <row r="5" spans="1:7" x14ac:dyDescent="0.3">
      <c r="A5" t="s">
        <v>135</v>
      </c>
    </row>
    <row r="6" spans="1:7" x14ac:dyDescent="0.3">
      <c r="A6" t="s">
        <v>131</v>
      </c>
    </row>
    <row r="7" spans="1:7" ht="409.6" x14ac:dyDescent="0.3">
      <c r="A7" s="11" t="s">
        <v>138</v>
      </c>
    </row>
    <row r="8" spans="1:7" x14ac:dyDescent="0.3">
      <c r="A8" t="s">
        <v>133</v>
      </c>
    </row>
    <row r="11" spans="1:7" x14ac:dyDescent="0.3">
      <c r="A11" t="s">
        <v>132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A1B24F1-66F4-4348-90C9-91ECF397A6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Employee Data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2010-09-22T18:07:40Z</dcterms:created>
  <dcterms:modified xsi:type="dcterms:W3CDTF">2022-08-13T19:00:42Z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TC010370178</vt:lpwstr>
  </property>
</Properties>
</file>