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highe\Desktop\Youth Challenges Dash\"/>
    </mc:Choice>
  </mc:AlternateContent>
  <bookViews>
    <workbookView xWindow="0" yWindow="0" windowWidth="10170" windowHeight="3980" tabRatio="971" activeTab="7"/>
  </bookViews>
  <sheets>
    <sheet name="Table 2.1" sheetId="1" r:id="rId1"/>
    <sheet name="Table 2.2" sheetId="2" r:id="rId2"/>
    <sheet name="Table 2.3" sheetId="3" r:id="rId3"/>
    <sheet name="Table 3.1" sheetId="4" r:id="rId4"/>
    <sheet name="Table 3.2" sheetId="32" r:id="rId5"/>
    <sheet name="Table 3.3" sheetId="5" r:id="rId6"/>
    <sheet name="Table 3.4" sheetId="36" r:id="rId7"/>
    <sheet name="Table 3.5" sheetId="37" r:id="rId8"/>
    <sheet name="Table 4.1" sheetId="38" r:id="rId9"/>
    <sheet name="Table 4.2" sheetId="33" r:id="rId10"/>
    <sheet name="Table 4.3" sheetId="35" r:id="rId11"/>
    <sheet name="Table 4.4" sheetId="7" r:id="rId12"/>
    <sheet name="Table 5.1" sheetId="8" r:id="rId13"/>
    <sheet name="Table 5.2" sheetId="9" r:id="rId14"/>
    <sheet name="Table 5.3" sheetId="10" r:id="rId15"/>
    <sheet name="Table 5.4" sheetId="11" r:id="rId16"/>
    <sheet name="Table 5.5" sheetId="12" r:id="rId17"/>
    <sheet name="Table 5.6" sheetId="13" r:id="rId18"/>
    <sheet name="Table 5.7" sheetId="14" r:id="rId19"/>
    <sheet name="Table 5.8" sheetId="15" r:id="rId20"/>
    <sheet name="Table 5.9" sheetId="16" r:id="rId21"/>
    <sheet name="Table 5.10" sheetId="17" r:id="rId22"/>
    <sheet name="Table 5.11" sheetId="18" r:id="rId23"/>
    <sheet name="Table 6.1" sheetId="19" r:id="rId24"/>
    <sheet name="Table 6.2" sheetId="20" r:id="rId25"/>
    <sheet name="Table 6.3" sheetId="21" r:id="rId26"/>
    <sheet name="Table A.1" sheetId="22" r:id="rId27"/>
    <sheet name="Table A.2" sheetId="23" r:id="rId28"/>
    <sheet name="Table A.3" sheetId="24" r:id="rId29"/>
    <sheet name="Table B.1" sheetId="25" r:id="rId30"/>
    <sheet name="Table B.2" sheetId="28" r:id="rId31"/>
    <sheet name="Table B.3" sheetId="29" r:id="rId32"/>
    <sheet name="Figure 2.1" sheetId="31" r:id="rId33"/>
  </sheets>
  <definedNames>
    <definedName name="_Toc513272773" localSheetId="1">'Table 2.2'!$B$2</definedName>
    <definedName name="_Toc513814116" localSheetId="4">'Table 3.2'!$C$2</definedName>
    <definedName name="_Toc519847382" localSheetId="6">'Table 3.4'!$B$2</definedName>
    <definedName name="_Toc521421406" localSheetId="23">'Table 6.1'!$B$4</definedName>
  </definedNames>
  <calcPr calcId="162913"/>
</workbook>
</file>

<file path=xl/calcChain.xml><?xml version="1.0" encoding="utf-8"?>
<calcChain xmlns="http://schemas.openxmlformats.org/spreadsheetml/2006/main">
  <c r="M7" i="15" l="1"/>
  <c r="M6" i="15"/>
  <c r="V58" i="15" l="1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V57" i="15"/>
  <c r="S57" i="15"/>
  <c r="P57" i="15"/>
  <c r="V27" i="12"/>
  <c r="V28" i="12"/>
  <c r="V29" i="12"/>
  <c r="V30" i="12"/>
  <c r="S27" i="12"/>
  <c r="S28" i="12"/>
  <c r="S29" i="12"/>
  <c r="S30" i="12"/>
  <c r="P27" i="12"/>
  <c r="P28" i="12"/>
  <c r="P29" i="12"/>
  <c r="P30" i="12"/>
  <c r="V26" i="12"/>
  <c r="S26" i="12"/>
  <c r="P26" i="12"/>
  <c r="F37" i="12"/>
  <c r="F35" i="12"/>
  <c r="F33" i="12"/>
  <c r="E38" i="12"/>
  <c r="E37" i="12"/>
  <c r="E36" i="12"/>
  <c r="E35" i="12"/>
  <c r="E34" i="12"/>
  <c r="E33" i="12"/>
  <c r="W39" i="8" l="1"/>
  <c r="W40" i="8"/>
  <c r="W41" i="8"/>
  <c r="W42" i="8"/>
  <c r="W43" i="8"/>
  <c r="W44" i="8"/>
  <c r="W45" i="8"/>
  <c r="T39" i="8"/>
  <c r="T40" i="8"/>
  <c r="T41" i="8"/>
  <c r="T42" i="8"/>
  <c r="T43" i="8"/>
  <c r="T44" i="8"/>
  <c r="T45" i="8"/>
  <c r="W38" i="8"/>
  <c r="T38" i="8"/>
  <c r="Q39" i="8"/>
  <c r="Q40" i="8"/>
  <c r="Q41" i="8"/>
  <c r="Q42" i="8"/>
  <c r="Q43" i="8"/>
  <c r="Q44" i="8"/>
  <c r="Q45" i="8"/>
  <c r="Q38" i="8"/>
  <c r="G17" i="16" l="1"/>
  <c r="F17" i="16"/>
  <c r="E17" i="16"/>
  <c r="D17" i="16"/>
  <c r="C17" i="16"/>
  <c r="K23" i="12"/>
  <c r="J23" i="12"/>
  <c r="I23" i="12"/>
  <c r="H23" i="12"/>
  <c r="G23" i="12"/>
  <c r="F23" i="12"/>
  <c r="E23" i="12"/>
  <c r="D23" i="12"/>
  <c r="C23" i="12"/>
  <c r="K12" i="12"/>
  <c r="J12" i="12"/>
  <c r="I12" i="12"/>
  <c r="H12" i="12"/>
  <c r="G12" i="12"/>
  <c r="F12" i="12"/>
  <c r="E12" i="12"/>
  <c r="D12" i="12"/>
  <c r="C12" i="12"/>
</calcChain>
</file>

<file path=xl/sharedStrings.xml><?xml version="1.0" encoding="utf-8"?>
<sst xmlns="http://schemas.openxmlformats.org/spreadsheetml/2006/main" count="1631" uniqueCount="329">
  <si>
    <t>Age Group</t>
  </si>
  <si>
    <t>Male (000s)</t>
  </si>
  <si>
    <t>Total</t>
  </si>
  <si>
    <t>EICV 5</t>
  </si>
  <si>
    <t>Percent</t>
  </si>
  <si>
    <t>16-20</t>
  </si>
  <si>
    <t>21-25</t>
  </si>
  <si>
    <t>26-30</t>
  </si>
  <si>
    <t xml:space="preserve">Total Population all ages </t>
  </si>
  <si>
    <t>EICV 4</t>
  </si>
  <si>
    <t>Source: EICV4</t>
  </si>
  <si>
    <t>Source: EICV5</t>
  </si>
  <si>
    <t>Table 2.1: Youth Population, (EICV5,EICV4)</t>
  </si>
  <si>
    <t xml:space="preserve">Male </t>
  </si>
  <si>
    <t>Female</t>
  </si>
  <si>
    <t>EICV4</t>
  </si>
  <si>
    <t>EICV5</t>
  </si>
  <si>
    <t>Male</t>
  </si>
  <si>
    <t>All Rwanda</t>
  </si>
  <si>
    <t>Urban/rural</t>
  </si>
  <si>
    <t>Urban</t>
  </si>
  <si>
    <t>Rural</t>
  </si>
  <si>
    <t>Province</t>
  </si>
  <si>
    <t>Kigali City</t>
  </si>
  <si>
    <t>Southern Province</t>
  </si>
  <si>
    <t>Western Province</t>
  </si>
  <si>
    <t>Northern Province</t>
  </si>
  <si>
    <t>Eastern Province</t>
  </si>
  <si>
    <t>Quintile</t>
  </si>
  <si>
    <t>Q1</t>
  </si>
  <si>
    <t>Q2</t>
  </si>
  <si>
    <t>Q3</t>
  </si>
  <si>
    <t>Q4</t>
  </si>
  <si>
    <t>Q5</t>
  </si>
  <si>
    <t/>
  </si>
  <si>
    <t>Sex</t>
  </si>
  <si>
    <t>Age groups</t>
  </si>
  <si>
    <t>21–25</t>
  </si>
  <si>
    <t>26–30</t>
  </si>
  <si>
    <t xml:space="preserve">Province </t>
  </si>
  <si>
    <t>Not at all</t>
  </si>
  <si>
    <t>Sometimes</t>
  </si>
  <si>
    <t xml:space="preserve">Often </t>
  </si>
  <si>
    <t>Use Regularly</t>
  </si>
  <si>
    <t xml:space="preserve">Not aware of the services </t>
  </si>
  <si>
    <t xml:space="preserve">Age-group </t>
  </si>
  <si>
    <t>Usual Economic activity by sex and age</t>
  </si>
  <si>
    <t xml:space="preserve">Total </t>
  </si>
  <si>
    <t>Worked</t>
  </si>
  <si>
    <t>Student</t>
  </si>
  <si>
    <t>Domestic</t>
  </si>
  <si>
    <t>Disability</t>
  </si>
  <si>
    <t>Other</t>
  </si>
  <si>
    <t>Not stated</t>
  </si>
  <si>
    <t>Usually</t>
  </si>
  <si>
    <t>Inactive</t>
  </si>
  <si>
    <t>Usual Economic activity by sex and Province</t>
  </si>
  <si>
    <t xml:space="preserve">Kigali city </t>
  </si>
  <si>
    <t>All</t>
  </si>
  <si>
    <t>Age group</t>
  </si>
  <si>
    <t>Hours</t>
  </si>
  <si>
    <t>All 16-30</t>
  </si>
  <si>
    <t>31-35</t>
  </si>
  <si>
    <t>36-40</t>
  </si>
  <si>
    <t>41-45</t>
  </si>
  <si>
    <t>46-50</t>
  </si>
  <si>
    <t>Work status: EICV5</t>
  </si>
  <si>
    <t>Wage Farm</t>
  </si>
  <si>
    <t>Wage Non farm</t>
  </si>
  <si>
    <t>Independent farmer</t>
  </si>
  <si>
    <t>Independent non farmer</t>
  </si>
  <si>
    <t>Unpaid non farmer</t>
  </si>
  <si>
    <t xml:space="preserve">Total number of working youth </t>
  </si>
  <si>
    <t>Work status: EICV4</t>
  </si>
  <si>
    <t xml:space="preserve">Source:EICV5 </t>
  </si>
  <si>
    <t>Institutional sector</t>
  </si>
  <si>
    <t>Public</t>
  </si>
  <si>
    <t>Private</t>
  </si>
  <si>
    <t>NGO</t>
  </si>
  <si>
    <t>Others</t>
  </si>
  <si>
    <t>Urban/Rural</t>
  </si>
  <si>
    <t>Occupation group of main usual job (ISCO 1 digit)</t>
  </si>
  <si>
    <t>Managers</t>
  </si>
  <si>
    <t>Professionals</t>
  </si>
  <si>
    <t>Technical and associate professionals</t>
  </si>
  <si>
    <t>Clerical support workers</t>
  </si>
  <si>
    <t>Services and sales workers</t>
  </si>
  <si>
    <t>Skilled agricultural, forestry, and fishery workers</t>
  </si>
  <si>
    <t>Craft and related trades workers</t>
  </si>
  <si>
    <t>Plant and machine operators, and assemblers</t>
  </si>
  <si>
    <t>Elementary occupations</t>
  </si>
  <si>
    <t>Usual employed(000s)</t>
  </si>
  <si>
    <t>Below Poverty line</t>
  </si>
  <si>
    <t>Overall</t>
  </si>
  <si>
    <t>Total (000s)</t>
  </si>
  <si>
    <t>Total (16-30)</t>
  </si>
  <si>
    <t>Source:EICV4</t>
  </si>
  <si>
    <t>Extreme Poverty</t>
  </si>
  <si>
    <t>Source:EICV5</t>
  </si>
  <si>
    <t>Internet Use</t>
  </si>
  <si>
    <t>Usage Rate</t>
  </si>
  <si>
    <t>21-25year</t>
  </si>
  <si>
    <t>26-30year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</si>
  <si>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</si>
  <si>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</si>
  <si>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</si>
  <si>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</si>
  <si>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</si>
  <si>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</si>
  <si>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</si>
  <si>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</si>
  <si>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</si>
  <si>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</si>
  <si>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</si>
  <si>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</si>
  <si>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</si>
  <si>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</si>
  <si>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</si>
  <si>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</si>
  <si>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</si>
  <si>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</si>
  <si>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</si>
  <si>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</si>
  <si>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</si>
  <si>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</si>
  <si>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</si>
  <si>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</si>
  <si>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</si>
  <si>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</si>
  <si>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</si>
  <si>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</si>
  <si>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</si>
  <si>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</si>
  <si>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16-20year</t>
  </si>
  <si>
    <t>Non Youth</t>
  </si>
  <si>
    <t>Total Population</t>
  </si>
  <si>
    <t xml:space="preserve">Table A.2: Youth population by district, Male, EICV5, EICV4 (000s, %) </t>
  </si>
  <si>
    <t xml:space="preserve">16-20year  </t>
  </si>
  <si>
    <t>Non-Youth</t>
  </si>
  <si>
    <r>
      <rPr>
        <b/>
        <sz val="12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:EICV4</t>
    </r>
  </si>
  <si>
    <t>Domain</t>
  </si>
  <si>
    <t xml:space="preserve">Estimate (%) </t>
  </si>
  <si>
    <t xml:space="preserve">Standard Error </t>
  </si>
  <si>
    <t xml:space="preserve">95% Confidence Interval </t>
  </si>
  <si>
    <t>CV</t>
  </si>
  <si>
    <t>Design Effect</t>
  </si>
  <si>
    <t>No. of observations</t>
  </si>
  <si>
    <t xml:space="preserve">Lower </t>
  </si>
  <si>
    <t>Upper</t>
  </si>
  <si>
    <t>Age (in years)</t>
  </si>
  <si>
    <t>16-20years</t>
  </si>
  <si>
    <t>21-25years</t>
  </si>
  <si>
    <t>26-30years</t>
  </si>
  <si>
    <t>source: EICV 5</t>
  </si>
  <si>
    <t>Source: EICV 5</t>
  </si>
  <si>
    <t>0-4</t>
  </si>
  <si>
    <t xml:space="preserve">Table A.3: Youth population by district, Female, EICV5, EICV4 (000s, %) </t>
  </si>
  <si>
    <t>61-65</t>
  </si>
  <si>
    <t>11-15</t>
  </si>
  <si>
    <t>5-10</t>
  </si>
  <si>
    <t>Districts</t>
  </si>
  <si>
    <t>age1</t>
  </si>
  <si>
    <t>51-55</t>
  </si>
  <si>
    <t>56-60</t>
  </si>
  <si>
    <t>66+</t>
  </si>
  <si>
    <t>A: Agriculture, Forestry, and Fishing</t>
  </si>
  <si>
    <t>B: Mining and Quarrying</t>
  </si>
  <si>
    <t>C: Manufacturing</t>
  </si>
  <si>
    <t>D: Electricity, Gas and Air Conditioning Supply</t>
  </si>
  <si>
    <t>E: Water Supply, Gas, and Remediation Services</t>
  </si>
  <si>
    <t>F: Construction</t>
  </si>
  <si>
    <t>G: Wholesale and Retail Trade, Repair of Motor Vehicles and Motorcycles</t>
  </si>
  <si>
    <t>H: Transportation and Storage</t>
  </si>
  <si>
    <t>I: Accomodation and Food Service Activities</t>
  </si>
  <si>
    <t>J: Information and Communication</t>
  </si>
  <si>
    <t>K: Financial and Insurance Activities</t>
  </si>
  <si>
    <t>M: Professional, Scientific, and Technical Activities</t>
  </si>
  <si>
    <t>N: Administrative and Support Service Activities</t>
  </si>
  <si>
    <t>O: Public Administration and Defence, Compulsory Social Security</t>
  </si>
  <si>
    <t>P: Education</t>
  </si>
  <si>
    <t>Q: Human Health and Social Work Activities</t>
  </si>
  <si>
    <t>R: Arts, Entertainment, and Recreation</t>
  </si>
  <si>
    <t>S: Other Service Activities</t>
  </si>
  <si>
    <t>T: Activities of Households as Employers, Undifferentiated Goods- and Service-Producing Activities</t>
  </si>
  <si>
    <t>U: Activities of Extraterritorial Organisations and Bodies</t>
  </si>
  <si>
    <t>L: Real Estate Activities</t>
  </si>
  <si>
    <t>1 to 5 Hours</t>
  </si>
  <si>
    <t>6 to 10 Hours</t>
  </si>
  <si>
    <t>11 to 15 Hours</t>
  </si>
  <si>
    <t>16 to 20 Hours</t>
  </si>
  <si>
    <t>21 to 25 Hours</t>
  </si>
  <si>
    <t>26 to 30 Hours</t>
  </si>
  <si>
    <t>31 to 35 Hours</t>
  </si>
  <si>
    <t>36 to 40 Hours</t>
  </si>
  <si>
    <t>41 to 45 Hours</t>
  </si>
  <si>
    <t>46 to 50 Hours</t>
  </si>
  <si>
    <t>51+ Hours</t>
  </si>
  <si>
    <t>District</t>
  </si>
  <si>
    <t>Non-youth</t>
  </si>
  <si>
    <t>Table B.1: Literacy rate among youth population age 16 to 30 years, by domain</t>
  </si>
  <si>
    <t>Youth population</t>
  </si>
  <si>
    <t>Work</t>
  </si>
  <si>
    <t>Family</t>
  </si>
  <si>
    <t>Studies</t>
  </si>
  <si>
    <t>Disasters</t>
  </si>
  <si>
    <t xml:space="preserve">Lack of Land </t>
  </si>
  <si>
    <t xml:space="preserve">Return home </t>
  </si>
  <si>
    <t xml:space="preserve">Persons migrating internally in last 5 years (000s) </t>
  </si>
  <si>
    <t xml:space="preserve">Sex </t>
  </si>
  <si>
    <r>
      <t>Source:</t>
    </r>
    <r>
      <rPr>
        <sz val="12"/>
        <color theme="1"/>
        <rFont val="Cambria"/>
        <family val="1"/>
      </rPr>
      <t xml:space="preserve"> EICV5</t>
    </r>
  </si>
  <si>
    <t>Table 2.3: Sex Ratio in youth (EICV5, EICV4).</t>
  </si>
  <si>
    <t xml:space="preserve">Table B.2: Literacy rate for young male population age 16 to 30 years, by domain </t>
  </si>
  <si>
    <t xml:space="preserve">Table B.3: Literacy rate for young female population age 16 to 30 years, by domain </t>
  </si>
  <si>
    <t>Copying (Moving) a file or a folder</t>
  </si>
  <si>
    <t>Using copy and paste</t>
  </si>
  <si>
    <t>Sending e-mails with attached files</t>
  </si>
  <si>
    <t>Using basic arithmetic formulae in a spreadsheet</t>
  </si>
  <si>
    <t>Connecting and installing new devices</t>
  </si>
  <si>
    <t>Creating electronic presentations with presentation software</t>
  </si>
  <si>
    <t>Transferring files between a computer and other devices</t>
  </si>
  <si>
    <r>
      <t xml:space="preserve">Source: </t>
    </r>
    <r>
      <rPr>
        <sz val="12"/>
        <color theme="1"/>
        <rFont val="Calibri"/>
        <family val="2"/>
        <scheme val="minor"/>
      </rPr>
      <t>EICV5</t>
    </r>
  </si>
  <si>
    <t>Finding, downloading installing and configuring software</t>
  </si>
  <si>
    <t>Writing a computer program using a specialized programming language</t>
  </si>
  <si>
    <t>Total Population (000)</t>
  </si>
  <si>
    <t>Youth Population</t>
  </si>
  <si>
    <t>Non Youth Population</t>
  </si>
  <si>
    <t xml:space="preserve">Total Population (000s) </t>
  </si>
  <si>
    <t>All Rwanda (000s)</t>
  </si>
  <si>
    <t>Not Stated</t>
  </si>
  <si>
    <t xml:space="preserve">Kigali City </t>
  </si>
  <si>
    <t>Job Seekers</t>
  </si>
  <si>
    <t>Female (000s)</t>
  </si>
  <si>
    <t>Number (000s)</t>
  </si>
  <si>
    <t>Total Youth</t>
  </si>
  <si>
    <t>Source: EICV5&amp;EICV4</t>
  </si>
  <si>
    <t xml:space="preserve">South </t>
  </si>
  <si>
    <t>West</t>
  </si>
  <si>
    <t>North</t>
  </si>
  <si>
    <t>East</t>
  </si>
  <si>
    <t xml:space="preserve">Southern </t>
  </si>
  <si>
    <t xml:space="preserve">Western </t>
  </si>
  <si>
    <t xml:space="preserve">Northern </t>
  </si>
  <si>
    <t xml:space="preserve">Eastern </t>
  </si>
  <si>
    <t>Table 2. 2: Percentage of youth by province (EICV5, EICV4)</t>
  </si>
  <si>
    <t>Quintile (Q)</t>
  </si>
  <si>
    <t>Northern</t>
  </si>
  <si>
    <t xml:space="preserve">Hours </t>
  </si>
  <si>
    <t>Age group (years)</t>
  </si>
  <si>
    <r>
      <t> </t>
    </r>
    <r>
      <rPr>
        <b/>
        <sz val="11"/>
        <color rgb="FF000000"/>
        <rFont val="Cambria"/>
        <family val="1"/>
      </rPr>
      <t>Age group(years)</t>
    </r>
  </si>
  <si>
    <t xml:space="preserve">EICV5 </t>
  </si>
  <si>
    <t>Southern</t>
  </si>
  <si>
    <t>Western</t>
  </si>
  <si>
    <t>Eastern</t>
  </si>
  <si>
    <t xml:space="preserve">Total youth population (000s) </t>
  </si>
  <si>
    <r>
      <t> </t>
    </r>
    <r>
      <rPr>
        <b/>
        <sz val="11"/>
        <color theme="1"/>
        <rFont val="Calibri"/>
        <family val="2"/>
        <scheme val="minor"/>
      </rPr>
      <t>Sex</t>
    </r>
  </si>
  <si>
    <r>
      <t> </t>
    </r>
    <r>
      <rPr>
        <b/>
        <sz val="11"/>
        <color theme="1"/>
        <rFont val="Calibri"/>
        <family val="2"/>
        <scheme val="minor"/>
      </rPr>
      <t>Age groups</t>
    </r>
  </si>
  <si>
    <r>
      <t> </t>
    </r>
    <r>
      <rPr>
        <b/>
        <sz val="11"/>
        <color theme="1"/>
        <rFont val="Calibri"/>
        <family val="2"/>
        <scheme val="minor"/>
      </rPr>
      <t>Quintile (Q)</t>
    </r>
  </si>
  <si>
    <t>% ever attended school</t>
  </si>
  <si>
    <t>Population aged 16-30 years (000s)</t>
  </si>
  <si>
    <t xml:space="preserve">Quintile </t>
  </si>
  <si>
    <t>Table 3.4: Percentage (%) of youth population that have ever attended school, by province, urban/rural, sex and consumption quintile (EICV5, EICV4)</t>
  </si>
  <si>
    <t>% of population aged 16-30 that attended tertiary education in 2016/17</t>
  </si>
  <si>
    <t>%change</t>
  </si>
  <si>
    <t xml:space="preserve">Table 5.9: Distribution (%) of usually employed youth (16-30) by occupation group of main usual jobs, according to urban/rural and sex (EICV5) </t>
  </si>
  <si>
    <t xml:space="preserve">Table 5.8: Industry of main job by sex and by age group </t>
  </si>
  <si>
    <t xml:space="preserve">Table 5.7: Youth in waged work by public and private sector, sex and age group </t>
  </si>
  <si>
    <t xml:space="preserve">Table 5. 6: Main usual jobs of youth aged 16-30 years, by province </t>
  </si>
  <si>
    <t xml:space="preserve">Table 5.5: Main usual jobs of youth aged 16 to 30 years, by age group </t>
  </si>
  <si>
    <t xml:space="preserve">Table 5.4: Hours worked in last seven days, by age group </t>
  </si>
  <si>
    <t xml:space="preserve">Table 5.3: Median and mean hours worked in all jobs in the last seven days, by sex and age group (EICV5, EICV4) </t>
  </si>
  <si>
    <t xml:space="preserve">Table 5.2: Distribution of youth by usual economic activity status, according to sex and province </t>
  </si>
  <si>
    <t xml:space="preserve">Table 5. 1: Distribution of youth by usual economic activity status, according to sex and age group (EICV5, EICV4) </t>
  </si>
  <si>
    <t>Table 3.5: Percentage youth attending an institution of higher learning, by urban/rural, province, age group and sex</t>
  </si>
  <si>
    <t xml:space="preserve">Table 4.1: Computer literacy rate (%) among population aged 16–30 years by province, urban/rural, sex, age groups, and consumption quintiles (EICV5, EICV4) </t>
  </si>
  <si>
    <t>Table 4.2: Proportion of youth with information and communications technology (ICT) skills, by type of skill</t>
  </si>
  <si>
    <t>Table 4.3 : Mobile Ownership in Youth by province, urban/rural, sex and consumption quintile (EICV5, EICV4)</t>
  </si>
  <si>
    <t>Table 4.4 : Usage Rate of internet service facilities (EICV5,EICV4)</t>
  </si>
  <si>
    <t>EICV4 </t>
  </si>
  <si>
    <t>Often</t>
  </si>
  <si>
    <t>Not aware of the services</t>
  </si>
  <si>
    <r>
      <t xml:space="preserve">Province </t>
    </r>
    <r>
      <rPr>
        <sz val="10"/>
        <color rgb="FF000000"/>
        <rFont val="Cambria"/>
        <family val="1"/>
      </rPr>
      <t> </t>
    </r>
  </si>
  <si>
    <t>Source: EICV4&amp;EICV5</t>
  </si>
  <si>
    <r>
      <rPr>
        <b/>
        <sz val="11"/>
        <color theme="1"/>
        <rFont val="Calibri"/>
        <family val="2"/>
        <scheme val="minor"/>
      </rPr>
      <t>Table 6.1:</t>
    </r>
    <r>
      <rPr>
        <sz val="11"/>
        <color theme="1"/>
        <rFont val="Calibri"/>
        <family val="2"/>
        <scheme val="minor"/>
      </rPr>
      <t xml:space="preserve"> Percentage (%) of youth migrating (internal and outside the country)in the last five years according to youth age group and sex (EICV5, EICV4)</t>
    </r>
  </si>
  <si>
    <r>
      <rPr>
        <b/>
        <sz val="11"/>
        <color theme="1"/>
        <rFont val="Calibri"/>
        <family val="2"/>
        <scheme val="minor"/>
      </rPr>
      <t>Table 6.2:</t>
    </r>
    <r>
      <rPr>
        <sz val="11"/>
        <color theme="1"/>
        <rFont val="Calibri"/>
        <family val="2"/>
        <scheme val="minor"/>
      </rPr>
      <t xml:space="preserve"> Percentage (%) of Youth migrating internally in the last five years according to youth age group and sex (EICV5, EICV4)</t>
    </r>
  </si>
  <si>
    <t>Table 6.3: Distribution (%) of youth migrating internally in the last five years by primary reason for moving, according to youth age group</t>
  </si>
  <si>
    <t>Source: EICV5&amp; EICV4</t>
  </si>
  <si>
    <t>Table 3.1: Literacy rate (%) among population 16-30 years of age by province, urban/rural and consumption quintile (EICV4,EICV5)</t>
  </si>
  <si>
    <t>Table 3.2: Numeracy rate (%) of Youth population</t>
  </si>
  <si>
    <t xml:space="preserve">Table 3.3: Percentage of youth (16-30) that have attended technical and vocational school (EICV5, EICV4) </t>
  </si>
  <si>
    <t>Age  group</t>
  </si>
  <si>
    <t>Total youth population (000s)</t>
  </si>
  <si>
    <t>Total youth population</t>
  </si>
  <si>
    <t xml:space="preserve">(000s) </t>
  </si>
  <si>
    <t>Table 6. 1: Percentage (%) of youth population migrating (internal and outside the country) in the preceding five years (EICV5, EICV4)</t>
  </si>
  <si>
    <t xml:space="preserve">         </t>
  </si>
  <si>
    <t xml:space="preserve">% of population aged 16-30 that attended tertiary education in 2013/14  </t>
  </si>
  <si>
    <t>Table 5.10: Proportion of young people below poverty line</t>
  </si>
  <si>
    <t>Table 5.11: Proportion of young people in extreme poverty</t>
  </si>
  <si>
    <t xml:space="preserve">Table A. 1: Youth population by district, EICV5, EICV4 ( %) </t>
  </si>
  <si>
    <t xml:space="preserve">Total population </t>
  </si>
  <si>
    <t>source:EICV4</t>
  </si>
  <si>
    <t>Mean</t>
  </si>
  <si>
    <t>Median</t>
  </si>
  <si>
    <t>Worker</t>
  </si>
  <si>
    <t>Seeking work</t>
  </si>
  <si>
    <t>Indicator1</t>
  </si>
  <si>
    <t>Indicator3</t>
  </si>
  <si>
    <t>Agriculture, Forestry, and Fishing</t>
  </si>
  <si>
    <t>Mining and Quarrying</t>
  </si>
  <si>
    <t>Manufacturing</t>
  </si>
  <si>
    <t>Electricity, Gas and Air Conditioning Supply</t>
  </si>
  <si>
    <t>Water Supply, Gas, and Remediation Services</t>
  </si>
  <si>
    <t>Construction</t>
  </si>
  <si>
    <t>Wholesale and Retail Trade, Repair of Motor Vehicles and Motorcycles</t>
  </si>
  <si>
    <t>Transportation and Storage</t>
  </si>
  <si>
    <t>Accomodation and Food Service Activities</t>
  </si>
  <si>
    <t>Information and Communication</t>
  </si>
  <si>
    <t>Financial and Insurance Activities</t>
  </si>
  <si>
    <t>Real Estate Activities</t>
  </si>
  <si>
    <t>Professional, Scientific, and Technical Activities</t>
  </si>
  <si>
    <t>Administrative and Support Service Activities</t>
  </si>
  <si>
    <t>Public Administration and Defence, Compulsory Social Security</t>
  </si>
  <si>
    <t>Education</t>
  </si>
  <si>
    <t>Human Health and Social Work Activities</t>
  </si>
  <si>
    <t>Arts, Entertainment, and Recreation</t>
  </si>
  <si>
    <t>Other Service Activities</t>
  </si>
  <si>
    <t>Activities of Households as Employers, Undifferentiated Goods- and Service-Producing Activities</t>
  </si>
  <si>
    <t>Activities of Extraterritorial Organisations and Bodies</t>
  </si>
  <si>
    <t>Indicator4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</si>
</sst>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9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mbria"/>
      <family val="2"/>
    </font>
    <font>
      <sz val="11"/>
      <color theme="1"/>
      <name val="Cambria"/>
      <family val="2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sz val="9"/>
      <color theme="1"/>
      <name val="Cambria"/>
      <family val="1"/>
    </font>
    <font>
      <sz val="11"/>
      <color theme="1"/>
      <name val="Calibri"/>
      <family val="2"/>
      <scheme val="minor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sz val="10"/>
      <color rgb="FF000000"/>
      <name val="Calibri"/>
      <family val="2"/>
    </font>
    <font>
      <b/>
      <sz val="10"/>
      <name val="Cambria"/>
      <family val="1"/>
    </font>
    <font>
      <sz val="10"/>
      <name val="Calibri"/>
      <family val="2"/>
    </font>
    <font>
      <sz val="10"/>
      <name val="Cambria"/>
      <family val="1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046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3" fontId="27" fillId="0" borderId="0" applyFont="0" applyFill="0" applyBorder="0" applyAlignment="0" applyProtection="0"/>
  </cellStyleXfs>
  <cellXfs count="441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7" fillId="0" borderId="0" xfId="0" applyFont="1" applyBorder="1" applyAlignment="1"/>
    <xf numFmtId="0" fontId="8" fillId="2" borderId="1" xfId="0" applyFont="1" applyFill="1" applyBorder="1"/>
    <xf numFmtId="0" fontId="9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vertical="center"/>
    </xf>
    <xf numFmtId="0" fontId="11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5" fillId="0" borderId="0" xfId="0" applyFont="1"/>
    <xf numFmtId="0" fontId="0" fillId="0" borderId="3" xfId="0" applyBorder="1"/>
    <xf numFmtId="0" fontId="0" fillId="0" borderId="1" xfId="0" applyBorder="1" applyAlignment="1">
      <alignment wrapText="1"/>
    </xf>
    <xf numFmtId="0" fontId="2" fillId="0" borderId="3" xfId="0" applyFont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0" fontId="13" fillId="0" borderId="7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3" fontId="2" fillId="0" borderId="1" xfId="0" applyNumberFormat="1" applyFont="1" applyBorder="1"/>
    <xf numFmtId="1" fontId="0" fillId="0" borderId="1" xfId="0" applyNumberFormat="1" applyBorder="1"/>
    <xf numFmtId="0" fontId="9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4" fontId="0" fillId="0" borderId="0" xfId="0" applyNumberFormat="1"/>
    <xf numFmtId="0" fontId="8" fillId="3" borderId="1" xfId="0" applyFont="1" applyFill="1" applyBorder="1"/>
    <xf numFmtId="0" fontId="8" fillId="3" borderId="4" xfId="0" applyFont="1" applyFill="1" applyBorder="1"/>
    <xf numFmtId="0" fontId="9" fillId="3" borderId="4" xfId="0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vertical="center"/>
    </xf>
    <xf numFmtId="0" fontId="11" fillId="3" borderId="21" xfId="0" applyFont="1" applyFill="1" applyBorder="1"/>
    <xf numFmtId="0" fontId="8" fillId="3" borderId="6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0" fontId="9" fillId="2" borderId="1" xfId="0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1" fontId="11" fillId="2" borderId="1" xfId="0" applyNumberFormat="1" applyFont="1" applyFill="1" applyBorder="1"/>
    <xf numFmtId="49" fontId="0" fillId="0" borderId="0" xfId="0" applyNumberFormat="1"/>
    <xf numFmtId="3" fontId="0" fillId="0" borderId="0" xfId="0" applyNumberFormat="1"/>
    <xf numFmtId="0" fontId="9" fillId="2" borderId="1" xfId="0" applyFont="1" applyFill="1" applyBorder="1" applyAlignment="1">
      <alignment vertical="center"/>
    </xf>
    <xf numFmtId="0" fontId="0" fillId="0" borderId="28" xfId="0" applyBorder="1"/>
    <xf numFmtId="0" fontId="0" fillId="0" borderId="27" xfId="0" applyBorder="1"/>
    <xf numFmtId="0" fontId="0" fillId="0" borderId="9" xfId="0" applyBorder="1"/>
    <xf numFmtId="0" fontId="0" fillId="0" borderId="13" xfId="0" applyBorder="1"/>
    <xf numFmtId="0" fontId="0" fillId="0" borderId="22" xfId="0" applyBorder="1"/>
    <xf numFmtId="0" fontId="0" fillId="0" borderId="29" xfId="0" applyBorder="1"/>
    <xf numFmtId="165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20" fillId="0" borderId="0" xfId="0" applyFont="1"/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vertical="center"/>
    </xf>
    <xf numFmtId="164" fontId="19" fillId="0" borderId="1" xfId="0" applyNumberFormat="1" applyFont="1" applyFill="1" applyBorder="1"/>
    <xf numFmtId="0" fontId="19" fillId="0" borderId="1" xfId="0" applyFont="1" applyFill="1" applyBorder="1"/>
    <xf numFmtId="164" fontId="20" fillId="0" borderId="1" xfId="0" applyNumberFormat="1" applyFont="1" applyFill="1" applyBorder="1" applyAlignment="1">
      <alignment vertical="center"/>
    </xf>
    <xf numFmtId="164" fontId="20" fillId="0" borderId="1" xfId="0" applyNumberFormat="1" applyFont="1" applyFill="1" applyBorder="1"/>
    <xf numFmtId="0" fontId="20" fillId="0" borderId="1" xfId="0" applyFont="1" applyFill="1" applyBorder="1"/>
    <xf numFmtId="0" fontId="20" fillId="0" borderId="1" xfId="0" applyFont="1" applyFill="1" applyBorder="1" applyAlignment="1">
      <alignment horizontal="left" vertical="center" indent="2"/>
    </xf>
    <xf numFmtId="0" fontId="19" fillId="0" borderId="1" xfId="0" applyFont="1" applyFill="1" applyBorder="1" applyAlignment="1">
      <alignment horizontal="left" vertical="center"/>
    </xf>
    <xf numFmtId="0" fontId="0" fillId="0" borderId="13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vertical="center" wrapText="1"/>
    </xf>
    <xf numFmtId="0" fontId="21" fillId="0" borderId="7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7" xfId="0" applyFont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22" fillId="0" borderId="7" xfId="0" applyNumberFormat="1" applyFont="1" applyBorder="1" applyAlignment="1">
      <alignment horizontal="right" vertical="center"/>
    </xf>
    <xf numFmtId="0" fontId="21" fillId="0" borderId="8" xfId="0" applyFont="1" applyBorder="1" applyAlignment="1">
      <alignment vertical="center"/>
    </xf>
    <xf numFmtId="0" fontId="3" fillId="0" borderId="0" xfId="0" applyFont="1" applyFill="1" applyBorder="1"/>
    <xf numFmtId="0" fontId="21" fillId="0" borderId="9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25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0" fontId="23" fillId="0" borderId="32" xfId="0" applyFont="1" applyBorder="1" applyAlignment="1">
      <alignment vertical="center"/>
    </xf>
    <xf numFmtId="0" fontId="23" fillId="0" borderId="7" xfId="0" applyFont="1" applyBorder="1" applyAlignment="1">
      <alignment vertical="center" wrapText="1"/>
    </xf>
    <xf numFmtId="0" fontId="24" fillId="0" borderId="8" xfId="0" applyFont="1" applyBorder="1" applyAlignment="1">
      <alignment vertical="center"/>
    </xf>
    <xf numFmtId="0" fontId="24" fillId="0" borderId="7" xfId="0" applyFont="1" applyBorder="1" applyAlignment="1">
      <alignment horizontal="right" vertical="center"/>
    </xf>
    <xf numFmtId="3" fontId="24" fillId="0" borderId="7" xfId="0" applyNumberFormat="1" applyFont="1" applyBorder="1" applyAlignment="1">
      <alignment horizontal="right" vertical="center"/>
    </xf>
    <xf numFmtId="0" fontId="22" fillId="0" borderId="7" xfId="0" applyFont="1" applyBorder="1" applyAlignment="1">
      <alignment horizontal="right" vertical="center" wrapText="1"/>
    </xf>
    <xf numFmtId="3" fontId="22" fillId="0" borderId="7" xfId="0" applyNumberFormat="1" applyFont="1" applyBorder="1" applyAlignment="1">
      <alignment horizontal="right" vertical="center" wrapText="1"/>
    </xf>
    <xf numFmtId="0" fontId="24" fillId="0" borderId="0" xfId="0" applyFont="1" applyFill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right" vertical="center" wrapText="1"/>
    </xf>
    <xf numFmtId="3" fontId="24" fillId="0" borderId="7" xfId="0" applyNumberFormat="1" applyFont="1" applyBorder="1" applyAlignment="1">
      <alignment horizontal="right" vertical="center" wrapText="1"/>
    </xf>
    <xf numFmtId="0" fontId="24" fillId="0" borderId="22" xfId="0" applyFont="1" applyBorder="1" applyAlignment="1">
      <alignment horizontal="right" vertical="center" wrapText="1"/>
    </xf>
    <xf numFmtId="0" fontId="24" fillId="0" borderId="7" xfId="0" applyFont="1" applyBorder="1" applyAlignment="1">
      <alignment horizontal="right" vertical="center" wrapText="1"/>
    </xf>
    <xf numFmtId="0" fontId="23" fillId="0" borderId="7" xfId="0" applyFont="1" applyBorder="1" applyAlignment="1">
      <alignment horizontal="right" vertical="center"/>
    </xf>
    <xf numFmtId="3" fontId="23" fillId="0" borderId="7" xfId="0" applyNumberFormat="1" applyFont="1" applyBorder="1" applyAlignment="1">
      <alignment horizontal="right" vertical="center"/>
    </xf>
    <xf numFmtId="0" fontId="23" fillId="0" borderId="7" xfId="0" applyFont="1" applyBorder="1" applyAlignment="1">
      <alignment horizontal="right" vertical="center" wrapText="1"/>
    </xf>
    <xf numFmtId="3" fontId="23" fillId="0" borderId="7" xfId="0" applyNumberFormat="1" applyFont="1" applyBorder="1" applyAlignment="1">
      <alignment horizontal="right" vertical="center" wrapText="1"/>
    </xf>
    <xf numFmtId="0" fontId="23" fillId="0" borderId="9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right" vertical="center" wrapText="1"/>
    </xf>
    <xf numFmtId="0" fontId="22" fillId="0" borderId="22" xfId="0" applyFont="1" applyBorder="1" applyAlignment="1">
      <alignment horizontal="right" vertical="center"/>
    </xf>
    <xf numFmtId="0" fontId="22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2" fillId="0" borderId="23" xfId="0" applyFont="1" applyBorder="1" applyAlignment="1">
      <alignment horizontal="right" vertical="center"/>
    </xf>
    <xf numFmtId="0" fontId="18" fillId="0" borderId="7" xfId="0" applyFont="1" applyBorder="1" applyAlignment="1">
      <alignment horizontal="right" vertical="center" wrapText="1"/>
    </xf>
    <xf numFmtId="0" fontId="22" fillId="0" borderId="25" xfId="0" applyFont="1" applyBorder="1" applyAlignment="1">
      <alignment horizontal="right" vertical="center"/>
    </xf>
    <xf numFmtId="0" fontId="21" fillId="0" borderId="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22" fillId="0" borderId="0" xfId="0" applyFont="1" applyFill="1" applyBorder="1" applyAlignment="1">
      <alignment horizontal="left" vertical="center" indent="2"/>
    </xf>
    <xf numFmtId="0" fontId="0" fillId="0" borderId="1" xfId="0" applyFont="1" applyBorder="1" applyAlignment="1">
      <alignment horizontal="center"/>
    </xf>
    <xf numFmtId="0" fontId="22" fillId="0" borderId="13" xfId="0" applyFont="1" applyBorder="1" applyAlignment="1">
      <alignment horizontal="right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7" fontId="22" fillId="0" borderId="7" xfId="1045" applyNumberFormat="1" applyFont="1" applyBorder="1" applyAlignment="1">
      <alignment horizontal="right" vertical="center" wrapText="1"/>
    </xf>
    <xf numFmtId="0" fontId="22" fillId="0" borderId="8" xfId="0" applyFont="1" applyBorder="1" applyAlignment="1">
      <alignment horizontal="right" vertical="center"/>
    </xf>
    <xf numFmtId="0" fontId="23" fillId="0" borderId="8" xfId="0" applyFont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30" xfId="0" applyFill="1" applyBorder="1" applyAlignment="1">
      <alignment vertical="center"/>
    </xf>
    <xf numFmtId="164" fontId="0" fillId="4" borderId="7" xfId="0" applyNumberFormat="1" applyFill="1" applyBorder="1" applyAlignment="1">
      <alignment horizontal="right" vertical="center"/>
    </xf>
    <xf numFmtId="0" fontId="0" fillId="4" borderId="9" xfId="0" applyFill="1" applyBorder="1" applyAlignment="1">
      <alignment vertical="center"/>
    </xf>
    <xf numFmtId="164" fontId="0" fillId="4" borderId="9" xfId="0" applyNumberFormat="1" applyFill="1" applyBorder="1" applyAlignment="1">
      <alignment vertical="center"/>
    </xf>
    <xf numFmtId="164" fontId="0" fillId="4" borderId="8" xfId="0" applyNumberFormat="1" applyFill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9" fillId="0" borderId="24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3" fontId="29" fillId="0" borderId="30" xfId="0" applyNumberFormat="1" applyFont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29" fillId="0" borderId="5" xfId="0" applyFont="1" applyBorder="1" applyAlignment="1">
      <alignment vertical="center"/>
    </xf>
    <xf numFmtId="0" fontId="29" fillId="0" borderId="5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3" fontId="29" fillId="0" borderId="9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3" fontId="29" fillId="0" borderId="8" xfId="0" applyNumberFormat="1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8" fillId="0" borderId="30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31" fillId="0" borderId="7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right" vertical="center"/>
    </xf>
    <xf numFmtId="3" fontId="31" fillId="0" borderId="7" xfId="0" applyNumberFormat="1" applyFont="1" applyFill="1" applyBorder="1" applyAlignment="1">
      <alignment horizontal="right" vertical="center"/>
    </xf>
    <xf numFmtId="0" fontId="33" fillId="0" borderId="7" xfId="0" applyFont="1" applyFill="1" applyBorder="1" applyAlignment="1">
      <alignment horizontal="right" vertical="center"/>
    </xf>
    <xf numFmtId="3" fontId="32" fillId="0" borderId="7" xfId="0" applyNumberFormat="1" applyFont="1" applyFill="1" applyBorder="1" applyAlignment="1">
      <alignment horizontal="right" vertical="center"/>
    </xf>
    <xf numFmtId="0" fontId="32" fillId="0" borderId="7" xfId="0" applyFont="1" applyFill="1" applyBorder="1" applyAlignment="1">
      <alignment horizontal="right" vertical="center"/>
    </xf>
    <xf numFmtId="0" fontId="28" fillId="0" borderId="22" xfId="0" applyFont="1" applyBorder="1" applyAlignment="1">
      <alignment vertical="center" wrapText="1"/>
    </xf>
    <xf numFmtId="0" fontId="28" fillId="0" borderId="7" xfId="0" applyFont="1" applyFill="1" applyBorder="1" applyAlignment="1">
      <alignment vertical="center"/>
    </xf>
    <xf numFmtId="0" fontId="28" fillId="0" borderId="7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right" vertical="center"/>
    </xf>
    <xf numFmtId="0" fontId="23" fillId="0" borderId="7" xfId="0" applyFont="1" applyFill="1" applyBorder="1" applyAlignment="1">
      <alignment horizontal="right" vertical="center" textRotation="90"/>
    </xf>
    <xf numFmtId="0" fontId="23" fillId="0" borderId="8" xfId="0" applyFont="1" applyFill="1" applyBorder="1" applyAlignment="1">
      <alignment vertical="center"/>
    </xf>
    <xf numFmtId="0" fontId="24" fillId="0" borderId="7" xfId="0" applyFont="1" applyFill="1" applyBorder="1" applyAlignment="1">
      <alignment horizontal="right" vertical="center"/>
    </xf>
    <xf numFmtId="0" fontId="24" fillId="0" borderId="8" xfId="0" applyFont="1" applyFill="1" applyBorder="1" applyAlignment="1">
      <alignment vertical="center"/>
    </xf>
    <xf numFmtId="0" fontId="24" fillId="0" borderId="30" xfId="0" applyFont="1" applyFill="1" applyBorder="1" applyAlignment="1">
      <alignment vertical="center"/>
    </xf>
    <xf numFmtId="0" fontId="0" fillId="0" borderId="0" xfId="0" applyFont="1"/>
    <xf numFmtId="0" fontId="24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5" fillId="0" borderId="0" xfId="0" applyFont="1" applyBorder="1" applyAlignment="1"/>
    <xf numFmtId="0" fontId="24" fillId="0" borderId="7" xfId="0" applyFont="1" applyBorder="1" applyAlignment="1">
      <alignment vertical="center" wrapText="1"/>
    </xf>
    <xf numFmtId="0" fontId="24" fillId="0" borderId="7" xfId="0" applyFont="1" applyBorder="1" applyAlignment="1">
      <alignment vertical="center"/>
    </xf>
    <xf numFmtId="0" fontId="23" fillId="0" borderId="23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right" vertical="center" wrapText="1"/>
    </xf>
    <xf numFmtId="3" fontId="24" fillId="5" borderId="7" xfId="0" applyNumberFormat="1" applyFont="1" applyFill="1" applyBorder="1" applyAlignment="1">
      <alignment horizontal="right" vertical="center" wrapText="1"/>
    </xf>
    <xf numFmtId="0" fontId="24" fillId="0" borderId="8" xfId="0" applyFont="1" applyBorder="1" applyAlignment="1">
      <alignment horizontal="left" vertical="center" indent="2"/>
    </xf>
    <xf numFmtId="0" fontId="24" fillId="5" borderId="23" xfId="0" applyFont="1" applyFill="1" applyBorder="1" applyAlignment="1">
      <alignment horizontal="right" vertical="center" wrapText="1"/>
    </xf>
    <xf numFmtId="3" fontId="24" fillId="5" borderId="23" xfId="0" applyNumberFormat="1" applyFont="1" applyFill="1" applyBorder="1" applyAlignment="1">
      <alignment horizontal="right" vertical="center" wrapText="1"/>
    </xf>
    <xf numFmtId="0" fontId="24" fillId="0" borderId="23" xfId="0" applyFont="1" applyBorder="1" applyAlignment="1">
      <alignment horizontal="right" vertical="center"/>
    </xf>
    <xf numFmtId="3" fontId="24" fillId="0" borderId="23" xfId="0" applyNumberFormat="1" applyFont="1" applyBorder="1" applyAlignment="1">
      <alignment horizontal="right" vertical="center"/>
    </xf>
    <xf numFmtId="0" fontId="24" fillId="0" borderId="8" xfId="0" applyFont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3" fontId="0" fillId="0" borderId="3" xfId="0" applyNumberFormat="1" applyBorder="1" applyAlignment="1"/>
    <xf numFmtId="3" fontId="0" fillId="0" borderId="15" xfId="0" applyNumberFormat="1" applyBorder="1" applyAlignment="1"/>
    <xf numFmtId="3" fontId="0" fillId="0" borderId="4" xfId="0" applyNumberFormat="1" applyBorder="1" applyAlignment="1"/>
    <xf numFmtId="0" fontId="28" fillId="0" borderId="9" xfId="0" applyFont="1" applyBorder="1" applyAlignment="1">
      <alignment vertical="center" wrapText="1"/>
    </xf>
    <xf numFmtId="0" fontId="23" fillId="0" borderId="8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164" fontId="23" fillId="0" borderId="7" xfId="0" applyNumberFormat="1" applyFont="1" applyBorder="1" applyAlignment="1">
      <alignment horizontal="right" vertical="center"/>
    </xf>
    <xf numFmtId="164" fontId="24" fillId="0" borderId="7" xfId="0" applyNumberFormat="1" applyFont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24" fillId="0" borderId="30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164" fontId="23" fillId="0" borderId="7" xfId="0" applyNumberFormat="1" applyFont="1" applyBorder="1" applyAlignment="1">
      <alignment horizontal="right" vertical="center" wrapText="1"/>
    </xf>
    <xf numFmtId="164" fontId="24" fillId="0" borderId="7" xfId="0" applyNumberFormat="1" applyFont="1" applyBorder="1" applyAlignment="1">
      <alignment horizontal="right" vertical="center" wrapText="1"/>
    </xf>
    <xf numFmtId="0" fontId="23" fillId="0" borderId="8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6" xfId="0" applyFill="1" applyBorder="1"/>
    <xf numFmtId="0" fontId="21" fillId="0" borderId="8" xfId="0" applyFont="1" applyBorder="1" applyAlignment="1">
      <alignment vertical="center"/>
    </xf>
    <xf numFmtId="0" fontId="21" fillId="0" borderId="22" xfId="0" applyFont="1" applyBorder="1" applyAlignment="1">
      <alignment horizontal="center" vertical="center"/>
    </xf>
    <xf numFmtId="0" fontId="22" fillId="0" borderId="8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8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8" xfId="0" applyFont="1" applyBorder="1" applyAlignment="1">
      <alignment vertical="center"/>
    </xf>
    <xf numFmtId="0" fontId="34" fillId="0" borderId="7" xfId="0" applyFont="1" applyBorder="1" applyAlignment="1">
      <alignment horizontal="right" vertical="center" wrapText="1"/>
    </xf>
    <xf numFmtId="0" fontId="21" fillId="0" borderId="7" xfId="0" applyFont="1" applyBorder="1" applyAlignment="1">
      <alignment horizontal="right" vertical="center"/>
    </xf>
    <xf numFmtId="0" fontId="22" fillId="0" borderId="8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0" fillId="0" borderId="33" xfId="0" applyBorder="1" applyAlignment="1"/>
    <xf numFmtId="0" fontId="0" fillId="0" borderId="13" xfId="0" applyBorder="1" applyAlignment="1">
      <alignment vertical="top" wrapText="1"/>
    </xf>
    <xf numFmtId="0" fontId="0" fillId="0" borderId="0" xfId="0" applyAlignment="1">
      <alignment vertical="top"/>
    </xf>
    <xf numFmtId="0" fontId="23" fillId="0" borderId="11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3" fillId="0" borderId="35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25" fillId="0" borderId="13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32" fillId="0" borderId="13" xfId="0" applyFont="1" applyFill="1" applyBorder="1" applyAlignment="1">
      <alignment horizontal="right" vertical="center"/>
    </xf>
    <xf numFmtId="0" fontId="32" fillId="0" borderId="17" xfId="0" applyFont="1" applyFill="1" applyBorder="1" applyAlignment="1">
      <alignment horizontal="right" vertical="center"/>
    </xf>
    <xf numFmtId="0" fontId="32" fillId="0" borderId="10" xfId="0" applyFont="1" applyFill="1" applyBorder="1" applyAlignment="1">
      <alignment horizontal="right" vertical="center"/>
    </xf>
    <xf numFmtId="0" fontId="24" fillId="0" borderId="11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right" vertical="center"/>
    </xf>
    <xf numFmtId="0" fontId="33" fillId="0" borderId="17" xfId="0" applyFont="1" applyFill="1" applyBorder="1" applyAlignment="1">
      <alignment horizontal="right" vertical="center"/>
    </xf>
    <xf numFmtId="0" fontId="33" fillId="0" borderId="10" xfId="0" applyFont="1" applyFill="1" applyBorder="1" applyAlignment="1">
      <alignment horizontal="right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1" xfId="0" applyFont="1" applyBorder="1" applyAlignment="1">
      <alignment vertical="center" wrapText="1"/>
    </xf>
    <xf numFmtId="0" fontId="28" fillId="0" borderId="8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0" fillId="4" borderId="31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 textRotation="90" wrapText="1"/>
    </xf>
    <xf numFmtId="0" fontId="23" fillId="0" borderId="12" xfId="0" applyFont="1" applyFill="1" applyBorder="1" applyAlignment="1">
      <alignment horizontal="center" vertical="center" textRotation="90" wrapText="1"/>
    </xf>
    <xf numFmtId="0" fontId="23" fillId="0" borderId="13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 textRotation="90" wrapText="1"/>
    </xf>
    <xf numFmtId="0" fontId="23" fillId="0" borderId="32" xfId="0" applyFont="1" applyFill="1" applyBorder="1" applyAlignment="1">
      <alignment horizontal="center" vertical="center" textRotation="90" wrapText="1"/>
    </xf>
    <xf numFmtId="0" fontId="30" fillId="0" borderId="11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1" fillId="0" borderId="11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3" fillId="5" borderId="13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35" fillId="0" borderId="13" xfId="0" applyFont="1" applyBorder="1" applyAlignment="1">
      <alignment vertical="center" wrapText="1"/>
    </xf>
    <xf numFmtId="0" fontId="35" fillId="0" borderId="17" xfId="0" applyFont="1" applyBorder="1" applyAlignment="1">
      <alignment vertical="center" wrapText="1"/>
    </xf>
    <xf numFmtId="0" fontId="35" fillId="0" borderId="22" xfId="0" applyFont="1" applyBorder="1" applyAlignment="1">
      <alignment vertical="center" wrapText="1"/>
    </xf>
    <xf numFmtId="0" fontId="24" fillId="5" borderId="13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164" fontId="20" fillId="0" borderId="3" xfId="0" applyNumberFormat="1" applyFont="1" applyFill="1" applyBorder="1" applyAlignment="1">
      <alignment horizontal="center" vertical="center"/>
    </xf>
    <xf numFmtId="164" fontId="20" fillId="0" borderId="15" xfId="0" applyNumberFormat="1" applyFont="1" applyFill="1" applyBorder="1" applyAlignment="1">
      <alignment horizontal="center" vertical="center"/>
    </xf>
    <xf numFmtId="164" fontId="20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046">
    <cellStyle name="Comma" xfId="10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2.1'!$C$2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'Figure 2.1'!$B$3:$B$16</c:f>
              <c:strCache>
                <c:ptCount val="14"/>
                <c:pt idx="0">
                  <c:v>0-4</c:v>
                </c:pt>
                <c:pt idx="1">
                  <c:v>5-10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66+</c:v>
                </c:pt>
              </c:strCache>
            </c:strRef>
          </c:cat>
          <c:val>
            <c:numRef>
              <c:f>'Figure 2.1'!$C$3:$C$16</c:f>
              <c:numCache>
                <c:formatCode>General</c:formatCode>
                <c:ptCount val="14"/>
                <c:pt idx="0">
                  <c:v>15.01</c:v>
                </c:pt>
                <c:pt idx="1">
                  <c:v>16.32</c:v>
                </c:pt>
                <c:pt idx="2">
                  <c:v>13.36</c:v>
                </c:pt>
                <c:pt idx="3">
                  <c:v>10.49</c:v>
                </c:pt>
                <c:pt idx="4">
                  <c:v>8.18</c:v>
                </c:pt>
                <c:pt idx="5">
                  <c:v>7.82</c:v>
                </c:pt>
                <c:pt idx="6">
                  <c:v>7.24</c:v>
                </c:pt>
                <c:pt idx="7">
                  <c:v>5.33</c:v>
                </c:pt>
                <c:pt idx="8">
                  <c:v>3.92</c:v>
                </c:pt>
                <c:pt idx="9">
                  <c:v>3.27</c:v>
                </c:pt>
                <c:pt idx="10">
                  <c:v>2.67</c:v>
                </c:pt>
                <c:pt idx="11">
                  <c:v>2.2599999999999998</c:v>
                </c:pt>
                <c:pt idx="12">
                  <c:v>1.58</c:v>
                </c:pt>
                <c:pt idx="13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8-4890-BDDA-DEF50C71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42"/>
        <c:axId val="305528520"/>
        <c:axId val="217991728"/>
      </c:barChart>
      <c:barChart>
        <c:barDir val="bar"/>
        <c:grouping val="clustered"/>
        <c:varyColors val="0"/>
        <c:ser>
          <c:idx val="1"/>
          <c:order val="1"/>
          <c:tx>
            <c:strRef>
              <c:f>'Figure 2.1'!$D$2</c:f>
              <c:strCache>
                <c:ptCount val="1"/>
                <c:pt idx="0">
                  <c:v>Female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'Figure 2.1'!$B$3:$B$16</c:f>
              <c:strCache>
                <c:ptCount val="14"/>
                <c:pt idx="0">
                  <c:v>0-4</c:v>
                </c:pt>
                <c:pt idx="1">
                  <c:v>5-10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66+</c:v>
                </c:pt>
              </c:strCache>
            </c:strRef>
          </c:cat>
          <c:val>
            <c:numRef>
              <c:f>'Figure 2.1'!$D$3:$D$16</c:f>
              <c:numCache>
                <c:formatCode>General</c:formatCode>
                <c:ptCount val="14"/>
                <c:pt idx="0">
                  <c:v>13.79</c:v>
                </c:pt>
                <c:pt idx="1">
                  <c:v>15.47</c:v>
                </c:pt>
                <c:pt idx="2">
                  <c:v>12.56</c:v>
                </c:pt>
                <c:pt idx="3">
                  <c:v>9.98</c:v>
                </c:pt>
                <c:pt idx="4">
                  <c:v>8.66</c:v>
                </c:pt>
                <c:pt idx="5">
                  <c:v>8.09</c:v>
                </c:pt>
                <c:pt idx="6">
                  <c:v>7.24</c:v>
                </c:pt>
                <c:pt idx="7">
                  <c:v>5.54</c:v>
                </c:pt>
                <c:pt idx="8">
                  <c:v>4.1500000000000004</c:v>
                </c:pt>
                <c:pt idx="9">
                  <c:v>3.2</c:v>
                </c:pt>
                <c:pt idx="10">
                  <c:v>2.97</c:v>
                </c:pt>
                <c:pt idx="11">
                  <c:v>2.73</c:v>
                </c:pt>
                <c:pt idx="12">
                  <c:v>1.98</c:v>
                </c:pt>
                <c:pt idx="13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8-4890-BDDA-DEF50C71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261045016"/>
        <c:axId val="217992112"/>
      </c:barChart>
      <c:catAx>
        <c:axId val="30552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91728"/>
        <c:crosses val="autoZero"/>
        <c:auto val="1"/>
        <c:lblAlgn val="ctr"/>
        <c:lblOffset val="100"/>
        <c:noMultiLvlLbl val="0"/>
      </c:catAx>
      <c:valAx>
        <c:axId val="217991728"/>
        <c:scaling>
          <c:orientation val="minMax"/>
          <c:max val="15"/>
          <c:min val="-15"/>
        </c:scaling>
        <c:delete val="0"/>
        <c:axPos val="b"/>
        <c:numFmt formatCode="#,##0;[Black]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>
            <a:softEdge rad="2540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28520"/>
        <c:crosses val="autoZero"/>
        <c:crossBetween val="between"/>
      </c:valAx>
      <c:valAx>
        <c:axId val="217992112"/>
        <c:scaling>
          <c:orientation val="maxMin"/>
          <c:max val="20"/>
          <c:min val="-20"/>
        </c:scaling>
        <c:delete val="1"/>
        <c:axPos val="t"/>
        <c:numFmt formatCode="General" sourceLinked="1"/>
        <c:majorTickMark val="out"/>
        <c:minorTickMark val="none"/>
        <c:tickLblPos val="nextTo"/>
        <c:crossAx val="261045016"/>
        <c:crosses val="max"/>
        <c:crossBetween val="between"/>
      </c:valAx>
      <c:catAx>
        <c:axId val="2610450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799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9525</xdr:rowOff>
    </xdr:from>
    <xdr:to>
      <xdr:col>14</xdr:col>
      <xdr:colOff>219075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="91" workbookViewId="0">
      <selection activeCell="B16" sqref="B14:B16"/>
    </sheetView>
  </sheetViews>
  <sheetFormatPr defaultColWidth="8.81640625" defaultRowHeight="14.5" x14ac:dyDescent="0.35"/>
  <cols>
    <col min="2" max="2" width="27" customWidth="1"/>
    <col min="3" max="3" width="14.7265625" customWidth="1"/>
    <col min="4" max="6" width="15.54296875" customWidth="1"/>
    <col min="7" max="8" width="16.453125" customWidth="1"/>
    <col min="9" max="9" width="15.54296875" customWidth="1"/>
    <col min="13" max="13" width="14.1796875" customWidth="1"/>
    <col min="14" max="14" width="13.453125" customWidth="1"/>
    <col min="15" max="16" width="15.453125" customWidth="1"/>
    <col min="17" max="17" width="12.1796875" customWidth="1"/>
    <col min="20" max="20" width="13.7265625" customWidth="1"/>
    <col min="21" max="23" width="11.54296875" customWidth="1"/>
  </cols>
  <sheetData>
    <row r="1" spans="2:10" ht="15.5" x14ac:dyDescent="0.35">
      <c r="B1" s="1" t="s">
        <v>12</v>
      </c>
      <c r="C1" s="1"/>
      <c r="D1" s="1"/>
      <c r="E1" s="1"/>
      <c r="F1" s="1"/>
    </row>
    <row r="2" spans="2:10" ht="15" thickBot="1" x14ac:dyDescent="0.4"/>
    <row r="3" spans="2:10" ht="15" thickBot="1" x14ac:dyDescent="0.4">
      <c r="B3" s="228" t="s">
        <v>0</v>
      </c>
      <c r="C3" s="231" t="s">
        <v>15</v>
      </c>
      <c r="D3" s="231"/>
      <c r="E3" s="231"/>
      <c r="F3" s="232"/>
      <c r="G3" s="233" t="s">
        <v>16</v>
      </c>
      <c r="H3" s="234"/>
      <c r="I3" s="234"/>
      <c r="J3" s="235"/>
    </row>
    <row r="4" spans="2:10" ht="15" thickBot="1" x14ac:dyDescent="0.4">
      <c r="B4" s="229"/>
      <c r="C4" s="236" t="s">
        <v>1</v>
      </c>
      <c r="D4" s="238" t="s">
        <v>231</v>
      </c>
      <c r="E4" s="240" t="s">
        <v>2</v>
      </c>
      <c r="F4" s="241"/>
      <c r="G4" s="242" t="s">
        <v>1</v>
      </c>
      <c r="H4" s="244" t="s">
        <v>231</v>
      </c>
      <c r="I4" s="246" t="s">
        <v>2</v>
      </c>
      <c r="J4" s="247"/>
    </row>
    <row r="5" spans="2:10" ht="15" thickBot="1" x14ac:dyDescent="0.4">
      <c r="B5" s="230"/>
      <c r="C5" s="237"/>
      <c r="D5" s="239"/>
      <c r="E5" s="89" t="s">
        <v>232</v>
      </c>
      <c r="F5" s="89" t="s">
        <v>4</v>
      </c>
      <c r="G5" s="243"/>
      <c r="H5" s="245"/>
      <c r="I5" s="87" t="s">
        <v>232</v>
      </c>
      <c r="J5" s="88" t="s">
        <v>4</v>
      </c>
    </row>
    <row r="6" spans="2:10" ht="15" thickBot="1" x14ac:dyDescent="0.4">
      <c r="B6" s="90" t="s">
        <v>5</v>
      </c>
      <c r="C6" s="93">
        <v>595</v>
      </c>
      <c r="D6" s="126">
        <v>620</v>
      </c>
      <c r="E6" s="94">
        <v>1215</v>
      </c>
      <c r="F6" s="93">
        <v>10.6</v>
      </c>
      <c r="G6" s="91">
        <v>599</v>
      </c>
      <c r="H6" s="91">
        <v>617</v>
      </c>
      <c r="I6" s="92">
        <v>1216</v>
      </c>
      <c r="J6" s="91">
        <v>10.199999999999999</v>
      </c>
    </row>
    <row r="7" spans="2:10" ht="15" thickBot="1" x14ac:dyDescent="0.4">
      <c r="B7" s="90" t="s">
        <v>6</v>
      </c>
      <c r="C7" s="93">
        <v>490</v>
      </c>
      <c r="D7" s="126">
        <v>528</v>
      </c>
      <c r="E7" s="94">
        <v>1018</v>
      </c>
      <c r="F7" s="93">
        <v>8.9</v>
      </c>
      <c r="G7" s="91">
        <v>467</v>
      </c>
      <c r="H7" s="91">
        <v>536</v>
      </c>
      <c r="I7" s="91">
        <v>1003</v>
      </c>
      <c r="J7" s="91">
        <v>8.4</v>
      </c>
    </row>
    <row r="8" spans="2:10" ht="15" thickBot="1" x14ac:dyDescent="0.4">
      <c r="B8" s="90" t="s">
        <v>7</v>
      </c>
      <c r="C8" s="93">
        <v>428</v>
      </c>
      <c r="D8" s="126">
        <v>491</v>
      </c>
      <c r="E8" s="93">
        <v>919</v>
      </c>
      <c r="F8" s="93">
        <v>8</v>
      </c>
      <c r="G8" s="91">
        <v>446</v>
      </c>
      <c r="H8" s="91">
        <v>500</v>
      </c>
      <c r="I8" s="91">
        <v>947</v>
      </c>
      <c r="J8" s="91">
        <v>8</v>
      </c>
    </row>
    <row r="9" spans="2:10" ht="15" thickBot="1" x14ac:dyDescent="0.4">
      <c r="B9" s="222" t="s">
        <v>233</v>
      </c>
      <c r="C9" s="93">
        <v>1513</v>
      </c>
      <c r="D9" s="126">
        <v>1639</v>
      </c>
      <c r="E9" s="126">
        <v>3151</v>
      </c>
      <c r="F9" s="93">
        <v>27.6</v>
      </c>
      <c r="G9" s="92">
        <v>1512</v>
      </c>
      <c r="H9" s="92">
        <v>1653</v>
      </c>
      <c r="I9" s="92">
        <v>3165</v>
      </c>
      <c r="J9" s="91">
        <v>26.6</v>
      </c>
    </row>
    <row r="10" spans="2:10" ht="15" thickBot="1" x14ac:dyDescent="0.4">
      <c r="B10" s="96" t="s">
        <v>8</v>
      </c>
      <c r="C10" s="93">
        <v>5461</v>
      </c>
      <c r="D10" s="126">
        <v>5963</v>
      </c>
      <c r="E10" s="126">
        <v>11424</v>
      </c>
      <c r="F10" s="93">
        <v>100</v>
      </c>
      <c r="G10" s="92">
        <v>5711</v>
      </c>
      <c r="H10" s="92">
        <v>6183</v>
      </c>
      <c r="I10" s="92">
        <v>11894</v>
      </c>
      <c r="J10" s="91">
        <v>100</v>
      </c>
    </row>
    <row r="11" spans="2:10" x14ac:dyDescent="0.35">
      <c r="B11" s="95" t="s">
        <v>234</v>
      </c>
      <c r="C11" s="95"/>
      <c r="D11" s="95"/>
      <c r="E11" s="95"/>
      <c r="F11" s="95"/>
    </row>
    <row r="14" spans="2:10" x14ac:dyDescent="0.35">
      <c r="G14" s="43"/>
      <c r="H14" s="43"/>
      <c r="I14" s="43"/>
    </row>
    <row r="15" spans="2:10" x14ac:dyDescent="0.35">
      <c r="G15" s="43"/>
      <c r="H15" s="43"/>
      <c r="I15" s="43"/>
    </row>
    <row r="16" spans="2:10" x14ac:dyDescent="0.35">
      <c r="G16" s="43"/>
      <c r="H16" s="43"/>
      <c r="I16" s="43"/>
    </row>
  </sheetData>
  <mergeCells count="9">
    <mergeCell ref="B3:B5"/>
    <mergeCell ref="C3:F3"/>
    <mergeCell ref="G3:J3"/>
    <mergeCell ref="C4:C5"/>
    <mergeCell ref="D4:D5"/>
    <mergeCell ref="E4:F4"/>
    <mergeCell ref="G4:G5"/>
    <mergeCell ref="H4:H5"/>
    <mergeCell ref="I4:J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52"/>
  <sheetViews>
    <sheetView workbookViewId="0">
      <selection activeCell="M11" sqref="M11:M15"/>
    </sheetView>
  </sheetViews>
  <sheetFormatPr defaultRowHeight="14.5" x14ac:dyDescent="0.35"/>
  <cols>
    <col min="3" max="3" width="19.7265625" customWidth="1"/>
    <col min="4" max="8" width="19.453125" customWidth="1"/>
    <col min="9" max="9" width="22.7265625" customWidth="1"/>
    <col min="10" max="11" width="19.453125" customWidth="1"/>
    <col min="12" max="12" width="23.1796875" customWidth="1"/>
    <col min="13" max="13" width="12.26953125" customWidth="1"/>
  </cols>
  <sheetData>
    <row r="2" spans="3:14" x14ac:dyDescent="0.35">
      <c r="C2" s="16" t="s">
        <v>274</v>
      </c>
    </row>
    <row r="3" spans="3:14" ht="15" thickBot="1" x14ac:dyDescent="0.4">
      <c r="C3" s="16"/>
    </row>
    <row r="4" spans="3:14" ht="20.25" customHeight="1" x14ac:dyDescent="0.35">
      <c r="C4" s="298" t="s">
        <v>16</v>
      </c>
      <c r="D4" s="300" t="s">
        <v>213</v>
      </c>
      <c r="E4" s="300" t="s">
        <v>214</v>
      </c>
      <c r="F4" s="300" t="s">
        <v>215</v>
      </c>
      <c r="G4" s="300" t="s">
        <v>216</v>
      </c>
      <c r="H4" s="300" t="s">
        <v>217</v>
      </c>
      <c r="I4" s="300" t="s">
        <v>221</v>
      </c>
      <c r="J4" s="300" t="s">
        <v>218</v>
      </c>
      <c r="K4" s="300" t="s">
        <v>219</v>
      </c>
      <c r="L4" s="300" t="s">
        <v>222</v>
      </c>
      <c r="M4" s="300" t="s">
        <v>223</v>
      </c>
      <c r="N4" s="85"/>
    </row>
    <row r="5" spans="3:14" ht="15" thickBot="1" x14ac:dyDescent="0.4">
      <c r="C5" s="299"/>
      <c r="D5" s="301"/>
      <c r="E5" s="301"/>
      <c r="F5" s="301"/>
      <c r="G5" s="302"/>
      <c r="H5" s="302"/>
      <c r="I5" s="302"/>
      <c r="J5" s="302"/>
      <c r="K5" s="302"/>
      <c r="L5" s="302"/>
      <c r="M5" s="302"/>
      <c r="N5" s="85"/>
    </row>
    <row r="6" spans="3:14" ht="15" thickBot="1" x14ac:dyDescent="0.4">
      <c r="C6" s="135" t="s">
        <v>18</v>
      </c>
      <c r="D6" s="136">
        <v>6.3000000000000007</v>
      </c>
      <c r="E6" s="137">
        <v>6.1000000000000005</v>
      </c>
      <c r="F6" s="136">
        <v>4.4000000000000004</v>
      </c>
      <c r="G6" s="138">
        <v>3.8000000000000003</v>
      </c>
      <c r="H6" s="139">
        <v>4.1000000000000005</v>
      </c>
      <c r="I6" s="138">
        <v>2.2000000000000002</v>
      </c>
      <c r="J6" s="139">
        <v>1.5</v>
      </c>
      <c r="K6" s="138">
        <v>3</v>
      </c>
      <c r="L6" s="139">
        <v>3</v>
      </c>
      <c r="M6" s="140">
        <v>3165</v>
      </c>
      <c r="N6" s="85"/>
    </row>
    <row r="7" spans="3:14" ht="15" thickBot="1" x14ac:dyDescent="0.4">
      <c r="C7" s="141" t="s">
        <v>19</v>
      </c>
      <c r="D7" s="306"/>
      <c r="E7" s="307"/>
      <c r="F7" s="307"/>
      <c r="G7" s="307"/>
      <c r="H7" s="307"/>
      <c r="I7" s="307"/>
      <c r="J7" s="307"/>
      <c r="K7" s="307"/>
      <c r="L7" s="307"/>
      <c r="M7" s="308"/>
      <c r="N7" s="85"/>
    </row>
    <row r="8" spans="3:14" ht="15" thickBot="1" x14ac:dyDescent="0.4">
      <c r="C8" s="142" t="s">
        <v>20</v>
      </c>
      <c r="D8" s="143">
        <v>15.600000000000001</v>
      </c>
      <c r="E8" s="144">
        <v>15</v>
      </c>
      <c r="F8" s="145">
        <v>11.5</v>
      </c>
      <c r="G8" s="144">
        <v>9.2000000000000011</v>
      </c>
      <c r="H8" s="145">
        <v>10.700000000000001</v>
      </c>
      <c r="I8" s="144">
        <v>6</v>
      </c>
      <c r="J8" s="139">
        <v>3.9000000000000004</v>
      </c>
      <c r="K8" s="138">
        <v>8.1</v>
      </c>
      <c r="L8" s="139">
        <v>8.1</v>
      </c>
      <c r="M8" s="138">
        <v>778</v>
      </c>
      <c r="N8" s="85"/>
    </row>
    <row r="9" spans="3:14" ht="15" thickBot="1" x14ac:dyDescent="0.4">
      <c r="C9" s="142" t="s">
        <v>21</v>
      </c>
      <c r="D9" s="144">
        <v>3.3000000000000003</v>
      </c>
      <c r="E9" s="146">
        <v>3.2</v>
      </c>
      <c r="F9" s="145">
        <v>2.1</v>
      </c>
      <c r="G9" s="144">
        <v>2</v>
      </c>
      <c r="H9" s="145">
        <v>1.9000000000000001</v>
      </c>
      <c r="I9" s="144">
        <v>1</v>
      </c>
      <c r="J9" s="147">
        <v>0.8</v>
      </c>
      <c r="K9" s="147">
        <v>1.4000000000000001</v>
      </c>
      <c r="L9" s="148">
        <v>1.4000000000000001</v>
      </c>
      <c r="M9" s="149">
        <v>2387</v>
      </c>
      <c r="N9" s="85"/>
    </row>
    <row r="10" spans="3:14" ht="15" thickBot="1" x14ac:dyDescent="0.4">
      <c r="C10" s="150" t="s">
        <v>39</v>
      </c>
      <c r="D10" s="303"/>
      <c r="E10" s="304"/>
      <c r="F10" s="304"/>
      <c r="G10" s="304"/>
      <c r="H10" s="304"/>
      <c r="I10" s="304"/>
      <c r="J10" s="304"/>
      <c r="K10" s="304"/>
      <c r="L10" s="304"/>
      <c r="M10" s="305"/>
      <c r="N10" s="85"/>
    </row>
    <row r="11" spans="3:14" ht="15" thickBot="1" x14ac:dyDescent="0.4">
      <c r="C11" s="151" t="s">
        <v>23</v>
      </c>
      <c r="D11" s="145">
        <v>14.4</v>
      </c>
      <c r="E11" s="144">
        <v>13.9</v>
      </c>
      <c r="F11" s="145">
        <v>10</v>
      </c>
      <c r="G11" s="144">
        <v>8.1</v>
      </c>
      <c r="H11" s="145">
        <v>9.3000000000000007</v>
      </c>
      <c r="I11" s="143">
        <v>4.5</v>
      </c>
      <c r="J11" s="144">
        <v>3.2</v>
      </c>
      <c r="K11" s="145">
        <v>6.7</v>
      </c>
      <c r="L11" s="143">
        <v>6.7</v>
      </c>
      <c r="M11" s="144">
        <v>596</v>
      </c>
      <c r="N11" s="85"/>
    </row>
    <row r="12" spans="3:14" ht="15" thickBot="1" x14ac:dyDescent="0.4">
      <c r="C12" s="151" t="s">
        <v>239</v>
      </c>
      <c r="D12" s="145">
        <v>4.6000000000000005</v>
      </c>
      <c r="E12" s="144">
        <v>4.4000000000000004</v>
      </c>
      <c r="F12" s="145">
        <v>3.4000000000000004</v>
      </c>
      <c r="G12" s="144">
        <v>2.9000000000000004</v>
      </c>
      <c r="H12" s="145">
        <v>3.1</v>
      </c>
      <c r="I12" s="143">
        <v>1.8</v>
      </c>
      <c r="J12" s="144">
        <v>1.2000000000000002</v>
      </c>
      <c r="K12" s="145">
        <v>2.5</v>
      </c>
      <c r="L12" s="143">
        <v>2.5</v>
      </c>
      <c r="M12" s="144">
        <v>665</v>
      </c>
      <c r="N12" s="85"/>
    </row>
    <row r="13" spans="3:14" ht="15" thickBot="1" x14ac:dyDescent="0.4">
      <c r="C13" s="151" t="s">
        <v>240</v>
      </c>
      <c r="D13" s="145">
        <v>4.2</v>
      </c>
      <c r="E13" s="144">
        <v>4.2</v>
      </c>
      <c r="F13" s="145">
        <v>3.1</v>
      </c>
      <c r="G13" s="144">
        <v>2.4000000000000004</v>
      </c>
      <c r="H13" s="145">
        <v>2.6</v>
      </c>
      <c r="I13" s="143">
        <v>1.9000000000000001</v>
      </c>
      <c r="J13" s="144">
        <v>1</v>
      </c>
      <c r="K13" s="145">
        <v>2.2000000000000002</v>
      </c>
      <c r="L13" s="143">
        <v>2.2000000000000002</v>
      </c>
      <c r="M13" s="144">
        <v>674</v>
      </c>
      <c r="N13" s="85"/>
    </row>
    <row r="14" spans="3:14" ht="15" thickBot="1" x14ac:dyDescent="0.4">
      <c r="C14" s="151" t="s">
        <v>241</v>
      </c>
      <c r="D14" s="145">
        <v>4.8000000000000007</v>
      </c>
      <c r="E14" s="144">
        <v>4.4000000000000004</v>
      </c>
      <c r="F14" s="145">
        <v>2.8000000000000003</v>
      </c>
      <c r="G14" s="144">
        <v>2.9000000000000004</v>
      </c>
      <c r="H14" s="145">
        <v>2.5</v>
      </c>
      <c r="I14" s="143">
        <v>1.3</v>
      </c>
      <c r="J14" s="144">
        <v>1</v>
      </c>
      <c r="K14" s="145">
        <v>1.7000000000000002</v>
      </c>
      <c r="L14" s="143">
        <v>1.7000000000000002</v>
      </c>
      <c r="M14" s="144">
        <v>494</v>
      </c>
      <c r="N14" s="85"/>
    </row>
    <row r="15" spans="3:14" ht="15" thickBot="1" x14ac:dyDescent="0.4">
      <c r="C15" s="151" t="s">
        <v>242</v>
      </c>
      <c r="D15" s="145">
        <v>4.3</v>
      </c>
      <c r="E15" s="144">
        <v>4.3</v>
      </c>
      <c r="F15" s="145">
        <v>3.1</v>
      </c>
      <c r="G15" s="144">
        <v>3</v>
      </c>
      <c r="H15" s="145">
        <v>3.2</v>
      </c>
      <c r="I15" s="143">
        <v>1.7000000000000002</v>
      </c>
      <c r="J15" s="144">
        <v>1.5</v>
      </c>
      <c r="K15" s="145">
        <v>2.3000000000000003</v>
      </c>
      <c r="L15" s="143">
        <v>2.3000000000000003</v>
      </c>
      <c r="M15" s="144">
        <v>737</v>
      </c>
      <c r="N15" s="85"/>
    </row>
    <row r="16" spans="3:14" ht="15" thickBot="1" x14ac:dyDescent="0.4">
      <c r="C16" s="150" t="s">
        <v>45</v>
      </c>
      <c r="D16" s="309"/>
      <c r="E16" s="310"/>
      <c r="F16" s="310"/>
      <c r="G16" s="310"/>
      <c r="H16" s="310"/>
      <c r="I16" s="310"/>
      <c r="J16" s="310"/>
      <c r="K16" s="310"/>
      <c r="L16" s="310"/>
      <c r="M16" s="311"/>
      <c r="N16" s="85"/>
    </row>
    <row r="17" spans="3:14" ht="15" thickBot="1" x14ac:dyDescent="0.4">
      <c r="C17" s="142" t="s">
        <v>5</v>
      </c>
      <c r="D17" s="143">
        <v>3.5</v>
      </c>
      <c r="E17" s="144">
        <v>3.1</v>
      </c>
      <c r="F17" s="145">
        <v>1.8</v>
      </c>
      <c r="G17" s="144">
        <v>1.9000000000000001</v>
      </c>
      <c r="H17" s="145">
        <v>1.7000000000000002</v>
      </c>
      <c r="I17" s="143">
        <v>1</v>
      </c>
      <c r="J17" s="143">
        <v>0.5</v>
      </c>
      <c r="K17" s="143">
        <v>1.1000000000000001</v>
      </c>
      <c r="L17" s="143">
        <v>1.1000000000000001</v>
      </c>
      <c r="M17" s="152">
        <v>1216</v>
      </c>
      <c r="N17" s="85"/>
    </row>
    <row r="18" spans="3:14" ht="15" thickBot="1" x14ac:dyDescent="0.4">
      <c r="C18" s="142" t="s">
        <v>6</v>
      </c>
      <c r="D18" s="143">
        <v>7.8000000000000007</v>
      </c>
      <c r="E18" s="144">
        <v>7.8000000000000007</v>
      </c>
      <c r="F18" s="145">
        <v>5.8000000000000007</v>
      </c>
      <c r="G18" s="144">
        <v>4.7</v>
      </c>
      <c r="H18" s="145">
        <v>5.1000000000000005</v>
      </c>
      <c r="I18" s="143">
        <v>3.1</v>
      </c>
      <c r="J18" s="143">
        <v>2.1</v>
      </c>
      <c r="K18" s="143">
        <v>3.7</v>
      </c>
      <c r="L18" s="143">
        <v>3.7</v>
      </c>
      <c r="M18" s="152">
        <v>1003</v>
      </c>
      <c r="N18" s="85"/>
    </row>
    <row r="19" spans="3:14" ht="15" thickBot="1" x14ac:dyDescent="0.4">
      <c r="C19" s="142" t="s">
        <v>7</v>
      </c>
      <c r="D19" s="153">
        <v>8.4</v>
      </c>
      <c r="E19" s="138">
        <v>8.1</v>
      </c>
      <c r="F19" s="139">
        <v>6.4</v>
      </c>
      <c r="G19" s="138">
        <v>5.2</v>
      </c>
      <c r="H19" s="139">
        <v>6</v>
      </c>
      <c r="I19" s="153">
        <v>2.8000000000000003</v>
      </c>
      <c r="J19" s="153">
        <v>2.3000000000000003</v>
      </c>
      <c r="K19" s="153">
        <v>4.9000000000000004</v>
      </c>
      <c r="L19" s="153">
        <v>4.9000000000000004</v>
      </c>
      <c r="M19" s="144">
        <v>947</v>
      </c>
      <c r="N19" s="85"/>
    </row>
    <row r="20" spans="3:14" ht="15" thickBot="1" x14ac:dyDescent="0.4">
      <c r="C20" s="135" t="s">
        <v>35</v>
      </c>
      <c r="D20" s="309"/>
      <c r="E20" s="310"/>
      <c r="F20" s="310"/>
      <c r="G20" s="310"/>
      <c r="H20" s="310"/>
      <c r="I20" s="310"/>
      <c r="J20" s="310"/>
      <c r="K20" s="310"/>
      <c r="L20" s="310"/>
      <c r="M20" s="311"/>
      <c r="N20" s="85"/>
    </row>
    <row r="21" spans="3:14" ht="15" thickBot="1" x14ac:dyDescent="0.4">
      <c r="C21" s="142" t="s">
        <v>13</v>
      </c>
      <c r="D21" s="143">
        <v>7.8000000000000007</v>
      </c>
      <c r="E21" s="144">
        <v>7.8000000000000007</v>
      </c>
      <c r="F21" s="145">
        <v>5.7</v>
      </c>
      <c r="G21" s="144">
        <v>4.6000000000000005</v>
      </c>
      <c r="H21" s="145">
        <v>5.4</v>
      </c>
      <c r="I21" s="144">
        <v>2.9000000000000004</v>
      </c>
      <c r="J21" s="146">
        <v>2.1</v>
      </c>
      <c r="K21" s="146">
        <v>4.1000000000000005</v>
      </c>
      <c r="L21" s="145">
        <v>4.1000000000000005</v>
      </c>
      <c r="M21" s="144">
        <v>1513</v>
      </c>
      <c r="N21" s="85"/>
    </row>
    <row r="22" spans="3:14" ht="15" thickBot="1" x14ac:dyDescent="0.4">
      <c r="C22" s="151" t="s">
        <v>14</v>
      </c>
      <c r="D22" s="145">
        <v>4.9000000000000004</v>
      </c>
      <c r="E22" s="144">
        <v>4.5</v>
      </c>
      <c r="F22" s="145">
        <v>3.2</v>
      </c>
      <c r="G22" s="144">
        <v>3</v>
      </c>
      <c r="H22" s="145">
        <v>2.9000000000000004</v>
      </c>
      <c r="I22" s="144">
        <v>1.6</v>
      </c>
      <c r="J22" s="146">
        <v>1.1000000000000001</v>
      </c>
      <c r="K22" s="146">
        <v>2.1</v>
      </c>
      <c r="L22" s="145">
        <v>2.1</v>
      </c>
      <c r="M22" s="144">
        <v>1652</v>
      </c>
      <c r="N22" s="85"/>
    </row>
    <row r="23" spans="3:14" ht="15" thickBot="1" x14ac:dyDescent="0.4">
      <c r="C23" s="154" t="s">
        <v>28</v>
      </c>
      <c r="D23" s="303"/>
      <c r="E23" s="304"/>
      <c r="F23" s="304"/>
      <c r="G23" s="304"/>
      <c r="H23" s="304"/>
      <c r="I23" s="304"/>
      <c r="J23" s="304"/>
      <c r="K23" s="304"/>
      <c r="L23" s="304"/>
      <c r="M23" s="305"/>
      <c r="N23" s="85"/>
    </row>
    <row r="24" spans="3:14" ht="15" thickBot="1" x14ac:dyDescent="0.4">
      <c r="C24" s="155" t="s">
        <v>29</v>
      </c>
      <c r="D24" s="144">
        <v>0.5</v>
      </c>
      <c r="E24" s="146">
        <v>0.60000000000000009</v>
      </c>
      <c r="F24" s="145">
        <v>0.2</v>
      </c>
      <c r="G24" s="144">
        <v>0.1</v>
      </c>
      <c r="H24" s="145">
        <v>0.2</v>
      </c>
      <c r="I24" s="144">
        <v>0.1</v>
      </c>
      <c r="J24" s="146">
        <v>0</v>
      </c>
      <c r="K24" s="146">
        <v>0.2</v>
      </c>
      <c r="L24" s="145">
        <v>0.2</v>
      </c>
      <c r="M24" s="144">
        <v>459</v>
      </c>
      <c r="N24" s="85"/>
    </row>
    <row r="25" spans="3:14" ht="15" thickBot="1" x14ac:dyDescent="0.4">
      <c r="C25" s="151" t="s">
        <v>30</v>
      </c>
      <c r="D25" s="146">
        <v>1.1000000000000001</v>
      </c>
      <c r="E25" s="146">
        <v>0.9</v>
      </c>
      <c r="F25" s="145">
        <v>0.60000000000000009</v>
      </c>
      <c r="G25" s="144">
        <v>0.60000000000000009</v>
      </c>
      <c r="H25" s="145">
        <v>0.60000000000000009</v>
      </c>
      <c r="I25" s="144">
        <v>0.30000000000000004</v>
      </c>
      <c r="J25" s="146">
        <v>0.1</v>
      </c>
      <c r="K25" s="146">
        <v>0.5</v>
      </c>
      <c r="L25" s="145">
        <v>0.5</v>
      </c>
      <c r="M25" s="144">
        <v>526</v>
      </c>
      <c r="N25" s="85"/>
    </row>
    <row r="26" spans="3:14" ht="15" thickBot="1" x14ac:dyDescent="0.4">
      <c r="C26" s="142" t="s">
        <v>31</v>
      </c>
      <c r="D26" s="144">
        <v>1.8</v>
      </c>
      <c r="E26" s="146">
        <v>1.8</v>
      </c>
      <c r="F26" s="146">
        <v>1.1000000000000001</v>
      </c>
      <c r="G26" s="146">
        <v>1</v>
      </c>
      <c r="H26" s="146">
        <v>0.9</v>
      </c>
      <c r="I26" s="146">
        <v>0.70000000000000007</v>
      </c>
      <c r="J26" s="146">
        <v>0.4</v>
      </c>
      <c r="K26" s="146">
        <v>0.70000000000000007</v>
      </c>
      <c r="L26" s="145">
        <v>0.70000000000000007</v>
      </c>
      <c r="M26" s="144">
        <v>593</v>
      </c>
      <c r="N26" s="85"/>
    </row>
    <row r="27" spans="3:14" ht="15" thickBot="1" x14ac:dyDescent="0.4">
      <c r="C27" s="151" t="s">
        <v>32</v>
      </c>
      <c r="D27" s="146">
        <v>4.4000000000000004</v>
      </c>
      <c r="E27" s="146">
        <v>4.2</v>
      </c>
      <c r="F27" s="146">
        <v>2.5</v>
      </c>
      <c r="G27" s="146">
        <v>2.2000000000000002</v>
      </c>
      <c r="H27" s="146">
        <v>2</v>
      </c>
      <c r="I27" s="146">
        <v>1</v>
      </c>
      <c r="J27" s="146">
        <v>0.60000000000000009</v>
      </c>
      <c r="K27" s="146">
        <v>1.1000000000000001</v>
      </c>
      <c r="L27" s="145">
        <v>1.1000000000000001</v>
      </c>
      <c r="M27" s="144">
        <v>676</v>
      </c>
      <c r="N27" s="85"/>
    </row>
    <row r="28" spans="3:14" ht="15" thickBot="1" x14ac:dyDescent="0.4">
      <c r="C28" s="142" t="s">
        <v>33</v>
      </c>
      <c r="D28" s="144">
        <v>16.600000000000001</v>
      </c>
      <c r="E28" s="146">
        <v>16.100000000000001</v>
      </c>
      <c r="F28" s="146">
        <v>12.3</v>
      </c>
      <c r="G28" s="146">
        <v>10.5</v>
      </c>
      <c r="H28" s="146">
        <v>11.700000000000001</v>
      </c>
      <c r="I28" s="146">
        <v>6.3000000000000007</v>
      </c>
      <c r="J28" s="146">
        <v>4.6000000000000005</v>
      </c>
      <c r="K28" s="146">
        <v>9</v>
      </c>
      <c r="L28" s="145">
        <v>9</v>
      </c>
      <c r="M28" s="144">
        <v>911</v>
      </c>
      <c r="N28" s="85"/>
    </row>
    <row r="29" spans="3:14" ht="15" customHeight="1" x14ac:dyDescent="0.35">
      <c r="C29" s="83" t="s">
        <v>220</v>
      </c>
      <c r="N29" s="72"/>
    </row>
    <row r="30" spans="3:14" ht="15" x14ac:dyDescent="0.35">
      <c r="N30" s="72"/>
    </row>
    <row r="31" spans="3:14" ht="15" x14ac:dyDescent="0.35">
      <c r="N31" s="72"/>
    </row>
    <row r="32" spans="3:14" ht="15" x14ac:dyDescent="0.35">
      <c r="N32" s="72"/>
    </row>
    <row r="33" spans="14:14" ht="15" x14ac:dyDescent="0.35">
      <c r="N33" s="72"/>
    </row>
    <row r="34" spans="14:14" ht="15" x14ac:dyDescent="0.35">
      <c r="N34" s="72"/>
    </row>
    <row r="35" spans="14:14" ht="15" x14ac:dyDescent="0.35">
      <c r="N35" s="72"/>
    </row>
    <row r="36" spans="14:14" ht="15" x14ac:dyDescent="0.35">
      <c r="N36" s="72"/>
    </row>
    <row r="37" spans="14:14" ht="15" x14ac:dyDescent="0.35">
      <c r="N37" s="72"/>
    </row>
    <row r="38" spans="14:14" ht="15" x14ac:dyDescent="0.35">
      <c r="N38" s="72"/>
    </row>
    <row r="39" spans="14:14" ht="15" x14ac:dyDescent="0.35">
      <c r="N39" s="72"/>
    </row>
    <row r="40" spans="14:14" ht="15" x14ac:dyDescent="0.35">
      <c r="N40" s="72"/>
    </row>
    <row r="41" spans="14:14" ht="15" x14ac:dyDescent="0.35">
      <c r="N41" s="72"/>
    </row>
    <row r="42" spans="14:14" ht="15" x14ac:dyDescent="0.35">
      <c r="N42" s="72"/>
    </row>
    <row r="43" spans="14:14" ht="15" x14ac:dyDescent="0.35">
      <c r="N43" s="72"/>
    </row>
    <row r="44" spans="14:14" ht="15" x14ac:dyDescent="0.35">
      <c r="N44" s="72"/>
    </row>
    <row r="45" spans="14:14" ht="15" x14ac:dyDescent="0.35">
      <c r="N45" s="72"/>
    </row>
    <row r="46" spans="14:14" ht="15" x14ac:dyDescent="0.35">
      <c r="N46" s="72"/>
    </row>
    <row r="47" spans="14:14" ht="15" x14ac:dyDescent="0.35">
      <c r="N47" s="72"/>
    </row>
    <row r="48" spans="14:14" ht="15" x14ac:dyDescent="0.35">
      <c r="N48" s="72"/>
    </row>
    <row r="49" spans="14:14" ht="15" x14ac:dyDescent="0.35">
      <c r="N49" s="72"/>
    </row>
    <row r="50" spans="14:14" ht="15" x14ac:dyDescent="0.35">
      <c r="N50" s="72"/>
    </row>
    <row r="51" spans="14:14" ht="15" x14ac:dyDescent="0.35">
      <c r="N51" s="72"/>
    </row>
    <row r="52" spans="14:14" ht="15" x14ac:dyDescent="0.35">
      <c r="N52" s="72"/>
    </row>
  </sheetData>
  <mergeCells count="16">
    <mergeCell ref="D23:M23"/>
    <mergeCell ref="M4:M5"/>
    <mergeCell ref="D7:M7"/>
    <mergeCell ref="D10:M10"/>
    <mergeCell ref="D16:M16"/>
    <mergeCell ref="D20:M20"/>
    <mergeCell ref="H4:H5"/>
    <mergeCell ref="I4:I5"/>
    <mergeCell ref="J4:J5"/>
    <mergeCell ref="K4:K5"/>
    <mergeCell ref="L4:L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3"/>
  <sheetViews>
    <sheetView workbookViewId="0">
      <selection activeCell="C23" sqref="C23"/>
    </sheetView>
  </sheetViews>
  <sheetFormatPr defaultRowHeight="14.5" x14ac:dyDescent="0.35"/>
  <cols>
    <col min="3" max="3" width="21" customWidth="1"/>
    <col min="4" max="4" width="18" customWidth="1"/>
  </cols>
  <sheetData>
    <row r="1" spans="3:6" x14ac:dyDescent="0.35">
      <c r="C1" s="16" t="s">
        <v>275</v>
      </c>
    </row>
    <row r="2" spans="3:6" ht="15" thickBot="1" x14ac:dyDescent="0.4"/>
    <row r="3" spans="3:6" x14ac:dyDescent="0.35">
      <c r="C3" s="315"/>
      <c r="D3" s="316"/>
      <c r="E3" s="319" t="s">
        <v>9</v>
      </c>
      <c r="F3" s="319" t="s">
        <v>3</v>
      </c>
    </row>
    <row r="4" spans="3:6" ht="15" thickBot="1" x14ac:dyDescent="0.4">
      <c r="C4" s="317"/>
      <c r="D4" s="318"/>
      <c r="E4" s="321"/>
      <c r="F4" s="320"/>
    </row>
    <row r="5" spans="3:6" ht="15" thickBot="1" x14ac:dyDescent="0.4">
      <c r="C5" s="322" t="s">
        <v>18</v>
      </c>
      <c r="D5" s="323"/>
      <c r="E5" s="133">
        <v>44.35</v>
      </c>
      <c r="F5" s="131">
        <v>47.92</v>
      </c>
    </row>
    <row r="6" spans="3:6" ht="15" thickBot="1" x14ac:dyDescent="0.4">
      <c r="C6" s="312" t="s">
        <v>19</v>
      </c>
      <c r="D6" s="132" t="s">
        <v>20</v>
      </c>
      <c r="E6" s="134">
        <v>70.19</v>
      </c>
      <c r="F6" s="131">
        <v>71.040000000000006</v>
      </c>
    </row>
    <row r="7" spans="3:6" ht="15" thickBot="1" x14ac:dyDescent="0.4">
      <c r="C7" s="314"/>
      <c r="D7" s="129" t="s">
        <v>21</v>
      </c>
      <c r="E7" s="134">
        <v>36.93</v>
      </c>
      <c r="F7" s="131">
        <v>40.380000000000003</v>
      </c>
    </row>
    <row r="8" spans="3:6" ht="15" thickBot="1" x14ac:dyDescent="0.4">
      <c r="C8" s="312" t="s">
        <v>22</v>
      </c>
      <c r="D8" s="129" t="s">
        <v>23</v>
      </c>
      <c r="E8" s="134">
        <v>73.819999999999993</v>
      </c>
      <c r="F8" s="131">
        <v>74.02</v>
      </c>
    </row>
    <row r="9" spans="3:6" ht="15" thickBot="1" x14ac:dyDescent="0.4">
      <c r="C9" s="313"/>
      <c r="D9" s="129" t="s">
        <v>250</v>
      </c>
      <c r="E9" s="134">
        <v>35.94</v>
      </c>
      <c r="F9" s="131">
        <v>40.57</v>
      </c>
    </row>
    <row r="10" spans="3:6" ht="15" thickBot="1" x14ac:dyDescent="0.4">
      <c r="C10" s="313"/>
      <c r="D10" s="129" t="s">
        <v>251</v>
      </c>
      <c r="E10" s="134">
        <v>36.82</v>
      </c>
      <c r="F10" s="131">
        <v>40.31</v>
      </c>
    </row>
    <row r="11" spans="3:6" ht="15" thickBot="1" x14ac:dyDescent="0.4">
      <c r="C11" s="313"/>
      <c r="D11" s="129" t="s">
        <v>245</v>
      </c>
      <c r="E11" s="134">
        <v>41.52</v>
      </c>
      <c r="F11" s="131">
        <v>44.34</v>
      </c>
    </row>
    <row r="12" spans="3:6" ht="15" thickBot="1" x14ac:dyDescent="0.4">
      <c r="C12" s="314"/>
      <c r="D12" s="129" t="s">
        <v>252</v>
      </c>
      <c r="E12" s="134">
        <v>42.4</v>
      </c>
      <c r="F12" s="131">
        <v>42.82</v>
      </c>
    </row>
    <row r="13" spans="3:6" ht="15" thickBot="1" x14ac:dyDescent="0.4">
      <c r="C13" s="130"/>
      <c r="D13" s="129" t="s">
        <v>17</v>
      </c>
      <c r="E13" s="134">
        <v>51.45</v>
      </c>
      <c r="F13" s="131">
        <v>54.17</v>
      </c>
    </row>
    <row r="14" spans="3:6" ht="15" thickBot="1" x14ac:dyDescent="0.4">
      <c r="C14" s="129" t="s">
        <v>254</v>
      </c>
      <c r="D14" s="129" t="s">
        <v>14</v>
      </c>
      <c r="E14" s="134">
        <v>37.799999999999997</v>
      </c>
      <c r="F14" s="131">
        <v>42.2</v>
      </c>
    </row>
    <row r="15" spans="3:6" ht="15" thickBot="1" x14ac:dyDescent="0.4">
      <c r="C15" s="130"/>
      <c r="D15" s="129" t="s">
        <v>5</v>
      </c>
      <c r="E15" s="133">
        <v>27.31</v>
      </c>
      <c r="F15" s="131">
        <v>31.04</v>
      </c>
    </row>
    <row r="16" spans="3:6" ht="15" thickBot="1" x14ac:dyDescent="0.4">
      <c r="C16" s="130" t="s">
        <v>255</v>
      </c>
      <c r="D16" s="129" t="s">
        <v>37</v>
      </c>
      <c r="E16" s="134">
        <v>53.73</v>
      </c>
      <c r="F16" s="131">
        <v>57.72</v>
      </c>
    </row>
    <row r="17" spans="3:6" ht="15" thickBot="1" x14ac:dyDescent="0.4">
      <c r="C17" s="129"/>
      <c r="D17" s="129" t="s">
        <v>38</v>
      </c>
      <c r="E17" s="134">
        <v>56.51</v>
      </c>
      <c r="F17" s="131">
        <v>59.21</v>
      </c>
    </row>
    <row r="18" spans="3:6" ht="15" thickBot="1" x14ac:dyDescent="0.4">
      <c r="C18" s="130"/>
      <c r="D18" s="129" t="s">
        <v>29</v>
      </c>
      <c r="E18" s="134">
        <v>20.82</v>
      </c>
      <c r="F18" s="131">
        <v>24.09</v>
      </c>
    </row>
    <row r="19" spans="3:6" ht="15" thickBot="1" x14ac:dyDescent="0.4">
      <c r="C19" s="130"/>
      <c r="D19" s="129" t="s">
        <v>30</v>
      </c>
      <c r="E19" s="134">
        <v>28.68</v>
      </c>
      <c r="F19" s="131">
        <v>31.89</v>
      </c>
    </row>
    <row r="20" spans="3:6" ht="15" thickBot="1" x14ac:dyDescent="0.4">
      <c r="C20" s="130" t="s">
        <v>256</v>
      </c>
      <c r="D20" s="129" t="s">
        <v>31</v>
      </c>
      <c r="E20" s="134">
        <v>36.83</v>
      </c>
      <c r="F20" s="131">
        <v>38.99</v>
      </c>
    </row>
    <row r="21" spans="3:6" ht="15" thickBot="1" x14ac:dyDescent="0.4">
      <c r="C21" s="130"/>
      <c r="D21" s="129" t="s">
        <v>32</v>
      </c>
      <c r="E21" s="134">
        <v>47.41</v>
      </c>
      <c r="F21" s="131">
        <v>50.79</v>
      </c>
    </row>
    <row r="22" spans="3:6" ht="15" thickBot="1" x14ac:dyDescent="0.4">
      <c r="C22" s="129"/>
      <c r="D22" s="129" t="s">
        <v>33</v>
      </c>
      <c r="E22" s="134">
        <v>68.010000000000005</v>
      </c>
      <c r="F22" s="131">
        <v>72.959999999999994</v>
      </c>
    </row>
    <row r="23" spans="3:6" x14ac:dyDescent="0.35">
      <c r="C23" s="76" t="s">
        <v>234</v>
      </c>
    </row>
  </sheetData>
  <mergeCells count="6">
    <mergeCell ref="C8:C12"/>
    <mergeCell ref="C3:D4"/>
    <mergeCell ref="F3:F4"/>
    <mergeCell ref="E3:E4"/>
    <mergeCell ref="C5:D5"/>
    <mergeCell ref="C6:C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4"/>
  <sheetViews>
    <sheetView workbookViewId="0">
      <selection activeCell="S6" sqref="S6"/>
    </sheetView>
  </sheetViews>
  <sheetFormatPr defaultColWidth="8.81640625" defaultRowHeight="14.5" x14ac:dyDescent="0.35"/>
  <cols>
    <col min="2" max="2" width="14" customWidth="1"/>
    <col min="3" max="3" width="15.26953125" bestFit="1" customWidth="1"/>
    <col min="4" max="5" width="5" bestFit="1" customWidth="1"/>
    <col min="6" max="7" width="4" bestFit="1" customWidth="1"/>
    <col min="8" max="8" width="5" bestFit="1" customWidth="1"/>
    <col min="9" max="9" width="4" bestFit="1" customWidth="1"/>
    <col min="10" max="10" width="15.26953125" bestFit="1" customWidth="1"/>
    <col min="11" max="11" width="5" bestFit="1" customWidth="1"/>
    <col min="12" max="14" width="4" bestFit="1" customWidth="1"/>
    <col min="15" max="15" width="5" bestFit="1" customWidth="1"/>
    <col min="16" max="16" width="4" bestFit="1" customWidth="1"/>
    <col min="17" max="17" width="14.26953125" customWidth="1"/>
  </cols>
  <sheetData>
    <row r="2" spans="2:16" ht="15.5" x14ac:dyDescent="0.35">
      <c r="B2" s="1" t="s">
        <v>276</v>
      </c>
    </row>
    <row r="3" spans="2:16" ht="15" thickBot="1" x14ac:dyDescent="0.4"/>
    <row r="4" spans="2:16" ht="15" thickBot="1" x14ac:dyDescent="0.4">
      <c r="B4" s="337"/>
      <c r="C4" s="340" t="s">
        <v>277</v>
      </c>
      <c r="D4" s="328"/>
      <c r="E4" s="328"/>
      <c r="F4" s="328"/>
      <c r="G4" s="328"/>
      <c r="H4" s="328"/>
      <c r="I4" s="329"/>
      <c r="J4" s="327" t="s">
        <v>16</v>
      </c>
      <c r="K4" s="328"/>
      <c r="L4" s="328"/>
      <c r="M4" s="328"/>
      <c r="N4" s="328"/>
      <c r="O4" s="328"/>
      <c r="P4" s="329"/>
    </row>
    <row r="5" spans="2:16" ht="15" thickBot="1" x14ac:dyDescent="0.4">
      <c r="B5" s="338"/>
      <c r="C5" s="330" t="s">
        <v>99</v>
      </c>
      <c r="D5" s="332" t="s">
        <v>100</v>
      </c>
      <c r="E5" s="333"/>
      <c r="F5" s="333"/>
      <c r="G5" s="333"/>
      <c r="H5" s="333"/>
      <c r="I5" s="334"/>
      <c r="J5" s="335" t="s">
        <v>99</v>
      </c>
      <c r="K5" s="332" t="s">
        <v>100</v>
      </c>
      <c r="L5" s="333"/>
      <c r="M5" s="333"/>
      <c r="N5" s="333"/>
      <c r="O5" s="333"/>
      <c r="P5" s="334"/>
    </row>
    <row r="6" spans="2:16" ht="123" thickBot="1" x14ac:dyDescent="0.4">
      <c r="B6" s="339"/>
      <c r="C6" s="331"/>
      <c r="D6" s="167" t="s">
        <v>40</v>
      </c>
      <c r="E6" s="167" t="s">
        <v>41</v>
      </c>
      <c r="F6" s="167" t="s">
        <v>42</v>
      </c>
      <c r="G6" s="167" t="s">
        <v>43</v>
      </c>
      <c r="H6" s="167" t="s">
        <v>44</v>
      </c>
      <c r="I6" s="167" t="s">
        <v>2</v>
      </c>
      <c r="J6" s="336"/>
      <c r="K6" s="167" t="s">
        <v>40</v>
      </c>
      <c r="L6" s="167" t="s">
        <v>41</v>
      </c>
      <c r="M6" s="167" t="s">
        <v>278</v>
      </c>
      <c r="N6" s="167" t="s">
        <v>43</v>
      </c>
      <c r="O6" s="167" t="s">
        <v>279</v>
      </c>
      <c r="P6" s="167" t="s">
        <v>2</v>
      </c>
    </row>
    <row r="7" spans="2:16" ht="15" thickBot="1" x14ac:dyDescent="0.4">
      <c r="B7" s="168" t="s">
        <v>18</v>
      </c>
      <c r="C7" s="169">
        <v>9.4</v>
      </c>
      <c r="D7" s="169">
        <v>52.6</v>
      </c>
      <c r="E7" s="169">
        <v>5.9</v>
      </c>
      <c r="F7" s="169">
        <v>2</v>
      </c>
      <c r="G7" s="169">
        <v>1.5</v>
      </c>
      <c r="H7" s="169">
        <v>38.1</v>
      </c>
      <c r="I7" s="169">
        <v>100</v>
      </c>
      <c r="J7" s="169">
        <v>5.6</v>
      </c>
      <c r="K7" s="169">
        <v>75.7</v>
      </c>
      <c r="L7" s="169">
        <v>3.8</v>
      </c>
      <c r="M7" s="169">
        <v>0.9</v>
      </c>
      <c r="N7" s="169">
        <v>1</v>
      </c>
      <c r="O7" s="169">
        <v>18.7</v>
      </c>
      <c r="P7" s="169">
        <v>100</v>
      </c>
    </row>
    <row r="8" spans="2:16" ht="15" thickBot="1" x14ac:dyDescent="0.4">
      <c r="B8" s="324" t="s">
        <v>19</v>
      </c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6"/>
    </row>
    <row r="9" spans="2:16" ht="15" thickBot="1" x14ac:dyDescent="0.4">
      <c r="B9" s="170" t="s">
        <v>20</v>
      </c>
      <c r="C9" s="169">
        <v>26.9</v>
      </c>
      <c r="D9" s="169">
        <v>64.099999999999994</v>
      </c>
      <c r="E9" s="169">
        <v>14.8</v>
      </c>
      <c r="F9" s="169">
        <v>6.6</v>
      </c>
      <c r="G9" s="169">
        <v>5.4</v>
      </c>
      <c r="H9" s="169">
        <v>9.1</v>
      </c>
      <c r="I9" s="169">
        <v>100</v>
      </c>
      <c r="J9" s="169">
        <v>12.2</v>
      </c>
      <c r="K9" s="169">
        <v>79.8</v>
      </c>
      <c r="L9" s="169">
        <v>8.4</v>
      </c>
      <c r="M9" s="169">
        <v>2.5</v>
      </c>
      <c r="N9" s="169">
        <v>1.3</v>
      </c>
      <c r="O9" s="169">
        <v>8.1</v>
      </c>
      <c r="P9" s="169">
        <v>100</v>
      </c>
    </row>
    <row r="10" spans="2:16" ht="15" thickBot="1" x14ac:dyDescent="0.4">
      <c r="B10" s="170" t="s">
        <v>21</v>
      </c>
      <c r="C10" s="169">
        <v>4.4000000000000004</v>
      </c>
      <c r="D10" s="169">
        <v>49.2</v>
      </c>
      <c r="E10" s="169">
        <v>3.3</v>
      </c>
      <c r="F10" s="169">
        <v>0.7</v>
      </c>
      <c r="G10" s="169">
        <v>0.4</v>
      </c>
      <c r="H10" s="169">
        <v>46.4</v>
      </c>
      <c r="I10" s="169">
        <v>100</v>
      </c>
      <c r="J10" s="169">
        <v>3.5</v>
      </c>
      <c r="K10" s="169">
        <v>74.400000000000006</v>
      </c>
      <c r="L10" s="169">
        <v>2.2000000000000002</v>
      </c>
      <c r="M10" s="169">
        <v>0.4</v>
      </c>
      <c r="N10" s="169">
        <v>0.8</v>
      </c>
      <c r="O10" s="169">
        <v>22.2</v>
      </c>
      <c r="P10" s="169">
        <v>100</v>
      </c>
    </row>
    <row r="11" spans="2:16" ht="15" thickBot="1" x14ac:dyDescent="0.4">
      <c r="B11" s="324" t="s">
        <v>280</v>
      </c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6"/>
    </row>
    <row r="12" spans="2:16" ht="15" thickBot="1" x14ac:dyDescent="0.4">
      <c r="B12" s="170" t="s">
        <v>23</v>
      </c>
      <c r="C12" s="169">
        <v>22.7</v>
      </c>
      <c r="D12" s="169">
        <v>69.7</v>
      </c>
      <c r="E12" s="169">
        <v>12.6</v>
      </c>
      <c r="F12" s="169">
        <v>4.3</v>
      </c>
      <c r="G12" s="169">
        <v>5.8</v>
      </c>
      <c r="H12" s="169">
        <v>7.6</v>
      </c>
      <c r="I12" s="169">
        <v>100</v>
      </c>
      <c r="J12" s="169">
        <v>10.8</v>
      </c>
      <c r="K12" s="169">
        <v>81</v>
      </c>
      <c r="L12" s="169">
        <v>6.9</v>
      </c>
      <c r="M12" s="169">
        <v>2.4</v>
      </c>
      <c r="N12" s="169">
        <v>1.6</v>
      </c>
      <c r="O12" s="169">
        <v>8.1999999999999993</v>
      </c>
      <c r="P12" s="169">
        <v>100</v>
      </c>
    </row>
    <row r="13" spans="2:16" ht="15" thickBot="1" x14ac:dyDescent="0.4">
      <c r="B13" s="170" t="s">
        <v>250</v>
      </c>
      <c r="C13" s="169">
        <v>6.2</v>
      </c>
      <c r="D13" s="169">
        <v>45.4</v>
      </c>
      <c r="E13" s="169">
        <v>3.6</v>
      </c>
      <c r="F13" s="169">
        <v>1.3</v>
      </c>
      <c r="G13" s="169">
        <v>1.4</v>
      </c>
      <c r="H13" s="169">
        <v>48.4</v>
      </c>
      <c r="I13" s="169">
        <v>100</v>
      </c>
      <c r="J13" s="169">
        <v>5.3</v>
      </c>
      <c r="K13" s="169">
        <v>62</v>
      </c>
      <c r="L13" s="169">
        <v>3.9</v>
      </c>
      <c r="M13" s="169">
        <v>0.6</v>
      </c>
      <c r="N13" s="169">
        <v>0.8</v>
      </c>
      <c r="O13" s="169">
        <v>32.700000000000003</v>
      </c>
      <c r="P13" s="169">
        <v>100</v>
      </c>
    </row>
    <row r="14" spans="2:16" ht="15" thickBot="1" x14ac:dyDescent="0.4">
      <c r="B14" s="170" t="s">
        <v>251</v>
      </c>
      <c r="C14" s="169">
        <v>7</v>
      </c>
      <c r="D14" s="169">
        <v>52.8</v>
      </c>
      <c r="E14" s="169">
        <v>5</v>
      </c>
      <c r="F14" s="169">
        <v>1.5</v>
      </c>
      <c r="G14" s="169">
        <v>0.5</v>
      </c>
      <c r="H14" s="169">
        <v>40.200000000000003</v>
      </c>
      <c r="I14" s="169">
        <v>100</v>
      </c>
      <c r="J14" s="169">
        <v>5</v>
      </c>
      <c r="K14" s="169">
        <v>78</v>
      </c>
      <c r="L14" s="169">
        <v>3.6</v>
      </c>
      <c r="M14" s="169">
        <v>0.5</v>
      </c>
      <c r="N14" s="169">
        <v>0.9</v>
      </c>
      <c r="O14" s="169">
        <v>17</v>
      </c>
      <c r="P14" s="169">
        <v>100</v>
      </c>
    </row>
    <row r="15" spans="2:16" ht="15" thickBot="1" x14ac:dyDescent="0.4">
      <c r="B15" s="170" t="s">
        <v>245</v>
      </c>
      <c r="C15" s="169">
        <v>8.8000000000000007</v>
      </c>
      <c r="D15" s="169">
        <v>52.5</v>
      </c>
      <c r="E15" s="169">
        <v>5.8</v>
      </c>
      <c r="F15" s="169">
        <v>2.2000000000000002</v>
      </c>
      <c r="G15" s="169">
        <v>0.8</v>
      </c>
      <c r="H15" s="169">
        <v>38.799999999999997</v>
      </c>
      <c r="I15" s="169">
        <v>100</v>
      </c>
      <c r="J15" s="169">
        <v>3.9</v>
      </c>
      <c r="K15" s="169">
        <v>77.5</v>
      </c>
      <c r="L15" s="169">
        <v>2.1</v>
      </c>
      <c r="M15" s="169">
        <v>0.5</v>
      </c>
      <c r="N15" s="169">
        <v>1.2</v>
      </c>
      <c r="O15" s="169">
        <v>18.600000000000001</v>
      </c>
      <c r="P15" s="169">
        <v>100</v>
      </c>
    </row>
    <row r="16" spans="2:16" ht="15" thickBot="1" x14ac:dyDescent="0.4">
      <c r="B16" s="170" t="s">
        <v>252</v>
      </c>
      <c r="C16" s="169">
        <v>6.7</v>
      </c>
      <c r="D16" s="169">
        <v>48.2</v>
      </c>
      <c r="E16" s="169">
        <v>4.7</v>
      </c>
      <c r="F16" s="169">
        <v>1.7</v>
      </c>
      <c r="G16" s="169">
        <v>0.4</v>
      </c>
      <c r="H16" s="169">
        <v>45.2</v>
      </c>
      <c r="I16" s="169">
        <v>100</v>
      </c>
      <c r="J16" s="169">
        <v>3.4</v>
      </c>
      <c r="K16" s="169">
        <v>80.5</v>
      </c>
      <c r="L16" s="169">
        <v>2.4</v>
      </c>
      <c r="M16" s="169">
        <v>0.6</v>
      </c>
      <c r="N16" s="169">
        <v>0.5</v>
      </c>
      <c r="O16" s="169">
        <v>16.100000000000001</v>
      </c>
      <c r="P16" s="169">
        <v>100</v>
      </c>
    </row>
    <row r="17" spans="2:16" ht="15" thickBot="1" x14ac:dyDescent="0.4">
      <c r="B17" s="324" t="s">
        <v>45</v>
      </c>
      <c r="C17" s="325"/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5"/>
      <c r="P17" s="326"/>
    </row>
    <row r="18" spans="2:16" ht="15" thickBot="1" x14ac:dyDescent="0.4">
      <c r="B18" s="170" t="s">
        <v>5</v>
      </c>
      <c r="C18" s="169">
        <v>9.3000000000000007</v>
      </c>
      <c r="D18" s="169">
        <v>52</v>
      </c>
      <c r="E18" s="169">
        <v>6.1</v>
      </c>
      <c r="F18" s="169">
        <v>2.1</v>
      </c>
      <c r="G18" s="169">
        <v>1.1000000000000001</v>
      </c>
      <c r="H18" s="169">
        <v>38.700000000000003</v>
      </c>
      <c r="I18" s="169">
        <v>100</v>
      </c>
      <c r="J18" s="169">
        <v>5.3</v>
      </c>
      <c r="K18" s="169">
        <v>74.5</v>
      </c>
      <c r="L18" s="169">
        <v>3.5</v>
      </c>
      <c r="M18" s="169">
        <v>1</v>
      </c>
      <c r="N18" s="169">
        <v>0.8</v>
      </c>
      <c r="O18" s="169">
        <v>20.2</v>
      </c>
      <c r="P18" s="169">
        <v>100</v>
      </c>
    </row>
    <row r="19" spans="2:16" ht="15" thickBot="1" x14ac:dyDescent="0.4">
      <c r="B19" s="170" t="s">
        <v>6</v>
      </c>
      <c r="C19" s="169">
        <v>10.8</v>
      </c>
      <c r="D19" s="169">
        <v>53.2</v>
      </c>
      <c r="E19" s="169">
        <v>6.6</v>
      </c>
      <c r="F19" s="169">
        <v>2.2999999999999998</v>
      </c>
      <c r="G19" s="169">
        <v>1.9</v>
      </c>
      <c r="H19" s="169">
        <v>36</v>
      </c>
      <c r="I19" s="169">
        <v>100</v>
      </c>
      <c r="J19" s="169">
        <v>6.4</v>
      </c>
      <c r="K19" s="169">
        <v>76.099999999999994</v>
      </c>
      <c r="L19" s="169">
        <v>4.2</v>
      </c>
      <c r="M19" s="169">
        <v>1</v>
      </c>
      <c r="N19" s="169">
        <v>1.2</v>
      </c>
      <c r="O19" s="169">
        <v>17.5</v>
      </c>
      <c r="P19" s="169">
        <v>100</v>
      </c>
    </row>
    <row r="20" spans="2:16" ht="15" thickBot="1" x14ac:dyDescent="0.4">
      <c r="B20" s="170" t="s">
        <v>7</v>
      </c>
      <c r="C20" s="169">
        <v>7.9</v>
      </c>
      <c r="D20" s="169">
        <v>52.5</v>
      </c>
      <c r="E20" s="169">
        <v>4.9000000000000004</v>
      </c>
      <c r="F20" s="169">
        <v>1.5</v>
      </c>
      <c r="G20" s="169">
        <v>1.6</v>
      </c>
      <c r="H20" s="169">
        <v>39.5</v>
      </c>
      <c r="I20" s="169">
        <v>100</v>
      </c>
      <c r="J20" s="169">
        <v>5.0999999999999996</v>
      </c>
      <c r="K20" s="169">
        <v>76.900000000000006</v>
      </c>
      <c r="L20" s="169">
        <v>3.6</v>
      </c>
      <c r="M20" s="169">
        <v>0.7</v>
      </c>
      <c r="N20" s="169">
        <v>0.9</v>
      </c>
      <c r="O20" s="169">
        <v>18</v>
      </c>
      <c r="P20" s="169">
        <v>100</v>
      </c>
    </row>
    <row r="21" spans="2:16" ht="15" thickBot="1" x14ac:dyDescent="0.4">
      <c r="B21" s="324" t="s">
        <v>35</v>
      </c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6"/>
    </row>
    <row r="22" spans="2:16" ht="15" thickBot="1" x14ac:dyDescent="0.4">
      <c r="B22" s="171" t="s">
        <v>13</v>
      </c>
      <c r="C22" s="169">
        <v>10.199999999999999</v>
      </c>
      <c r="D22" s="169">
        <v>52.7</v>
      </c>
      <c r="E22" s="169">
        <v>6.1</v>
      </c>
      <c r="F22" s="169">
        <v>2.4</v>
      </c>
      <c r="G22" s="169">
        <v>1.7</v>
      </c>
      <c r="H22" s="169">
        <v>37.200000000000003</v>
      </c>
      <c r="I22" s="169">
        <v>100</v>
      </c>
      <c r="J22" s="169">
        <v>6.1</v>
      </c>
      <c r="K22" s="169">
        <v>75.5</v>
      </c>
      <c r="L22" s="169">
        <v>4.2</v>
      </c>
      <c r="M22" s="169">
        <v>0.9</v>
      </c>
      <c r="N22" s="169">
        <v>1</v>
      </c>
      <c r="O22" s="169">
        <v>18.399999999999999</v>
      </c>
      <c r="P22" s="169">
        <v>100</v>
      </c>
    </row>
    <row r="23" spans="2:16" ht="15" thickBot="1" x14ac:dyDescent="0.4">
      <c r="B23" s="173" t="s">
        <v>14</v>
      </c>
      <c r="C23" s="169">
        <v>8.6999999999999993</v>
      </c>
      <c r="D23" s="169">
        <v>52.4</v>
      </c>
      <c r="E23" s="169">
        <v>5.7</v>
      </c>
      <c r="F23" s="169">
        <v>1.7</v>
      </c>
      <c r="G23" s="169">
        <v>1.3</v>
      </c>
      <c r="H23" s="169">
        <v>38.9</v>
      </c>
      <c r="I23" s="169">
        <v>100</v>
      </c>
      <c r="J23" s="91">
        <v>5.0999999999999996</v>
      </c>
      <c r="K23" s="91">
        <v>75.900000000000006</v>
      </c>
      <c r="L23" s="91">
        <v>3.4</v>
      </c>
      <c r="M23" s="91">
        <v>0.9</v>
      </c>
      <c r="N23" s="91">
        <v>0.9</v>
      </c>
      <c r="O23" s="91">
        <v>19</v>
      </c>
      <c r="P23" s="91">
        <v>100</v>
      </c>
    </row>
    <row r="24" spans="2:16" x14ac:dyDescent="0.35">
      <c r="B24" s="95" t="s">
        <v>281</v>
      </c>
    </row>
  </sheetData>
  <mergeCells count="11">
    <mergeCell ref="B11:P11"/>
    <mergeCell ref="B17:P17"/>
    <mergeCell ref="B21:P21"/>
    <mergeCell ref="J4:P4"/>
    <mergeCell ref="C5:C6"/>
    <mergeCell ref="D5:I5"/>
    <mergeCell ref="J5:J6"/>
    <mergeCell ref="K5:P5"/>
    <mergeCell ref="B4:B6"/>
    <mergeCell ref="C4:I4"/>
    <mergeCell ref="B8:P8"/>
  </mergeCells>
  <pageMargins left="0.7" right="0.7" top="0.75" bottom="0.75" header="0.3" footer="0.3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6"/>
  <sheetViews>
    <sheetView workbookViewId="0">
      <selection activeCell="O48" sqref="O48:R54"/>
    </sheetView>
  </sheetViews>
  <sheetFormatPr defaultColWidth="8.81640625" defaultRowHeight="14.5" x14ac:dyDescent="0.35"/>
  <cols>
    <col min="2" max="2" width="13.54296875" customWidth="1"/>
    <col min="15" max="15" width="12.7265625" customWidth="1"/>
    <col min="16" max="16" width="9.6328125" customWidth="1"/>
    <col min="31" max="40" width="14.453125" customWidth="1"/>
  </cols>
  <sheetData>
    <row r="2" spans="2:16" ht="15.5" x14ac:dyDescent="0.35">
      <c r="B2" s="11" t="s">
        <v>271</v>
      </c>
    </row>
    <row r="3" spans="2:16" ht="15.5" x14ac:dyDescent="0.35">
      <c r="P3" s="11"/>
    </row>
    <row r="4" spans="2:16" x14ac:dyDescent="0.35">
      <c r="B4" s="341" t="s">
        <v>16</v>
      </c>
      <c r="C4" s="344" t="s">
        <v>46</v>
      </c>
      <c r="D4" s="345"/>
      <c r="E4" s="345"/>
      <c r="F4" s="345"/>
      <c r="G4" s="345"/>
      <c r="H4" s="345"/>
      <c r="I4" s="345"/>
      <c r="J4" s="345"/>
      <c r="K4" s="346"/>
    </row>
    <row r="5" spans="2:16" x14ac:dyDescent="0.35">
      <c r="B5" s="342"/>
      <c r="C5" s="204" t="s">
        <v>5</v>
      </c>
      <c r="D5" s="204"/>
      <c r="E5" s="204" t="s">
        <v>6</v>
      </c>
      <c r="F5" s="204"/>
      <c r="G5" s="204" t="s">
        <v>7</v>
      </c>
      <c r="H5" s="204"/>
      <c r="I5" s="204" t="s">
        <v>47</v>
      </c>
      <c r="J5" s="204"/>
      <c r="K5" s="204"/>
    </row>
    <row r="6" spans="2:16" x14ac:dyDescent="0.35">
      <c r="B6" s="343"/>
      <c r="C6" s="13" t="s">
        <v>17</v>
      </c>
      <c r="D6" s="13" t="s">
        <v>14</v>
      </c>
      <c r="E6" s="13" t="s">
        <v>17</v>
      </c>
      <c r="F6" s="13" t="s">
        <v>14</v>
      </c>
      <c r="G6" s="13" t="s">
        <v>17</v>
      </c>
      <c r="H6" s="13" t="s">
        <v>14</v>
      </c>
      <c r="I6" s="13" t="s">
        <v>17</v>
      </c>
      <c r="J6" s="13" t="s">
        <v>14</v>
      </c>
      <c r="K6" s="13" t="s">
        <v>2</v>
      </c>
    </row>
    <row r="7" spans="2:16" x14ac:dyDescent="0.35">
      <c r="B7" s="12" t="s">
        <v>303</v>
      </c>
      <c r="C7" s="3">
        <v>55.5</v>
      </c>
      <c r="D7" s="3">
        <v>55.5</v>
      </c>
      <c r="E7" s="3">
        <v>79.300000000000011</v>
      </c>
      <c r="F7" s="3">
        <v>81.400000000000006</v>
      </c>
      <c r="G7" s="3">
        <v>93.9</v>
      </c>
      <c r="H7" s="3">
        <v>92</v>
      </c>
      <c r="I7" s="3">
        <v>76.800000000000011</v>
      </c>
      <c r="J7" s="3">
        <v>77.600000000000009</v>
      </c>
      <c r="K7" s="3">
        <v>77.2</v>
      </c>
    </row>
    <row r="8" spans="2:16" x14ac:dyDescent="0.35">
      <c r="B8" s="12" t="s">
        <v>304</v>
      </c>
      <c r="C8" s="3">
        <v>0.9</v>
      </c>
      <c r="D8" s="3">
        <v>2.1</v>
      </c>
      <c r="E8" s="3">
        <v>2.9000000000000004</v>
      </c>
      <c r="F8" s="3">
        <v>4.2</v>
      </c>
      <c r="G8" s="3">
        <v>1.8</v>
      </c>
      <c r="H8" s="3">
        <v>4</v>
      </c>
      <c r="I8" s="3">
        <v>1.9000000000000001</v>
      </c>
      <c r="J8" s="3">
        <v>3.5</v>
      </c>
      <c r="K8" s="3">
        <v>2.7</v>
      </c>
    </row>
    <row r="9" spans="2:16" x14ac:dyDescent="0.35">
      <c r="B9" s="12" t="s">
        <v>49</v>
      </c>
      <c r="C9" s="3">
        <v>36.6</v>
      </c>
      <c r="D9" s="3">
        <v>34.6</v>
      </c>
      <c r="E9" s="3">
        <v>15</v>
      </c>
      <c r="F9" s="3">
        <v>10.5</v>
      </c>
      <c r="G9" s="3">
        <v>3</v>
      </c>
      <c r="H9" s="3">
        <v>1.6</v>
      </c>
      <c r="I9" s="3">
        <v>17.7</v>
      </c>
      <c r="J9" s="3">
        <v>14.4</v>
      </c>
      <c r="K9" s="3">
        <v>16</v>
      </c>
    </row>
    <row r="10" spans="2:16" x14ac:dyDescent="0.35">
      <c r="B10" s="12" t="s">
        <v>50</v>
      </c>
      <c r="C10" s="3">
        <v>4.3</v>
      </c>
      <c r="D10" s="3">
        <v>5.3000000000000007</v>
      </c>
      <c r="E10" s="3">
        <v>1.1000000000000001</v>
      </c>
      <c r="F10" s="3">
        <v>2.8000000000000003</v>
      </c>
      <c r="G10" s="3">
        <v>0.30000000000000004</v>
      </c>
      <c r="H10" s="3">
        <v>1.1000000000000001</v>
      </c>
      <c r="I10" s="3">
        <v>1.8</v>
      </c>
      <c r="J10" s="3">
        <v>2.9000000000000004</v>
      </c>
      <c r="K10" s="3">
        <v>2.4000000000000004</v>
      </c>
    </row>
    <row r="11" spans="2:16" x14ac:dyDescent="0.35">
      <c r="B11" s="12" t="s">
        <v>51</v>
      </c>
      <c r="C11" s="3">
        <v>1.3</v>
      </c>
      <c r="D11" s="3">
        <v>0.9</v>
      </c>
      <c r="E11" s="3">
        <v>1</v>
      </c>
      <c r="F11" s="3">
        <v>0.8</v>
      </c>
      <c r="G11" s="3">
        <v>0.70000000000000007</v>
      </c>
      <c r="H11" s="3">
        <v>1.2000000000000002</v>
      </c>
      <c r="I11" s="3">
        <v>1</v>
      </c>
      <c r="J11" s="3">
        <v>1</v>
      </c>
      <c r="K11" s="3">
        <v>1</v>
      </c>
    </row>
    <row r="12" spans="2:16" x14ac:dyDescent="0.35">
      <c r="B12" s="12" t="s">
        <v>52</v>
      </c>
      <c r="C12" s="3">
        <v>1.5</v>
      </c>
      <c r="D12" s="3">
        <v>1.5</v>
      </c>
      <c r="E12" s="3">
        <v>0.70000000000000007</v>
      </c>
      <c r="F12" s="3">
        <v>0.30000000000000004</v>
      </c>
      <c r="G12" s="3">
        <v>0.30000000000000004</v>
      </c>
      <c r="H12" s="3">
        <v>0.1</v>
      </c>
      <c r="I12" s="3">
        <v>0.8</v>
      </c>
      <c r="J12" s="3">
        <v>0.60000000000000009</v>
      </c>
      <c r="K12" s="3">
        <v>0.70000000000000007</v>
      </c>
    </row>
    <row r="13" spans="2:16" x14ac:dyDescent="0.35">
      <c r="B13" s="14" t="s">
        <v>2</v>
      </c>
      <c r="C13" s="15">
        <v>100</v>
      </c>
      <c r="D13" s="15">
        <v>100</v>
      </c>
      <c r="E13" s="15">
        <v>100</v>
      </c>
      <c r="F13" s="15">
        <v>100</v>
      </c>
      <c r="G13" s="15">
        <v>100</v>
      </c>
      <c r="H13" s="15">
        <v>100</v>
      </c>
      <c r="I13" s="15">
        <v>100</v>
      </c>
      <c r="J13" s="15">
        <v>100</v>
      </c>
      <c r="K13" s="15">
        <v>100</v>
      </c>
    </row>
    <row r="14" spans="2:16" x14ac:dyDescent="0.35">
      <c r="B14" s="12" t="s">
        <v>54</v>
      </c>
      <c r="C14" s="3">
        <v>56.300000000000004</v>
      </c>
      <c r="D14" s="3">
        <v>57.6</v>
      </c>
      <c r="E14" s="3">
        <v>82.2</v>
      </c>
      <c r="F14" s="3">
        <v>85.600000000000009</v>
      </c>
      <c r="G14" s="3">
        <v>95.7</v>
      </c>
      <c r="H14" s="3">
        <v>96</v>
      </c>
      <c r="I14" s="3">
        <v>78.600000000000009</v>
      </c>
      <c r="J14" s="3">
        <v>81.100000000000009</v>
      </c>
      <c r="K14" s="3">
        <v>79.900000000000006</v>
      </c>
    </row>
    <row r="15" spans="2:16" x14ac:dyDescent="0.35">
      <c r="B15" s="12" t="s">
        <v>55</v>
      </c>
      <c r="C15" s="3">
        <v>43.7</v>
      </c>
      <c r="D15" s="3">
        <v>42.400000000000006</v>
      </c>
      <c r="E15" s="3">
        <v>17.8</v>
      </c>
      <c r="F15" s="3">
        <v>14.4</v>
      </c>
      <c r="G15" s="3">
        <v>4.3</v>
      </c>
      <c r="H15" s="3">
        <v>4</v>
      </c>
      <c r="I15" s="3">
        <v>21.400000000000002</v>
      </c>
      <c r="J15" s="3">
        <v>18.900000000000002</v>
      </c>
      <c r="K15" s="3">
        <v>20.100000000000001</v>
      </c>
    </row>
    <row r="16" spans="2:16" x14ac:dyDescent="0.35">
      <c r="B16" s="15" t="s">
        <v>2</v>
      </c>
      <c r="C16" s="15">
        <v>100</v>
      </c>
      <c r="D16" s="15">
        <v>100</v>
      </c>
      <c r="E16" s="15">
        <v>100</v>
      </c>
      <c r="F16" s="15">
        <v>100</v>
      </c>
      <c r="G16" s="15">
        <v>100</v>
      </c>
      <c r="H16" s="15">
        <v>100</v>
      </c>
      <c r="I16" s="15">
        <v>100</v>
      </c>
      <c r="J16" s="15">
        <v>100</v>
      </c>
      <c r="K16" s="15">
        <v>100</v>
      </c>
    </row>
    <row r="17" spans="2:11" x14ac:dyDescent="0.35">
      <c r="B17" t="s">
        <v>11</v>
      </c>
    </row>
    <row r="19" spans="2:11" x14ac:dyDescent="0.35">
      <c r="B19" s="341" t="s">
        <v>15</v>
      </c>
      <c r="C19" s="344" t="s">
        <v>46</v>
      </c>
      <c r="D19" s="345"/>
      <c r="E19" s="345"/>
      <c r="F19" s="345"/>
      <c r="G19" s="345"/>
      <c r="H19" s="345"/>
      <c r="I19" s="345"/>
      <c r="J19" s="345"/>
      <c r="K19" s="346"/>
    </row>
    <row r="20" spans="2:11" x14ac:dyDescent="0.35">
      <c r="B20" s="342"/>
      <c r="C20" s="347" t="s">
        <v>5</v>
      </c>
      <c r="D20" s="347"/>
      <c r="E20" s="347" t="s">
        <v>6</v>
      </c>
      <c r="F20" s="347"/>
      <c r="G20" s="347" t="s">
        <v>7</v>
      </c>
      <c r="H20" s="347"/>
      <c r="I20" s="347" t="s">
        <v>47</v>
      </c>
      <c r="J20" s="347"/>
      <c r="K20" s="347"/>
    </row>
    <row r="21" spans="2:11" x14ac:dyDescent="0.35">
      <c r="B21" s="343"/>
      <c r="C21" s="13" t="s">
        <v>17</v>
      </c>
      <c r="D21" s="13" t="s">
        <v>14</v>
      </c>
      <c r="E21" s="13" t="s">
        <v>17</v>
      </c>
      <c r="F21" s="13" t="s">
        <v>14</v>
      </c>
      <c r="G21" s="13" t="s">
        <v>17</v>
      </c>
      <c r="H21" s="13" t="s">
        <v>14</v>
      </c>
      <c r="I21" s="13" t="s">
        <v>17</v>
      </c>
      <c r="J21" s="13" t="s">
        <v>14</v>
      </c>
      <c r="K21" s="13" t="s">
        <v>2</v>
      </c>
    </row>
    <row r="22" spans="2:11" x14ac:dyDescent="0.35">
      <c r="B22" s="12" t="s">
        <v>48</v>
      </c>
      <c r="C22" s="3">
        <v>60.9</v>
      </c>
      <c r="D22" s="3">
        <v>58.4</v>
      </c>
      <c r="E22" s="3">
        <v>81.099999999999994</v>
      </c>
      <c r="F22" s="3">
        <v>80.2</v>
      </c>
      <c r="G22" s="3">
        <v>95.3</v>
      </c>
      <c r="H22" s="3">
        <v>93.5</v>
      </c>
      <c r="I22" s="3">
        <v>79.7</v>
      </c>
      <c r="J22" s="3">
        <v>78.5</v>
      </c>
      <c r="K22" s="3">
        <v>79.099999999999994</v>
      </c>
    </row>
    <row r="23" spans="2:11" x14ac:dyDescent="0.35">
      <c r="B23" s="12" t="s">
        <v>230</v>
      </c>
      <c r="C23" s="3">
        <v>0.8</v>
      </c>
      <c r="D23" s="3">
        <v>0.4</v>
      </c>
      <c r="E23" s="3">
        <v>1</v>
      </c>
      <c r="F23" s="3">
        <v>2.2999999999999998</v>
      </c>
      <c r="G23" s="3">
        <v>0.9</v>
      </c>
      <c r="H23" s="3">
        <v>2.1</v>
      </c>
      <c r="I23" s="3">
        <v>0.9</v>
      </c>
      <c r="J23" s="3">
        <v>1.7</v>
      </c>
      <c r="K23" s="3">
        <v>1.3</v>
      </c>
    </row>
    <row r="24" spans="2:11" x14ac:dyDescent="0.35">
      <c r="B24" s="12" t="s">
        <v>49</v>
      </c>
      <c r="C24" s="3">
        <v>33.6</v>
      </c>
      <c r="D24" s="3">
        <v>35.6</v>
      </c>
      <c r="E24" s="3">
        <v>16.3</v>
      </c>
      <c r="F24" s="3">
        <v>14</v>
      </c>
      <c r="G24" s="3">
        <v>2.6</v>
      </c>
      <c r="H24" s="3">
        <v>1.7</v>
      </c>
      <c r="I24" s="3">
        <v>17</v>
      </c>
      <c r="J24" s="3">
        <v>16</v>
      </c>
      <c r="K24" s="3">
        <v>16.5</v>
      </c>
    </row>
    <row r="25" spans="2:11" x14ac:dyDescent="0.35">
      <c r="B25" s="12" t="s">
        <v>50</v>
      </c>
      <c r="C25" s="3">
        <v>1.9</v>
      </c>
      <c r="D25" s="3">
        <v>2.7</v>
      </c>
      <c r="E25" s="3">
        <v>0.4</v>
      </c>
      <c r="F25" s="3">
        <v>2.2999999999999998</v>
      </c>
      <c r="G25" s="3">
        <v>0.1</v>
      </c>
      <c r="H25" s="3">
        <v>1.9</v>
      </c>
      <c r="I25" s="3">
        <v>0.8</v>
      </c>
      <c r="J25" s="3">
        <v>2.2999999999999998</v>
      </c>
      <c r="K25" s="3">
        <v>1.5</v>
      </c>
    </row>
    <row r="26" spans="2:11" x14ac:dyDescent="0.35">
      <c r="B26" s="12" t="s">
        <v>51</v>
      </c>
      <c r="C26" s="3">
        <v>0.4</v>
      </c>
      <c r="D26" s="3">
        <v>0.5</v>
      </c>
      <c r="E26" s="3">
        <v>0.7</v>
      </c>
      <c r="F26" s="3">
        <v>1</v>
      </c>
      <c r="G26" s="3">
        <v>0.6</v>
      </c>
      <c r="H26" s="3">
        <v>0.7</v>
      </c>
      <c r="I26" s="3">
        <v>0.6</v>
      </c>
      <c r="J26" s="3">
        <v>0.8</v>
      </c>
      <c r="K26" s="3">
        <v>0.7</v>
      </c>
    </row>
    <row r="27" spans="2:11" x14ac:dyDescent="0.35">
      <c r="B27" s="12" t="s">
        <v>52</v>
      </c>
      <c r="C27" s="3">
        <v>2.4</v>
      </c>
      <c r="D27" s="3">
        <v>2.1</v>
      </c>
      <c r="E27" s="3">
        <v>0.3</v>
      </c>
      <c r="F27" s="3">
        <v>0.2</v>
      </c>
      <c r="G27" s="3">
        <v>0.2</v>
      </c>
      <c r="H27" s="3">
        <v>0</v>
      </c>
      <c r="I27" s="3">
        <v>0.9</v>
      </c>
      <c r="J27" s="3">
        <v>0.7</v>
      </c>
      <c r="K27" s="3">
        <v>0.8</v>
      </c>
    </row>
    <row r="28" spans="2:11" x14ac:dyDescent="0.35">
      <c r="B28" s="12" t="s">
        <v>53</v>
      </c>
      <c r="C28" s="3">
        <v>0.1</v>
      </c>
      <c r="D28" s="3">
        <v>0.1</v>
      </c>
      <c r="E28" s="3">
        <v>0.2</v>
      </c>
      <c r="F28" s="3">
        <v>0.2</v>
      </c>
      <c r="G28" s="3">
        <v>0.2</v>
      </c>
      <c r="H28" s="3">
        <v>0.1</v>
      </c>
      <c r="I28" s="3">
        <v>0.1</v>
      </c>
      <c r="J28" s="3">
        <v>0.1</v>
      </c>
      <c r="K28" s="3">
        <v>0.1</v>
      </c>
    </row>
    <row r="29" spans="2:11" x14ac:dyDescent="0.35">
      <c r="B29" s="14" t="s">
        <v>2</v>
      </c>
      <c r="C29" s="15">
        <v>100</v>
      </c>
      <c r="D29" s="15">
        <v>100</v>
      </c>
      <c r="E29" s="15">
        <v>100</v>
      </c>
      <c r="F29" s="15">
        <v>100</v>
      </c>
      <c r="G29" s="15">
        <v>100</v>
      </c>
      <c r="H29" s="15">
        <v>100</v>
      </c>
      <c r="I29" s="15">
        <v>100</v>
      </c>
      <c r="J29" s="15">
        <v>100</v>
      </c>
      <c r="K29" s="15">
        <v>100</v>
      </c>
    </row>
    <row r="30" spans="2:11" x14ac:dyDescent="0.35">
      <c r="B30" s="12" t="s">
        <v>54</v>
      </c>
      <c r="C30" s="3">
        <v>61.7</v>
      </c>
      <c r="D30" s="3">
        <v>58.9</v>
      </c>
      <c r="E30" s="3">
        <v>82.1</v>
      </c>
      <c r="F30" s="3">
        <v>82.4</v>
      </c>
      <c r="G30" s="3">
        <v>96.3</v>
      </c>
      <c r="H30" s="3">
        <v>95.6</v>
      </c>
      <c r="I30" s="3">
        <v>80.599999999999994</v>
      </c>
      <c r="J30" s="3">
        <v>80.099999999999994</v>
      </c>
      <c r="K30" s="3">
        <v>80.400000000000006</v>
      </c>
    </row>
    <row r="31" spans="2:11" x14ac:dyDescent="0.35">
      <c r="B31" s="12" t="s">
        <v>55</v>
      </c>
      <c r="C31" s="3">
        <v>38.200000000000003</v>
      </c>
      <c r="D31" s="3">
        <v>41</v>
      </c>
      <c r="E31" s="3">
        <v>17.7</v>
      </c>
      <c r="F31" s="3">
        <v>17.399999999999999</v>
      </c>
      <c r="G31" s="3">
        <v>3.6</v>
      </c>
      <c r="H31" s="3">
        <v>4.3</v>
      </c>
      <c r="I31" s="3">
        <v>19.2</v>
      </c>
      <c r="J31" s="3">
        <v>19.8</v>
      </c>
      <c r="K31" s="3">
        <v>19.5</v>
      </c>
    </row>
    <row r="32" spans="2:11" x14ac:dyDescent="0.35">
      <c r="B32" s="12" t="s">
        <v>53</v>
      </c>
      <c r="C32" s="3">
        <v>0.1</v>
      </c>
      <c r="D32" s="3">
        <v>0.1</v>
      </c>
      <c r="E32" s="3">
        <v>0.2</v>
      </c>
      <c r="F32" s="3">
        <v>0.2</v>
      </c>
      <c r="G32" s="3">
        <v>0.2</v>
      </c>
      <c r="H32" s="3">
        <v>0.1</v>
      </c>
      <c r="I32" s="3">
        <v>0.1</v>
      </c>
      <c r="J32" s="3">
        <v>0.1</v>
      </c>
      <c r="K32" s="3">
        <v>0.1</v>
      </c>
    </row>
    <row r="33" spans="2:23" x14ac:dyDescent="0.35">
      <c r="B33" s="15" t="s">
        <v>2</v>
      </c>
      <c r="C33" s="15">
        <v>100</v>
      </c>
      <c r="D33" s="15">
        <v>100</v>
      </c>
      <c r="E33" s="15">
        <v>100</v>
      </c>
      <c r="F33" s="15">
        <v>100</v>
      </c>
      <c r="G33" s="15">
        <v>100</v>
      </c>
      <c r="H33" s="15">
        <v>100</v>
      </c>
      <c r="I33" s="15">
        <v>100</v>
      </c>
      <c r="J33" s="15">
        <v>100</v>
      </c>
      <c r="K33" s="15">
        <v>100</v>
      </c>
    </row>
    <row r="35" spans="2:23" x14ac:dyDescent="0.35">
      <c r="B35" t="s">
        <v>10</v>
      </c>
    </row>
    <row r="37" spans="2:23" x14ac:dyDescent="0.35">
      <c r="N37" s="3" t="s">
        <v>305</v>
      </c>
      <c r="O37" s="3"/>
      <c r="P37" s="3"/>
      <c r="Q37" s="3" t="s">
        <v>5</v>
      </c>
      <c r="R37" s="3"/>
      <c r="S37" s="3"/>
      <c r="T37" s="3" t="s">
        <v>6</v>
      </c>
      <c r="U37" s="3"/>
      <c r="V37" s="3"/>
      <c r="W37" s="3" t="s">
        <v>7</v>
      </c>
    </row>
    <row r="38" spans="2:23" x14ac:dyDescent="0.35">
      <c r="N38" s="3" t="s">
        <v>303</v>
      </c>
      <c r="O38" s="3">
        <v>55.5</v>
      </c>
      <c r="P38" s="3">
        <v>55.5</v>
      </c>
      <c r="Q38" s="3">
        <f>AVERAGE(O38,P38)</f>
        <v>55.5</v>
      </c>
      <c r="R38" s="3">
        <v>79.300000000000011</v>
      </c>
      <c r="S38" s="3">
        <v>81.400000000000006</v>
      </c>
      <c r="T38" s="3">
        <f>AVERAGE(R38,S38)</f>
        <v>80.350000000000009</v>
      </c>
      <c r="U38" s="3">
        <v>93.9</v>
      </c>
      <c r="V38" s="3">
        <v>92</v>
      </c>
      <c r="W38" s="3">
        <f>AVERAGE(U38,V38)</f>
        <v>92.95</v>
      </c>
    </row>
    <row r="39" spans="2:23" x14ac:dyDescent="0.35">
      <c r="N39" s="3" t="s">
        <v>304</v>
      </c>
      <c r="O39" s="3">
        <v>0.9</v>
      </c>
      <c r="P39" s="3">
        <v>2.1</v>
      </c>
      <c r="Q39" s="3">
        <f t="shared" ref="Q39:Q45" si="0">AVERAGE(O39,P39)</f>
        <v>1.5</v>
      </c>
      <c r="R39" s="3">
        <v>2.9000000000000004</v>
      </c>
      <c r="S39" s="3">
        <v>4.2</v>
      </c>
      <c r="T39" s="3">
        <f t="shared" ref="T39:T45" si="1">AVERAGE(R39,S39)</f>
        <v>3.5500000000000003</v>
      </c>
      <c r="U39" s="3">
        <v>1.8</v>
      </c>
      <c r="V39" s="3">
        <v>4</v>
      </c>
      <c r="W39" s="3">
        <f t="shared" ref="W39:W45" si="2">AVERAGE(U39,V39)</f>
        <v>2.9</v>
      </c>
    </row>
    <row r="40" spans="2:23" x14ac:dyDescent="0.35">
      <c r="N40" s="3" t="s">
        <v>49</v>
      </c>
      <c r="O40" s="3">
        <v>36.6</v>
      </c>
      <c r="P40" s="3">
        <v>34.6</v>
      </c>
      <c r="Q40" s="3">
        <f t="shared" si="0"/>
        <v>35.6</v>
      </c>
      <c r="R40" s="3">
        <v>15</v>
      </c>
      <c r="S40" s="3">
        <v>10.5</v>
      </c>
      <c r="T40" s="3">
        <f t="shared" si="1"/>
        <v>12.75</v>
      </c>
      <c r="U40" s="3">
        <v>3</v>
      </c>
      <c r="V40" s="3">
        <v>1.6</v>
      </c>
      <c r="W40" s="3">
        <f t="shared" si="2"/>
        <v>2.2999999999999998</v>
      </c>
    </row>
    <row r="41" spans="2:23" x14ac:dyDescent="0.35">
      <c r="N41" s="3" t="s">
        <v>50</v>
      </c>
      <c r="O41" s="3">
        <v>4.3</v>
      </c>
      <c r="P41" s="3">
        <v>5.3000000000000007</v>
      </c>
      <c r="Q41" s="3">
        <f t="shared" si="0"/>
        <v>4.8000000000000007</v>
      </c>
      <c r="R41" s="3">
        <v>1.1000000000000001</v>
      </c>
      <c r="S41" s="3">
        <v>2.8000000000000003</v>
      </c>
      <c r="T41" s="3">
        <f t="shared" si="1"/>
        <v>1.9500000000000002</v>
      </c>
      <c r="U41" s="3">
        <v>0.30000000000000004</v>
      </c>
      <c r="V41" s="3">
        <v>1.1000000000000001</v>
      </c>
      <c r="W41" s="3">
        <f t="shared" si="2"/>
        <v>0.70000000000000007</v>
      </c>
    </row>
    <row r="42" spans="2:23" x14ac:dyDescent="0.35">
      <c r="N42" s="3" t="s">
        <v>51</v>
      </c>
      <c r="O42" s="3">
        <v>1.3</v>
      </c>
      <c r="P42" s="3">
        <v>0.9</v>
      </c>
      <c r="Q42" s="3">
        <f t="shared" si="0"/>
        <v>1.1000000000000001</v>
      </c>
      <c r="R42" s="3">
        <v>1</v>
      </c>
      <c r="S42" s="3">
        <v>0.8</v>
      </c>
      <c r="T42" s="3">
        <f t="shared" si="1"/>
        <v>0.9</v>
      </c>
      <c r="U42" s="3">
        <v>0.70000000000000007</v>
      </c>
      <c r="V42" s="3">
        <v>1.2000000000000002</v>
      </c>
      <c r="W42" s="3">
        <f t="shared" si="2"/>
        <v>0.95000000000000018</v>
      </c>
    </row>
    <row r="43" spans="2:23" x14ac:dyDescent="0.35">
      <c r="N43" s="3" t="s">
        <v>52</v>
      </c>
      <c r="O43" s="3">
        <v>1.5</v>
      </c>
      <c r="P43" s="3">
        <v>1.5</v>
      </c>
      <c r="Q43" s="3">
        <f t="shared" si="0"/>
        <v>1.5</v>
      </c>
      <c r="R43" s="3">
        <v>0.70000000000000007</v>
      </c>
      <c r="S43" s="3">
        <v>0.30000000000000004</v>
      </c>
      <c r="T43" s="3">
        <f t="shared" si="1"/>
        <v>0.5</v>
      </c>
      <c r="U43" s="3">
        <v>0.30000000000000004</v>
      </c>
      <c r="V43" s="3">
        <v>0.1</v>
      </c>
      <c r="W43" s="3">
        <f t="shared" si="2"/>
        <v>0.2</v>
      </c>
    </row>
    <row r="44" spans="2:23" x14ac:dyDescent="0.35">
      <c r="N44" s="3" t="s">
        <v>54</v>
      </c>
      <c r="O44" s="3">
        <v>56.300000000000004</v>
      </c>
      <c r="P44" s="3">
        <v>57.6</v>
      </c>
      <c r="Q44" s="3">
        <f t="shared" si="0"/>
        <v>56.95</v>
      </c>
      <c r="R44" s="3">
        <v>82.2</v>
      </c>
      <c r="S44" s="3">
        <v>85.600000000000009</v>
      </c>
      <c r="T44" s="3">
        <f t="shared" si="1"/>
        <v>83.9</v>
      </c>
      <c r="U44" s="3">
        <v>95.7</v>
      </c>
      <c r="V44" s="3">
        <v>96</v>
      </c>
      <c r="W44" s="3">
        <f t="shared" si="2"/>
        <v>95.85</v>
      </c>
    </row>
    <row r="45" spans="2:23" x14ac:dyDescent="0.35">
      <c r="N45" s="3" t="s">
        <v>55</v>
      </c>
      <c r="O45" s="3">
        <v>43.7</v>
      </c>
      <c r="P45" s="3">
        <v>42.400000000000006</v>
      </c>
      <c r="Q45" s="3">
        <f t="shared" si="0"/>
        <v>43.050000000000004</v>
      </c>
      <c r="R45" s="3">
        <v>17.8</v>
      </c>
      <c r="S45" s="3">
        <v>14.4</v>
      </c>
      <c r="T45" s="3">
        <f t="shared" si="1"/>
        <v>16.100000000000001</v>
      </c>
      <c r="U45" s="3">
        <v>4.3</v>
      </c>
      <c r="V45" s="3">
        <v>4</v>
      </c>
      <c r="W45" s="3">
        <f t="shared" si="2"/>
        <v>4.1500000000000004</v>
      </c>
    </row>
    <row r="48" spans="2:23" x14ac:dyDescent="0.35">
      <c r="O48" s="3" t="s">
        <v>305</v>
      </c>
      <c r="P48" s="224" t="s">
        <v>5</v>
      </c>
      <c r="Q48" s="224" t="s">
        <v>6</v>
      </c>
      <c r="R48" s="224" t="s">
        <v>7</v>
      </c>
    </row>
    <row r="49" spans="15:18" x14ac:dyDescent="0.35">
      <c r="O49" s="3" t="s">
        <v>303</v>
      </c>
      <c r="P49" s="224">
        <v>55.5</v>
      </c>
      <c r="Q49" s="224">
        <v>80.350000000000009</v>
      </c>
      <c r="R49" s="224">
        <v>92.95</v>
      </c>
    </row>
    <row r="50" spans="15:18" x14ac:dyDescent="0.35">
      <c r="O50" s="3" t="s">
        <v>304</v>
      </c>
      <c r="P50" s="224">
        <v>1.5</v>
      </c>
      <c r="Q50" s="224">
        <v>3.5500000000000003</v>
      </c>
      <c r="R50" s="224">
        <v>2.9</v>
      </c>
    </row>
    <row r="51" spans="15:18" x14ac:dyDescent="0.35">
      <c r="O51" s="3" t="s">
        <v>49</v>
      </c>
      <c r="P51" s="224">
        <v>35.6</v>
      </c>
      <c r="Q51" s="224">
        <v>12.75</v>
      </c>
      <c r="R51" s="224">
        <v>2.2999999999999998</v>
      </c>
    </row>
    <row r="52" spans="15:18" x14ac:dyDescent="0.35">
      <c r="O52" s="3" t="s">
        <v>50</v>
      </c>
      <c r="P52" s="224">
        <v>4.8000000000000007</v>
      </c>
      <c r="Q52" s="224">
        <v>1.9500000000000002</v>
      </c>
      <c r="R52" s="224">
        <v>0.70000000000000007</v>
      </c>
    </row>
    <row r="53" spans="15:18" x14ac:dyDescent="0.35">
      <c r="O53" s="3" t="s">
        <v>51</v>
      </c>
      <c r="P53" s="224">
        <v>1.1000000000000001</v>
      </c>
      <c r="Q53" s="224">
        <v>0.9</v>
      </c>
      <c r="R53" s="224">
        <v>0.95000000000000018</v>
      </c>
    </row>
    <row r="54" spans="15:18" x14ac:dyDescent="0.35">
      <c r="O54" s="3" t="s">
        <v>52</v>
      </c>
      <c r="P54" s="224">
        <v>1.5</v>
      </c>
      <c r="Q54" s="224">
        <v>0.5</v>
      </c>
      <c r="R54" s="224">
        <v>0.2</v>
      </c>
    </row>
    <row r="55" spans="15:18" x14ac:dyDescent="0.35">
      <c r="O55" s="3" t="s">
        <v>54</v>
      </c>
      <c r="P55" s="224">
        <v>56.95</v>
      </c>
      <c r="Q55" s="224">
        <v>83.9</v>
      </c>
      <c r="R55" s="224">
        <v>95.85</v>
      </c>
    </row>
    <row r="56" spans="15:18" x14ac:dyDescent="0.35">
      <c r="O56" s="3" t="s">
        <v>55</v>
      </c>
      <c r="P56" s="224">
        <v>43.050000000000004</v>
      </c>
      <c r="Q56" s="224">
        <v>16.100000000000001</v>
      </c>
      <c r="R56" s="224">
        <v>4.1500000000000004</v>
      </c>
    </row>
  </sheetData>
  <mergeCells count="8">
    <mergeCell ref="B4:B6"/>
    <mergeCell ref="C4:K4"/>
    <mergeCell ref="B19:B21"/>
    <mergeCell ref="C19:K19"/>
    <mergeCell ref="C20:D20"/>
    <mergeCell ref="E20:F20"/>
    <mergeCell ref="G20:H20"/>
    <mergeCell ref="I20:K20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opLeftCell="B1" workbookViewId="0">
      <selection activeCell="G6" sqref="G6"/>
    </sheetView>
  </sheetViews>
  <sheetFormatPr defaultColWidth="8.81640625" defaultRowHeight="14.5" x14ac:dyDescent="0.35"/>
  <cols>
    <col min="2" max="2" width="12.81640625" customWidth="1"/>
    <col min="18" max="31" width="13.1796875" customWidth="1"/>
  </cols>
  <sheetData>
    <row r="2" spans="2:15" ht="15.5" x14ac:dyDescent="0.35">
      <c r="B2" s="11" t="s">
        <v>270</v>
      </c>
    </row>
    <row r="3" spans="2:15" ht="15" thickBot="1" x14ac:dyDescent="0.4"/>
    <row r="4" spans="2:15" ht="15" thickBot="1" x14ac:dyDescent="0.4">
      <c r="B4" s="348" t="s">
        <v>16</v>
      </c>
      <c r="C4" s="246" t="s">
        <v>56</v>
      </c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247"/>
    </row>
    <row r="5" spans="2:15" ht="15" thickBot="1" x14ac:dyDescent="0.4">
      <c r="B5" s="349"/>
      <c r="C5" s="246" t="s">
        <v>229</v>
      </c>
      <c r="D5" s="352"/>
      <c r="E5" s="246" t="s">
        <v>24</v>
      </c>
      <c r="F5" s="352"/>
      <c r="G5" s="246" t="s">
        <v>25</v>
      </c>
      <c r="H5" s="352"/>
      <c r="I5" s="246" t="s">
        <v>26</v>
      </c>
      <c r="J5" s="352"/>
      <c r="K5" s="246" t="s">
        <v>27</v>
      </c>
      <c r="L5" s="352"/>
      <c r="M5" s="246" t="s">
        <v>47</v>
      </c>
      <c r="N5" s="351"/>
      <c r="O5" s="352"/>
    </row>
    <row r="6" spans="2:15" ht="15" thickBot="1" x14ac:dyDescent="0.4">
      <c r="B6" s="350"/>
      <c r="C6" s="176" t="s">
        <v>17</v>
      </c>
      <c r="D6" s="176" t="s">
        <v>14</v>
      </c>
      <c r="E6" s="176" t="s">
        <v>17</v>
      </c>
      <c r="F6" s="176" t="s">
        <v>14</v>
      </c>
      <c r="G6" s="176" t="s">
        <v>17</v>
      </c>
      <c r="H6" s="176" t="s">
        <v>14</v>
      </c>
      <c r="I6" s="176" t="s">
        <v>17</v>
      </c>
      <c r="J6" s="176" t="s">
        <v>14</v>
      </c>
      <c r="K6" s="176" t="s">
        <v>17</v>
      </c>
      <c r="L6" s="176" t="s">
        <v>14</v>
      </c>
      <c r="M6" s="176" t="s">
        <v>17</v>
      </c>
      <c r="N6" s="176" t="s">
        <v>14</v>
      </c>
      <c r="O6" s="176" t="s">
        <v>58</v>
      </c>
    </row>
    <row r="7" spans="2:15" ht="15" thickBot="1" x14ac:dyDescent="0.4">
      <c r="B7" s="90" t="s">
        <v>303</v>
      </c>
      <c r="C7" s="91">
        <v>70.400000000000006</v>
      </c>
      <c r="D7" s="91">
        <v>66.5</v>
      </c>
      <c r="E7" s="91">
        <v>76</v>
      </c>
      <c r="F7" s="91">
        <v>78</v>
      </c>
      <c r="G7" s="91">
        <v>78.100000000000009</v>
      </c>
      <c r="H7" s="91">
        <v>81.900000000000006</v>
      </c>
      <c r="I7" s="91">
        <v>78.2</v>
      </c>
      <c r="J7" s="91">
        <v>81.2</v>
      </c>
      <c r="K7" s="91">
        <v>80.5</v>
      </c>
      <c r="L7" s="91">
        <v>79.800000000000011</v>
      </c>
      <c r="M7" s="91">
        <v>76.800000000000011</v>
      </c>
      <c r="N7" s="91">
        <v>77.600000000000009</v>
      </c>
      <c r="O7" s="91">
        <v>77.2</v>
      </c>
    </row>
    <row r="8" spans="2:15" ht="15" thickBot="1" x14ac:dyDescent="0.4">
      <c r="B8" s="90" t="s">
        <v>304</v>
      </c>
      <c r="C8" s="91">
        <v>5.5</v>
      </c>
      <c r="D8" s="91">
        <v>11.700000000000001</v>
      </c>
      <c r="E8" s="91">
        <v>1</v>
      </c>
      <c r="F8" s="91">
        <v>2.3000000000000003</v>
      </c>
      <c r="G8" s="91">
        <v>1.5</v>
      </c>
      <c r="H8" s="91">
        <v>1.5</v>
      </c>
      <c r="I8" s="91">
        <v>0.9</v>
      </c>
      <c r="J8" s="91">
        <v>1.9000000000000001</v>
      </c>
      <c r="K8" s="91">
        <v>0.70000000000000007</v>
      </c>
      <c r="L8" s="91">
        <v>0.9</v>
      </c>
      <c r="M8" s="91">
        <v>1.9000000000000001</v>
      </c>
      <c r="N8" s="91">
        <v>3.5</v>
      </c>
      <c r="O8" s="91">
        <v>2.7</v>
      </c>
    </row>
    <row r="9" spans="2:15" ht="15" thickBot="1" x14ac:dyDescent="0.4">
      <c r="B9" s="90" t="s">
        <v>49</v>
      </c>
      <c r="C9" s="91">
        <v>21.700000000000003</v>
      </c>
      <c r="D9" s="91">
        <v>15.9</v>
      </c>
      <c r="E9" s="91">
        <v>18</v>
      </c>
      <c r="F9" s="91">
        <v>14.700000000000001</v>
      </c>
      <c r="G9" s="91">
        <v>16.8</v>
      </c>
      <c r="H9" s="91">
        <v>12.100000000000001</v>
      </c>
      <c r="I9" s="91">
        <v>17.5</v>
      </c>
      <c r="J9" s="91">
        <v>14.600000000000001</v>
      </c>
      <c r="K9" s="91">
        <v>15.200000000000001</v>
      </c>
      <c r="L9" s="91">
        <v>14.9</v>
      </c>
      <c r="M9" s="91">
        <v>17.7</v>
      </c>
      <c r="N9" s="91">
        <v>14.4</v>
      </c>
      <c r="O9" s="91">
        <v>16</v>
      </c>
    </row>
    <row r="10" spans="2:15" ht="15" thickBot="1" x14ac:dyDescent="0.4">
      <c r="B10" s="90" t="s">
        <v>50</v>
      </c>
      <c r="C10" s="91">
        <v>1.8</v>
      </c>
      <c r="D10" s="91">
        <v>4.1000000000000005</v>
      </c>
      <c r="E10" s="91">
        <v>2.6</v>
      </c>
      <c r="F10" s="91">
        <v>3.5</v>
      </c>
      <c r="G10" s="91">
        <v>1.5</v>
      </c>
      <c r="H10" s="91">
        <v>2.4000000000000004</v>
      </c>
      <c r="I10" s="91">
        <v>1.2000000000000002</v>
      </c>
      <c r="J10" s="91">
        <v>1.4000000000000001</v>
      </c>
      <c r="K10" s="91">
        <v>1.9000000000000001</v>
      </c>
      <c r="L10" s="91">
        <v>3</v>
      </c>
      <c r="M10" s="91">
        <v>1.8</v>
      </c>
      <c r="N10" s="91">
        <v>2.9000000000000004</v>
      </c>
      <c r="O10" s="91">
        <v>2.4000000000000004</v>
      </c>
    </row>
    <row r="11" spans="2:15" ht="15" thickBot="1" x14ac:dyDescent="0.4">
      <c r="B11" s="90" t="s">
        <v>51</v>
      </c>
      <c r="C11" s="91">
        <v>0.30000000000000004</v>
      </c>
      <c r="D11" s="91">
        <v>1</v>
      </c>
      <c r="E11" s="91">
        <v>1.4000000000000001</v>
      </c>
      <c r="F11" s="91">
        <v>0.8</v>
      </c>
      <c r="G11" s="91">
        <v>0.9</v>
      </c>
      <c r="H11" s="91">
        <v>1.3</v>
      </c>
      <c r="I11" s="91">
        <v>1.1000000000000001</v>
      </c>
      <c r="J11" s="91">
        <v>0.60000000000000009</v>
      </c>
      <c r="K11" s="91">
        <v>1.2000000000000002</v>
      </c>
      <c r="L11" s="91">
        <v>1.1000000000000001</v>
      </c>
      <c r="M11" s="91">
        <v>1</v>
      </c>
      <c r="N11" s="91">
        <v>1</v>
      </c>
      <c r="O11" s="91">
        <v>1</v>
      </c>
    </row>
    <row r="12" spans="2:15" ht="15" thickBot="1" x14ac:dyDescent="0.4">
      <c r="B12" s="90" t="s">
        <v>52</v>
      </c>
      <c r="C12" s="91">
        <v>0.4</v>
      </c>
      <c r="D12" s="91">
        <v>0.70000000000000007</v>
      </c>
      <c r="E12" s="91">
        <v>1</v>
      </c>
      <c r="F12" s="91">
        <v>0.70000000000000007</v>
      </c>
      <c r="G12" s="91">
        <v>1.2000000000000002</v>
      </c>
      <c r="H12" s="91">
        <v>0.8</v>
      </c>
      <c r="I12" s="91">
        <v>1.2000000000000002</v>
      </c>
      <c r="J12" s="91">
        <v>0.30000000000000004</v>
      </c>
      <c r="K12" s="91">
        <v>0.5</v>
      </c>
      <c r="L12" s="91">
        <v>0.30000000000000004</v>
      </c>
      <c r="M12" s="91">
        <v>0.8</v>
      </c>
      <c r="N12" s="91">
        <v>0.60000000000000009</v>
      </c>
      <c r="O12" s="91">
        <v>0.70000000000000007</v>
      </c>
    </row>
    <row r="13" spans="2:15" ht="15" thickBot="1" x14ac:dyDescent="0.4">
      <c r="B13" s="203" t="s">
        <v>2</v>
      </c>
      <c r="C13" s="103">
        <v>100</v>
      </c>
      <c r="D13" s="103">
        <v>100</v>
      </c>
      <c r="E13" s="103">
        <v>100</v>
      </c>
      <c r="F13" s="103">
        <v>100</v>
      </c>
      <c r="G13" s="103">
        <v>100</v>
      </c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103">
        <v>100</v>
      </c>
    </row>
    <row r="14" spans="2:15" ht="15" thickBot="1" x14ac:dyDescent="0.4">
      <c r="B14" s="90" t="s">
        <v>54</v>
      </c>
      <c r="C14" s="91">
        <v>75.900000000000006</v>
      </c>
      <c r="D14" s="91">
        <v>78.2</v>
      </c>
      <c r="E14" s="91">
        <v>77.100000000000009</v>
      </c>
      <c r="F14" s="91">
        <v>80.300000000000011</v>
      </c>
      <c r="G14" s="91">
        <v>79.600000000000009</v>
      </c>
      <c r="H14" s="91">
        <v>83.4</v>
      </c>
      <c r="I14" s="91">
        <v>79.100000000000009</v>
      </c>
      <c r="J14" s="91">
        <v>83</v>
      </c>
      <c r="K14" s="91">
        <v>81.2</v>
      </c>
      <c r="L14" s="91">
        <v>80.600000000000009</v>
      </c>
      <c r="M14" s="91">
        <v>78.600000000000009</v>
      </c>
      <c r="N14" s="91">
        <v>81.100000000000009</v>
      </c>
      <c r="O14" s="91">
        <v>79.900000000000006</v>
      </c>
    </row>
    <row r="15" spans="2:15" ht="15" thickBot="1" x14ac:dyDescent="0.4">
      <c r="B15" s="90" t="s">
        <v>55</v>
      </c>
      <c r="C15" s="91">
        <v>24.1</v>
      </c>
      <c r="D15" s="91">
        <v>21.8</v>
      </c>
      <c r="E15" s="91">
        <v>22.900000000000002</v>
      </c>
      <c r="F15" s="91">
        <v>19.700000000000003</v>
      </c>
      <c r="G15" s="91">
        <v>20.400000000000002</v>
      </c>
      <c r="H15" s="91">
        <v>16.600000000000001</v>
      </c>
      <c r="I15" s="91">
        <v>20.900000000000002</v>
      </c>
      <c r="J15" s="91">
        <v>17</v>
      </c>
      <c r="K15" s="91">
        <v>18.8</v>
      </c>
      <c r="L15" s="91">
        <v>19.400000000000002</v>
      </c>
      <c r="M15" s="91">
        <v>21.400000000000002</v>
      </c>
      <c r="N15" s="91">
        <v>18.900000000000002</v>
      </c>
      <c r="O15" s="91">
        <v>20.100000000000001</v>
      </c>
    </row>
    <row r="16" spans="2:15" ht="15" thickBot="1" x14ac:dyDescent="0.4">
      <c r="B16" s="203" t="s">
        <v>2</v>
      </c>
      <c r="C16" s="103">
        <v>100</v>
      </c>
      <c r="D16" s="103">
        <v>100</v>
      </c>
      <c r="E16" s="103">
        <v>100</v>
      </c>
      <c r="F16" s="103">
        <v>100</v>
      </c>
      <c r="G16" s="103">
        <v>100</v>
      </c>
      <c r="H16" s="103">
        <v>100</v>
      </c>
      <c r="I16" s="103">
        <v>100</v>
      </c>
      <c r="J16" s="103">
        <v>100</v>
      </c>
      <c r="K16" s="103">
        <v>100</v>
      </c>
      <c r="L16" s="103">
        <v>100</v>
      </c>
      <c r="M16" s="103">
        <v>100</v>
      </c>
      <c r="N16" s="103">
        <v>100</v>
      </c>
      <c r="O16" s="103">
        <v>100</v>
      </c>
    </row>
    <row r="17" spans="2:15" x14ac:dyDescent="0.35">
      <c r="B17" s="16" t="s">
        <v>11</v>
      </c>
    </row>
    <row r="18" spans="2:15" ht="15" thickBot="1" x14ac:dyDescent="0.4"/>
    <row r="19" spans="2:15" ht="15" thickBot="1" x14ac:dyDescent="0.4">
      <c r="B19" s="348" t="s">
        <v>15</v>
      </c>
      <c r="C19" s="246" t="s">
        <v>56</v>
      </c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247"/>
    </row>
    <row r="20" spans="2:15" ht="15" thickBot="1" x14ac:dyDescent="0.4">
      <c r="B20" s="349"/>
      <c r="C20" s="246" t="s">
        <v>229</v>
      </c>
      <c r="D20" s="352"/>
      <c r="E20" s="246" t="s">
        <v>24</v>
      </c>
      <c r="F20" s="352"/>
      <c r="G20" s="246" t="s">
        <v>25</v>
      </c>
      <c r="H20" s="352"/>
      <c r="I20" s="246" t="s">
        <v>26</v>
      </c>
      <c r="J20" s="352"/>
      <c r="K20" s="246" t="s">
        <v>27</v>
      </c>
      <c r="L20" s="352"/>
      <c r="M20" s="246" t="s">
        <v>47</v>
      </c>
      <c r="N20" s="351"/>
      <c r="O20" s="352"/>
    </row>
    <row r="21" spans="2:15" ht="15" thickBot="1" x14ac:dyDescent="0.4">
      <c r="B21" s="350"/>
      <c r="C21" s="13" t="s">
        <v>17</v>
      </c>
      <c r="D21" s="13" t="s">
        <v>14</v>
      </c>
      <c r="E21" s="13" t="s">
        <v>17</v>
      </c>
      <c r="F21" s="13" t="s">
        <v>14</v>
      </c>
      <c r="G21" s="13" t="s">
        <v>17</v>
      </c>
      <c r="H21" s="13" t="s">
        <v>14</v>
      </c>
      <c r="I21" s="13" t="s">
        <v>17</v>
      </c>
      <c r="J21" s="13" t="s">
        <v>14</v>
      </c>
      <c r="K21" s="13" t="s">
        <v>17</v>
      </c>
      <c r="L21" s="13" t="s">
        <v>14</v>
      </c>
      <c r="M21" s="13" t="s">
        <v>17</v>
      </c>
      <c r="N21" s="13" t="s">
        <v>14</v>
      </c>
      <c r="O21" s="13" t="s">
        <v>58</v>
      </c>
    </row>
    <row r="22" spans="2:15" x14ac:dyDescent="0.35">
      <c r="B22" s="3" t="s">
        <v>48</v>
      </c>
      <c r="C22" s="3">
        <v>72.2</v>
      </c>
      <c r="D22" s="3">
        <v>62.9</v>
      </c>
      <c r="E22" s="3">
        <v>77.2</v>
      </c>
      <c r="F22" s="3">
        <v>77</v>
      </c>
      <c r="G22" s="3">
        <v>81.5</v>
      </c>
      <c r="H22" s="3">
        <v>84</v>
      </c>
      <c r="I22" s="3">
        <v>85.1</v>
      </c>
      <c r="J22" s="3">
        <v>86.2</v>
      </c>
      <c r="K22" s="3">
        <v>81.5</v>
      </c>
      <c r="L22" s="3">
        <v>79</v>
      </c>
      <c r="M22" s="3">
        <v>79.7</v>
      </c>
      <c r="N22" s="3">
        <v>78.5</v>
      </c>
      <c r="O22" s="3">
        <v>79.099999999999994</v>
      </c>
    </row>
    <row r="23" spans="2:15" x14ac:dyDescent="0.35">
      <c r="B23" s="3" t="s">
        <v>230</v>
      </c>
      <c r="C23" s="3">
        <v>3.3</v>
      </c>
      <c r="D23" s="3">
        <v>6.6</v>
      </c>
      <c r="E23" s="3">
        <v>0.3</v>
      </c>
      <c r="F23" s="3">
        <v>0.6</v>
      </c>
      <c r="G23" s="3">
        <v>0.6</v>
      </c>
      <c r="H23" s="3">
        <v>1.2</v>
      </c>
      <c r="I23" s="3">
        <v>0.3</v>
      </c>
      <c r="J23" s="3">
        <v>0.6</v>
      </c>
      <c r="K23" s="3">
        <v>0.5</v>
      </c>
      <c r="L23" s="3">
        <v>0.7</v>
      </c>
      <c r="M23" s="3">
        <v>0.9</v>
      </c>
      <c r="N23" s="3">
        <v>1.7</v>
      </c>
      <c r="O23" s="3">
        <v>1.3</v>
      </c>
    </row>
    <row r="24" spans="2:15" x14ac:dyDescent="0.35">
      <c r="B24" s="3" t="s">
        <v>49</v>
      </c>
      <c r="C24" s="3">
        <v>21.9</v>
      </c>
      <c r="D24" s="3">
        <v>20.100000000000001</v>
      </c>
      <c r="E24" s="3">
        <v>19.3</v>
      </c>
      <c r="F24" s="3">
        <v>19.100000000000001</v>
      </c>
      <c r="G24" s="3">
        <v>15.3</v>
      </c>
      <c r="H24" s="3">
        <v>12.6</v>
      </c>
      <c r="I24" s="3">
        <v>12.6</v>
      </c>
      <c r="J24" s="3">
        <v>11.2</v>
      </c>
      <c r="K24" s="3">
        <v>16.3</v>
      </c>
      <c r="L24" s="3">
        <v>17.3</v>
      </c>
      <c r="M24" s="3">
        <v>17</v>
      </c>
      <c r="N24" s="3">
        <v>16</v>
      </c>
      <c r="O24" s="3">
        <v>16.5</v>
      </c>
    </row>
    <row r="25" spans="2:15" x14ac:dyDescent="0.35">
      <c r="B25" s="3" t="s">
        <v>50</v>
      </c>
      <c r="C25" s="3">
        <v>1</v>
      </c>
      <c r="D25" s="3">
        <v>7.8</v>
      </c>
      <c r="E25" s="3">
        <v>1.1000000000000001</v>
      </c>
      <c r="F25" s="3">
        <v>1.5</v>
      </c>
      <c r="G25" s="3">
        <v>0.7</v>
      </c>
      <c r="H25" s="3">
        <v>1.1000000000000001</v>
      </c>
      <c r="I25" s="3">
        <v>0.2</v>
      </c>
      <c r="J25" s="3">
        <v>0.8</v>
      </c>
      <c r="K25" s="3">
        <v>0.7</v>
      </c>
      <c r="L25" s="3">
        <v>1.6</v>
      </c>
      <c r="M25" s="3">
        <v>0.8</v>
      </c>
      <c r="N25" s="3">
        <v>2.2999999999999998</v>
      </c>
      <c r="O25" s="3">
        <v>1.5</v>
      </c>
    </row>
    <row r="26" spans="2:15" x14ac:dyDescent="0.35">
      <c r="B26" s="3" t="s">
        <v>51</v>
      </c>
      <c r="C26" s="3">
        <v>0.5</v>
      </c>
      <c r="D26" s="3">
        <v>1</v>
      </c>
      <c r="E26" s="3">
        <v>0.8</v>
      </c>
      <c r="F26" s="3">
        <v>0.9</v>
      </c>
      <c r="G26" s="3">
        <v>0.4</v>
      </c>
      <c r="H26" s="3">
        <v>0.6</v>
      </c>
      <c r="I26" s="3">
        <v>0.8</v>
      </c>
      <c r="J26" s="3">
        <v>0.5</v>
      </c>
      <c r="K26" s="3">
        <v>0.4</v>
      </c>
      <c r="L26" s="3">
        <v>0.8</v>
      </c>
      <c r="M26" s="3">
        <v>0.6</v>
      </c>
      <c r="N26" s="3">
        <v>0.8</v>
      </c>
      <c r="O26" s="3">
        <v>0.7</v>
      </c>
    </row>
    <row r="27" spans="2:15" x14ac:dyDescent="0.35">
      <c r="B27" s="3" t="s">
        <v>52</v>
      </c>
      <c r="C27" s="3">
        <v>0.7</v>
      </c>
      <c r="D27" s="3">
        <v>1.3</v>
      </c>
      <c r="E27" s="3">
        <v>1.2</v>
      </c>
      <c r="F27" s="3">
        <v>0.8</v>
      </c>
      <c r="G27" s="3">
        <v>1.3</v>
      </c>
      <c r="H27" s="3">
        <v>0.5</v>
      </c>
      <c r="I27" s="3">
        <v>1</v>
      </c>
      <c r="J27" s="3">
        <v>0.7</v>
      </c>
      <c r="K27" s="3">
        <v>0.5</v>
      </c>
      <c r="L27" s="3">
        <v>0.4</v>
      </c>
      <c r="M27" s="3">
        <v>0.9</v>
      </c>
      <c r="N27" s="3">
        <v>0.7</v>
      </c>
      <c r="O27" s="3">
        <v>0.8</v>
      </c>
    </row>
    <row r="28" spans="2:15" x14ac:dyDescent="0.35">
      <c r="B28" s="3" t="s">
        <v>228</v>
      </c>
      <c r="C28" s="3">
        <v>0.5</v>
      </c>
      <c r="D28" s="3">
        <v>0.3</v>
      </c>
      <c r="E28" s="3">
        <v>0.1</v>
      </c>
      <c r="F28" s="3">
        <v>0</v>
      </c>
      <c r="G28" s="3">
        <v>0.2</v>
      </c>
      <c r="H28" s="3">
        <v>0.1</v>
      </c>
      <c r="I28" s="3">
        <v>0</v>
      </c>
      <c r="J28" s="3">
        <v>0.1</v>
      </c>
      <c r="K28" s="3">
        <v>0.1</v>
      </c>
      <c r="L28" s="3">
        <v>0.1</v>
      </c>
      <c r="M28" s="3">
        <v>0.1</v>
      </c>
      <c r="N28" s="3">
        <v>0.1</v>
      </c>
      <c r="O28" s="3">
        <v>0.1</v>
      </c>
    </row>
    <row r="29" spans="2:15" x14ac:dyDescent="0.35">
      <c r="B29" s="15" t="s">
        <v>2</v>
      </c>
      <c r="C29" s="15">
        <v>100</v>
      </c>
      <c r="D29" s="15">
        <v>100</v>
      </c>
      <c r="E29" s="15">
        <v>100</v>
      </c>
      <c r="F29" s="15">
        <v>100</v>
      </c>
      <c r="G29" s="15">
        <v>100</v>
      </c>
      <c r="H29" s="15">
        <v>100</v>
      </c>
      <c r="I29" s="15">
        <v>100</v>
      </c>
      <c r="J29" s="15">
        <v>100</v>
      </c>
      <c r="K29" s="15">
        <v>100</v>
      </c>
      <c r="L29" s="15">
        <v>100</v>
      </c>
      <c r="M29" s="15">
        <v>100</v>
      </c>
      <c r="N29" s="15">
        <v>100</v>
      </c>
      <c r="O29" s="15">
        <v>100</v>
      </c>
    </row>
    <row r="30" spans="2:15" x14ac:dyDescent="0.35">
      <c r="B30" s="3" t="s">
        <v>54</v>
      </c>
      <c r="C30" s="3">
        <v>75.5</v>
      </c>
      <c r="D30" s="3">
        <v>69.5</v>
      </c>
      <c r="E30" s="3">
        <v>77.5</v>
      </c>
      <c r="F30" s="3">
        <v>77.599999999999994</v>
      </c>
      <c r="G30" s="3">
        <v>82.1</v>
      </c>
      <c r="H30" s="3">
        <v>85.2</v>
      </c>
      <c r="I30" s="3">
        <v>85.4</v>
      </c>
      <c r="J30" s="3">
        <v>86.7</v>
      </c>
      <c r="K30" s="3">
        <v>82</v>
      </c>
      <c r="L30" s="3">
        <v>79.7</v>
      </c>
      <c r="M30" s="3">
        <v>80.599999999999994</v>
      </c>
      <c r="N30" s="3">
        <v>80.099999999999994</v>
      </c>
      <c r="O30" s="3">
        <v>80.400000000000006</v>
      </c>
    </row>
    <row r="31" spans="2:15" x14ac:dyDescent="0.35">
      <c r="B31" s="3" t="s">
        <v>55</v>
      </c>
      <c r="C31" s="3">
        <v>24.1</v>
      </c>
      <c r="D31" s="3">
        <v>30.2</v>
      </c>
      <c r="E31" s="3">
        <v>22.4</v>
      </c>
      <c r="F31" s="3">
        <v>22.3</v>
      </c>
      <c r="G31" s="3">
        <v>17.7</v>
      </c>
      <c r="H31" s="3">
        <v>14.7</v>
      </c>
      <c r="I31" s="3">
        <v>14.6</v>
      </c>
      <c r="J31" s="3">
        <v>13.2</v>
      </c>
      <c r="K31" s="3">
        <v>17.899999999999999</v>
      </c>
      <c r="L31" s="3">
        <v>20.2</v>
      </c>
      <c r="M31" s="3">
        <v>19.2</v>
      </c>
      <c r="N31" s="3">
        <v>19.8</v>
      </c>
      <c r="O31" s="3">
        <v>19.5</v>
      </c>
    </row>
    <row r="32" spans="2:15" x14ac:dyDescent="0.35">
      <c r="B32" s="3" t="s">
        <v>228</v>
      </c>
      <c r="C32" s="3">
        <v>0.5</v>
      </c>
      <c r="D32" s="3">
        <v>0.3</v>
      </c>
      <c r="E32" s="3">
        <v>0.1</v>
      </c>
      <c r="F32" s="3">
        <v>0</v>
      </c>
      <c r="G32" s="3">
        <v>0.2</v>
      </c>
      <c r="H32" s="3">
        <v>0.1</v>
      </c>
      <c r="I32" s="3">
        <v>0</v>
      </c>
      <c r="J32" s="3">
        <v>0.1</v>
      </c>
      <c r="K32" s="3">
        <v>0.1</v>
      </c>
      <c r="L32" s="3">
        <v>0.1</v>
      </c>
      <c r="M32" s="3">
        <v>0.1</v>
      </c>
      <c r="N32" s="3">
        <v>0.1</v>
      </c>
      <c r="O32" s="3">
        <v>0.1</v>
      </c>
    </row>
    <row r="33" spans="2:15" x14ac:dyDescent="0.35">
      <c r="B33" s="15" t="s">
        <v>2</v>
      </c>
      <c r="C33" s="15">
        <v>100</v>
      </c>
      <c r="D33" s="15">
        <v>100</v>
      </c>
      <c r="E33" s="15">
        <v>100</v>
      </c>
      <c r="F33" s="15">
        <v>100</v>
      </c>
      <c r="G33" s="15">
        <v>100</v>
      </c>
      <c r="H33" s="15">
        <v>100</v>
      </c>
      <c r="I33" s="15">
        <v>100</v>
      </c>
      <c r="J33" s="15">
        <v>100</v>
      </c>
      <c r="K33" s="15">
        <v>100</v>
      </c>
      <c r="L33" s="15">
        <v>100</v>
      </c>
      <c r="M33" s="15">
        <v>100</v>
      </c>
      <c r="N33" s="15">
        <v>100</v>
      </c>
      <c r="O33" s="15">
        <v>100</v>
      </c>
    </row>
    <row r="34" spans="2:15" x14ac:dyDescent="0.35">
      <c r="B34" s="208" t="s">
        <v>96</v>
      </c>
    </row>
  </sheetData>
  <mergeCells count="16">
    <mergeCell ref="B19:B21"/>
    <mergeCell ref="C19:O19"/>
    <mergeCell ref="C20:D20"/>
    <mergeCell ref="E20:F20"/>
    <mergeCell ref="G20:H20"/>
    <mergeCell ref="I20:J20"/>
    <mergeCell ref="K20:L20"/>
    <mergeCell ref="M20:O20"/>
    <mergeCell ref="B4:B6"/>
    <mergeCell ref="C4:O4"/>
    <mergeCell ref="C5:D5"/>
    <mergeCell ref="E5:F5"/>
    <mergeCell ref="G5:H5"/>
    <mergeCell ref="I5:J5"/>
    <mergeCell ref="K5:L5"/>
    <mergeCell ref="M5:O5"/>
  </mergeCells>
  <pageMargins left="0.7" right="0.7" top="0.75" bottom="0.75" header="0.3" footer="0.3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G17" sqref="G17"/>
    </sheetView>
  </sheetViews>
  <sheetFormatPr defaultColWidth="8.81640625" defaultRowHeight="14.5" x14ac:dyDescent="0.35"/>
  <sheetData>
    <row r="2" spans="2:11" ht="15.5" x14ac:dyDescent="0.35">
      <c r="B2" s="11" t="s">
        <v>269</v>
      </c>
    </row>
    <row r="3" spans="2:11" ht="15" thickBot="1" x14ac:dyDescent="0.4"/>
    <row r="4" spans="2:11" ht="14.25" customHeight="1" thickBot="1" x14ac:dyDescent="0.4">
      <c r="C4" s="348" t="s">
        <v>289</v>
      </c>
      <c r="D4" s="228" t="s">
        <v>60</v>
      </c>
      <c r="E4" s="355" t="s">
        <v>15</v>
      </c>
      <c r="F4" s="356"/>
      <c r="G4" s="357"/>
      <c r="H4" s="207" t="s">
        <v>16</v>
      </c>
      <c r="I4" s="206"/>
      <c r="J4" s="205"/>
    </row>
    <row r="5" spans="2:11" ht="15" thickBot="1" x14ac:dyDescent="0.4">
      <c r="C5" s="350"/>
      <c r="D5" s="360"/>
      <c r="E5" s="89" t="s">
        <v>17</v>
      </c>
      <c r="F5" s="89" t="s">
        <v>14</v>
      </c>
      <c r="G5" s="89" t="s">
        <v>2</v>
      </c>
      <c r="H5" s="87" t="s">
        <v>17</v>
      </c>
      <c r="I5" s="87" t="s">
        <v>14</v>
      </c>
      <c r="J5" s="87" t="s">
        <v>2</v>
      </c>
    </row>
    <row r="6" spans="2:11" ht="15" thickBot="1" x14ac:dyDescent="0.4">
      <c r="C6" s="358" t="s">
        <v>5</v>
      </c>
      <c r="D6" s="177" t="s">
        <v>301</v>
      </c>
      <c r="E6" s="102">
        <v>31.2</v>
      </c>
      <c r="F6" s="102">
        <v>29.3</v>
      </c>
      <c r="G6" s="102">
        <v>30.3</v>
      </c>
      <c r="H6" s="91">
        <v>31.8</v>
      </c>
      <c r="I6" s="91">
        <v>31.8</v>
      </c>
      <c r="J6" s="91">
        <v>31.8</v>
      </c>
    </row>
    <row r="7" spans="2:11" ht="15" thickBot="1" x14ac:dyDescent="0.4">
      <c r="C7" s="359"/>
      <c r="D7" s="177" t="s">
        <v>302</v>
      </c>
      <c r="E7" s="102">
        <v>27</v>
      </c>
      <c r="F7" s="102">
        <v>24</v>
      </c>
      <c r="G7" s="102">
        <v>25</v>
      </c>
      <c r="H7" s="91">
        <v>27</v>
      </c>
      <c r="I7" s="91">
        <v>25</v>
      </c>
      <c r="J7" s="91">
        <v>26</v>
      </c>
    </row>
    <row r="8" spans="2:11" ht="15" thickBot="1" x14ac:dyDescent="0.4">
      <c r="C8" s="358" t="s">
        <v>6</v>
      </c>
      <c r="D8" s="177" t="s">
        <v>301</v>
      </c>
      <c r="E8" s="102">
        <v>38.1</v>
      </c>
      <c r="F8" s="102">
        <v>28.5</v>
      </c>
      <c r="G8" s="102">
        <v>33.299999999999997</v>
      </c>
      <c r="H8" s="91">
        <v>39.799999999999997</v>
      </c>
      <c r="I8" s="91">
        <v>30.8</v>
      </c>
      <c r="J8" s="91">
        <v>34.9</v>
      </c>
    </row>
    <row r="9" spans="2:11" ht="15" thickBot="1" x14ac:dyDescent="0.4">
      <c r="C9" s="359"/>
      <c r="D9" s="177" t="s">
        <v>302</v>
      </c>
      <c r="E9" s="102">
        <v>35</v>
      </c>
      <c r="F9" s="102">
        <v>25</v>
      </c>
      <c r="G9" s="102">
        <v>30</v>
      </c>
      <c r="H9" s="91">
        <v>36</v>
      </c>
      <c r="I9" s="91">
        <v>25</v>
      </c>
      <c r="J9" s="91">
        <v>30</v>
      </c>
    </row>
    <row r="10" spans="2:11" ht="15" thickBot="1" x14ac:dyDescent="0.4">
      <c r="C10" s="358" t="s">
        <v>7</v>
      </c>
      <c r="D10" s="177" t="s">
        <v>301</v>
      </c>
      <c r="E10" s="102">
        <v>40.299999999999997</v>
      </c>
      <c r="F10" s="102">
        <v>29.2</v>
      </c>
      <c r="G10" s="102">
        <v>34.6</v>
      </c>
      <c r="H10" s="91">
        <v>41.4</v>
      </c>
      <c r="I10" s="91">
        <v>31.9</v>
      </c>
      <c r="J10" s="91">
        <v>36.6</v>
      </c>
    </row>
    <row r="11" spans="2:11" ht="15" thickBot="1" x14ac:dyDescent="0.4">
      <c r="C11" s="359"/>
      <c r="D11" s="177" t="s">
        <v>302</v>
      </c>
      <c r="E11" s="102">
        <v>36</v>
      </c>
      <c r="F11" s="102">
        <v>28</v>
      </c>
      <c r="G11" s="102">
        <v>30</v>
      </c>
      <c r="H11" s="91">
        <v>38</v>
      </c>
      <c r="I11" s="91">
        <v>29</v>
      </c>
      <c r="J11" s="91">
        <v>32</v>
      </c>
    </row>
    <row r="12" spans="2:11" ht="15" thickBot="1" x14ac:dyDescent="0.4">
      <c r="C12" s="353" t="s">
        <v>61</v>
      </c>
      <c r="D12" s="177" t="s">
        <v>301</v>
      </c>
      <c r="E12" s="102">
        <v>37.5</v>
      </c>
      <c r="F12" s="102">
        <v>29</v>
      </c>
      <c r="G12" s="102">
        <v>33.200000000000003</v>
      </c>
      <c r="H12" s="91">
        <v>38.700000000000003</v>
      </c>
      <c r="I12" s="91">
        <v>31.5</v>
      </c>
      <c r="J12" s="91">
        <v>35</v>
      </c>
    </row>
    <row r="13" spans="2:11" ht="15" thickBot="1" x14ac:dyDescent="0.4">
      <c r="C13" s="354"/>
      <c r="D13" s="177" t="s">
        <v>302</v>
      </c>
      <c r="E13" s="102">
        <v>35</v>
      </c>
      <c r="F13" s="102">
        <v>25</v>
      </c>
      <c r="G13" s="102">
        <v>30</v>
      </c>
      <c r="H13" s="91">
        <v>35</v>
      </c>
      <c r="I13" s="91">
        <v>27</v>
      </c>
      <c r="J13" s="91">
        <v>30</v>
      </c>
    </row>
    <row r="15" spans="2:11" x14ac:dyDescent="0.35">
      <c r="B15" s="172" t="s">
        <v>234</v>
      </c>
      <c r="K15" s="172"/>
    </row>
  </sheetData>
  <mergeCells count="7">
    <mergeCell ref="C12:C13"/>
    <mergeCell ref="E4:G4"/>
    <mergeCell ref="C6:C7"/>
    <mergeCell ref="C8:C9"/>
    <mergeCell ref="C10:C11"/>
    <mergeCell ref="C4:C5"/>
    <mergeCell ref="D4:D5"/>
  </mergeCells>
  <pageMargins left="0.7" right="0.7" top="0.75" bottom="0.75" header="0.3" footer="0.3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L6" sqref="L6"/>
    </sheetView>
  </sheetViews>
  <sheetFormatPr defaultColWidth="8.81640625" defaultRowHeight="14.5" x14ac:dyDescent="0.35"/>
  <cols>
    <col min="2" max="2" width="16.54296875" customWidth="1"/>
    <col min="3" max="5" width="8.81640625" customWidth="1"/>
    <col min="6" max="6" width="11.1796875" customWidth="1"/>
    <col min="10" max="10" width="9.7265625" customWidth="1"/>
  </cols>
  <sheetData>
    <row r="2" spans="2:10" ht="15.5" x14ac:dyDescent="0.35">
      <c r="B2" s="11" t="s">
        <v>268</v>
      </c>
      <c r="C2" s="11"/>
      <c r="D2" s="11"/>
      <c r="E2" s="11"/>
      <c r="F2" s="11"/>
    </row>
    <row r="3" spans="2:10" ht="15" thickBot="1" x14ac:dyDescent="0.4"/>
    <row r="4" spans="2:10" ht="15" thickBot="1" x14ac:dyDescent="0.4">
      <c r="B4" s="361" t="s">
        <v>246</v>
      </c>
      <c r="C4" s="267" t="s">
        <v>15</v>
      </c>
      <c r="D4" s="268"/>
      <c r="E4" s="268"/>
      <c r="F4" s="269"/>
      <c r="G4" s="363" t="s">
        <v>16</v>
      </c>
      <c r="H4" s="364"/>
      <c r="I4" s="364"/>
      <c r="J4" s="365"/>
    </row>
    <row r="5" spans="2:10" ht="15" thickBot="1" x14ac:dyDescent="0.4">
      <c r="B5" s="362"/>
      <c r="C5" s="108" t="s">
        <v>5</v>
      </c>
      <c r="D5" s="108" t="s">
        <v>6</v>
      </c>
      <c r="E5" s="108" t="s">
        <v>7</v>
      </c>
      <c r="F5" s="108" t="s">
        <v>61</v>
      </c>
      <c r="G5" s="84" t="s">
        <v>5</v>
      </c>
      <c r="H5" s="115" t="s">
        <v>6</v>
      </c>
      <c r="I5" s="210" t="s">
        <v>7</v>
      </c>
      <c r="J5" s="210" t="s">
        <v>61</v>
      </c>
    </row>
    <row r="6" spans="2:10" ht="15" thickBot="1" x14ac:dyDescent="0.4">
      <c r="B6" s="211" t="s">
        <v>186</v>
      </c>
      <c r="C6" s="117">
        <v>7.3</v>
      </c>
      <c r="D6" s="117">
        <v>4.8</v>
      </c>
      <c r="E6" s="117">
        <v>3.6</v>
      </c>
      <c r="F6" s="117">
        <v>4.8</v>
      </c>
      <c r="G6" s="75">
        <v>8.8000000000000007</v>
      </c>
      <c r="H6" s="116">
        <v>4.4000000000000004</v>
      </c>
      <c r="I6" s="75">
        <v>3</v>
      </c>
      <c r="J6" s="75">
        <v>4.7</v>
      </c>
    </row>
    <row r="7" spans="2:10" ht="15" thickBot="1" x14ac:dyDescent="0.4">
      <c r="B7" s="211" t="s">
        <v>187</v>
      </c>
      <c r="C7" s="117">
        <v>12.9</v>
      </c>
      <c r="D7" s="117">
        <v>8.6999999999999993</v>
      </c>
      <c r="E7" s="117">
        <v>7.9</v>
      </c>
      <c r="F7" s="117">
        <v>9.1999999999999993</v>
      </c>
      <c r="G7" s="118">
        <v>11.8</v>
      </c>
      <c r="H7" s="113">
        <v>8.8000000000000007</v>
      </c>
      <c r="I7" s="75">
        <v>6.6000000000000005</v>
      </c>
      <c r="J7" s="75">
        <v>8.5</v>
      </c>
    </row>
    <row r="8" spans="2:10" ht="15" thickBot="1" x14ac:dyDescent="0.4">
      <c r="B8" s="211" t="s">
        <v>188</v>
      </c>
      <c r="C8" s="117">
        <v>10.6</v>
      </c>
      <c r="D8" s="117">
        <v>9.1</v>
      </c>
      <c r="E8" s="117">
        <v>7.3</v>
      </c>
      <c r="F8" s="117">
        <v>8.6</v>
      </c>
      <c r="G8" s="75">
        <v>10.9</v>
      </c>
      <c r="H8" s="75">
        <v>9.6000000000000014</v>
      </c>
      <c r="I8" s="75">
        <v>8</v>
      </c>
      <c r="J8" s="75">
        <v>9.2000000000000011</v>
      </c>
    </row>
    <row r="9" spans="2:10" ht="15" thickBot="1" x14ac:dyDescent="0.4">
      <c r="B9" s="211" t="s">
        <v>189</v>
      </c>
      <c r="C9" s="117">
        <v>10.4</v>
      </c>
      <c r="D9" s="117">
        <v>10.5</v>
      </c>
      <c r="E9" s="117">
        <v>9.5</v>
      </c>
      <c r="F9" s="117">
        <v>10</v>
      </c>
      <c r="G9" s="75">
        <v>10.100000000000001</v>
      </c>
      <c r="H9" s="75">
        <v>9.4</v>
      </c>
      <c r="I9" s="75">
        <v>9.3000000000000007</v>
      </c>
      <c r="J9" s="75">
        <v>9.5</v>
      </c>
    </row>
    <row r="10" spans="2:10" ht="15" thickBot="1" x14ac:dyDescent="0.4">
      <c r="B10" s="211" t="s">
        <v>190</v>
      </c>
      <c r="C10" s="117">
        <v>9.8000000000000007</v>
      </c>
      <c r="D10" s="117">
        <v>10</v>
      </c>
      <c r="E10" s="117">
        <v>10.6</v>
      </c>
      <c r="F10" s="117">
        <v>10.199999999999999</v>
      </c>
      <c r="G10" s="75">
        <v>8.3000000000000007</v>
      </c>
      <c r="H10" s="75">
        <v>10.9</v>
      </c>
      <c r="I10" s="75">
        <v>9.1</v>
      </c>
      <c r="J10" s="75">
        <v>9.5</v>
      </c>
    </row>
    <row r="11" spans="2:10" ht="15" thickBot="1" x14ac:dyDescent="0.4">
      <c r="B11" s="211" t="s">
        <v>191</v>
      </c>
      <c r="C11" s="117">
        <v>10.8</v>
      </c>
      <c r="D11" s="117">
        <v>11.7</v>
      </c>
      <c r="E11" s="117">
        <v>12</v>
      </c>
      <c r="F11" s="117">
        <v>11.6</v>
      </c>
      <c r="G11" s="75">
        <v>10</v>
      </c>
      <c r="H11" s="75">
        <v>10.4</v>
      </c>
      <c r="I11" s="75">
        <v>12.3</v>
      </c>
      <c r="J11" s="75">
        <v>11.100000000000001</v>
      </c>
    </row>
    <row r="12" spans="2:10" ht="15" thickBot="1" x14ac:dyDescent="0.4">
      <c r="B12" s="211" t="s">
        <v>192</v>
      </c>
      <c r="C12" s="117">
        <v>5.2</v>
      </c>
      <c r="D12" s="117">
        <v>6.3</v>
      </c>
      <c r="E12" s="117">
        <v>6.8</v>
      </c>
      <c r="F12" s="117">
        <v>6.3</v>
      </c>
      <c r="G12" s="75">
        <v>5</v>
      </c>
      <c r="H12" s="75">
        <v>5.5</v>
      </c>
      <c r="I12" s="75">
        <v>6.6000000000000005</v>
      </c>
      <c r="J12" s="75">
        <v>5.9</v>
      </c>
    </row>
    <row r="13" spans="2:10" ht="15" thickBot="1" x14ac:dyDescent="0.4">
      <c r="B13" s="211" t="s">
        <v>193</v>
      </c>
      <c r="C13" s="117">
        <v>8</v>
      </c>
      <c r="D13" s="117">
        <v>9.3000000000000007</v>
      </c>
      <c r="E13" s="117">
        <v>10.3</v>
      </c>
      <c r="F13" s="117">
        <v>9.5</v>
      </c>
      <c r="G13" s="75">
        <v>5.2</v>
      </c>
      <c r="H13" s="75">
        <v>8.1</v>
      </c>
      <c r="I13" s="75">
        <v>10.3</v>
      </c>
      <c r="J13" s="75">
        <v>8.4</v>
      </c>
    </row>
    <row r="14" spans="2:10" ht="15" thickBot="1" x14ac:dyDescent="0.4">
      <c r="B14" s="211" t="s">
        <v>194</v>
      </c>
      <c r="C14" s="117">
        <v>4</v>
      </c>
      <c r="D14" s="117">
        <v>4.9000000000000004</v>
      </c>
      <c r="E14" s="117">
        <v>6.2</v>
      </c>
      <c r="F14" s="117">
        <v>5.3</v>
      </c>
      <c r="G14" s="75">
        <v>5.2</v>
      </c>
      <c r="H14" s="75">
        <v>5.2</v>
      </c>
      <c r="I14" s="75">
        <v>6.5</v>
      </c>
      <c r="J14" s="75">
        <v>5.8000000000000007</v>
      </c>
    </row>
    <row r="15" spans="2:10" ht="15" thickBot="1" x14ac:dyDescent="0.4">
      <c r="B15" s="211" t="s">
        <v>195</v>
      </c>
      <c r="C15" s="117">
        <v>4.0999999999999996</v>
      </c>
      <c r="D15" s="117">
        <v>5.2</v>
      </c>
      <c r="E15" s="117">
        <v>6.7</v>
      </c>
      <c r="F15" s="117">
        <v>5.6</v>
      </c>
      <c r="G15" s="75">
        <v>3.8000000000000003</v>
      </c>
      <c r="H15" s="75">
        <v>5.1000000000000005</v>
      </c>
      <c r="I15" s="75">
        <v>5.8000000000000007</v>
      </c>
      <c r="J15" s="75">
        <v>5.1000000000000005</v>
      </c>
    </row>
    <row r="16" spans="2:10" ht="15" thickBot="1" x14ac:dyDescent="0.4">
      <c r="B16" s="211" t="s">
        <v>196</v>
      </c>
      <c r="C16" s="117">
        <v>17</v>
      </c>
      <c r="D16" s="117">
        <v>19.399999999999999</v>
      </c>
      <c r="E16" s="117">
        <v>19.3</v>
      </c>
      <c r="F16" s="117">
        <v>18.8</v>
      </c>
      <c r="G16" s="75">
        <v>20.900000000000002</v>
      </c>
      <c r="H16" s="75">
        <v>22.6</v>
      </c>
      <c r="I16" s="75">
        <v>22.5</v>
      </c>
      <c r="J16" s="75">
        <v>22.200000000000003</v>
      </c>
    </row>
    <row r="17" spans="2:10" ht="15" thickBot="1" x14ac:dyDescent="0.4">
      <c r="B17" s="209" t="s">
        <v>2</v>
      </c>
      <c r="C17" s="117">
        <v>100</v>
      </c>
      <c r="D17" s="117">
        <v>100</v>
      </c>
      <c r="E17" s="117">
        <v>100</v>
      </c>
      <c r="F17" s="117">
        <v>100</v>
      </c>
      <c r="G17" s="75">
        <v>100</v>
      </c>
      <c r="H17" s="75">
        <v>100</v>
      </c>
      <c r="I17" s="75">
        <v>100</v>
      </c>
      <c r="J17" s="75">
        <v>100</v>
      </c>
    </row>
    <row r="18" spans="2:10" x14ac:dyDescent="0.35">
      <c r="B18" s="76" t="s">
        <v>234</v>
      </c>
      <c r="C18" s="76"/>
      <c r="D18" s="76"/>
      <c r="E18" s="76"/>
      <c r="F18" s="76"/>
    </row>
  </sheetData>
  <mergeCells count="3">
    <mergeCell ref="B4:B5"/>
    <mergeCell ref="C4:F4"/>
    <mergeCell ref="G4:J4"/>
  </mergeCells>
  <pageMargins left="0.7" right="0.7" top="0.75" bottom="0.75" header="0.3" footer="0.3"/>
  <pageSetup orientation="portrait" horizontalDpi="4294967292" vertic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8"/>
  <sheetViews>
    <sheetView workbookViewId="0">
      <selection activeCell="B23" sqref="B23"/>
    </sheetView>
  </sheetViews>
  <sheetFormatPr defaultColWidth="8.81640625" defaultRowHeight="14.5" x14ac:dyDescent="0.35"/>
  <cols>
    <col min="2" max="2" width="24.81640625" customWidth="1"/>
    <col min="11" max="11" width="15" customWidth="1"/>
    <col min="13" max="13" width="24.81640625" customWidth="1"/>
  </cols>
  <sheetData>
    <row r="2" spans="2:11" ht="15.5" x14ac:dyDescent="0.35">
      <c r="B2" s="11" t="s">
        <v>267</v>
      </c>
    </row>
    <row r="3" spans="2:11" ht="16" thickBot="1" x14ac:dyDescent="0.4">
      <c r="B3" s="11"/>
    </row>
    <row r="4" spans="2:11" ht="15" thickBot="1" x14ac:dyDescent="0.4">
      <c r="B4" s="361" t="s">
        <v>66</v>
      </c>
      <c r="C4" s="267" t="s">
        <v>5</v>
      </c>
      <c r="D4" s="269"/>
      <c r="E4" s="268" t="s">
        <v>6</v>
      </c>
      <c r="F4" s="269"/>
      <c r="G4" s="366" t="s">
        <v>7</v>
      </c>
      <c r="H4" s="367"/>
      <c r="I4" s="366" t="s">
        <v>47</v>
      </c>
      <c r="J4" s="367"/>
      <c r="K4" s="368"/>
    </row>
    <row r="5" spans="2:11" ht="15" thickBot="1" x14ac:dyDescent="0.4">
      <c r="B5" s="362"/>
      <c r="C5" s="108" t="s">
        <v>17</v>
      </c>
      <c r="D5" s="108" t="s">
        <v>14</v>
      </c>
      <c r="E5" s="108" t="s">
        <v>17</v>
      </c>
      <c r="F5" s="108" t="s">
        <v>14</v>
      </c>
      <c r="G5" s="84" t="s">
        <v>17</v>
      </c>
      <c r="H5" s="115" t="s">
        <v>14</v>
      </c>
      <c r="I5" s="216" t="s">
        <v>17</v>
      </c>
      <c r="J5" s="216" t="s">
        <v>14</v>
      </c>
      <c r="K5" s="212" t="s">
        <v>2</v>
      </c>
    </row>
    <row r="6" spans="2:11" ht="15" thickBot="1" x14ac:dyDescent="0.4">
      <c r="B6" s="213" t="s">
        <v>67</v>
      </c>
      <c r="C6" s="117">
        <v>9.8000000000000007</v>
      </c>
      <c r="D6" s="117">
        <v>12.700000000000001</v>
      </c>
      <c r="E6" s="117">
        <v>15.5</v>
      </c>
      <c r="F6" s="117">
        <v>17.3</v>
      </c>
      <c r="G6" s="75">
        <v>16.900000000000002</v>
      </c>
      <c r="H6" s="116">
        <v>20.5</v>
      </c>
      <c r="I6" s="75">
        <v>14.8</v>
      </c>
      <c r="J6" s="75">
        <v>17.7</v>
      </c>
      <c r="K6" s="213">
        <v>16.3</v>
      </c>
    </row>
    <row r="7" spans="2:11" ht="15" thickBot="1" x14ac:dyDescent="0.4">
      <c r="B7" s="213" t="s">
        <v>68</v>
      </c>
      <c r="C7" s="117">
        <v>30.900000000000002</v>
      </c>
      <c r="D7" s="117">
        <v>22.400000000000002</v>
      </c>
      <c r="E7" s="117">
        <v>40</v>
      </c>
      <c r="F7" s="117">
        <v>18.600000000000001</v>
      </c>
      <c r="G7" s="118">
        <v>41.5</v>
      </c>
      <c r="H7" s="113">
        <v>16.7</v>
      </c>
      <c r="I7" s="75">
        <v>38.5</v>
      </c>
      <c r="J7" s="75">
        <v>18.600000000000001</v>
      </c>
      <c r="K7" s="213">
        <v>28.1</v>
      </c>
    </row>
    <row r="8" spans="2:11" ht="15" thickBot="1" x14ac:dyDescent="0.4">
      <c r="B8" s="213" t="s">
        <v>69</v>
      </c>
      <c r="C8" s="117">
        <v>52.6</v>
      </c>
      <c r="D8" s="117">
        <v>59.300000000000004</v>
      </c>
      <c r="E8" s="117">
        <v>33.9</v>
      </c>
      <c r="F8" s="117">
        <v>54.2</v>
      </c>
      <c r="G8" s="75">
        <v>28.3</v>
      </c>
      <c r="H8" s="75">
        <v>49.400000000000006</v>
      </c>
      <c r="I8" s="75">
        <v>35.800000000000004</v>
      </c>
      <c r="J8" s="75">
        <v>53.2</v>
      </c>
      <c r="K8" s="213">
        <v>45</v>
      </c>
    </row>
    <row r="9" spans="2:11" ht="15" thickBot="1" x14ac:dyDescent="0.4">
      <c r="B9" s="213" t="s">
        <v>70</v>
      </c>
      <c r="C9" s="117">
        <v>5.3000000000000007</v>
      </c>
      <c r="D9" s="117">
        <v>3.6</v>
      </c>
      <c r="E9" s="117">
        <v>9.7000000000000011</v>
      </c>
      <c r="F9" s="117">
        <v>7.5</v>
      </c>
      <c r="G9" s="75">
        <v>13.200000000000001</v>
      </c>
      <c r="H9" s="75">
        <v>11.600000000000001</v>
      </c>
      <c r="I9" s="75">
        <v>10.200000000000001</v>
      </c>
      <c r="J9" s="75">
        <v>8.4</v>
      </c>
      <c r="K9" s="213">
        <v>9.3000000000000007</v>
      </c>
    </row>
    <row r="10" spans="2:11" ht="15" thickBot="1" x14ac:dyDescent="0.4">
      <c r="B10" s="213" t="s">
        <v>71</v>
      </c>
      <c r="C10" s="117">
        <v>1.4000000000000001</v>
      </c>
      <c r="D10" s="117">
        <v>2</v>
      </c>
      <c r="E10" s="117">
        <v>0.9</v>
      </c>
      <c r="F10" s="117">
        <v>2.4000000000000004</v>
      </c>
      <c r="G10" s="75">
        <v>0.1</v>
      </c>
      <c r="H10" s="75">
        <v>1.7000000000000002</v>
      </c>
      <c r="I10" s="75">
        <v>0.70000000000000007</v>
      </c>
      <c r="J10" s="75">
        <v>2</v>
      </c>
      <c r="K10" s="213">
        <v>1.4000000000000001</v>
      </c>
    </row>
    <row r="11" spans="2:11" ht="15" thickBot="1" x14ac:dyDescent="0.4">
      <c r="B11" s="213" t="s">
        <v>2</v>
      </c>
      <c r="C11" s="117">
        <v>100</v>
      </c>
      <c r="D11" s="117">
        <v>100</v>
      </c>
      <c r="E11" s="117">
        <v>100</v>
      </c>
      <c r="F11" s="117">
        <v>100</v>
      </c>
      <c r="G11" s="75">
        <v>100</v>
      </c>
      <c r="H11" s="75">
        <v>100</v>
      </c>
      <c r="I11" s="75">
        <v>100</v>
      </c>
      <c r="J11" s="75">
        <v>100</v>
      </c>
      <c r="K11" s="213">
        <v>100</v>
      </c>
    </row>
    <row r="12" spans="2:11" ht="28.5" thickBot="1" x14ac:dyDescent="0.4">
      <c r="B12" s="214" t="s">
        <v>72</v>
      </c>
      <c r="C12" s="218">
        <f>ROUND(271058.5,-3)/1000</f>
        <v>271</v>
      </c>
      <c r="D12" s="218">
        <f>ROUND(271936.2,-3)/1000</f>
        <v>272</v>
      </c>
      <c r="E12" s="218">
        <f>ROUND(387129.6,-3)/1000</f>
        <v>387</v>
      </c>
      <c r="F12" s="218">
        <f>ROUND(458785.3,-3)/1000</f>
        <v>459</v>
      </c>
      <c r="G12" s="219">
        <f>ROUND(503045.2,-3)/1000</f>
        <v>503</v>
      </c>
      <c r="H12" s="219">
        <f>ROUND(551271.8,-3)/1000</f>
        <v>551</v>
      </c>
      <c r="I12" s="219">
        <f>ROUND(1161233.2,-3)/1000</f>
        <v>1161</v>
      </c>
      <c r="J12" s="219">
        <f>ROUND(1281993.3,-3)/1000</f>
        <v>1282</v>
      </c>
      <c r="K12" s="217">
        <f>ROUND(2443226.5,-3)/1000</f>
        <v>2443</v>
      </c>
    </row>
    <row r="13" spans="2:11" x14ac:dyDescent="0.35">
      <c r="B13" s="172" t="s">
        <v>11</v>
      </c>
    </row>
    <row r="14" spans="2:11" ht="15" thickBot="1" x14ac:dyDescent="0.4"/>
    <row r="15" spans="2:11" ht="15" thickBot="1" x14ac:dyDescent="0.4">
      <c r="B15" s="361" t="s">
        <v>73</v>
      </c>
      <c r="C15" s="267" t="s">
        <v>5</v>
      </c>
      <c r="D15" s="268"/>
      <c r="E15" s="268" t="s">
        <v>6</v>
      </c>
      <c r="F15" s="269"/>
      <c r="G15" s="366" t="s">
        <v>7</v>
      </c>
      <c r="H15" s="367"/>
      <c r="I15" s="366" t="s">
        <v>47</v>
      </c>
      <c r="J15" s="367"/>
      <c r="K15" s="368"/>
    </row>
    <row r="16" spans="2:11" ht="15" thickBot="1" x14ac:dyDescent="0.4">
      <c r="B16" s="362"/>
      <c r="C16" s="108" t="s">
        <v>17</v>
      </c>
      <c r="D16" s="108" t="s">
        <v>14</v>
      </c>
      <c r="E16" s="108" t="s">
        <v>17</v>
      </c>
      <c r="F16" s="108" t="s">
        <v>14</v>
      </c>
      <c r="G16" s="84" t="s">
        <v>17</v>
      </c>
      <c r="H16" s="115" t="s">
        <v>14</v>
      </c>
      <c r="I16" s="215" t="s">
        <v>17</v>
      </c>
      <c r="J16" s="215" t="s">
        <v>14</v>
      </c>
      <c r="K16" s="212" t="s">
        <v>2</v>
      </c>
    </row>
    <row r="17" spans="2:22" ht="15" thickBot="1" x14ac:dyDescent="0.4">
      <c r="B17" s="213" t="s">
        <v>67</v>
      </c>
      <c r="C17" s="117">
        <v>13.9</v>
      </c>
      <c r="D17" s="117">
        <v>9.9</v>
      </c>
      <c r="E17" s="117">
        <v>13.4</v>
      </c>
      <c r="F17" s="117">
        <v>12</v>
      </c>
      <c r="G17" s="75">
        <v>12</v>
      </c>
      <c r="H17" s="116">
        <v>12.8</v>
      </c>
      <c r="I17" s="75">
        <v>13</v>
      </c>
      <c r="J17" s="75">
        <v>11.9</v>
      </c>
      <c r="K17" s="213">
        <v>12.4</v>
      </c>
    </row>
    <row r="18" spans="2:22" ht="15" thickBot="1" x14ac:dyDescent="0.4">
      <c r="B18" s="213" t="s">
        <v>68</v>
      </c>
      <c r="C18" s="117">
        <v>27.6</v>
      </c>
      <c r="D18" s="117">
        <v>20.6</v>
      </c>
      <c r="E18" s="117">
        <v>34.200000000000003</v>
      </c>
      <c r="F18" s="117">
        <v>15.1</v>
      </c>
      <c r="G18" s="118">
        <v>36.700000000000003</v>
      </c>
      <c r="H18" s="113">
        <v>12.8</v>
      </c>
      <c r="I18" s="75">
        <v>33.6</v>
      </c>
      <c r="J18" s="75">
        <v>15.3</v>
      </c>
      <c r="K18" s="213">
        <v>24.2</v>
      </c>
    </row>
    <row r="19" spans="2:22" ht="15" thickBot="1" x14ac:dyDescent="0.4">
      <c r="B19" s="213" t="s">
        <v>69</v>
      </c>
      <c r="C19" s="117">
        <v>51.7</v>
      </c>
      <c r="D19" s="117">
        <v>64.2</v>
      </c>
      <c r="E19" s="117">
        <v>39.700000000000003</v>
      </c>
      <c r="F19" s="117">
        <v>63.3</v>
      </c>
      <c r="G19" s="75">
        <v>36.299999999999997</v>
      </c>
      <c r="H19" s="75">
        <v>62.7</v>
      </c>
      <c r="I19" s="75">
        <v>41.2</v>
      </c>
      <c r="J19" s="75">
        <v>63.2</v>
      </c>
      <c r="K19" s="213">
        <v>52.5</v>
      </c>
    </row>
    <row r="20" spans="2:22" ht="15.75" customHeight="1" thickBot="1" x14ac:dyDescent="0.4">
      <c r="B20" s="213" t="s">
        <v>70</v>
      </c>
      <c r="C20" s="117">
        <v>5.5</v>
      </c>
      <c r="D20" s="117">
        <v>4.0999999999999996</v>
      </c>
      <c r="E20" s="117">
        <v>11.6</v>
      </c>
      <c r="F20" s="117">
        <v>7.6</v>
      </c>
      <c r="G20" s="75">
        <v>14.7</v>
      </c>
      <c r="H20" s="75">
        <v>10.3</v>
      </c>
      <c r="I20" s="75">
        <v>11.4</v>
      </c>
      <c r="J20" s="75">
        <v>8</v>
      </c>
      <c r="K20" s="213">
        <v>9.6999999999999993</v>
      </c>
    </row>
    <row r="21" spans="2:22" ht="15" thickBot="1" x14ac:dyDescent="0.4">
      <c r="B21" s="213" t="s">
        <v>71</v>
      </c>
      <c r="C21" s="117">
        <v>1.3</v>
      </c>
      <c r="D21" s="117">
        <v>1.2</v>
      </c>
      <c r="E21" s="117">
        <v>1.2</v>
      </c>
      <c r="F21" s="117">
        <v>1.9</v>
      </c>
      <c r="G21" s="75">
        <v>0.3</v>
      </c>
      <c r="H21" s="75">
        <v>1.4</v>
      </c>
      <c r="I21" s="75">
        <v>0.8</v>
      </c>
      <c r="J21" s="75">
        <v>1.5</v>
      </c>
      <c r="K21" s="213">
        <v>1.2</v>
      </c>
    </row>
    <row r="22" spans="2:22" ht="15" thickBot="1" x14ac:dyDescent="0.4">
      <c r="B22" s="213" t="s">
        <v>2</v>
      </c>
      <c r="C22" s="117">
        <v>100</v>
      </c>
      <c r="D22" s="117">
        <v>100</v>
      </c>
      <c r="E22" s="117">
        <v>100</v>
      </c>
      <c r="F22" s="117">
        <v>100</v>
      </c>
      <c r="G22" s="75">
        <v>100</v>
      </c>
      <c r="H22" s="75">
        <v>100</v>
      </c>
      <c r="I22" s="75">
        <v>100</v>
      </c>
      <c r="J22" s="75">
        <v>100</v>
      </c>
      <c r="K22" s="213">
        <v>100</v>
      </c>
    </row>
    <row r="23" spans="2:22" ht="28.5" thickBot="1" x14ac:dyDescent="0.4">
      <c r="B23" s="214" t="s">
        <v>72</v>
      </c>
      <c r="C23" s="117">
        <f>ROUND(287628,-3)/1000</f>
        <v>288</v>
      </c>
      <c r="D23" s="117">
        <f>ROUND(285779,-3)/1000</f>
        <v>286</v>
      </c>
      <c r="E23" s="117">
        <f>ROUND(419966,-3)/1000</f>
        <v>420</v>
      </c>
      <c r="F23" s="117">
        <f>ROUND(450919,-3)/1000</f>
        <v>451</v>
      </c>
      <c r="G23" s="75">
        <f>ROUND(498545,-3)/1000</f>
        <v>499</v>
      </c>
      <c r="H23" s="75">
        <f>ROUND(549097,-3)/1000</f>
        <v>549</v>
      </c>
      <c r="I23" s="75">
        <f>ROUND(1206139,-3)/1000</f>
        <v>1206</v>
      </c>
      <c r="J23" s="75">
        <f>ROUND(1285796,-3)/1000</f>
        <v>1286</v>
      </c>
      <c r="K23" s="213">
        <f>ROUND(2491935,-3)/1000</f>
        <v>2492</v>
      </c>
    </row>
    <row r="24" spans="2:22" x14ac:dyDescent="0.35">
      <c r="B24" s="172" t="s">
        <v>10</v>
      </c>
    </row>
    <row r="25" spans="2:22" x14ac:dyDescent="0.35">
      <c r="M25" t="s">
        <v>306</v>
      </c>
      <c r="P25" t="s">
        <v>5</v>
      </c>
      <c r="S25" t="s">
        <v>6</v>
      </c>
      <c r="V25" t="s">
        <v>7</v>
      </c>
    </row>
    <row r="26" spans="2:22" ht="15" thickBot="1" x14ac:dyDescent="0.4">
      <c r="M26" s="223" t="s">
        <v>67</v>
      </c>
      <c r="N26" s="117">
        <v>9.8000000000000007</v>
      </c>
      <c r="O26" s="117">
        <v>12.700000000000001</v>
      </c>
      <c r="P26">
        <f>AVERAGE(N26,O26)</f>
        <v>11.25</v>
      </c>
      <c r="Q26" s="117">
        <v>15.5</v>
      </c>
      <c r="R26" s="117">
        <v>17.3</v>
      </c>
      <c r="S26">
        <f>AVERAGE(Q26,R26)</f>
        <v>16.399999999999999</v>
      </c>
      <c r="T26" s="75">
        <v>16.900000000000002</v>
      </c>
      <c r="U26" s="116">
        <v>20.5</v>
      </c>
      <c r="V26">
        <f>AVERAGE(T26,U26)</f>
        <v>18.700000000000003</v>
      </c>
    </row>
    <row r="27" spans="2:22" ht="15" thickBot="1" x14ac:dyDescent="0.4">
      <c r="M27" s="223" t="s">
        <v>68</v>
      </c>
      <c r="N27" s="117">
        <v>30.900000000000002</v>
      </c>
      <c r="O27" s="117">
        <v>22.400000000000002</v>
      </c>
      <c r="P27">
        <f t="shared" ref="P27:P30" si="0">AVERAGE(N27,O27)</f>
        <v>26.650000000000002</v>
      </c>
      <c r="Q27" s="117">
        <v>40</v>
      </c>
      <c r="R27" s="117">
        <v>18.600000000000001</v>
      </c>
      <c r="S27">
        <f t="shared" ref="S27:S30" si="1">AVERAGE(Q27,R27)</f>
        <v>29.3</v>
      </c>
      <c r="T27" s="118">
        <v>41.5</v>
      </c>
      <c r="U27" s="113">
        <v>16.7</v>
      </c>
      <c r="V27">
        <f t="shared" ref="V27:V30" si="2">AVERAGE(T27,U27)</f>
        <v>29.1</v>
      </c>
    </row>
    <row r="28" spans="2:22" ht="15" thickBot="1" x14ac:dyDescent="0.4">
      <c r="M28" s="223" t="s">
        <v>69</v>
      </c>
      <c r="N28" s="117">
        <v>52.6</v>
      </c>
      <c r="O28" s="117">
        <v>59.300000000000004</v>
      </c>
      <c r="P28">
        <f t="shared" si="0"/>
        <v>55.95</v>
      </c>
      <c r="Q28" s="117">
        <v>33.9</v>
      </c>
      <c r="R28" s="117">
        <v>54.2</v>
      </c>
      <c r="S28">
        <f t="shared" si="1"/>
        <v>44.05</v>
      </c>
      <c r="T28" s="75">
        <v>28.3</v>
      </c>
      <c r="U28" s="75">
        <v>49.400000000000006</v>
      </c>
      <c r="V28">
        <f t="shared" si="2"/>
        <v>38.85</v>
      </c>
    </row>
    <row r="29" spans="2:22" ht="15" thickBot="1" x14ac:dyDescent="0.4">
      <c r="M29" s="223" t="s">
        <v>70</v>
      </c>
      <c r="N29" s="117">
        <v>5.3000000000000007</v>
      </c>
      <c r="O29" s="117">
        <v>3.6</v>
      </c>
      <c r="P29">
        <f t="shared" si="0"/>
        <v>4.45</v>
      </c>
      <c r="Q29" s="117">
        <v>9.7000000000000011</v>
      </c>
      <c r="R29" s="117">
        <v>7.5</v>
      </c>
      <c r="S29">
        <f t="shared" si="1"/>
        <v>8.6000000000000014</v>
      </c>
      <c r="T29" s="75">
        <v>13.200000000000001</v>
      </c>
      <c r="U29" s="75">
        <v>11.600000000000001</v>
      </c>
      <c r="V29">
        <f t="shared" si="2"/>
        <v>12.400000000000002</v>
      </c>
    </row>
    <row r="30" spans="2:22" ht="15" thickBot="1" x14ac:dyDescent="0.4">
      <c r="M30" s="223" t="s">
        <v>71</v>
      </c>
      <c r="N30" s="117">
        <v>1.4000000000000001</v>
      </c>
      <c r="O30" s="117">
        <v>2</v>
      </c>
      <c r="P30">
        <f t="shared" si="0"/>
        <v>1.7000000000000002</v>
      </c>
      <c r="Q30" s="117">
        <v>0.9</v>
      </c>
      <c r="R30" s="117">
        <v>2.4000000000000004</v>
      </c>
      <c r="S30">
        <f t="shared" si="1"/>
        <v>1.6500000000000001</v>
      </c>
      <c r="T30" s="75">
        <v>0.1</v>
      </c>
      <c r="U30" s="75">
        <v>1.7000000000000002</v>
      </c>
      <c r="V30">
        <f t="shared" si="2"/>
        <v>0.90000000000000013</v>
      </c>
    </row>
    <row r="31" spans="2:22" ht="15" thickBot="1" x14ac:dyDescent="0.4">
      <c r="Q31" s="117">
        <v>100</v>
      </c>
      <c r="R31" s="117">
        <v>100</v>
      </c>
    </row>
    <row r="33" spans="5:6" ht="15" thickBot="1" x14ac:dyDescent="0.4">
      <c r="E33" s="117">
        <f>ROUND(287628,-3)/1000</f>
        <v>288</v>
      </c>
      <c r="F33" s="225">
        <f>AVERAGE(E33,E34)</f>
        <v>287</v>
      </c>
    </row>
    <row r="34" spans="5:6" ht="15" thickBot="1" x14ac:dyDescent="0.4">
      <c r="E34" s="117">
        <f>ROUND(285779,-3)/1000</f>
        <v>286</v>
      </c>
      <c r="F34" s="225"/>
    </row>
    <row r="35" spans="5:6" ht="15" thickBot="1" x14ac:dyDescent="0.4">
      <c r="E35" s="117">
        <f>ROUND(419966,-3)/1000</f>
        <v>420</v>
      </c>
      <c r="F35" s="225">
        <f>AVERAGE(E35,E36)</f>
        <v>435.5</v>
      </c>
    </row>
    <row r="36" spans="5:6" ht="15" thickBot="1" x14ac:dyDescent="0.4">
      <c r="E36" s="117">
        <f>ROUND(450919,-3)/1000</f>
        <v>451</v>
      </c>
      <c r="F36" s="225"/>
    </row>
    <row r="37" spans="5:6" ht="15" thickBot="1" x14ac:dyDescent="0.4">
      <c r="E37" s="75">
        <f>ROUND(498545,-3)/1000</f>
        <v>499</v>
      </c>
      <c r="F37" s="225">
        <f>AVERAGE(E37,E38)</f>
        <v>524</v>
      </c>
    </row>
    <row r="38" spans="5:6" ht="15" thickBot="1" x14ac:dyDescent="0.4">
      <c r="E38" s="75">
        <f>ROUND(549097,-3)/1000</f>
        <v>549</v>
      </c>
      <c r="F38" s="225"/>
    </row>
  </sheetData>
  <mergeCells count="10">
    <mergeCell ref="B4:B5"/>
    <mergeCell ref="C4:D4"/>
    <mergeCell ref="E4:F4"/>
    <mergeCell ref="G4:H4"/>
    <mergeCell ref="I4:K4"/>
    <mergeCell ref="B15:B16"/>
    <mergeCell ref="C15:D15"/>
    <mergeCell ref="E15:F15"/>
    <mergeCell ref="G15:H15"/>
    <mergeCell ref="I15:K15"/>
  </mergeCells>
  <pageMargins left="0.7" right="0.7" top="0.75" bottom="0.75" header="0.3" footer="0.3"/>
  <pageSetup orientation="portrait" horizontalDpi="4294967292" vertic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S12" sqref="S12"/>
    </sheetView>
  </sheetViews>
  <sheetFormatPr defaultColWidth="8.81640625" defaultRowHeight="14.5" x14ac:dyDescent="0.35"/>
  <cols>
    <col min="2" max="2" width="20.453125" customWidth="1"/>
    <col min="17" max="17" width="25.453125" customWidth="1"/>
  </cols>
  <sheetData>
    <row r="2" spans="2:15" ht="15.5" x14ac:dyDescent="0.35">
      <c r="B2" s="11" t="s">
        <v>266</v>
      </c>
    </row>
    <row r="4" spans="2:15" x14ac:dyDescent="0.35">
      <c r="B4" s="371" t="s">
        <v>66</v>
      </c>
      <c r="C4" s="347" t="s">
        <v>57</v>
      </c>
      <c r="D4" s="347"/>
      <c r="E4" s="347" t="s">
        <v>24</v>
      </c>
      <c r="F4" s="347"/>
      <c r="G4" s="347" t="s">
        <v>25</v>
      </c>
      <c r="H4" s="347"/>
      <c r="I4" s="347" t="s">
        <v>26</v>
      </c>
      <c r="J4" s="347"/>
      <c r="K4" s="347" t="s">
        <v>27</v>
      </c>
      <c r="L4" s="347"/>
      <c r="M4" s="347" t="s">
        <v>47</v>
      </c>
      <c r="N4" s="347"/>
      <c r="O4" s="347"/>
    </row>
    <row r="5" spans="2:15" x14ac:dyDescent="0.35">
      <c r="B5" s="371"/>
      <c r="C5" s="3" t="s">
        <v>17</v>
      </c>
      <c r="D5" s="3" t="s">
        <v>14</v>
      </c>
      <c r="E5" s="3" t="s">
        <v>17</v>
      </c>
      <c r="F5" s="3" t="s">
        <v>14</v>
      </c>
      <c r="G5" s="3" t="s">
        <v>17</v>
      </c>
      <c r="H5" s="3" t="s">
        <v>14</v>
      </c>
      <c r="I5" s="3" t="s">
        <v>17</v>
      </c>
      <c r="J5" s="3" t="s">
        <v>14</v>
      </c>
      <c r="K5" s="3" t="s">
        <v>17</v>
      </c>
      <c r="L5" s="3" t="s">
        <v>14</v>
      </c>
      <c r="M5" s="3" t="s">
        <v>17</v>
      </c>
      <c r="N5" s="3" t="s">
        <v>14</v>
      </c>
      <c r="O5" s="3" t="s">
        <v>58</v>
      </c>
    </row>
    <row r="6" spans="2:15" x14ac:dyDescent="0.35">
      <c r="B6" s="3" t="s">
        <v>67</v>
      </c>
      <c r="C6" s="3">
        <v>2.1</v>
      </c>
      <c r="D6" s="3">
        <v>7.1000000000000005</v>
      </c>
      <c r="E6" s="3">
        <v>13.8</v>
      </c>
      <c r="F6" s="3">
        <v>12.8</v>
      </c>
      <c r="G6" s="3">
        <v>19.600000000000001</v>
      </c>
      <c r="H6" s="3">
        <v>22.3</v>
      </c>
      <c r="I6" s="3">
        <v>16.900000000000002</v>
      </c>
      <c r="J6" s="3">
        <v>18.600000000000001</v>
      </c>
      <c r="K6" s="3">
        <v>19.200000000000003</v>
      </c>
      <c r="L6" s="3">
        <v>24.1</v>
      </c>
      <c r="M6" s="3">
        <v>14.8</v>
      </c>
      <c r="N6" s="3">
        <v>17.7</v>
      </c>
      <c r="O6" s="3">
        <v>16.3</v>
      </c>
    </row>
    <row r="7" spans="2:15" x14ac:dyDescent="0.35">
      <c r="B7" s="3" t="s">
        <v>68</v>
      </c>
      <c r="C7" s="3">
        <v>77.300000000000011</v>
      </c>
      <c r="D7" s="3">
        <v>59.800000000000004</v>
      </c>
      <c r="E7" s="3">
        <v>31.8</v>
      </c>
      <c r="F7" s="3">
        <v>14.3</v>
      </c>
      <c r="G7" s="3">
        <v>30.5</v>
      </c>
      <c r="H7" s="3">
        <v>10.3</v>
      </c>
      <c r="I7" s="3">
        <v>29.8</v>
      </c>
      <c r="J7" s="3">
        <v>8.3000000000000007</v>
      </c>
      <c r="K7" s="3">
        <v>29.400000000000002</v>
      </c>
      <c r="L7" s="3">
        <v>9.7000000000000011</v>
      </c>
      <c r="M7" s="3">
        <v>38.5</v>
      </c>
      <c r="N7" s="3">
        <v>18.600000000000001</v>
      </c>
      <c r="O7" s="3">
        <v>28.1</v>
      </c>
    </row>
    <row r="8" spans="2:15" x14ac:dyDescent="0.35">
      <c r="B8" s="3" t="s">
        <v>69</v>
      </c>
      <c r="C8" s="3">
        <v>3.9000000000000004</v>
      </c>
      <c r="D8" s="3">
        <v>9.8000000000000007</v>
      </c>
      <c r="E8" s="3">
        <v>46.1</v>
      </c>
      <c r="F8" s="3">
        <v>66.5</v>
      </c>
      <c r="G8" s="3">
        <v>40.6</v>
      </c>
      <c r="H8" s="3">
        <v>56.400000000000006</v>
      </c>
      <c r="I8" s="3">
        <v>43.800000000000004</v>
      </c>
      <c r="J8" s="3">
        <v>64.8</v>
      </c>
      <c r="K8" s="3">
        <v>40.300000000000004</v>
      </c>
      <c r="L8" s="3">
        <v>60</v>
      </c>
      <c r="M8" s="3">
        <v>35.800000000000004</v>
      </c>
      <c r="N8" s="3">
        <v>53.2</v>
      </c>
      <c r="O8" s="3">
        <v>45</v>
      </c>
    </row>
    <row r="9" spans="2:15" x14ac:dyDescent="0.35">
      <c r="B9" s="3" t="s">
        <v>70</v>
      </c>
      <c r="C9" s="3">
        <v>15.700000000000001</v>
      </c>
      <c r="D9" s="3">
        <v>18</v>
      </c>
      <c r="E9" s="3">
        <v>7.8000000000000007</v>
      </c>
      <c r="F9" s="3">
        <v>5.2</v>
      </c>
      <c r="G9" s="3">
        <v>8.4</v>
      </c>
      <c r="H9" s="3">
        <v>9.1</v>
      </c>
      <c r="I9" s="3">
        <v>9</v>
      </c>
      <c r="J9" s="3">
        <v>7.4</v>
      </c>
      <c r="K9" s="3">
        <v>10.700000000000001</v>
      </c>
      <c r="L9" s="3">
        <v>4.9000000000000004</v>
      </c>
      <c r="M9" s="3">
        <v>10.200000000000001</v>
      </c>
      <c r="N9" s="3">
        <v>8.4</v>
      </c>
      <c r="O9" s="3">
        <v>9.3000000000000007</v>
      </c>
    </row>
    <row r="10" spans="2:15" x14ac:dyDescent="0.35">
      <c r="B10" s="3" t="s">
        <v>71</v>
      </c>
      <c r="C10" s="3">
        <v>1.1000000000000001</v>
      </c>
      <c r="D10" s="3">
        <v>5.3000000000000007</v>
      </c>
      <c r="E10" s="3">
        <v>0.5</v>
      </c>
      <c r="F10" s="3">
        <v>1.2000000000000002</v>
      </c>
      <c r="G10" s="3">
        <v>0.8</v>
      </c>
      <c r="H10" s="3">
        <v>2</v>
      </c>
      <c r="I10" s="3">
        <v>0.60000000000000009</v>
      </c>
      <c r="J10" s="3">
        <v>0.9</v>
      </c>
      <c r="K10" s="3">
        <v>0.5</v>
      </c>
      <c r="L10" s="3">
        <v>1.4000000000000001</v>
      </c>
      <c r="M10" s="3">
        <v>0.70000000000000007</v>
      </c>
      <c r="N10" s="3">
        <v>2</v>
      </c>
      <c r="O10" s="3">
        <v>1.4000000000000001</v>
      </c>
    </row>
    <row r="11" spans="2:15" x14ac:dyDescent="0.35">
      <c r="B11" s="15" t="s">
        <v>2</v>
      </c>
      <c r="C11" s="3">
        <v>100</v>
      </c>
      <c r="D11" s="3">
        <v>100</v>
      </c>
      <c r="E11" s="3">
        <v>100</v>
      </c>
      <c r="F11" s="3">
        <v>100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  <c r="L11" s="3">
        <v>100</v>
      </c>
      <c r="M11" s="3">
        <v>100</v>
      </c>
      <c r="N11" s="3">
        <v>100</v>
      </c>
      <c r="O11" s="3">
        <v>100</v>
      </c>
    </row>
    <row r="13" spans="2:15" x14ac:dyDescent="0.35">
      <c r="B13" s="16" t="s">
        <v>74</v>
      </c>
    </row>
    <row r="15" spans="2:15" x14ac:dyDescent="0.35">
      <c r="B15" s="347" t="s">
        <v>73</v>
      </c>
      <c r="C15" s="369" t="s">
        <v>57</v>
      </c>
      <c r="D15" s="370"/>
      <c r="E15" s="347" t="s">
        <v>24</v>
      </c>
      <c r="F15" s="347"/>
      <c r="G15" s="347" t="s">
        <v>25</v>
      </c>
      <c r="H15" s="347"/>
      <c r="I15" s="347" t="s">
        <v>26</v>
      </c>
      <c r="J15" s="347"/>
      <c r="K15" s="347" t="s">
        <v>27</v>
      </c>
      <c r="L15" s="347"/>
      <c r="M15" s="347" t="s">
        <v>47</v>
      </c>
      <c r="N15" s="347"/>
      <c r="O15" s="347"/>
    </row>
    <row r="16" spans="2:15" x14ac:dyDescent="0.35">
      <c r="B16" s="347"/>
      <c r="C16" s="3" t="s">
        <v>17</v>
      </c>
      <c r="D16" s="3" t="s">
        <v>14</v>
      </c>
      <c r="E16" s="3" t="s">
        <v>17</v>
      </c>
      <c r="F16" s="3" t="s">
        <v>14</v>
      </c>
      <c r="G16" s="3" t="s">
        <v>17</v>
      </c>
      <c r="H16" s="3" t="s">
        <v>14</v>
      </c>
      <c r="I16" s="3" t="s">
        <v>17</v>
      </c>
      <c r="J16" s="3" t="s">
        <v>14</v>
      </c>
      <c r="K16" s="3" t="s">
        <v>17</v>
      </c>
      <c r="L16" s="3" t="s">
        <v>14</v>
      </c>
      <c r="M16" s="3" t="s">
        <v>17</v>
      </c>
      <c r="N16" s="3" t="s">
        <v>14</v>
      </c>
      <c r="O16" s="3" t="s">
        <v>58</v>
      </c>
    </row>
    <row r="17" spans="2:15" x14ac:dyDescent="0.35">
      <c r="B17" s="3" t="s">
        <v>67</v>
      </c>
      <c r="C17" s="3">
        <v>2.5</v>
      </c>
      <c r="D17" s="3">
        <v>3</v>
      </c>
      <c r="E17" s="3">
        <v>13.9</v>
      </c>
      <c r="F17" s="3">
        <v>10.9</v>
      </c>
      <c r="G17" s="3">
        <v>14.7</v>
      </c>
      <c r="H17" s="3">
        <v>14.6</v>
      </c>
      <c r="I17" s="3">
        <v>14.2</v>
      </c>
      <c r="J17" s="3">
        <v>14.4</v>
      </c>
      <c r="K17" s="3">
        <v>15.4</v>
      </c>
      <c r="L17" s="3">
        <v>12.6</v>
      </c>
      <c r="M17" s="3">
        <v>13</v>
      </c>
      <c r="N17" s="3">
        <v>11.9</v>
      </c>
      <c r="O17" s="3">
        <v>12.4</v>
      </c>
    </row>
    <row r="18" spans="2:15" x14ac:dyDescent="0.35">
      <c r="B18" s="3" t="s">
        <v>68</v>
      </c>
      <c r="C18" s="3">
        <v>71.7</v>
      </c>
      <c r="D18" s="3">
        <v>55.5</v>
      </c>
      <c r="E18" s="3">
        <v>30.4</v>
      </c>
      <c r="F18" s="3">
        <v>12.8</v>
      </c>
      <c r="G18" s="3">
        <v>30.4</v>
      </c>
      <c r="H18" s="3">
        <v>9.1999999999999993</v>
      </c>
      <c r="I18" s="3">
        <v>27.8</v>
      </c>
      <c r="J18" s="3">
        <v>8</v>
      </c>
      <c r="K18" s="3">
        <v>23.2</v>
      </c>
      <c r="L18" s="3">
        <v>9.1999999999999993</v>
      </c>
      <c r="M18" s="3">
        <v>33.6</v>
      </c>
      <c r="N18" s="3">
        <v>15.3</v>
      </c>
      <c r="O18" s="3">
        <v>24.2</v>
      </c>
    </row>
    <row r="19" spans="2:15" x14ac:dyDescent="0.35">
      <c r="B19" s="3" t="s">
        <v>69</v>
      </c>
      <c r="C19" s="3">
        <v>6.3</v>
      </c>
      <c r="D19" s="3">
        <v>14.4</v>
      </c>
      <c r="E19" s="3">
        <v>46</v>
      </c>
      <c r="F19" s="3">
        <v>70.099999999999994</v>
      </c>
      <c r="G19" s="3">
        <v>44.4</v>
      </c>
      <c r="H19" s="3">
        <v>66.599999999999994</v>
      </c>
      <c r="I19" s="3">
        <v>48.6</v>
      </c>
      <c r="J19" s="3">
        <v>72.3</v>
      </c>
      <c r="K19" s="3">
        <v>47.7</v>
      </c>
      <c r="L19" s="3">
        <v>71.8</v>
      </c>
      <c r="M19" s="3">
        <v>41.2</v>
      </c>
      <c r="N19" s="3">
        <v>63.2</v>
      </c>
      <c r="O19" s="3">
        <v>52.5</v>
      </c>
    </row>
    <row r="20" spans="2:15" x14ac:dyDescent="0.35">
      <c r="B20" s="3" t="s">
        <v>70</v>
      </c>
      <c r="C20" s="3">
        <v>18.8</v>
      </c>
      <c r="D20" s="3">
        <v>22.9</v>
      </c>
      <c r="E20" s="3">
        <v>8.9</v>
      </c>
      <c r="F20" s="3">
        <v>5</v>
      </c>
      <c r="G20" s="3">
        <v>9.4</v>
      </c>
      <c r="H20" s="3">
        <v>8.1999999999999993</v>
      </c>
      <c r="I20" s="3">
        <v>9.1999999999999993</v>
      </c>
      <c r="J20" s="3">
        <v>4.8</v>
      </c>
      <c r="K20" s="3">
        <v>12.8</v>
      </c>
      <c r="L20" s="3">
        <v>5.2</v>
      </c>
      <c r="M20" s="3">
        <v>11.4</v>
      </c>
      <c r="N20" s="3">
        <v>8</v>
      </c>
      <c r="O20" s="3">
        <v>9.6999999999999993</v>
      </c>
    </row>
    <row r="21" spans="2:15" x14ac:dyDescent="0.35">
      <c r="B21" s="3" t="s">
        <v>71</v>
      </c>
      <c r="C21" s="3">
        <v>0.7</v>
      </c>
      <c r="D21" s="3">
        <v>4.2</v>
      </c>
      <c r="E21" s="3">
        <v>0.8</v>
      </c>
      <c r="F21" s="3">
        <v>1.1000000000000001</v>
      </c>
      <c r="G21" s="3">
        <v>1.1000000000000001</v>
      </c>
      <c r="H21" s="3">
        <v>1.5</v>
      </c>
      <c r="I21" s="3">
        <v>0.3</v>
      </c>
      <c r="J21" s="3">
        <v>0.6</v>
      </c>
      <c r="K21" s="3">
        <v>1</v>
      </c>
      <c r="L21" s="3">
        <v>1.2</v>
      </c>
      <c r="M21" s="3">
        <v>0.8</v>
      </c>
      <c r="N21" s="3">
        <v>1.5</v>
      </c>
      <c r="O21" s="3">
        <v>1.2</v>
      </c>
    </row>
    <row r="22" spans="2:15" x14ac:dyDescent="0.35">
      <c r="B22" s="15" t="s">
        <v>2</v>
      </c>
      <c r="C22" s="3">
        <v>100</v>
      </c>
      <c r="D22" s="3">
        <v>100</v>
      </c>
      <c r="E22" s="3">
        <v>100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3">
        <v>100</v>
      </c>
      <c r="M22" s="3">
        <v>100</v>
      </c>
      <c r="N22" s="3">
        <v>100</v>
      </c>
      <c r="O22" s="3">
        <v>100</v>
      </c>
    </row>
    <row r="24" spans="2:15" x14ac:dyDescent="0.35">
      <c r="B24" s="16" t="s">
        <v>10</v>
      </c>
    </row>
  </sheetData>
  <mergeCells count="14">
    <mergeCell ref="B15:B16"/>
    <mergeCell ref="C15:D15"/>
    <mergeCell ref="K4:L4"/>
    <mergeCell ref="M4:O4"/>
    <mergeCell ref="B4:B5"/>
    <mergeCell ref="C4:D4"/>
    <mergeCell ref="E4:F4"/>
    <mergeCell ref="G4:H4"/>
    <mergeCell ref="I4:J4"/>
    <mergeCell ref="E15:F15"/>
    <mergeCell ref="G15:H15"/>
    <mergeCell ref="I15:J15"/>
    <mergeCell ref="K15:L15"/>
    <mergeCell ref="M15:O15"/>
  </mergeCells>
  <pageMargins left="0.7" right="0.7" top="0.75" bottom="0.75" header="0.3" footer="0.3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zoomScaleNormal="100" zoomScalePageLayoutView="150" workbookViewId="0">
      <selection activeCell="P15" sqref="P15"/>
    </sheetView>
  </sheetViews>
  <sheetFormatPr defaultColWidth="8.81640625" defaultRowHeight="14.5" x14ac:dyDescent="0.35"/>
  <cols>
    <col min="2" max="2" width="22.26953125" customWidth="1"/>
    <col min="13" max="13" width="19.26953125" customWidth="1"/>
  </cols>
  <sheetData>
    <row r="2" spans="2:11" ht="15.5" x14ac:dyDescent="0.35">
      <c r="B2" s="11" t="s">
        <v>265</v>
      </c>
    </row>
    <row r="4" spans="2:11" x14ac:dyDescent="0.35">
      <c r="B4" s="25" t="s">
        <v>16</v>
      </c>
      <c r="C4" s="347" t="s">
        <v>5</v>
      </c>
      <c r="D4" s="347"/>
      <c r="E4" s="347" t="s">
        <v>6</v>
      </c>
      <c r="F4" s="347"/>
      <c r="G4" s="347" t="s">
        <v>7</v>
      </c>
      <c r="H4" s="347"/>
      <c r="I4" s="347" t="s">
        <v>47</v>
      </c>
      <c r="J4" s="347"/>
      <c r="K4" s="347"/>
    </row>
    <row r="5" spans="2:11" x14ac:dyDescent="0.35">
      <c r="B5" s="3" t="s">
        <v>75</v>
      </c>
      <c r="C5" s="3" t="s">
        <v>17</v>
      </c>
      <c r="D5" s="3" t="s">
        <v>14</v>
      </c>
      <c r="E5" s="3" t="s">
        <v>17</v>
      </c>
      <c r="F5" s="3" t="s">
        <v>14</v>
      </c>
      <c r="G5" s="3" t="s">
        <v>17</v>
      </c>
      <c r="H5" s="3" t="s">
        <v>14</v>
      </c>
      <c r="I5" s="3" t="s">
        <v>17</v>
      </c>
      <c r="J5" s="3" t="s">
        <v>14</v>
      </c>
      <c r="K5" s="3" t="s">
        <v>2</v>
      </c>
    </row>
    <row r="6" spans="2:11" x14ac:dyDescent="0.35">
      <c r="B6" s="3" t="s">
        <v>76</v>
      </c>
      <c r="C6" s="3">
        <v>0.30000000000000004</v>
      </c>
      <c r="D6" s="3">
        <v>0.30000000000000004</v>
      </c>
      <c r="E6" s="3">
        <v>1.3</v>
      </c>
      <c r="F6" s="3">
        <v>0.9</v>
      </c>
      <c r="G6" s="3">
        <v>4.5</v>
      </c>
      <c r="H6" s="3">
        <v>2.9000000000000004</v>
      </c>
      <c r="I6" s="3">
        <v>2.4000000000000004</v>
      </c>
      <c r="J6" s="3">
        <v>1.7000000000000002</v>
      </c>
      <c r="K6" s="3">
        <v>2</v>
      </c>
    </row>
    <row r="7" spans="2:11" x14ac:dyDescent="0.35">
      <c r="B7" s="3" t="s">
        <v>77</v>
      </c>
      <c r="C7" s="3">
        <v>99.600000000000009</v>
      </c>
      <c r="D7" s="3">
        <v>99.5</v>
      </c>
      <c r="E7" s="3">
        <v>98.4</v>
      </c>
      <c r="F7" s="3">
        <v>98.7</v>
      </c>
      <c r="G7" s="3">
        <v>95</v>
      </c>
      <c r="H7" s="3">
        <v>96.7</v>
      </c>
      <c r="I7" s="3">
        <v>97.2</v>
      </c>
      <c r="J7" s="3">
        <v>98</v>
      </c>
      <c r="K7" s="3">
        <v>97.600000000000009</v>
      </c>
    </row>
    <row r="8" spans="2:11" x14ac:dyDescent="0.35">
      <c r="B8" s="3" t="s">
        <v>78</v>
      </c>
      <c r="C8" s="3">
        <v>0.2</v>
      </c>
      <c r="D8" s="3">
        <v>0.2</v>
      </c>
      <c r="E8" s="3">
        <v>0.2</v>
      </c>
      <c r="F8" s="3">
        <v>0.4</v>
      </c>
      <c r="G8" s="3">
        <v>0.4</v>
      </c>
      <c r="H8" s="3">
        <v>0.30000000000000004</v>
      </c>
      <c r="I8" s="3">
        <v>0.30000000000000004</v>
      </c>
      <c r="J8" s="3">
        <v>0.30000000000000004</v>
      </c>
      <c r="K8" s="3">
        <v>0.30000000000000004</v>
      </c>
    </row>
    <row r="9" spans="2:11" x14ac:dyDescent="0.35">
      <c r="B9" s="3" t="s">
        <v>79</v>
      </c>
      <c r="C9" s="3">
        <v>0</v>
      </c>
      <c r="D9" s="3">
        <v>0</v>
      </c>
      <c r="E9" s="3">
        <v>0.1</v>
      </c>
      <c r="F9" s="3">
        <v>0</v>
      </c>
      <c r="G9" s="3">
        <v>0.1</v>
      </c>
      <c r="H9" s="3">
        <v>0.1</v>
      </c>
      <c r="I9" s="3">
        <v>0.1</v>
      </c>
      <c r="J9" s="3">
        <v>0</v>
      </c>
      <c r="K9" s="3">
        <v>0</v>
      </c>
    </row>
    <row r="10" spans="2:11" x14ac:dyDescent="0.35">
      <c r="B10" s="3" t="s">
        <v>2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</row>
    <row r="11" spans="2:11" x14ac:dyDescent="0.35">
      <c r="B11" s="16" t="s">
        <v>11</v>
      </c>
    </row>
    <row r="13" spans="2:11" x14ac:dyDescent="0.35">
      <c r="B13" s="18" t="s">
        <v>15</v>
      </c>
      <c r="C13" s="347" t="s">
        <v>5</v>
      </c>
      <c r="D13" s="347"/>
      <c r="E13" s="347" t="s">
        <v>6</v>
      </c>
      <c r="F13" s="347"/>
      <c r="G13" s="347" t="s">
        <v>7</v>
      </c>
      <c r="H13" s="347"/>
      <c r="I13" s="347" t="s">
        <v>47</v>
      </c>
      <c r="J13" s="347"/>
      <c r="K13" s="347"/>
    </row>
    <row r="14" spans="2:11" x14ac:dyDescent="0.35">
      <c r="B14" s="3" t="s">
        <v>75</v>
      </c>
      <c r="C14" s="3" t="s">
        <v>17</v>
      </c>
      <c r="D14" s="3" t="s">
        <v>14</v>
      </c>
      <c r="E14" s="3" t="s">
        <v>17</v>
      </c>
      <c r="F14" s="3" t="s">
        <v>14</v>
      </c>
      <c r="G14" s="3" t="s">
        <v>17</v>
      </c>
      <c r="H14" s="3" t="s">
        <v>14</v>
      </c>
      <c r="I14" s="3" t="s">
        <v>17</v>
      </c>
      <c r="J14" s="3" t="s">
        <v>14</v>
      </c>
      <c r="K14" s="3" t="s">
        <v>2</v>
      </c>
    </row>
    <row r="15" spans="2:11" x14ac:dyDescent="0.35">
      <c r="B15" s="3" t="s">
        <v>76</v>
      </c>
      <c r="C15" s="3">
        <v>0.3</v>
      </c>
      <c r="D15" s="3">
        <v>0.2</v>
      </c>
      <c r="E15" s="3">
        <v>1.5</v>
      </c>
      <c r="F15" s="3">
        <v>1</v>
      </c>
      <c r="G15" s="3">
        <v>5.2</v>
      </c>
      <c r="H15" s="3">
        <v>2.9</v>
      </c>
      <c r="I15" s="3">
        <v>2.7</v>
      </c>
      <c r="J15" s="3">
        <v>1.6</v>
      </c>
      <c r="K15" s="3">
        <v>2.2000000000000002</v>
      </c>
    </row>
    <row r="16" spans="2:11" x14ac:dyDescent="0.35">
      <c r="B16" s="3" t="s">
        <v>77</v>
      </c>
      <c r="C16" s="3">
        <v>90.8</v>
      </c>
      <c r="D16" s="3">
        <v>88.5</v>
      </c>
      <c r="E16" s="3">
        <v>93.9</v>
      </c>
      <c r="F16" s="3">
        <v>93.8</v>
      </c>
      <c r="G16" s="3">
        <v>93.1</v>
      </c>
      <c r="H16" s="3">
        <v>95.2</v>
      </c>
      <c r="I16" s="3">
        <v>92.8</v>
      </c>
      <c r="J16" s="3">
        <v>93.2</v>
      </c>
      <c r="K16" s="3">
        <v>93</v>
      </c>
    </row>
    <row r="17" spans="2:11" x14ac:dyDescent="0.35">
      <c r="B17" s="3" t="s">
        <v>78</v>
      </c>
      <c r="C17" s="3">
        <v>0.2</v>
      </c>
      <c r="D17" s="3">
        <v>0</v>
      </c>
      <c r="E17" s="3">
        <v>0.2</v>
      </c>
      <c r="F17" s="3">
        <v>0.4</v>
      </c>
      <c r="G17" s="3">
        <v>0.4</v>
      </c>
      <c r="H17" s="3">
        <v>0.5</v>
      </c>
      <c r="I17" s="3">
        <v>0.3</v>
      </c>
      <c r="J17" s="3">
        <v>0.4</v>
      </c>
      <c r="K17" s="3">
        <v>0.3</v>
      </c>
    </row>
    <row r="18" spans="2:11" x14ac:dyDescent="0.35">
      <c r="B18" s="3" t="s">
        <v>79</v>
      </c>
      <c r="C18" s="3">
        <v>8.6999999999999993</v>
      </c>
      <c r="D18" s="3">
        <v>11.3</v>
      </c>
      <c r="E18" s="3">
        <v>4.3</v>
      </c>
      <c r="F18" s="3">
        <v>4.7</v>
      </c>
      <c r="G18" s="3">
        <v>1.2</v>
      </c>
      <c r="H18" s="3">
        <v>1.3</v>
      </c>
      <c r="I18" s="3">
        <v>4.0999999999999996</v>
      </c>
      <c r="J18" s="3">
        <v>4.7</v>
      </c>
      <c r="K18" s="3">
        <v>4.4000000000000004</v>
      </c>
    </row>
    <row r="19" spans="2:11" x14ac:dyDescent="0.35">
      <c r="B19" s="3" t="s">
        <v>2</v>
      </c>
      <c r="C19" s="3">
        <v>100</v>
      </c>
      <c r="D19" s="3">
        <v>100</v>
      </c>
      <c r="E19" s="3">
        <v>100</v>
      </c>
      <c r="F19" s="3">
        <v>100</v>
      </c>
      <c r="G19" s="3">
        <v>100</v>
      </c>
      <c r="H19" s="3">
        <v>100</v>
      </c>
      <c r="I19" s="3">
        <v>100</v>
      </c>
      <c r="J19" s="3">
        <v>100</v>
      </c>
      <c r="K19" s="3">
        <v>100</v>
      </c>
    </row>
    <row r="20" spans="2:11" x14ac:dyDescent="0.35">
      <c r="B20" s="16" t="s">
        <v>10</v>
      </c>
    </row>
  </sheetData>
  <mergeCells count="8">
    <mergeCell ref="C13:D13"/>
    <mergeCell ref="E13:F13"/>
    <mergeCell ref="G13:H13"/>
    <mergeCell ref="I13:K13"/>
    <mergeCell ref="C4:D4"/>
    <mergeCell ref="E4:F4"/>
    <mergeCell ref="G4:H4"/>
    <mergeCell ref="I4:K4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4"/>
  <sheetViews>
    <sheetView topLeftCell="J1" workbookViewId="0">
      <selection activeCell="M18" sqref="M18"/>
    </sheetView>
  </sheetViews>
  <sheetFormatPr defaultColWidth="8.81640625" defaultRowHeight="14.5" x14ac:dyDescent="0.35"/>
  <cols>
    <col min="2" max="4" width="18.453125" customWidth="1"/>
    <col min="5" max="5" width="13.7265625" customWidth="1"/>
    <col min="6" max="6" width="11" customWidth="1"/>
    <col min="7" max="7" width="13" customWidth="1"/>
    <col min="8" max="8" width="11.7265625" customWidth="1"/>
    <col min="9" max="9" width="10.453125" bestFit="1" customWidth="1"/>
    <col min="10" max="10" width="10.81640625" customWidth="1"/>
    <col min="11" max="11" width="12.1796875" customWidth="1"/>
    <col min="15" max="20" width="14.26953125" customWidth="1"/>
  </cols>
  <sheetData>
    <row r="2" spans="2:20" x14ac:dyDescent="0.35">
      <c r="B2" t="s">
        <v>243</v>
      </c>
    </row>
    <row r="3" spans="2:20" ht="20.25" customHeight="1" thickBot="1" x14ac:dyDescent="0.4"/>
    <row r="4" spans="2:20" x14ac:dyDescent="0.35">
      <c r="B4" s="257" t="s">
        <v>22</v>
      </c>
      <c r="C4" s="251" t="s">
        <v>15</v>
      </c>
      <c r="D4" s="252"/>
      <c r="E4" s="253"/>
      <c r="F4" s="233" t="s">
        <v>16</v>
      </c>
      <c r="G4" s="234"/>
      <c r="H4" s="235"/>
      <c r="N4" s="257" t="s">
        <v>22</v>
      </c>
      <c r="O4" s="251" t="s">
        <v>15</v>
      </c>
      <c r="P4" s="252"/>
      <c r="Q4" s="253"/>
      <c r="R4" s="233" t="s">
        <v>16</v>
      </c>
      <c r="S4" s="234"/>
      <c r="T4" s="235"/>
    </row>
    <row r="5" spans="2:20" ht="7.5" customHeight="1" thickBot="1" x14ac:dyDescent="0.4">
      <c r="B5" s="258"/>
      <c r="C5" s="254"/>
      <c r="D5" s="255"/>
      <c r="E5" s="256"/>
      <c r="F5" s="248"/>
      <c r="G5" s="249"/>
      <c r="H5" s="250"/>
      <c r="N5" s="258"/>
      <c r="O5" s="254"/>
      <c r="P5" s="255"/>
      <c r="Q5" s="256"/>
      <c r="R5" s="248"/>
      <c r="S5" s="249"/>
      <c r="T5" s="250"/>
    </row>
    <row r="6" spans="2:20" ht="38" thickBot="1" x14ac:dyDescent="0.4">
      <c r="B6" s="259"/>
      <c r="C6" s="98" t="s">
        <v>224</v>
      </c>
      <c r="D6" s="98" t="s">
        <v>225</v>
      </c>
      <c r="E6" s="98" t="s">
        <v>226</v>
      </c>
      <c r="F6" s="107" t="s">
        <v>224</v>
      </c>
      <c r="G6" s="97" t="s">
        <v>225</v>
      </c>
      <c r="H6" s="97" t="s">
        <v>226</v>
      </c>
      <c r="N6" s="259"/>
      <c r="O6" s="98" t="s">
        <v>224</v>
      </c>
      <c r="P6" s="98" t="s">
        <v>225</v>
      </c>
      <c r="Q6" s="98" t="s">
        <v>226</v>
      </c>
      <c r="R6" s="107" t="s">
        <v>224</v>
      </c>
      <c r="S6" s="97" t="s">
        <v>225</v>
      </c>
      <c r="T6" s="97" t="s">
        <v>226</v>
      </c>
    </row>
    <row r="7" spans="2:20" ht="15" thickBot="1" x14ac:dyDescent="0.4">
      <c r="B7" s="90" t="s">
        <v>23</v>
      </c>
      <c r="C7" s="99">
        <v>36</v>
      </c>
      <c r="D7" s="99">
        <v>64</v>
      </c>
      <c r="E7" s="100">
        <v>1318</v>
      </c>
      <c r="F7" s="91"/>
      <c r="G7" s="91"/>
      <c r="H7" s="92"/>
      <c r="N7" s="90" t="s">
        <v>23</v>
      </c>
      <c r="O7" s="99">
        <v>36</v>
      </c>
      <c r="P7" s="99">
        <v>64</v>
      </c>
      <c r="Q7" s="100">
        <v>1318</v>
      </c>
      <c r="R7" s="91">
        <v>36.5</v>
      </c>
      <c r="S7" s="91">
        <v>63.5</v>
      </c>
      <c r="T7" s="92">
        <v>1631</v>
      </c>
    </row>
    <row r="8" spans="2:20" ht="15" thickBot="1" x14ac:dyDescent="0.4">
      <c r="B8" s="90" t="s">
        <v>235</v>
      </c>
      <c r="C8" s="101">
        <v>25.2</v>
      </c>
      <c r="D8" s="101">
        <v>74.900000000000006</v>
      </c>
      <c r="E8" s="100">
        <v>2654</v>
      </c>
      <c r="F8" s="91"/>
      <c r="G8" s="91"/>
      <c r="H8" s="92"/>
      <c r="N8" s="90" t="s">
        <v>235</v>
      </c>
      <c r="O8" s="101">
        <v>25.2</v>
      </c>
      <c r="P8" s="101">
        <v>74.900000000000006</v>
      </c>
      <c r="Q8" s="100">
        <v>2654</v>
      </c>
      <c r="R8" s="91">
        <v>24.3</v>
      </c>
      <c r="S8" s="91">
        <v>75.7</v>
      </c>
      <c r="T8" s="92">
        <v>2739</v>
      </c>
    </row>
    <row r="9" spans="2:20" ht="15" thickBot="1" x14ac:dyDescent="0.4">
      <c r="B9" s="90" t="s">
        <v>236</v>
      </c>
      <c r="C9" s="99">
        <v>27.1</v>
      </c>
      <c r="D9" s="99">
        <v>72.900000000000006</v>
      </c>
      <c r="E9" s="100">
        <v>2643</v>
      </c>
      <c r="F9" s="91"/>
      <c r="G9" s="91"/>
      <c r="H9" s="92"/>
      <c r="N9" s="90" t="s">
        <v>236</v>
      </c>
      <c r="O9" s="99">
        <v>27.1</v>
      </c>
      <c r="P9" s="99">
        <v>72.900000000000006</v>
      </c>
      <c r="Q9" s="100">
        <v>2643</v>
      </c>
      <c r="R9" s="91">
        <v>25.1</v>
      </c>
      <c r="S9" s="91">
        <v>74.900000000000006</v>
      </c>
      <c r="T9" s="92">
        <v>2685</v>
      </c>
    </row>
    <row r="10" spans="2:20" ht="15" thickBot="1" x14ac:dyDescent="0.4">
      <c r="B10" s="90" t="s">
        <v>237</v>
      </c>
      <c r="C10" s="101">
        <v>27.4</v>
      </c>
      <c r="D10" s="101">
        <v>72.599999999999994</v>
      </c>
      <c r="E10" s="100">
        <v>1803</v>
      </c>
      <c r="F10" s="91"/>
      <c r="G10" s="91"/>
      <c r="H10" s="92"/>
      <c r="N10" s="90" t="s">
        <v>237</v>
      </c>
      <c r="O10" s="101">
        <v>27.4</v>
      </c>
      <c r="P10" s="101">
        <v>72.599999999999994</v>
      </c>
      <c r="Q10" s="100">
        <v>1803</v>
      </c>
      <c r="R10" s="91">
        <v>26.8</v>
      </c>
      <c r="S10" s="91">
        <v>73.2</v>
      </c>
      <c r="T10" s="92">
        <v>1841</v>
      </c>
    </row>
    <row r="11" spans="2:20" ht="15" thickBot="1" x14ac:dyDescent="0.4">
      <c r="B11" s="90" t="s">
        <v>238</v>
      </c>
      <c r="C11" s="102">
        <v>26.6</v>
      </c>
      <c r="D11" s="102">
        <v>73.400000000000006</v>
      </c>
      <c r="E11" s="100">
        <v>3006</v>
      </c>
      <c r="F11" s="91"/>
      <c r="G11" s="91"/>
      <c r="H11" s="92"/>
      <c r="N11" s="90" t="s">
        <v>238</v>
      </c>
      <c r="O11" s="102">
        <v>26.6</v>
      </c>
      <c r="P11" s="102">
        <v>73.400000000000006</v>
      </c>
      <c r="Q11" s="100">
        <v>3006</v>
      </c>
      <c r="R11" s="91">
        <v>24.6</v>
      </c>
      <c r="S11" s="91">
        <v>75.400000000000006</v>
      </c>
      <c r="T11" s="92">
        <v>2998</v>
      </c>
    </row>
    <row r="12" spans="2:20" ht="15" thickBot="1" x14ac:dyDescent="0.4">
      <c r="B12" s="96" t="s">
        <v>227</v>
      </c>
      <c r="C12" s="105">
        <v>27.6</v>
      </c>
      <c r="D12" s="105">
        <v>72.400000000000006</v>
      </c>
      <c r="E12" s="106">
        <v>11424</v>
      </c>
      <c r="F12" s="103"/>
      <c r="G12" s="103"/>
      <c r="H12" s="104"/>
      <c r="N12" s="96" t="s">
        <v>227</v>
      </c>
      <c r="O12" s="105">
        <v>27.6</v>
      </c>
      <c r="P12" s="105">
        <v>72.400000000000006</v>
      </c>
      <c r="Q12" s="106">
        <v>11424</v>
      </c>
      <c r="R12" s="103">
        <v>26.6</v>
      </c>
      <c r="S12" s="103">
        <v>73.400000000000006</v>
      </c>
      <c r="T12" s="104">
        <v>11893</v>
      </c>
    </row>
    <row r="13" spans="2:20" x14ac:dyDescent="0.35">
      <c r="B13" s="95" t="s">
        <v>234</v>
      </c>
      <c r="C13" s="95"/>
      <c r="D13" s="95"/>
      <c r="E13" s="95"/>
    </row>
    <row r="24" spans="4:10" x14ac:dyDescent="0.35">
      <c r="D24" t="s">
        <v>2</v>
      </c>
      <c r="F24">
        <v>73.39</v>
      </c>
      <c r="G24">
        <v>10.220000000000001</v>
      </c>
      <c r="H24">
        <v>8.43</v>
      </c>
      <c r="I24">
        <v>7.96</v>
      </c>
      <c r="J24">
        <v>100</v>
      </c>
    </row>
  </sheetData>
  <mergeCells count="6">
    <mergeCell ref="R4:T5"/>
    <mergeCell ref="F4:H5"/>
    <mergeCell ref="C4:E5"/>
    <mergeCell ref="B4:B6"/>
    <mergeCell ref="N4:N6"/>
    <mergeCell ref="O4:Q5"/>
  </mergeCells>
  <pageMargins left="0.7" right="0.7" top="0.75" bottom="0.75" header="0.3" footer="0.3"/>
  <pageSetup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7"/>
  <sheetViews>
    <sheetView zoomScale="55" workbookViewId="0">
      <selection activeCell="B12" sqref="B12"/>
    </sheetView>
  </sheetViews>
  <sheetFormatPr defaultColWidth="8.81640625" defaultRowHeight="14.5" x14ac:dyDescent="0.35"/>
  <cols>
    <col min="2" max="2" width="47.453125" customWidth="1"/>
    <col min="13" max="13" width="47.453125" customWidth="1"/>
  </cols>
  <sheetData>
    <row r="2" spans="2:13" ht="15.5" x14ac:dyDescent="0.35">
      <c r="B2" s="11" t="s">
        <v>264</v>
      </c>
    </row>
    <row r="3" spans="2:13" ht="15" thickBot="1" x14ac:dyDescent="0.4"/>
    <row r="4" spans="2:13" ht="15" thickBot="1" x14ac:dyDescent="0.4">
      <c r="B4" s="376" t="s">
        <v>16</v>
      </c>
      <c r="C4" s="372" t="s">
        <v>17</v>
      </c>
      <c r="D4" s="372"/>
      <c r="E4" s="372"/>
      <c r="F4" s="373"/>
      <c r="G4" s="374" t="s">
        <v>14</v>
      </c>
      <c r="H4" s="375"/>
      <c r="I4" s="374"/>
      <c r="J4" s="374"/>
      <c r="K4" s="376" t="s">
        <v>2</v>
      </c>
    </row>
    <row r="5" spans="2:13" ht="15" thickBot="1" x14ac:dyDescent="0.4">
      <c r="B5" s="377"/>
      <c r="C5" s="49" t="s">
        <v>5</v>
      </c>
      <c r="D5" s="47" t="s">
        <v>6</v>
      </c>
      <c r="E5" s="47" t="s">
        <v>7</v>
      </c>
      <c r="F5" s="47" t="s">
        <v>2</v>
      </c>
      <c r="G5" s="47" t="s">
        <v>5</v>
      </c>
      <c r="H5" s="47" t="s">
        <v>6</v>
      </c>
      <c r="I5" s="47" t="s">
        <v>7</v>
      </c>
      <c r="J5" s="48" t="s">
        <v>2</v>
      </c>
      <c r="K5" s="377"/>
    </row>
    <row r="6" spans="2:13" ht="15" thickBot="1" x14ac:dyDescent="0.4">
      <c r="B6" s="48" t="s">
        <v>165</v>
      </c>
      <c r="C6" s="47">
        <v>64.5</v>
      </c>
      <c r="D6" s="47">
        <v>51</v>
      </c>
      <c r="E6" s="47">
        <v>46.5</v>
      </c>
      <c r="F6" s="47">
        <v>52.2</v>
      </c>
      <c r="G6" s="47">
        <v>72.100000000000009</v>
      </c>
      <c r="H6" s="47">
        <v>71.600000000000009</v>
      </c>
      <c r="I6" s="47">
        <v>70.5</v>
      </c>
      <c r="J6" s="50">
        <v>71.2</v>
      </c>
      <c r="K6" s="45">
        <v>62.2</v>
      </c>
      <c r="M6">
        <f>AVERAGE(F6,J6)</f>
        <v>61.7</v>
      </c>
    </row>
    <row r="7" spans="2:13" ht="15" thickBot="1" x14ac:dyDescent="0.4">
      <c r="B7" s="48" t="s">
        <v>166</v>
      </c>
      <c r="C7" s="47">
        <v>1.8</v>
      </c>
      <c r="D7" s="47">
        <v>2.6</v>
      </c>
      <c r="E7" s="47">
        <v>2</v>
      </c>
      <c r="F7" s="47">
        <v>2.1</v>
      </c>
      <c r="G7" s="47">
        <v>0.1</v>
      </c>
      <c r="H7" s="47">
        <v>0.30000000000000004</v>
      </c>
      <c r="I7" s="47">
        <v>0.30000000000000004</v>
      </c>
      <c r="J7" s="49">
        <v>0.30000000000000004</v>
      </c>
      <c r="K7" s="46">
        <v>1.1000000000000001</v>
      </c>
      <c r="M7">
        <f>AVERAGE(G6:I6)</f>
        <v>71.400000000000006</v>
      </c>
    </row>
    <row r="8" spans="2:13" ht="15" thickBot="1" x14ac:dyDescent="0.4">
      <c r="B8" s="48" t="s">
        <v>167</v>
      </c>
      <c r="C8" s="47">
        <v>0.8</v>
      </c>
      <c r="D8" s="47">
        <v>2.9000000000000004</v>
      </c>
      <c r="E8" s="47">
        <v>3.4000000000000004</v>
      </c>
      <c r="F8" s="47">
        <v>2.6</v>
      </c>
      <c r="G8" s="47">
        <v>1.5</v>
      </c>
      <c r="H8" s="47">
        <v>2.1</v>
      </c>
      <c r="I8" s="47">
        <v>1.8</v>
      </c>
      <c r="J8" s="49">
        <v>1.8</v>
      </c>
      <c r="K8" s="47">
        <v>2.2000000000000002</v>
      </c>
    </row>
    <row r="9" spans="2:13" ht="15" thickBot="1" x14ac:dyDescent="0.4">
      <c r="B9" s="48" t="s">
        <v>168</v>
      </c>
      <c r="C9" s="47">
        <v>0</v>
      </c>
      <c r="D9" s="47">
        <v>0.30000000000000004</v>
      </c>
      <c r="E9" s="47">
        <v>0.4</v>
      </c>
      <c r="F9" s="47">
        <v>0.30000000000000004</v>
      </c>
      <c r="G9" s="47">
        <v>0</v>
      </c>
      <c r="H9" s="47">
        <v>0</v>
      </c>
      <c r="I9" s="47">
        <v>0.1</v>
      </c>
      <c r="J9" s="49">
        <v>0.1</v>
      </c>
      <c r="K9" s="47">
        <v>0.2</v>
      </c>
    </row>
    <row r="10" spans="2:13" ht="15" thickBot="1" x14ac:dyDescent="0.4">
      <c r="B10" s="48" t="s">
        <v>169</v>
      </c>
      <c r="C10" s="47">
        <v>0</v>
      </c>
      <c r="D10" s="47">
        <v>0.1</v>
      </c>
      <c r="E10" s="47">
        <v>0</v>
      </c>
      <c r="F10" s="47">
        <v>0.1</v>
      </c>
      <c r="G10" s="47">
        <v>0.2</v>
      </c>
      <c r="H10" s="47">
        <v>0.1</v>
      </c>
      <c r="I10" s="47">
        <v>0</v>
      </c>
      <c r="J10" s="49">
        <v>0.1</v>
      </c>
      <c r="K10" s="47">
        <v>0.1</v>
      </c>
    </row>
    <row r="11" spans="2:13" ht="15" thickBot="1" x14ac:dyDescent="0.4">
      <c r="B11" s="48" t="s">
        <v>170</v>
      </c>
      <c r="C11" s="47">
        <v>5.5</v>
      </c>
      <c r="D11" s="47">
        <v>9.1</v>
      </c>
      <c r="E11" s="47">
        <v>10.600000000000001</v>
      </c>
      <c r="F11" s="47">
        <v>8.9</v>
      </c>
      <c r="G11" s="47">
        <v>1</v>
      </c>
      <c r="H11" s="47">
        <v>1.6</v>
      </c>
      <c r="I11" s="47">
        <v>2.1</v>
      </c>
      <c r="J11" s="49">
        <v>1.7000000000000002</v>
      </c>
      <c r="K11" s="47">
        <v>5.1000000000000005</v>
      </c>
    </row>
    <row r="12" spans="2:13" ht="29.5" thickBot="1" x14ac:dyDescent="0.4">
      <c r="B12" s="69" t="s">
        <v>171</v>
      </c>
      <c r="C12" s="47">
        <v>7</v>
      </c>
      <c r="D12" s="47">
        <v>10.4</v>
      </c>
      <c r="E12" s="47">
        <v>11.200000000000001</v>
      </c>
      <c r="F12" s="47">
        <v>9.9</v>
      </c>
      <c r="G12" s="47">
        <v>4.9000000000000004</v>
      </c>
      <c r="H12" s="47">
        <v>10.3</v>
      </c>
      <c r="I12" s="47">
        <v>13.600000000000001</v>
      </c>
      <c r="J12" s="49">
        <v>10.5</v>
      </c>
      <c r="K12" s="47">
        <v>10.3</v>
      </c>
    </row>
    <row r="13" spans="2:13" ht="15" thickBot="1" x14ac:dyDescent="0.4">
      <c r="B13" s="48" t="s">
        <v>172</v>
      </c>
      <c r="C13" s="47">
        <v>3.4000000000000004</v>
      </c>
      <c r="D13" s="47">
        <v>6.3000000000000007</v>
      </c>
      <c r="E13" s="47">
        <v>7.7</v>
      </c>
      <c r="F13" s="47">
        <v>6.2</v>
      </c>
      <c r="G13" s="47">
        <v>0.2</v>
      </c>
      <c r="H13" s="47">
        <v>0.1</v>
      </c>
      <c r="I13" s="47">
        <v>0.30000000000000004</v>
      </c>
      <c r="J13" s="49">
        <v>0.2</v>
      </c>
      <c r="K13" s="47">
        <v>3.1</v>
      </c>
    </row>
    <row r="14" spans="2:13" ht="15" thickBot="1" x14ac:dyDescent="0.4">
      <c r="B14" s="48" t="s">
        <v>173</v>
      </c>
      <c r="C14" s="47">
        <v>0.4</v>
      </c>
      <c r="D14" s="47">
        <v>1.1000000000000001</v>
      </c>
      <c r="E14" s="47">
        <v>1.4000000000000001</v>
      </c>
      <c r="F14" s="47">
        <v>1</v>
      </c>
      <c r="G14" s="47">
        <v>0.4</v>
      </c>
      <c r="H14" s="47">
        <v>0.60000000000000009</v>
      </c>
      <c r="I14" s="47">
        <v>1.1000000000000001</v>
      </c>
      <c r="J14" s="49">
        <v>0.8</v>
      </c>
      <c r="K14" s="47">
        <v>0.9</v>
      </c>
    </row>
    <row r="15" spans="2:13" ht="15" thickBot="1" x14ac:dyDescent="0.4">
      <c r="B15" s="48" t="s">
        <v>174</v>
      </c>
      <c r="C15" s="47">
        <v>0.30000000000000004</v>
      </c>
      <c r="D15" s="47">
        <v>0.30000000000000004</v>
      </c>
      <c r="E15" s="47">
        <v>0.70000000000000007</v>
      </c>
      <c r="F15" s="47">
        <v>0.5</v>
      </c>
      <c r="G15" s="47">
        <v>0</v>
      </c>
      <c r="H15" s="47">
        <v>0.2</v>
      </c>
      <c r="I15" s="47">
        <v>0.2</v>
      </c>
      <c r="J15" s="49">
        <v>0.1</v>
      </c>
      <c r="K15" s="47">
        <v>0.30000000000000004</v>
      </c>
    </row>
    <row r="16" spans="2:13" ht="15" thickBot="1" x14ac:dyDescent="0.4">
      <c r="B16" s="48" t="s">
        <v>175</v>
      </c>
      <c r="C16" s="47">
        <v>0</v>
      </c>
      <c r="D16" s="47">
        <v>0.1</v>
      </c>
      <c r="E16" s="47">
        <v>0.70000000000000007</v>
      </c>
      <c r="F16" s="47">
        <v>0.30000000000000004</v>
      </c>
      <c r="G16" s="47">
        <v>0</v>
      </c>
      <c r="H16" s="47">
        <v>0.1</v>
      </c>
      <c r="I16" s="47">
        <v>0.4</v>
      </c>
      <c r="J16" s="49">
        <v>0.2</v>
      </c>
      <c r="K16" s="47">
        <v>0.30000000000000004</v>
      </c>
    </row>
    <row r="17" spans="2:11" ht="15" thickBot="1" x14ac:dyDescent="0.4">
      <c r="B17" s="48" t="s">
        <v>185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9">
        <v>0</v>
      </c>
      <c r="K17" s="47">
        <v>0</v>
      </c>
    </row>
    <row r="18" spans="2:11" ht="15" thickBot="1" x14ac:dyDescent="0.4">
      <c r="B18" s="48" t="s">
        <v>176</v>
      </c>
      <c r="C18" s="47">
        <v>0</v>
      </c>
      <c r="D18" s="47">
        <v>0.5</v>
      </c>
      <c r="E18" s="47">
        <v>0.8</v>
      </c>
      <c r="F18" s="47">
        <v>0.5</v>
      </c>
      <c r="G18" s="47">
        <v>0</v>
      </c>
      <c r="H18" s="47">
        <v>0.2</v>
      </c>
      <c r="I18" s="47">
        <v>0.5</v>
      </c>
      <c r="J18" s="49">
        <v>0.30000000000000004</v>
      </c>
      <c r="K18" s="47">
        <v>0.4</v>
      </c>
    </row>
    <row r="19" spans="2:11" ht="15" thickBot="1" x14ac:dyDescent="0.4">
      <c r="B19" s="48" t="s">
        <v>177</v>
      </c>
      <c r="C19" s="47">
        <v>0.1</v>
      </c>
      <c r="D19" s="47">
        <v>0.8</v>
      </c>
      <c r="E19" s="47">
        <v>1.1000000000000001</v>
      </c>
      <c r="F19" s="47">
        <v>0.8</v>
      </c>
      <c r="G19" s="47">
        <v>0</v>
      </c>
      <c r="H19" s="47">
        <v>0.1</v>
      </c>
      <c r="I19" s="47">
        <v>0.5</v>
      </c>
      <c r="J19" s="49">
        <v>0.30000000000000004</v>
      </c>
      <c r="K19" s="47">
        <v>0.5</v>
      </c>
    </row>
    <row r="20" spans="2:11" ht="29.5" thickBot="1" x14ac:dyDescent="0.4">
      <c r="B20" s="69" t="s">
        <v>178</v>
      </c>
      <c r="C20" s="47">
        <v>0.2</v>
      </c>
      <c r="D20" s="47">
        <v>0.8</v>
      </c>
      <c r="E20" s="47">
        <v>1.8</v>
      </c>
      <c r="F20" s="47">
        <v>1.1000000000000001</v>
      </c>
      <c r="G20" s="47">
        <v>0</v>
      </c>
      <c r="H20" s="47">
        <v>0.2</v>
      </c>
      <c r="I20" s="47">
        <v>0.5</v>
      </c>
      <c r="J20" s="49">
        <v>0.30000000000000004</v>
      </c>
      <c r="K20" s="47">
        <v>0.60000000000000009</v>
      </c>
    </row>
    <row r="21" spans="2:11" ht="15" thickBot="1" x14ac:dyDescent="0.4">
      <c r="B21" s="48" t="s">
        <v>179</v>
      </c>
      <c r="C21" s="47">
        <v>0.1</v>
      </c>
      <c r="D21" s="47">
        <v>0.60000000000000009</v>
      </c>
      <c r="E21" s="47">
        <v>3.3000000000000003</v>
      </c>
      <c r="F21" s="47">
        <v>1.7000000000000002</v>
      </c>
      <c r="G21" s="47">
        <v>0.1</v>
      </c>
      <c r="H21" s="47">
        <v>0.70000000000000007</v>
      </c>
      <c r="I21" s="47">
        <v>2.3000000000000003</v>
      </c>
      <c r="J21" s="49">
        <v>1.3</v>
      </c>
      <c r="K21" s="47">
        <v>1.5</v>
      </c>
    </row>
    <row r="22" spans="2:11" ht="15" thickBot="1" x14ac:dyDescent="0.4">
      <c r="B22" s="48" t="s">
        <v>180</v>
      </c>
      <c r="C22" s="47">
        <v>0</v>
      </c>
      <c r="D22" s="47">
        <v>0.60000000000000009</v>
      </c>
      <c r="E22" s="47">
        <v>1</v>
      </c>
      <c r="F22" s="47">
        <v>0.60000000000000009</v>
      </c>
      <c r="G22" s="47">
        <v>0.2</v>
      </c>
      <c r="H22" s="47">
        <v>0.4</v>
      </c>
      <c r="I22" s="47">
        <v>0.70000000000000007</v>
      </c>
      <c r="J22" s="49">
        <v>0.5</v>
      </c>
      <c r="K22" s="47">
        <v>0.5</v>
      </c>
    </row>
    <row r="23" spans="2:11" ht="15" thickBot="1" x14ac:dyDescent="0.4">
      <c r="B23" s="48" t="s">
        <v>181</v>
      </c>
      <c r="C23" s="47">
        <v>0.60000000000000009</v>
      </c>
      <c r="D23" s="47">
        <v>0.70000000000000007</v>
      </c>
      <c r="E23" s="47">
        <v>0.60000000000000009</v>
      </c>
      <c r="F23" s="47">
        <v>0.70000000000000007</v>
      </c>
      <c r="G23" s="47">
        <v>0.4</v>
      </c>
      <c r="H23" s="47">
        <v>0.4</v>
      </c>
      <c r="I23" s="47">
        <v>0.30000000000000004</v>
      </c>
      <c r="J23" s="49">
        <v>0.30000000000000004</v>
      </c>
      <c r="K23" s="47">
        <v>0.5</v>
      </c>
    </row>
    <row r="24" spans="2:11" ht="15" thickBot="1" x14ac:dyDescent="0.4">
      <c r="B24" s="48" t="s">
        <v>182</v>
      </c>
      <c r="C24" s="47">
        <v>0.9</v>
      </c>
      <c r="D24" s="47">
        <v>2.5</v>
      </c>
      <c r="E24" s="47">
        <v>2.3000000000000003</v>
      </c>
      <c r="F24" s="47">
        <v>2</v>
      </c>
      <c r="G24" s="47">
        <v>0.5</v>
      </c>
      <c r="H24" s="47">
        <v>1</v>
      </c>
      <c r="I24" s="47">
        <v>0.9</v>
      </c>
      <c r="J24" s="49">
        <v>0.8</v>
      </c>
      <c r="K24" s="47">
        <v>1.4000000000000001</v>
      </c>
    </row>
    <row r="25" spans="2:11" ht="44" thickBot="1" x14ac:dyDescent="0.4">
      <c r="B25" s="69" t="s">
        <v>183</v>
      </c>
      <c r="C25" s="47">
        <v>14.4</v>
      </c>
      <c r="D25" s="47">
        <v>9.1</v>
      </c>
      <c r="E25" s="47">
        <v>4.5</v>
      </c>
      <c r="F25" s="47">
        <v>8.4</v>
      </c>
      <c r="G25" s="47">
        <v>18.3</v>
      </c>
      <c r="H25" s="47">
        <v>9.5</v>
      </c>
      <c r="I25" s="47">
        <v>3.8000000000000003</v>
      </c>
      <c r="J25" s="49">
        <v>8.9</v>
      </c>
      <c r="K25" s="47">
        <v>8.7000000000000011</v>
      </c>
    </row>
    <row r="26" spans="2:11" ht="29.5" thickBot="1" x14ac:dyDescent="0.4">
      <c r="B26" s="69" t="s">
        <v>184</v>
      </c>
      <c r="C26" s="47">
        <v>0.1</v>
      </c>
      <c r="D26" s="47">
        <v>0.2</v>
      </c>
      <c r="E26" s="47">
        <v>0.1</v>
      </c>
      <c r="F26" s="47">
        <v>0.1</v>
      </c>
      <c r="G26" s="47">
        <v>0.1</v>
      </c>
      <c r="H26" s="47">
        <v>0.4</v>
      </c>
      <c r="I26" s="47">
        <v>0.2</v>
      </c>
      <c r="J26" s="49">
        <v>0.2</v>
      </c>
      <c r="K26" s="47">
        <v>0.2</v>
      </c>
    </row>
    <row r="27" spans="2:11" ht="15" thickBot="1" x14ac:dyDescent="0.4">
      <c r="B27" s="48" t="s">
        <v>2</v>
      </c>
      <c r="C27" s="47">
        <v>100</v>
      </c>
      <c r="D27" s="47">
        <v>100</v>
      </c>
      <c r="E27" s="47">
        <v>100</v>
      </c>
      <c r="F27" s="47">
        <v>100</v>
      </c>
      <c r="G27" s="47">
        <v>100</v>
      </c>
      <c r="H27" s="47">
        <v>100</v>
      </c>
      <c r="I27" s="47">
        <v>100</v>
      </c>
      <c r="J27" s="49">
        <v>100</v>
      </c>
      <c r="K27" s="47">
        <v>100</v>
      </c>
    </row>
    <row r="29" spans="2:11" x14ac:dyDescent="0.35">
      <c r="B29" s="16" t="s">
        <v>11</v>
      </c>
    </row>
    <row r="30" spans="2:11" ht="15" thickBot="1" x14ac:dyDescent="0.4"/>
    <row r="31" spans="2:11" ht="15" thickBot="1" x14ac:dyDescent="0.4">
      <c r="B31" s="378" t="s">
        <v>15</v>
      </c>
      <c r="C31" s="380" t="s">
        <v>17</v>
      </c>
      <c r="D31" s="381"/>
      <c r="E31" s="381"/>
      <c r="F31" s="382"/>
      <c r="G31" s="383" t="s">
        <v>14</v>
      </c>
      <c r="H31" s="381"/>
      <c r="I31" s="381"/>
      <c r="J31" s="381"/>
      <c r="K31" s="378" t="s">
        <v>2</v>
      </c>
    </row>
    <row r="32" spans="2:11" ht="15" thickBot="1" x14ac:dyDescent="0.4">
      <c r="B32" s="379"/>
      <c r="C32" s="20" t="s">
        <v>5</v>
      </c>
      <c r="D32" s="20" t="s">
        <v>6</v>
      </c>
      <c r="E32" s="20" t="s">
        <v>7</v>
      </c>
      <c r="F32" s="20" t="s">
        <v>2</v>
      </c>
      <c r="G32" s="20" t="s">
        <v>5</v>
      </c>
      <c r="H32" s="20" t="s">
        <v>6</v>
      </c>
      <c r="I32" s="20" t="s">
        <v>7</v>
      </c>
      <c r="J32" s="86" t="s">
        <v>2</v>
      </c>
      <c r="K32" s="384"/>
    </row>
    <row r="33" spans="2:11" ht="15" thickBot="1" x14ac:dyDescent="0.4">
      <c r="B33" s="48" t="s">
        <v>165</v>
      </c>
      <c r="C33" s="47">
        <v>65.400000000000006</v>
      </c>
      <c r="D33" s="47">
        <v>53.9</v>
      </c>
      <c r="E33" s="47">
        <v>48.8</v>
      </c>
      <c r="F33" s="47">
        <v>54.5</v>
      </c>
      <c r="G33" s="47">
        <v>73.7</v>
      </c>
      <c r="H33" s="47">
        <v>75.2</v>
      </c>
      <c r="I33" s="47">
        <v>75.5</v>
      </c>
      <c r="J33" s="47">
        <v>75</v>
      </c>
      <c r="K33" s="47">
        <v>65.099999999999994</v>
      </c>
    </row>
    <row r="34" spans="2:11" ht="15" thickBot="1" x14ac:dyDescent="0.4">
      <c r="B34" s="48" t="s">
        <v>166</v>
      </c>
      <c r="C34" s="47">
        <v>2.1</v>
      </c>
      <c r="D34" s="47">
        <v>2.8</v>
      </c>
      <c r="E34" s="47">
        <v>2.5</v>
      </c>
      <c r="F34" s="47">
        <v>2.5</v>
      </c>
      <c r="G34" s="47">
        <v>0.1</v>
      </c>
      <c r="H34" s="47">
        <v>0.4</v>
      </c>
      <c r="I34" s="47">
        <v>0.2</v>
      </c>
      <c r="J34" s="47">
        <v>0.2</v>
      </c>
      <c r="K34" s="47">
        <v>1.3</v>
      </c>
    </row>
    <row r="35" spans="2:11" ht="15" thickBot="1" x14ac:dyDescent="0.4">
      <c r="B35" s="48" t="s">
        <v>167</v>
      </c>
      <c r="C35" s="47">
        <v>1.4</v>
      </c>
      <c r="D35" s="47">
        <v>2.7</v>
      </c>
      <c r="E35" s="47">
        <v>3.4</v>
      </c>
      <c r="F35" s="47">
        <v>2.7</v>
      </c>
      <c r="G35" s="47">
        <v>0.7</v>
      </c>
      <c r="H35" s="47">
        <v>1.2</v>
      </c>
      <c r="I35" s="47">
        <v>1.6</v>
      </c>
      <c r="J35" s="47">
        <v>1.3</v>
      </c>
      <c r="K35" s="47">
        <v>2</v>
      </c>
    </row>
    <row r="36" spans="2:11" ht="15" thickBot="1" x14ac:dyDescent="0.4">
      <c r="B36" s="48" t="s">
        <v>168</v>
      </c>
      <c r="C36" s="47">
        <v>0.1</v>
      </c>
      <c r="D36" s="47">
        <v>0.2</v>
      </c>
      <c r="E36" s="47">
        <v>0.2</v>
      </c>
      <c r="F36" s="47">
        <v>0.2</v>
      </c>
      <c r="G36" s="47">
        <v>0</v>
      </c>
      <c r="H36" s="47">
        <v>0</v>
      </c>
      <c r="I36" s="47">
        <v>0.1</v>
      </c>
      <c r="J36" s="47">
        <v>0</v>
      </c>
      <c r="K36" s="47">
        <v>0.1</v>
      </c>
    </row>
    <row r="37" spans="2:11" ht="15" thickBot="1" x14ac:dyDescent="0.4">
      <c r="B37" s="48" t="s">
        <v>169</v>
      </c>
      <c r="C37" s="47">
        <v>0</v>
      </c>
      <c r="D37" s="47">
        <v>0.1</v>
      </c>
      <c r="E37" s="47">
        <v>0.3</v>
      </c>
      <c r="F37" s="47">
        <v>0.1</v>
      </c>
      <c r="G37" s="47">
        <v>0</v>
      </c>
      <c r="H37" s="47">
        <v>0.1</v>
      </c>
      <c r="I37" s="47">
        <v>0</v>
      </c>
      <c r="J37" s="47">
        <v>0</v>
      </c>
      <c r="K37" s="47">
        <v>0.1</v>
      </c>
    </row>
    <row r="38" spans="2:11" ht="15" thickBot="1" x14ac:dyDescent="0.4">
      <c r="B38" s="48" t="s">
        <v>170</v>
      </c>
      <c r="C38" s="47">
        <v>5.4</v>
      </c>
      <c r="D38" s="47">
        <v>8.9</v>
      </c>
      <c r="E38" s="47">
        <v>8.8000000000000007</v>
      </c>
      <c r="F38" s="47">
        <v>8</v>
      </c>
      <c r="G38" s="47">
        <v>2.5</v>
      </c>
      <c r="H38" s="47">
        <v>1.8</v>
      </c>
      <c r="I38" s="47">
        <v>1.1000000000000001</v>
      </c>
      <c r="J38" s="47">
        <v>1.7</v>
      </c>
      <c r="K38" s="47">
        <v>4.7</v>
      </c>
    </row>
    <row r="39" spans="2:11" ht="29.5" thickBot="1" x14ac:dyDescent="0.4">
      <c r="B39" s="69" t="s">
        <v>171</v>
      </c>
      <c r="C39" s="47">
        <v>8</v>
      </c>
      <c r="D39" s="47">
        <v>12</v>
      </c>
      <c r="E39" s="47">
        <v>12.1</v>
      </c>
      <c r="F39" s="47">
        <v>11.1</v>
      </c>
      <c r="G39" s="47">
        <v>5.6</v>
      </c>
      <c r="H39" s="47">
        <v>8.6</v>
      </c>
      <c r="I39" s="47">
        <v>10.3</v>
      </c>
      <c r="J39" s="47">
        <v>8.6999999999999993</v>
      </c>
      <c r="K39" s="47">
        <v>9.8000000000000007</v>
      </c>
    </row>
    <row r="40" spans="2:11" ht="15" thickBot="1" x14ac:dyDescent="0.4">
      <c r="B40" s="48" t="s">
        <v>172</v>
      </c>
      <c r="C40" s="47">
        <v>2</v>
      </c>
      <c r="D40" s="47">
        <v>6.3</v>
      </c>
      <c r="E40" s="47">
        <v>7</v>
      </c>
      <c r="F40" s="47">
        <v>5.6</v>
      </c>
      <c r="G40" s="47">
        <v>0.1</v>
      </c>
      <c r="H40" s="47">
        <v>0.2</v>
      </c>
      <c r="I40" s="47">
        <v>0.3</v>
      </c>
      <c r="J40" s="47">
        <v>0.3</v>
      </c>
      <c r="K40" s="47">
        <v>2.8</v>
      </c>
    </row>
    <row r="41" spans="2:11" ht="15" thickBot="1" x14ac:dyDescent="0.4">
      <c r="B41" s="48" t="s">
        <v>173</v>
      </c>
      <c r="C41" s="47">
        <v>0.6</v>
      </c>
      <c r="D41" s="47">
        <v>0.7</v>
      </c>
      <c r="E41" s="47">
        <v>1.5</v>
      </c>
      <c r="F41" s="47">
        <v>1</v>
      </c>
      <c r="G41" s="47">
        <v>0.5</v>
      </c>
      <c r="H41" s="47">
        <v>0.8</v>
      </c>
      <c r="I41" s="47">
        <v>0.9</v>
      </c>
      <c r="J41" s="47">
        <v>0.8</v>
      </c>
      <c r="K41" s="47">
        <v>0.9</v>
      </c>
    </row>
    <row r="42" spans="2:11" ht="15" thickBot="1" x14ac:dyDescent="0.4">
      <c r="B42" s="48" t="s">
        <v>174</v>
      </c>
      <c r="C42" s="47">
        <v>0</v>
      </c>
      <c r="D42" s="47">
        <v>0.4</v>
      </c>
      <c r="E42" s="47">
        <v>0.5</v>
      </c>
      <c r="F42" s="47">
        <v>0.3</v>
      </c>
      <c r="G42" s="47">
        <v>0</v>
      </c>
      <c r="H42" s="47">
        <v>0</v>
      </c>
      <c r="I42" s="47">
        <v>0.3</v>
      </c>
      <c r="J42" s="47">
        <v>0.2</v>
      </c>
      <c r="K42" s="47">
        <v>0.2</v>
      </c>
    </row>
    <row r="43" spans="2:11" ht="15" thickBot="1" x14ac:dyDescent="0.4">
      <c r="B43" s="48" t="s">
        <v>175</v>
      </c>
      <c r="C43" s="47">
        <v>0</v>
      </c>
      <c r="D43" s="47">
        <v>0.2</v>
      </c>
      <c r="E43" s="47">
        <v>0.7</v>
      </c>
      <c r="F43" s="47">
        <v>0.4</v>
      </c>
      <c r="G43" s="47">
        <v>0</v>
      </c>
      <c r="H43" s="47">
        <v>0.4</v>
      </c>
      <c r="I43" s="47">
        <v>0.7</v>
      </c>
      <c r="J43" s="47">
        <v>0.4</v>
      </c>
      <c r="K43" s="47">
        <v>0.4</v>
      </c>
    </row>
    <row r="44" spans="2:11" ht="15" thickBot="1" x14ac:dyDescent="0.4">
      <c r="B44" s="48" t="s">
        <v>185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</row>
    <row r="45" spans="2:11" ht="15" thickBot="1" x14ac:dyDescent="0.4">
      <c r="B45" s="48" t="s">
        <v>176</v>
      </c>
      <c r="C45" s="47">
        <v>0.1</v>
      </c>
      <c r="D45" s="47">
        <v>0.2</v>
      </c>
      <c r="E45" s="47">
        <v>1</v>
      </c>
      <c r="F45" s="47">
        <v>0.5</v>
      </c>
      <c r="G45" s="47">
        <v>0</v>
      </c>
      <c r="H45" s="47">
        <v>0.3</v>
      </c>
      <c r="I45" s="47">
        <v>0.4</v>
      </c>
      <c r="J45" s="47">
        <v>0.3</v>
      </c>
      <c r="K45" s="47">
        <v>0.4</v>
      </c>
    </row>
    <row r="46" spans="2:11" ht="15" thickBot="1" x14ac:dyDescent="0.4">
      <c r="B46" s="48" t="s">
        <v>177</v>
      </c>
      <c r="C46" s="47">
        <v>0.2</v>
      </c>
      <c r="D46" s="47">
        <v>0.8</v>
      </c>
      <c r="E46" s="47">
        <v>1.8</v>
      </c>
      <c r="F46" s="47">
        <v>1.1000000000000001</v>
      </c>
      <c r="G46" s="47">
        <v>0.1</v>
      </c>
      <c r="H46" s="47">
        <v>0.8</v>
      </c>
      <c r="I46" s="47">
        <v>0.4</v>
      </c>
      <c r="J46" s="47">
        <v>0.5</v>
      </c>
      <c r="K46" s="47">
        <v>0.8</v>
      </c>
    </row>
    <row r="47" spans="2:11" ht="29.5" thickBot="1" x14ac:dyDescent="0.4">
      <c r="B47" s="69" t="s">
        <v>178</v>
      </c>
      <c r="C47" s="47">
        <v>0.1</v>
      </c>
      <c r="D47" s="47">
        <v>0.2</v>
      </c>
      <c r="E47" s="47">
        <v>1.3</v>
      </c>
      <c r="F47" s="47">
        <v>0.6</v>
      </c>
      <c r="G47" s="47">
        <v>0</v>
      </c>
      <c r="H47" s="47">
        <v>0.4</v>
      </c>
      <c r="I47" s="47">
        <v>0.6</v>
      </c>
      <c r="J47" s="47">
        <v>0.4</v>
      </c>
      <c r="K47" s="47">
        <v>0.5</v>
      </c>
    </row>
    <row r="48" spans="2:11" ht="15" thickBot="1" x14ac:dyDescent="0.4">
      <c r="B48" s="48" t="s">
        <v>179</v>
      </c>
      <c r="C48" s="47">
        <v>0.2</v>
      </c>
      <c r="D48" s="47">
        <v>0.9</v>
      </c>
      <c r="E48" s="47">
        <v>3.6</v>
      </c>
      <c r="F48" s="47">
        <v>1.8</v>
      </c>
      <c r="G48" s="47">
        <v>0.1</v>
      </c>
      <c r="H48" s="47">
        <v>1</v>
      </c>
      <c r="I48" s="47">
        <v>2.2999999999999998</v>
      </c>
      <c r="J48" s="47">
        <v>1.3</v>
      </c>
      <c r="K48" s="47">
        <v>1.6</v>
      </c>
    </row>
    <row r="49" spans="2:22" ht="15" thickBot="1" x14ac:dyDescent="0.4">
      <c r="B49" s="48" t="s">
        <v>180</v>
      </c>
      <c r="C49" s="47">
        <v>0.1</v>
      </c>
      <c r="D49" s="47">
        <v>0.2</v>
      </c>
      <c r="E49" s="47">
        <v>0.8</v>
      </c>
      <c r="F49" s="47">
        <v>0.4</v>
      </c>
      <c r="G49" s="47">
        <v>0</v>
      </c>
      <c r="H49" s="47">
        <v>0.5</v>
      </c>
      <c r="I49" s="47">
        <v>1.4</v>
      </c>
      <c r="J49" s="47">
        <v>0.7</v>
      </c>
      <c r="K49" s="47">
        <v>0.6</v>
      </c>
    </row>
    <row r="50" spans="2:22" ht="15" thickBot="1" x14ac:dyDescent="0.4">
      <c r="B50" s="48" t="s">
        <v>181</v>
      </c>
      <c r="C50" s="47">
        <v>0.3</v>
      </c>
      <c r="D50" s="47">
        <v>0.7</v>
      </c>
      <c r="E50" s="47">
        <v>0.8</v>
      </c>
      <c r="F50" s="47">
        <v>0.6</v>
      </c>
      <c r="G50" s="47">
        <v>0.3</v>
      </c>
      <c r="H50" s="47">
        <v>0.3</v>
      </c>
      <c r="I50" s="47">
        <v>0.3</v>
      </c>
      <c r="J50" s="47">
        <v>0.3</v>
      </c>
      <c r="K50" s="47">
        <v>0.5</v>
      </c>
    </row>
    <row r="51" spans="2:22" ht="15" thickBot="1" x14ac:dyDescent="0.4">
      <c r="B51" s="48" t="s">
        <v>182</v>
      </c>
      <c r="C51" s="47">
        <v>1.3</v>
      </c>
      <c r="D51" s="47">
        <v>1.4</v>
      </c>
      <c r="E51" s="47">
        <v>2.2999999999999998</v>
      </c>
      <c r="F51" s="47">
        <v>1.8</v>
      </c>
      <c r="G51" s="47">
        <v>0.5</v>
      </c>
      <c r="H51" s="47">
        <v>1.4</v>
      </c>
      <c r="I51" s="47">
        <v>1.4</v>
      </c>
      <c r="J51" s="47">
        <v>1.2</v>
      </c>
      <c r="K51" s="47">
        <v>1.5</v>
      </c>
    </row>
    <row r="52" spans="2:22" ht="44" thickBot="1" x14ac:dyDescent="0.4">
      <c r="B52" s="69" t="s">
        <v>183</v>
      </c>
      <c r="C52" s="47">
        <v>12.8</v>
      </c>
      <c r="D52" s="47">
        <v>7.1</v>
      </c>
      <c r="E52" s="47">
        <v>2.2999999999999998</v>
      </c>
      <c r="F52" s="47">
        <v>6.5</v>
      </c>
      <c r="G52" s="47">
        <v>15.5</v>
      </c>
      <c r="H52" s="47">
        <v>6.6</v>
      </c>
      <c r="I52" s="47">
        <v>2</v>
      </c>
      <c r="J52" s="47">
        <v>6.6</v>
      </c>
      <c r="K52" s="47">
        <v>6.6</v>
      </c>
    </row>
    <row r="53" spans="2:22" ht="29.5" thickBot="1" x14ac:dyDescent="0.4">
      <c r="B53" s="69" t="s">
        <v>184</v>
      </c>
      <c r="C53" s="47">
        <v>0</v>
      </c>
      <c r="D53" s="47">
        <v>0.1</v>
      </c>
      <c r="E53" s="47">
        <v>0.3</v>
      </c>
      <c r="F53" s="47">
        <v>0.2</v>
      </c>
      <c r="G53" s="47">
        <v>0.1</v>
      </c>
      <c r="H53" s="47">
        <v>0.1</v>
      </c>
      <c r="I53" s="47">
        <v>0.3</v>
      </c>
      <c r="J53" s="47">
        <v>0.2</v>
      </c>
      <c r="K53" s="47">
        <v>0.2</v>
      </c>
    </row>
    <row r="54" spans="2:22" ht="15" thickBot="1" x14ac:dyDescent="0.4">
      <c r="B54" s="47" t="s">
        <v>2</v>
      </c>
      <c r="C54" s="47">
        <v>100</v>
      </c>
      <c r="D54" s="47">
        <v>100</v>
      </c>
      <c r="E54" s="47">
        <v>100</v>
      </c>
      <c r="F54" s="47">
        <v>100</v>
      </c>
      <c r="G54" s="47">
        <v>100</v>
      </c>
      <c r="H54" s="47">
        <v>100</v>
      </c>
      <c r="I54" s="47">
        <v>100</v>
      </c>
      <c r="J54" s="47"/>
      <c r="K54" s="47">
        <v>100</v>
      </c>
    </row>
    <row r="55" spans="2:22" x14ac:dyDescent="0.35">
      <c r="M55" t="s">
        <v>328</v>
      </c>
    </row>
    <row r="56" spans="2:22" ht="15" thickBot="1" x14ac:dyDescent="0.4">
      <c r="B56" s="21" t="s">
        <v>10</v>
      </c>
    </row>
    <row r="57" spans="2:22" ht="15" thickBot="1" x14ac:dyDescent="0.4">
      <c r="M57" s="48" t="s">
        <v>307</v>
      </c>
      <c r="N57" s="47">
        <v>64.5</v>
      </c>
      <c r="O57" s="47">
        <v>72.100000000000009</v>
      </c>
      <c r="P57" s="47">
        <f>AVERAGE(N57,O57)</f>
        <v>68.300000000000011</v>
      </c>
      <c r="Q57" s="47">
        <v>51</v>
      </c>
      <c r="R57" s="47">
        <v>71.600000000000009</v>
      </c>
      <c r="S57" s="47">
        <f>AVERAGE(Q57,R57)</f>
        <v>61.300000000000004</v>
      </c>
      <c r="T57" s="47">
        <v>46.5</v>
      </c>
      <c r="U57" s="47">
        <v>70.5</v>
      </c>
      <c r="V57">
        <f>AVERAGE(T57,U57)</f>
        <v>58.5</v>
      </c>
    </row>
    <row r="58" spans="2:22" ht="15" thickBot="1" x14ac:dyDescent="0.4">
      <c r="M58" s="48" t="s">
        <v>308</v>
      </c>
      <c r="N58" s="47">
        <v>1.8</v>
      </c>
      <c r="O58" s="47">
        <v>0.1</v>
      </c>
      <c r="P58" s="47">
        <f t="shared" ref="P58:P77" si="0">AVERAGE(N58,O58)</f>
        <v>0.95000000000000007</v>
      </c>
      <c r="Q58" s="47">
        <v>2.6</v>
      </c>
      <c r="R58" s="47">
        <v>0.30000000000000004</v>
      </c>
      <c r="S58" s="47">
        <f t="shared" ref="S58:S77" si="1">AVERAGE(Q58,R58)</f>
        <v>1.4500000000000002</v>
      </c>
      <c r="T58" s="47">
        <v>2</v>
      </c>
      <c r="U58" s="47">
        <v>0.30000000000000004</v>
      </c>
      <c r="V58">
        <f t="shared" ref="V58:V77" si="2">AVERAGE(T58,U58)</f>
        <v>1.1499999999999999</v>
      </c>
    </row>
    <row r="59" spans="2:22" ht="15" thickBot="1" x14ac:dyDescent="0.4">
      <c r="M59" s="48" t="s">
        <v>309</v>
      </c>
      <c r="N59" s="47">
        <v>0.8</v>
      </c>
      <c r="O59" s="47">
        <v>1.5</v>
      </c>
      <c r="P59" s="47">
        <f t="shared" si="0"/>
        <v>1.1499999999999999</v>
      </c>
      <c r="Q59" s="47">
        <v>2.9000000000000004</v>
      </c>
      <c r="R59" s="47">
        <v>2.1</v>
      </c>
      <c r="S59" s="47">
        <f t="shared" si="1"/>
        <v>2.5</v>
      </c>
      <c r="T59" s="47">
        <v>3.4000000000000004</v>
      </c>
      <c r="U59" s="47">
        <v>1.8</v>
      </c>
      <c r="V59">
        <f t="shared" si="2"/>
        <v>2.6</v>
      </c>
    </row>
    <row r="60" spans="2:22" ht="15" thickBot="1" x14ac:dyDescent="0.4">
      <c r="M60" s="48" t="s">
        <v>310</v>
      </c>
      <c r="N60" s="47">
        <v>0</v>
      </c>
      <c r="O60" s="47">
        <v>0</v>
      </c>
      <c r="P60" s="47">
        <f t="shared" si="0"/>
        <v>0</v>
      </c>
      <c r="Q60" s="47">
        <v>0.30000000000000004</v>
      </c>
      <c r="R60" s="47">
        <v>0</v>
      </c>
      <c r="S60" s="47">
        <f t="shared" si="1"/>
        <v>0.15000000000000002</v>
      </c>
      <c r="T60" s="47">
        <v>0.4</v>
      </c>
      <c r="U60" s="47">
        <v>0.1</v>
      </c>
      <c r="V60">
        <f t="shared" si="2"/>
        <v>0.25</v>
      </c>
    </row>
    <row r="61" spans="2:22" ht="15" thickBot="1" x14ac:dyDescent="0.4">
      <c r="M61" s="48" t="s">
        <v>311</v>
      </c>
      <c r="N61" s="47">
        <v>0</v>
      </c>
      <c r="O61" s="47">
        <v>0.2</v>
      </c>
      <c r="P61" s="47">
        <f t="shared" si="0"/>
        <v>0.1</v>
      </c>
      <c r="Q61" s="47">
        <v>0.1</v>
      </c>
      <c r="R61" s="47">
        <v>0.1</v>
      </c>
      <c r="S61" s="47">
        <f t="shared" si="1"/>
        <v>0.1</v>
      </c>
      <c r="T61" s="47">
        <v>0</v>
      </c>
      <c r="U61" s="47">
        <v>0</v>
      </c>
      <c r="V61">
        <f t="shared" si="2"/>
        <v>0</v>
      </c>
    </row>
    <row r="62" spans="2:22" ht="15" thickBot="1" x14ac:dyDescent="0.4">
      <c r="M62" s="48" t="s">
        <v>312</v>
      </c>
      <c r="N62" s="47">
        <v>5.5</v>
      </c>
      <c r="O62" s="47">
        <v>1</v>
      </c>
      <c r="P62" s="47">
        <f t="shared" si="0"/>
        <v>3.25</v>
      </c>
      <c r="Q62" s="47">
        <v>9.1</v>
      </c>
      <c r="R62" s="47">
        <v>1.6</v>
      </c>
      <c r="S62" s="47">
        <f t="shared" si="1"/>
        <v>5.35</v>
      </c>
      <c r="T62" s="47">
        <v>10.600000000000001</v>
      </c>
      <c r="U62" s="47">
        <v>2.1</v>
      </c>
      <c r="V62">
        <f t="shared" si="2"/>
        <v>6.3500000000000005</v>
      </c>
    </row>
    <row r="63" spans="2:22" ht="29.5" thickBot="1" x14ac:dyDescent="0.4">
      <c r="M63" s="69" t="s">
        <v>313</v>
      </c>
      <c r="N63" s="47">
        <v>7</v>
      </c>
      <c r="O63" s="47">
        <v>4.9000000000000004</v>
      </c>
      <c r="P63" s="47">
        <f t="shared" si="0"/>
        <v>5.95</v>
      </c>
      <c r="Q63" s="47">
        <v>10.4</v>
      </c>
      <c r="R63" s="47">
        <v>10.3</v>
      </c>
      <c r="S63" s="47">
        <f t="shared" si="1"/>
        <v>10.350000000000001</v>
      </c>
      <c r="T63" s="47">
        <v>11.200000000000001</v>
      </c>
      <c r="U63" s="47">
        <v>13.600000000000001</v>
      </c>
      <c r="V63">
        <f t="shared" si="2"/>
        <v>12.400000000000002</v>
      </c>
    </row>
    <row r="64" spans="2:22" ht="15" thickBot="1" x14ac:dyDescent="0.4">
      <c r="M64" s="48" t="s">
        <v>314</v>
      </c>
      <c r="N64" s="47">
        <v>3.4000000000000004</v>
      </c>
      <c r="O64" s="47">
        <v>0.2</v>
      </c>
      <c r="P64" s="47">
        <f t="shared" si="0"/>
        <v>1.8000000000000003</v>
      </c>
      <c r="Q64" s="47">
        <v>6.3000000000000007</v>
      </c>
      <c r="R64" s="47">
        <v>0.1</v>
      </c>
      <c r="S64" s="47">
        <f t="shared" si="1"/>
        <v>3.2</v>
      </c>
      <c r="T64" s="47">
        <v>7.7</v>
      </c>
      <c r="U64" s="47">
        <v>0.30000000000000004</v>
      </c>
      <c r="V64">
        <f t="shared" si="2"/>
        <v>4</v>
      </c>
    </row>
    <row r="65" spans="13:22" ht="15" thickBot="1" x14ac:dyDescent="0.4">
      <c r="M65" s="48" t="s">
        <v>315</v>
      </c>
      <c r="N65" s="47">
        <v>0.4</v>
      </c>
      <c r="O65" s="47">
        <v>0.4</v>
      </c>
      <c r="P65" s="47">
        <f t="shared" si="0"/>
        <v>0.4</v>
      </c>
      <c r="Q65" s="47">
        <v>1.1000000000000001</v>
      </c>
      <c r="R65" s="47">
        <v>0.60000000000000009</v>
      </c>
      <c r="S65" s="47">
        <f t="shared" si="1"/>
        <v>0.85000000000000009</v>
      </c>
      <c r="T65" s="47">
        <v>1.4000000000000001</v>
      </c>
      <c r="U65" s="47">
        <v>1.1000000000000001</v>
      </c>
      <c r="V65">
        <f t="shared" si="2"/>
        <v>1.25</v>
      </c>
    </row>
    <row r="66" spans="13:22" ht="15" thickBot="1" x14ac:dyDescent="0.4">
      <c r="M66" s="48" t="s">
        <v>316</v>
      </c>
      <c r="N66" s="47">
        <v>0.30000000000000004</v>
      </c>
      <c r="O66" s="47">
        <v>0</v>
      </c>
      <c r="P66" s="47">
        <f t="shared" si="0"/>
        <v>0.15000000000000002</v>
      </c>
      <c r="Q66" s="47">
        <v>0.30000000000000004</v>
      </c>
      <c r="R66" s="47">
        <v>0.2</v>
      </c>
      <c r="S66" s="47">
        <f t="shared" si="1"/>
        <v>0.25</v>
      </c>
      <c r="T66" s="47">
        <v>0.70000000000000007</v>
      </c>
      <c r="U66" s="47">
        <v>0.2</v>
      </c>
      <c r="V66">
        <f t="shared" si="2"/>
        <v>0.45000000000000007</v>
      </c>
    </row>
    <row r="67" spans="13:22" ht="15" thickBot="1" x14ac:dyDescent="0.4">
      <c r="M67" s="48" t="s">
        <v>317</v>
      </c>
      <c r="N67" s="47">
        <v>0</v>
      </c>
      <c r="O67" s="47">
        <v>0</v>
      </c>
      <c r="P67" s="47">
        <f t="shared" si="0"/>
        <v>0</v>
      </c>
      <c r="Q67" s="47">
        <v>0.1</v>
      </c>
      <c r="R67" s="47">
        <v>0.1</v>
      </c>
      <c r="S67" s="47">
        <f t="shared" si="1"/>
        <v>0.1</v>
      </c>
      <c r="T67" s="47">
        <v>0.70000000000000007</v>
      </c>
      <c r="U67" s="47">
        <v>0.4</v>
      </c>
      <c r="V67">
        <f t="shared" si="2"/>
        <v>0.55000000000000004</v>
      </c>
    </row>
    <row r="68" spans="13:22" ht="15" thickBot="1" x14ac:dyDescent="0.4">
      <c r="M68" s="48" t="s">
        <v>318</v>
      </c>
      <c r="N68" s="47">
        <v>0</v>
      </c>
      <c r="O68" s="47">
        <v>0</v>
      </c>
      <c r="P68" s="47">
        <f t="shared" si="0"/>
        <v>0</v>
      </c>
      <c r="Q68" s="47">
        <v>0</v>
      </c>
      <c r="R68" s="47">
        <v>0</v>
      </c>
      <c r="S68" s="47">
        <f t="shared" si="1"/>
        <v>0</v>
      </c>
      <c r="T68" s="47">
        <v>0</v>
      </c>
      <c r="U68" s="47">
        <v>0</v>
      </c>
      <c r="V68">
        <f t="shared" si="2"/>
        <v>0</v>
      </c>
    </row>
    <row r="69" spans="13:22" ht="15" thickBot="1" x14ac:dyDescent="0.4">
      <c r="M69" s="48" t="s">
        <v>319</v>
      </c>
      <c r="N69" s="47">
        <v>0</v>
      </c>
      <c r="O69" s="47">
        <v>0</v>
      </c>
      <c r="P69" s="47">
        <f t="shared" si="0"/>
        <v>0</v>
      </c>
      <c r="Q69" s="47">
        <v>0.5</v>
      </c>
      <c r="R69" s="47">
        <v>0.2</v>
      </c>
      <c r="S69" s="47">
        <f t="shared" si="1"/>
        <v>0.35</v>
      </c>
      <c r="T69" s="47">
        <v>0.8</v>
      </c>
      <c r="U69" s="47">
        <v>0.5</v>
      </c>
      <c r="V69">
        <f t="shared" si="2"/>
        <v>0.65</v>
      </c>
    </row>
    <row r="70" spans="13:22" ht="15" thickBot="1" x14ac:dyDescent="0.4">
      <c r="M70" s="48" t="s">
        <v>320</v>
      </c>
      <c r="N70" s="47">
        <v>0.1</v>
      </c>
      <c r="O70" s="47">
        <v>0</v>
      </c>
      <c r="P70" s="47">
        <f t="shared" si="0"/>
        <v>0.05</v>
      </c>
      <c r="Q70" s="47">
        <v>0.8</v>
      </c>
      <c r="R70" s="47">
        <v>0.1</v>
      </c>
      <c r="S70" s="47">
        <f t="shared" si="1"/>
        <v>0.45</v>
      </c>
      <c r="T70" s="47">
        <v>1.1000000000000001</v>
      </c>
      <c r="U70" s="47">
        <v>0.5</v>
      </c>
      <c r="V70">
        <f t="shared" si="2"/>
        <v>0.8</v>
      </c>
    </row>
    <row r="71" spans="13:22" ht="29.5" thickBot="1" x14ac:dyDescent="0.4">
      <c r="M71" s="69" t="s">
        <v>321</v>
      </c>
      <c r="N71" s="47">
        <v>0.2</v>
      </c>
      <c r="O71" s="47">
        <v>0</v>
      </c>
      <c r="P71" s="47">
        <f t="shared" si="0"/>
        <v>0.1</v>
      </c>
      <c r="Q71" s="47">
        <v>0.8</v>
      </c>
      <c r="R71" s="47">
        <v>0.2</v>
      </c>
      <c r="S71" s="47">
        <f t="shared" si="1"/>
        <v>0.5</v>
      </c>
      <c r="T71" s="47">
        <v>1.8</v>
      </c>
      <c r="U71" s="47">
        <v>0.5</v>
      </c>
      <c r="V71">
        <f t="shared" si="2"/>
        <v>1.1499999999999999</v>
      </c>
    </row>
    <row r="72" spans="13:22" ht="15" thickBot="1" x14ac:dyDescent="0.4">
      <c r="M72" s="48" t="s">
        <v>322</v>
      </c>
      <c r="N72" s="47">
        <v>0.1</v>
      </c>
      <c r="O72" s="47">
        <v>0.1</v>
      </c>
      <c r="P72" s="47">
        <f t="shared" si="0"/>
        <v>0.1</v>
      </c>
      <c r="Q72" s="47">
        <v>0.60000000000000009</v>
      </c>
      <c r="R72" s="47">
        <v>0.70000000000000007</v>
      </c>
      <c r="S72" s="47">
        <f t="shared" si="1"/>
        <v>0.65000000000000013</v>
      </c>
      <c r="T72" s="47">
        <v>3.3000000000000003</v>
      </c>
      <c r="U72" s="47">
        <v>2.3000000000000003</v>
      </c>
      <c r="V72">
        <f t="shared" si="2"/>
        <v>2.8000000000000003</v>
      </c>
    </row>
    <row r="73" spans="13:22" ht="15" thickBot="1" x14ac:dyDescent="0.4">
      <c r="M73" s="48" t="s">
        <v>323</v>
      </c>
      <c r="N73" s="47">
        <v>0</v>
      </c>
      <c r="O73" s="47">
        <v>0.2</v>
      </c>
      <c r="P73" s="47">
        <f t="shared" si="0"/>
        <v>0.1</v>
      </c>
      <c r="Q73" s="47">
        <v>0.60000000000000009</v>
      </c>
      <c r="R73" s="47">
        <v>0.4</v>
      </c>
      <c r="S73" s="47">
        <f t="shared" si="1"/>
        <v>0.5</v>
      </c>
      <c r="T73" s="47">
        <v>1</v>
      </c>
      <c r="U73" s="47">
        <v>0.70000000000000007</v>
      </c>
      <c r="V73">
        <f t="shared" si="2"/>
        <v>0.85000000000000009</v>
      </c>
    </row>
    <row r="74" spans="13:22" ht="15" thickBot="1" x14ac:dyDescent="0.4">
      <c r="M74" s="48" t="s">
        <v>324</v>
      </c>
      <c r="N74" s="47">
        <v>0.60000000000000009</v>
      </c>
      <c r="O74" s="47">
        <v>0.4</v>
      </c>
      <c r="P74" s="47">
        <f t="shared" si="0"/>
        <v>0.5</v>
      </c>
      <c r="Q74" s="47">
        <v>0.70000000000000007</v>
      </c>
      <c r="R74" s="47">
        <v>0.4</v>
      </c>
      <c r="S74" s="47">
        <f t="shared" si="1"/>
        <v>0.55000000000000004</v>
      </c>
      <c r="T74" s="47">
        <v>0.60000000000000009</v>
      </c>
      <c r="U74" s="47">
        <v>0.30000000000000004</v>
      </c>
      <c r="V74">
        <f t="shared" si="2"/>
        <v>0.45000000000000007</v>
      </c>
    </row>
    <row r="75" spans="13:22" ht="15" thickBot="1" x14ac:dyDescent="0.4">
      <c r="M75" s="48" t="s">
        <v>325</v>
      </c>
      <c r="N75" s="47">
        <v>0.9</v>
      </c>
      <c r="O75" s="47">
        <v>0.5</v>
      </c>
      <c r="P75" s="47">
        <f t="shared" si="0"/>
        <v>0.7</v>
      </c>
      <c r="Q75" s="47">
        <v>2.5</v>
      </c>
      <c r="R75" s="47">
        <v>1</v>
      </c>
      <c r="S75" s="47">
        <f t="shared" si="1"/>
        <v>1.75</v>
      </c>
      <c r="T75" s="47">
        <v>2.3000000000000003</v>
      </c>
      <c r="U75" s="47">
        <v>0.9</v>
      </c>
      <c r="V75">
        <f t="shared" si="2"/>
        <v>1.6</v>
      </c>
    </row>
    <row r="76" spans="13:22" s="227" customFormat="1" ht="31.5" customHeight="1" thickBot="1" x14ac:dyDescent="0.4">
      <c r="M76" s="226" t="s">
        <v>326</v>
      </c>
      <c r="N76" s="47">
        <v>14.4</v>
      </c>
      <c r="O76" s="47">
        <v>18.3</v>
      </c>
      <c r="P76" s="47">
        <f t="shared" si="0"/>
        <v>16.350000000000001</v>
      </c>
      <c r="Q76" s="47">
        <v>9.1</v>
      </c>
      <c r="R76" s="47">
        <v>9.5</v>
      </c>
      <c r="S76" s="47">
        <f t="shared" si="1"/>
        <v>9.3000000000000007</v>
      </c>
      <c r="T76" s="47">
        <v>4.5</v>
      </c>
      <c r="U76" s="47">
        <v>3.8000000000000003</v>
      </c>
      <c r="V76">
        <f t="shared" si="2"/>
        <v>4.1500000000000004</v>
      </c>
    </row>
    <row r="77" spans="13:22" ht="15" thickBot="1" x14ac:dyDescent="0.4">
      <c r="M77" s="69" t="s">
        <v>327</v>
      </c>
      <c r="N77" s="47">
        <v>0.1</v>
      </c>
      <c r="O77" s="47">
        <v>0.1</v>
      </c>
      <c r="P77" s="47">
        <f t="shared" si="0"/>
        <v>0.1</v>
      </c>
      <c r="Q77" s="47">
        <v>0.2</v>
      </c>
      <c r="R77" s="47">
        <v>0.4</v>
      </c>
      <c r="S77" s="47">
        <f t="shared" si="1"/>
        <v>0.30000000000000004</v>
      </c>
      <c r="T77" s="47">
        <v>0.1</v>
      </c>
      <c r="U77" s="47">
        <v>0.2</v>
      </c>
      <c r="V77">
        <f t="shared" si="2"/>
        <v>0.15000000000000002</v>
      </c>
    </row>
  </sheetData>
  <mergeCells count="8">
    <mergeCell ref="C4:F4"/>
    <mergeCell ref="G4:J4"/>
    <mergeCell ref="K4:K5"/>
    <mergeCell ref="B4:B5"/>
    <mergeCell ref="B31:B32"/>
    <mergeCell ref="C31:F31"/>
    <mergeCell ref="G31:J31"/>
    <mergeCell ref="K31:K32"/>
  </mergeCells>
  <pageMargins left="0.7" right="0.7" top="0.75" bottom="0.75" header="0.3" footer="0.3"/>
  <pageSetup orientation="portrait" horizontalDpi="4294967292" verticalDpi="4294967292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opLeftCell="A16" workbookViewId="0">
      <selection activeCell="K13" sqref="K13"/>
    </sheetView>
  </sheetViews>
  <sheetFormatPr defaultColWidth="8.81640625" defaultRowHeight="14.5" x14ac:dyDescent="0.35"/>
  <cols>
    <col min="2" max="2" width="46.26953125" customWidth="1"/>
    <col min="3" max="3" width="12.54296875" customWidth="1"/>
  </cols>
  <sheetData>
    <row r="2" spans="2:7" ht="15.5" x14ac:dyDescent="0.35">
      <c r="B2" s="11" t="s">
        <v>263</v>
      </c>
    </row>
    <row r="4" spans="2:7" x14ac:dyDescent="0.35">
      <c r="B4" s="25" t="s">
        <v>16</v>
      </c>
      <c r="C4" s="25" t="s">
        <v>18</v>
      </c>
      <c r="D4" s="385" t="s">
        <v>80</v>
      </c>
      <c r="E4" s="385"/>
      <c r="F4" s="386" t="s">
        <v>35</v>
      </c>
      <c r="G4" s="386"/>
    </row>
    <row r="5" spans="2:7" x14ac:dyDescent="0.35">
      <c r="B5" s="387" t="s">
        <v>81</v>
      </c>
      <c r="C5" s="389"/>
      <c r="D5" s="347" t="s">
        <v>20</v>
      </c>
      <c r="E5" s="347" t="s">
        <v>21</v>
      </c>
      <c r="F5" s="347" t="s">
        <v>17</v>
      </c>
      <c r="G5" s="347" t="s">
        <v>14</v>
      </c>
    </row>
    <row r="6" spans="2:7" x14ac:dyDescent="0.35">
      <c r="B6" s="388"/>
      <c r="C6" s="390"/>
      <c r="D6" s="347"/>
      <c r="E6" s="347"/>
      <c r="F6" s="347"/>
      <c r="G6" s="347"/>
    </row>
    <row r="7" spans="2:7" x14ac:dyDescent="0.35">
      <c r="B7" s="3" t="s">
        <v>82</v>
      </c>
      <c r="C7" s="3">
        <v>0.2</v>
      </c>
      <c r="D7" s="3">
        <v>0.4</v>
      </c>
      <c r="E7" s="3">
        <v>0.1</v>
      </c>
      <c r="F7" s="3">
        <v>0.30000000000000004</v>
      </c>
      <c r="G7" s="3">
        <v>0</v>
      </c>
    </row>
    <row r="8" spans="2:7" x14ac:dyDescent="0.35">
      <c r="B8" s="3" t="s">
        <v>83</v>
      </c>
      <c r="C8" s="3">
        <v>2.5</v>
      </c>
      <c r="D8" s="3">
        <v>5.2</v>
      </c>
      <c r="E8" s="3">
        <v>1.8</v>
      </c>
      <c r="F8" s="3">
        <v>3.1</v>
      </c>
      <c r="G8" s="3">
        <v>2</v>
      </c>
    </row>
    <row r="9" spans="2:7" x14ac:dyDescent="0.35">
      <c r="B9" s="3" t="s">
        <v>84</v>
      </c>
      <c r="C9" s="3">
        <v>0.5</v>
      </c>
      <c r="D9" s="3">
        <v>1.5</v>
      </c>
      <c r="E9" s="3">
        <v>0.2</v>
      </c>
      <c r="F9" s="3">
        <v>0.9</v>
      </c>
      <c r="G9" s="3">
        <v>0.1</v>
      </c>
    </row>
    <row r="10" spans="2:7" x14ac:dyDescent="0.35">
      <c r="B10" s="3" t="s">
        <v>85</v>
      </c>
      <c r="C10" s="3">
        <v>0.60000000000000009</v>
      </c>
      <c r="D10" s="3">
        <v>2.1</v>
      </c>
      <c r="E10" s="3">
        <v>0.1</v>
      </c>
      <c r="F10" s="3">
        <v>0.30000000000000004</v>
      </c>
      <c r="G10" s="3">
        <v>0.8</v>
      </c>
    </row>
    <row r="11" spans="2:7" x14ac:dyDescent="0.35">
      <c r="B11" s="3" t="s">
        <v>86</v>
      </c>
      <c r="C11" s="3">
        <v>12</v>
      </c>
      <c r="D11" s="3">
        <v>27.400000000000002</v>
      </c>
      <c r="E11" s="3">
        <v>7.8000000000000007</v>
      </c>
      <c r="F11" s="3">
        <v>12.9</v>
      </c>
      <c r="G11" s="3">
        <v>11.100000000000001</v>
      </c>
    </row>
    <row r="12" spans="2:7" x14ac:dyDescent="0.35">
      <c r="B12" s="3" t="s">
        <v>87</v>
      </c>
      <c r="C12" s="3">
        <v>45.400000000000006</v>
      </c>
      <c r="D12" s="3">
        <v>11.100000000000001</v>
      </c>
      <c r="E12" s="3">
        <v>54.7</v>
      </c>
      <c r="F12" s="3">
        <v>36.4</v>
      </c>
      <c r="G12" s="3">
        <v>53.6</v>
      </c>
    </row>
    <row r="13" spans="2:7" x14ac:dyDescent="0.35">
      <c r="B13" s="3" t="s">
        <v>88</v>
      </c>
      <c r="C13" s="3">
        <v>2.5</v>
      </c>
      <c r="D13" s="3">
        <v>5.8000000000000007</v>
      </c>
      <c r="E13" s="3">
        <v>1.6</v>
      </c>
      <c r="F13" s="3">
        <v>3.7</v>
      </c>
      <c r="G13" s="3">
        <v>1.4000000000000001</v>
      </c>
    </row>
    <row r="14" spans="2:7" x14ac:dyDescent="0.35">
      <c r="B14" s="3" t="s">
        <v>89</v>
      </c>
      <c r="C14" s="3">
        <v>1.2000000000000002</v>
      </c>
      <c r="D14" s="3">
        <v>2.7</v>
      </c>
      <c r="E14" s="3">
        <v>0.70000000000000007</v>
      </c>
      <c r="F14" s="3">
        <v>2.2000000000000002</v>
      </c>
      <c r="G14" s="3">
        <v>0.2</v>
      </c>
    </row>
    <row r="15" spans="2:7" x14ac:dyDescent="0.35">
      <c r="B15" s="3" t="s">
        <v>90</v>
      </c>
      <c r="C15" s="3">
        <v>35.200000000000003</v>
      </c>
      <c r="D15" s="3">
        <v>43.7</v>
      </c>
      <c r="E15" s="3">
        <v>32.9</v>
      </c>
      <c r="F15" s="3">
        <v>40.200000000000003</v>
      </c>
      <c r="G15" s="3">
        <v>30.700000000000003</v>
      </c>
    </row>
    <row r="16" spans="2:7" x14ac:dyDescent="0.35">
      <c r="B16" s="3" t="s">
        <v>2</v>
      </c>
      <c r="C16" s="3">
        <v>100</v>
      </c>
      <c r="D16" s="3">
        <v>100</v>
      </c>
      <c r="E16" s="3">
        <v>100</v>
      </c>
      <c r="F16" s="3">
        <v>100</v>
      </c>
      <c r="G16" s="3">
        <v>100</v>
      </c>
    </row>
    <row r="17" spans="2:7" x14ac:dyDescent="0.35">
      <c r="B17" s="15" t="s">
        <v>91</v>
      </c>
      <c r="C17" s="15">
        <f>ROUND(2443226.5,-3)/1000</f>
        <v>2443</v>
      </c>
      <c r="D17" s="15">
        <f>ROUND(518677.8,-3)/1000</f>
        <v>519</v>
      </c>
      <c r="E17" s="15">
        <f>ROUND(1924548.7,-3)/1000</f>
        <v>1925</v>
      </c>
      <c r="F17" s="15">
        <f>ROUND(1161233.2,-3)/1000</f>
        <v>1161</v>
      </c>
      <c r="G17" s="15">
        <f>ROUND(1281993.3,-3)/1000</f>
        <v>1282</v>
      </c>
    </row>
    <row r="19" spans="2:7" x14ac:dyDescent="0.35">
      <c r="B19" s="16" t="s">
        <v>11</v>
      </c>
    </row>
    <row r="21" spans="2:7" x14ac:dyDescent="0.35">
      <c r="B21" s="18" t="s">
        <v>15</v>
      </c>
      <c r="C21" s="18" t="s">
        <v>18</v>
      </c>
      <c r="D21" s="385" t="s">
        <v>80</v>
      </c>
      <c r="E21" s="385"/>
      <c r="F21" s="386" t="s">
        <v>35</v>
      </c>
      <c r="G21" s="386"/>
    </row>
    <row r="22" spans="2:7" x14ac:dyDescent="0.35">
      <c r="B22" s="387" t="s">
        <v>81</v>
      </c>
      <c r="C22" s="387"/>
      <c r="D22" s="347" t="s">
        <v>20</v>
      </c>
      <c r="E22" s="347" t="s">
        <v>21</v>
      </c>
      <c r="F22" s="347" t="s">
        <v>17</v>
      </c>
      <c r="G22" s="347" t="s">
        <v>14</v>
      </c>
    </row>
    <row r="23" spans="2:7" x14ac:dyDescent="0.35">
      <c r="B23" s="388"/>
      <c r="C23" s="388"/>
      <c r="D23" s="347"/>
      <c r="E23" s="347"/>
      <c r="F23" s="347"/>
      <c r="G23" s="347"/>
    </row>
    <row r="24" spans="2:7" x14ac:dyDescent="0.35">
      <c r="B24" s="3" t="s">
        <v>82</v>
      </c>
      <c r="C24" s="3">
        <v>0.4</v>
      </c>
      <c r="D24" s="3">
        <v>1.1000000000000001</v>
      </c>
      <c r="E24" s="3">
        <v>0.2</v>
      </c>
      <c r="F24" s="3">
        <v>0.7</v>
      </c>
      <c r="G24" s="3">
        <v>0.1</v>
      </c>
    </row>
    <row r="25" spans="2:7" x14ac:dyDescent="0.35">
      <c r="B25" s="3" t="s">
        <v>83</v>
      </c>
      <c r="C25" s="3">
        <v>2.4</v>
      </c>
      <c r="D25" s="3">
        <v>6.9</v>
      </c>
      <c r="E25" s="3">
        <v>1.3</v>
      </c>
      <c r="F25" s="3">
        <v>2.7</v>
      </c>
      <c r="G25" s="3">
        <v>2</v>
      </c>
    </row>
    <row r="26" spans="2:7" x14ac:dyDescent="0.35">
      <c r="B26" s="3" t="s">
        <v>84</v>
      </c>
      <c r="C26" s="3">
        <v>0.6</v>
      </c>
      <c r="D26" s="3">
        <v>1.8</v>
      </c>
      <c r="E26" s="3">
        <v>0.3</v>
      </c>
      <c r="F26" s="3">
        <v>0.7</v>
      </c>
      <c r="G26" s="3">
        <v>0.4</v>
      </c>
    </row>
    <row r="27" spans="2:7" x14ac:dyDescent="0.35">
      <c r="B27" s="3" t="s">
        <v>85</v>
      </c>
      <c r="C27" s="3">
        <v>0.6</v>
      </c>
      <c r="D27" s="3">
        <v>2.4</v>
      </c>
      <c r="E27" s="3">
        <v>0.2</v>
      </c>
      <c r="F27" s="3">
        <v>0.7</v>
      </c>
      <c r="G27" s="3">
        <v>0.5</v>
      </c>
    </row>
    <row r="28" spans="2:7" x14ac:dyDescent="0.35">
      <c r="B28" s="3" t="s">
        <v>86</v>
      </c>
      <c r="C28" s="3">
        <v>10.6</v>
      </c>
      <c r="D28" s="3">
        <v>26.2</v>
      </c>
      <c r="E28" s="3">
        <v>7</v>
      </c>
      <c r="F28" s="3">
        <v>11.4</v>
      </c>
      <c r="G28" s="3">
        <v>9.9</v>
      </c>
    </row>
    <row r="29" spans="2:7" x14ac:dyDescent="0.35">
      <c r="B29" s="3" t="s">
        <v>87</v>
      </c>
      <c r="C29" s="3">
        <v>53.2</v>
      </c>
      <c r="D29" s="3">
        <v>12.9</v>
      </c>
      <c r="E29" s="3">
        <v>62.5</v>
      </c>
      <c r="F29" s="3">
        <v>42.4</v>
      </c>
      <c r="G29" s="3">
        <v>63.2</v>
      </c>
    </row>
    <row r="30" spans="2:7" x14ac:dyDescent="0.35">
      <c r="B30" s="3" t="s">
        <v>88</v>
      </c>
      <c r="C30" s="3">
        <v>3.5</v>
      </c>
      <c r="D30" s="3">
        <v>7.5</v>
      </c>
      <c r="E30" s="3">
        <v>2.6</v>
      </c>
      <c r="F30" s="3">
        <v>5.5</v>
      </c>
      <c r="G30" s="3">
        <v>1.6</v>
      </c>
    </row>
    <row r="31" spans="2:7" x14ac:dyDescent="0.35">
      <c r="B31" s="3" t="s">
        <v>89</v>
      </c>
      <c r="C31" s="3">
        <v>1.3</v>
      </c>
      <c r="D31" s="3">
        <v>3.5</v>
      </c>
      <c r="E31" s="3">
        <v>0.8</v>
      </c>
      <c r="F31" s="3">
        <v>2.5</v>
      </c>
      <c r="G31" s="3">
        <v>0.2</v>
      </c>
    </row>
    <row r="32" spans="2:7" x14ac:dyDescent="0.35">
      <c r="B32" s="3" t="s">
        <v>90</v>
      </c>
      <c r="C32" s="3">
        <v>27.5</v>
      </c>
      <c r="D32" s="3">
        <v>37.700000000000003</v>
      </c>
      <c r="E32" s="3">
        <v>25.1</v>
      </c>
      <c r="F32" s="3">
        <v>33.4</v>
      </c>
      <c r="G32" s="3">
        <v>21.9</v>
      </c>
    </row>
    <row r="33" spans="2:7" x14ac:dyDescent="0.35">
      <c r="B33" s="3" t="s">
        <v>2</v>
      </c>
      <c r="C33" s="3">
        <v>100</v>
      </c>
      <c r="D33" s="3">
        <v>100</v>
      </c>
      <c r="E33" s="3">
        <v>100</v>
      </c>
      <c r="F33" s="3">
        <v>100</v>
      </c>
      <c r="G33" s="3">
        <v>100</v>
      </c>
    </row>
    <row r="34" spans="2:7" x14ac:dyDescent="0.35">
      <c r="B34" s="15" t="s">
        <v>91</v>
      </c>
      <c r="C34" s="15">
        <v>2492</v>
      </c>
      <c r="D34" s="22">
        <v>469</v>
      </c>
      <c r="E34" s="22">
        <v>2023</v>
      </c>
      <c r="F34" s="22">
        <v>1206</v>
      </c>
      <c r="G34" s="22">
        <v>1286</v>
      </c>
    </row>
    <row r="36" spans="2:7" x14ac:dyDescent="0.35">
      <c r="B36" s="16" t="s">
        <v>10</v>
      </c>
    </row>
  </sheetData>
  <mergeCells count="16">
    <mergeCell ref="D21:E21"/>
    <mergeCell ref="F21:G21"/>
    <mergeCell ref="B22:B23"/>
    <mergeCell ref="C22:C23"/>
    <mergeCell ref="D22:D23"/>
    <mergeCell ref="E22:E23"/>
    <mergeCell ref="F22:F23"/>
    <mergeCell ref="G22:G23"/>
    <mergeCell ref="D4:E4"/>
    <mergeCell ref="F4:G4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1"/>
  <sheetViews>
    <sheetView workbookViewId="0">
      <selection activeCell="O9" sqref="O9"/>
    </sheetView>
  </sheetViews>
  <sheetFormatPr defaultColWidth="8.81640625" defaultRowHeight="14.5" x14ac:dyDescent="0.35"/>
  <cols>
    <col min="3" max="3" width="19.26953125" customWidth="1"/>
    <col min="4" max="6" width="11.54296875" customWidth="1"/>
    <col min="7" max="7" width="12" customWidth="1"/>
    <col min="11" max="11" width="8" customWidth="1"/>
  </cols>
  <sheetData>
    <row r="2" spans="3:11" ht="15.5" x14ac:dyDescent="0.35">
      <c r="C2" s="11" t="s">
        <v>296</v>
      </c>
      <c r="D2" s="11"/>
      <c r="E2" s="11"/>
      <c r="F2" s="11"/>
      <c r="G2" s="11"/>
    </row>
    <row r="3" spans="3:11" ht="15" thickBot="1" x14ac:dyDescent="0.4"/>
    <row r="4" spans="3:11" ht="15" thickBot="1" x14ac:dyDescent="0.4">
      <c r="C4" s="391" t="s">
        <v>92</v>
      </c>
      <c r="D4" s="372"/>
      <c r="E4" s="372"/>
      <c r="F4" s="372"/>
      <c r="G4" s="372"/>
      <c r="H4" s="372"/>
      <c r="I4" s="372"/>
      <c r="J4" s="372"/>
      <c r="K4" s="373"/>
    </row>
    <row r="5" spans="3:11" ht="15" thickBot="1" x14ac:dyDescent="0.4">
      <c r="C5" s="392" t="s">
        <v>247</v>
      </c>
      <c r="D5" s="267" t="s">
        <v>15</v>
      </c>
      <c r="E5" s="268"/>
      <c r="F5" s="268"/>
      <c r="G5" s="269"/>
      <c r="H5" s="366" t="s">
        <v>16</v>
      </c>
      <c r="I5" s="367"/>
      <c r="J5" s="367"/>
      <c r="K5" s="368"/>
    </row>
    <row r="6" spans="3:11" ht="28.5" thickBot="1" x14ac:dyDescent="0.4">
      <c r="C6" s="393"/>
      <c r="D6" s="119" t="s">
        <v>17</v>
      </c>
      <c r="E6" s="119" t="s">
        <v>14</v>
      </c>
      <c r="F6" s="119" t="s">
        <v>93</v>
      </c>
      <c r="G6" s="119" t="s">
        <v>94</v>
      </c>
      <c r="H6" s="73" t="s">
        <v>17</v>
      </c>
      <c r="I6" s="73" t="s">
        <v>14</v>
      </c>
      <c r="J6" s="73" t="s">
        <v>93</v>
      </c>
      <c r="K6" s="119" t="s">
        <v>94</v>
      </c>
    </row>
    <row r="7" spans="3:11" ht="15" thickBot="1" x14ac:dyDescent="0.4">
      <c r="C7" s="220" t="s">
        <v>5</v>
      </c>
      <c r="D7" s="93">
        <v>36.200000000000003</v>
      </c>
      <c r="E7" s="93">
        <v>35.200000000000003</v>
      </c>
      <c r="F7" s="93">
        <v>35.700000000000003</v>
      </c>
      <c r="G7" s="94">
        <v>1215</v>
      </c>
      <c r="H7" s="75">
        <v>34.799999999999997</v>
      </c>
      <c r="I7" s="75">
        <v>33.9</v>
      </c>
      <c r="J7" s="75">
        <v>34.4</v>
      </c>
      <c r="K7" s="81">
        <v>1216</v>
      </c>
    </row>
    <row r="8" spans="3:11" ht="15" thickBot="1" x14ac:dyDescent="0.4">
      <c r="C8" s="220" t="s">
        <v>6</v>
      </c>
      <c r="D8" s="93">
        <v>24.8</v>
      </c>
      <c r="E8" s="93">
        <v>26.4</v>
      </c>
      <c r="F8" s="93">
        <v>25.6</v>
      </c>
      <c r="G8" s="94">
        <v>1018</v>
      </c>
      <c r="H8" s="75">
        <v>23.8</v>
      </c>
      <c r="I8" s="75">
        <v>27.7</v>
      </c>
      <c r="J8" s="75">
        <v>25.9</v>
      </c>
      <c r="K8" s="81">
        <v>1003</v>
      </c>
    </row>
    <row r="9" spans="3:11" ht="15" thickBot="1" x14ac:dyDescent="0.4">
      <c r="C9" s="220" t="s">
        <v>7</v>
      </c>
      <c r="D9" s="93">
        <v>22.8</v>
      </c>
      <c r="E9" s="93">
        <v>31.2</v>
      </c>
      <c r="F9" s="93">
        <v>27.3</v>
      </c>
      <c r="G9" s="93">
        <v>919</v>
      </c>
      <c r="H9" s="75">
        <v>22.6</v>
      </c>
      <c r="I9" s="75">
        <v>31.5</v>
      </c>
      <c r="J9" s="75">
        <v>27.3</v>
      </c>
      <c r="K9" s="75">
        <v>947</v>
      </c>
    </row>
    <row r="10" spans="3:11" ht="15" thickBot="1" x14ac:dyDescent="0.4">
      <c r="C10" s="220" t="s">
        <v>95</v>
      </c>
      <c r="D10" s="93">
        <v>28.7</v>
      </c>
      <c r="E10" s="93">
        <v>31.2</v>
      </c>
      <c r="F10" s="93">
        <v>30</v>
      </c>
      <c r="G10" s="94">
        <v>3151</v>
      </c>
      <c r="H10" s="75">
        <v>27.8</v>
      </c>
      <c r="I10" s="75">
        <v>31.2</v>
      </c>
      <c r="J10" s="75">
        <v>29.6</v>
      </c>
      <c r="K10" s="81">
        <v>3165</v>
      </c>
    </row>
    <row r="11" spans="3:11" x14ac:dyDescent="0.35">
      <c r="C11" s="76" t="s">
        <v>234</v>
      </c>
    </row>
  </sheetData>
  <mergeCells count="4">
    <mergeCell ref="C4:K4"/>
    <mergeCell ref="C5:C6"/>
    <mergeCell ref="D5:G5"/>
    <mergeCell ref="H5:K5"/>
  </mergeCells>
  <pageMargins left="0.7" right="0.7" top="0.75" bottom="0.75" header="0.3" footer="0.3"/>
  <pageSetup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2"/>
  <sheetViews>
    <sheetView workbookViewId="0">
      <selection activeCell="E15" sqref="E15:E16"/>
    </sheetView>
  </sheetViews>
  <sheetFormatPr defaultColWidth="8.81640625" defaultRowHeight="14.5" x14ac:dyDescent="0.35"/>
  <cols>
    <col min="3" max="3" width="18.81640625" customWidth="1"/>
    <col min="4" max="6" width="10.1796875" customWidth="1"/>
    <col min="7" max="7" width="13.26953125" customWidth="1"/>
    <col min="11" max="11" width="14" customWidth="1"/>
  </cols>
  <sheetData>
    <row r="2" spans="3:11" ht="15.5" x14ac:dyDescent="0.35">
      <c r="C2" s="11" t="s">
        <v>297</v>
      </c>
      <c r="D2" s="11"/>
      <c r="E2" s="11"/>
      <c r="F2" s="11"/>
      <c r="G2" s="11"/>
    </row>
    <row r="3" spans="3:11" ht="15" thickBot="1" x14ac:dyDescent="0.4">
      <c r="K3" s="26"/>
    </row>
    <row r="4" spans="3:11" ht="15" thickBot="1" x14ac:dyDescent="0.4">
      <c r="C4" s="366" t="s">
        <v>97</v>
      </c>
      <c r="D4" s="367"/>
      <c r="E4" s="367"/>
      <c r="F4" s="367"/>
      <c r="G4" s="367"/>
      <c r="H4" s="367"/>
      <c r="I4" s="367"/>
      <c r="J4" s="367"/>
      <c r="K4" s="368"/>
    </row>
    <row r="5" spans="3:11" ht="15" thickBot="1" x14ac:dyDescent="0.4">
      <c r="C5" s="394" t="s">
        <v>248</v>
      </c>
      <c r="D5" s="267" t="s">
        <v>15</v>
      </c>
      <c r="E5" s="268"/>
      <c r="F5" s="268"/>
      <c r="G5" s="269"/>
      <c r="H5" s="366" t="s">
        <v>249</v>
      </c>
      <c r="I5" s="367"/>
      <c r="J5" s="367"/>
      <c r="K5" s="368"/>
    </row>
    <row r="6" spans="3:11" ht="15" thickBot="1" x14ac:dyDescent="0.4">
      <c r="C6" s="395"/>
      <c r="D6" s="119" t="s">
        <v>17</v>
      </c>
      <c r="E6" s="119" t="s">
        <v>14</v>
      </c>
      <c r="F6" s="119" t="s">
        <v>93</v>
      </c>
      <c r="G6" s="119" t="s">
        <v>94</v>
      </c>
      <c r="H6" s="73" t="s">
        <v>17</v>
      </c>
      <c r="I6" s="73" t="s">
        <v>14</v>
      </c>
      <c r="J6" s="73" t="s">
        <v>93</v>
      </c>
      <c r="K6" s="73" t="s">
        <v>94</v>
      </c>
    </row>
    <row r="7" spans="3:11" ht="15" thickBot="1" x14ac:dyDescent="0.4">
      <c r="C7" s="74" t="s">
        <v>5</v>
      </c>
      <c r="D7" s="93">
        <v>14.4</v>
      </c>
      <c r="E7" s="93">
        <v>14.4</v>
      </c>
      <c r="F7" s="93">
        <v>14.4</v>
      </c>
      <c r="G7" s="94">
        <v>1215</v>
      </c>
      <c r="H7" s="75">
        <v>14.6</v>
      </c>
      <c r="I7" s="75">
        <v>14</v>
      </c>
      <c r="J7" s="75">
        <v>14.3</v>
      </c>
      <c r="K7" s="81">
        <v>1216</v>
      </c>
    </row>
    <row r="8" spans="3:11" ht="15" thickBot="1" x14ac:dyDescent="0.4">
      <c r="C8" s="74" t="s">
        <v>6</v>
      </c>
      <c r="D8" s="93">
        <v>8.5</v>
      </c>
      <c r="E8" s="93">
        <v>9</v>
      </c>
      <c r="F8" s="93">
        <v>8.6999999999999993</v>
      </c>
      <c r="G8" s="94">
        <v>1018</v>
      </c>
      <c r="H8" s="75">
        <v>8.4</v>
      </c>
      <c r="I8" s="75">
        <v>10.1</v>
      </c>
      <c r="J8" s="75">
        <v>9.3000000000000007</v>
      </c>
      <c r="K8" s="81">
        <v>1003</v>
      </c>
    </row>
    <row r="9" spans="3:11" ht="15" thickBot="1" x14ac:dyDescent="0.4">
      <c r="C9" s="74" t="s">
        <v>7</v>
      </c>
      <c r="D9" s="93">
        <v>7.4</v>
      </c>
      <c r="E9" s="93">
        <v>11.8</v>
      </c>
      <c r="F9" s="93">
        <v>9.6999999999999993</v>
      </c>
      <c r="G9" s="93">
        <v>919</v>
      </c>
      <c r="H9" s="75">
        <v>7</v>
      </c>
      <c r="I9" s="75">
        <v>11.6</v>
      </c>
      <c r="J9" s="75">
        <v>9.5</v>
      </c>
      <c r="K9" s="75">
        <v>947</v>
      </c>
    </row>
    <row r="10" spans="3:11" ht="15" thickBot="1" x14ac:dyDescent="0.4">
      <c r="C10" s="74" t="s">
        <v>95</v>
      </c>
      <c r="D10" s="93">
        <v>10.5</v>
      </c>
      <c r="E10" s="93">
        <v>11.9</v>
      </c>
      <c r="F10" s="93">
        <v>11.2</v>
      </c>
      <c r="G10" s="94">
        <v>3151</v>
      </c>
      <c r="H10" s="75">
        <v>10.4</v>
      </c>
      <c r="I10" s="75">
        <v>12</v>
      </c>
      <c r="J10" s="75">
        <v>11.3</v>
      </c>
      <c r="K10" s="81">
        <v>3165</v>
      </c>
    </row>
    <row r="12" spans="3:11" x14ac:dyDescent="0.35">
      <c r="C12" s="174" t="s">
        <v>285</v>
      </c>
      <c r="D12" s="120"/>
      <c r="E12" s="120"/>
      <c r="F12" s="120"/>
      <c r="G12" s="120"/>
    </row>
  </sheetData>
  <mergeCells count="4">
    <mergeCell ref="C4:K4"/>
    <mergeCell ref="C5:C6"/>
    <mergeCell ref="H5:K5"/>
    <mergeCell ref="D5:G5"/>
  </mergeCells>
  <pageMargins left="0.7" right="0.7" top="0.75" bottom="0.75" header="0.3" footer="0.3"/>
  <pageSetup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zoomScaleNormal="100" workbookViewId="0">
      <selection activeCell="L25" sqref="L25"/>
    </sheetView>
  </sheetViews>
  <sheetFormatPr defaultColWidth="8.81640625" defaultRowHeight="14.5" x14ac:dyDescent="0.35"/>
  <cols>
    <col min="2" max="2" width="19.54296875" customWidth="1"/>
    <col min="3" max="5" width="9.1796875" customWidth="1"/>
    <col min="6" max="6" width="19.54296875" customWidth="1"/>
    <col min="7" max="9" width="8.1796875" customWidth="1"/>
    <col min="10" max="10" width="22.1796875" customWidth="1"/>
    <col min="12" max="12" width="13.26953125" customWidth="1"/>
    <col min="13" max="13" width="12.26953125" customWidth="1"/>
  </cols>
  <sheetData>
    <row r="2" spans="2:11" x14ac:dyDescent="0.35">
      <c r="B2" t="s">
        <v>282</v>
      </c>
    </row>
    <row r="4" spans="2:11" x14ac:dyDescent="0.35">
      <c r="B4" s="187" t="s">
        <v>293</v>
      </c>
    </row>
    <row r="5" spans="2:11" ht="15" thickBot="1" x14ac:dyDescent="0.4"/>
    <row r="6" spans="2:11" ht="15.5" thickBot="1" x14ac:dyDescent="0.4">
      <c r="B6" s="228"/>
      <c r="C6" s="396" t="s">
        <v>15</v>
      </c>
      <c r="D6" s="397"/>
      <c r="E6" s="397"/>
      <c r="F6" s="398"/>
      <c r="G6" s="246" t="s">
        <v>16</v>
      </c>
      <c r="H6" s="351"/>
      <c r="I6" s="351"/>
      <c r="J6" s="352"/>
      <c r="K6" s="72"/>
    </row>
    <row r="7" spans="2:11" ht="15.75" customHeight="1" x14ac:dyDescent="0.35">
      <c r="B7" s="229"/>
      <c r="C7" s="399" t="s">
        <v>13</v>
      </c>
      <c r="D7" s="399" t="s">
        <v>14</v>
      </c>
      <c r="E7" s="399" t="s">
        <v>47</v>
      </c>
      <c r="F7" s="399" t="s">
        <v>290</v>
      </c>
      <c r="G7" s="257" t="s">
        <v>13</v>
      </c>
      <c r="H7" s="257" t="s">
        <v>14</v>
      </c>
      <c r="I7" s="257" t="s">
        <v>47</v>
      </c>
      <c r="J7" s="178" t="s">
        <v>291</v>
      </c>
      <c r="K7" s="72"/>
    </row>
    <row r="8" spans="2:11" ht="15.5" thickBot="1" x14ac:dyDescent="0.4">
      <c r="B8" s="230"/>
      <c r="C8" s="400"/>
      <c r="D8" s="400"/>
      <c r="E8" s="400"/>
      <c r="F8" s="400"/>
      <c r="G8" s="259"/>
      <c r="H8" s="259"/>
      <c r="I8" s="259"/>
      <c r="J8" s="98" t="s">
        <v>292</v>
      </c>
      <c r="K8" s="72"/>
    </row>
    <row r="9" spans="2:11" ht="15.5" thickBot="1" x14ac:dyDescent="0.4">
      <c r="B9" s="156" t="s">
        <v>18</v>
      </c>
      <c r="C9" s="179">
        <v>19.7</v>
      </c>
      <c r="D9" s="179">
        <v>20</v>
      </c>
      <c r="E9" s="179">
        <v>19.8</v>
      </c>
      <c r="F9" s="180">
        <v>3151</v>
      </c>
      <c r="G9" s="91">
        <v>21.1</v>
      </c>
      <c r="H9" s="91">
        <v>23.1</v>
      </c>
      <c r="I9" s="91">
        <v>22.200000000000003</v>
      </c>
      <c r="J9" s="92">
        <v>3165</v>
      </c>
      <c r="K9" s="72"/>
    </row>
    <row r="10" spans="2:11" ht="15.5" thickBot="1" x14ac:dyDescent="0.4">
      <c r="B10" s="156" t="s">
        <v>80</v>
      </c>
      <c r="C10" s="401"/>
      <c r="D10" s="402"/>
      <c r="E10" s="402"/>
      <c r="F10" s="402"/>
      <c r="G10" s="402"/>
      <c r="H10" s="402"/>
      <c r="I10" s="402"/>
      <c r="J10" s="403"/>
      <c r="K10" s="72"/>
    </row>
    <row r="11" spans="2:11" ht="15.5" thickBot="1" x14ac:dyDescent="0.4">
      <c r="B11" s="181" t="s">
        <v>20</v>
      </c>
      <c r="C11" s="179">
        <v>40</v>
      </c>
      <c r="D11" s="179">
        <v>41.9</v>
      </c>
      <c r="E11" s="179">
        <v>41</v>
      </c>
      <c r="F11" s="179">
        <v>704</v>
      </c>
      <c r="G11" s="91">
        <v>40.200000000000003</v>
      </c>
      <c r="H11" s="91">
        <v>48.400000000000006</v>
      </c>
      <c r="I11" s="91">
        <v>44.400000000000006</v>
      </c>
      <c r="J11" s="91">
        <v>778</v>
      </c>
      <c r="K11" s="72"/>
    </row>
    <row r="12" spans="2:11" ht="15.5" thickBot="1" x14ac:dyDescent="0.4">
      <c r="B12" s="181" t="s">
        <v>21</v>
      </c>
      <c r="C12" s="182">
        <v>13.9</v>
      </c>
      <c r="D12" s="182">
        <v>13.6</v>
      </c>
      <c r="E12" s="182">
        <v>13.7</v>
      </c>
      <c r="F12" s="183">
        <v>2448</v>
      </c>
      <c r="G12" s="184">
        <v>14.8</v>
      </c>
      <c r="H12" s="184">
        <v>15</v>
      </c>
      <c r="I12" s="184">
        <v>14.9</v>
      </c>
      <c r="J12" s="185">
        <v>2387</v>
      </c>
      <c r="K12" s="72"/>
    </row>
    <row r="13" spans="2:11" ht="15.5" thickBot="1" x14ac:dyDescent="0.4">
      <c r="B13" s="156" t="s">
        <v>22</v>
      </c>
      <c r="C13" s="404"/>
      <c r="D13" s="405"/>
      <c r="E13" s="405"/>
      <c r="F13" s="405"/>
      <c r="G13" s="405"/>
      <c r="H13" s="405"/>
      <c r="I13" s="405"/>
      <c r="J13" s="406"/>
      <c r="K13" s="72"/>
    </row>
    <row r="14" spans="2:11" ht="15.5" thickBot="1" x14ac:dyDescent="0.4">
      <c r="B14" s="90" t="s">
        <v>23</v>
      </c>
      <c r="C14" s="179">
        <v>45.1</v>
      </c>
      <c r="D14" s="179">
        <v>48.5</v>
      </c>
      <c r="E14" s="179">
        <v>46.9</v>
      </c>
      <c r="F14" s="179">
        <v>474</v>
      </c>
      <c r="G14" s="91">
        <v>48</v>
      </c>
      <c r="H14" s="91">
        <v>53.5</v>
      </c>
      <c r="I14" s="91">
        <v>50.900000000000006</v>
      </c>
      <c r="J14" s="91">
        <v>596</v>
      </c>
      <c r="K14" s="72"/>
    </row>
    <row r="15" spans="2:11" ht="15.5" thickBot="1" x14ac:dyDescent="0.4">
      <c r="B15" s="186" t="s">
        <v>250</v>
      </c>
      <c r="C15" s="179">
        <v>15.5</v>
      </c>
      <c r="D15" s="179">
        <v>17.600000000000001</v>
      </c>
      <c r="E15" s="179">
        <v>16.600000000000001</v>
      </c>
      <c r="F15" s="179">
        <v>668</v>
      </c>
      <c r="G15" s="91">
        <v>14.700000000000001</v>
      </c>
      <c r="H15" s="91">
        <v>19.100000000000001</v>
      </c>
      <c r="I15" s="91">
        <v>17</v>
      </c>
      <c r="J15" s="91">
        <v>665</v>
      </c>
      <c r="K15" s="72"/>
    </row>
    <row r="16" spans="2:11" ht="15.5" thickBot="1" x14ac:dyDescent="0.4">
      <c r="B16" s="186" t="s">
        <v>251</v>
      </c>
      <c r="C16" s="179">
        <v>11.4</v>
      </c>
      <c r="D16" s="179">
        <v>10.3</v>
      </c>
      <c r="E16" s="179">
        <v>10.8</v>
      </c>
      <c r="F16" s="179">
        <v>715</v>
      </c>
      <c r="G16" s="91">
        <v>13.4</v>
      </c>
      <c r="H16" s="91">
        <v>11.700000000000001</v>
      </c>
      <c r="I16" s="91">
        <v>12.5</v>
      </c>
      <c r="J16" s="91">
        <v>674</v>
      </c>
      <c r="K16" s="72"/>
    </row>
    <row r="17" spans="2:11" ht="15.5" thickBot="1" x14ac:dyDescent="0.4">
      <c r="B17" s="186" t="s">
        <v>245</v>
      </c>
      <c r="C17" s="179">
        <v>9.5</v>
      </c>
      <c r="D17" s="179">
        <v>9.1</v>
      </c>
      <c r="E17" s="179">
        <v>9.3000000000000007</v>
      </c>
      <c r="F17" s="179">
        <v>494</v>
      </c>
      <c r="G17" s="91">
        <v>10</v>
      </c>
      <c r="H17" s="91">
        <v>10.3</v>
      </c>
      <c r="I17" s="91">
        <v>10.200000000000001</v>
      </c>
      <c r="J17" s="91">
        <v>494</v>
      </c>
      <c r="K17" s="72"/>
    </row>
    <row r="18" spans="2:11" ht="15.5" thickBot="1" x14ac:dyDescent="0.4">
      <c r="B18" s="186" t="s">
        <v>252</v>
      </c>
      <c r="C18" s="179">
        <v>21.6</v>
      </c>
      <c r="D18" s="179">
        <v>20.7</v>
      </c>
      <c r="E18" s="179">
        <v>21.1</v>
      </c>
      <c r="F18" s="179">
        <v>800</v>
      </c>
      <c r="G18" s="91">
        <v>19.700000000000003</v>
      </c>
      <c r="H18" s="91">
        <v>21.3</v>
      </c>
      <c r="I18" s="91">
        <v>20.5</v>
      </c>
      <c r="J18" s="91">
        <v>737</v>
      </c>
      <c r="K18" s="72"/>
    </row>
    <row r="19" spans="2:11" ht="15.5" thickBot="1" x14ac:dyDescent="0.4">
      <c r="B19" s="156" t="s">
        <v>59</v>
      </c>
      <c r="C19" s="401"/>
      <c r="D19" s="402"/>
      <c r="E19" s="402"/>
      <c r="F19" s="402"/>
      <c r="G19" s="402"/>
      <c r="H19" s="402"/>
      <c r="I19" s="402"/>
      <c r="J19" s="403"/>
      <c r="K19" s="72"/>
    </row>
    <row r="20" spans="2:11" ht="15.5" thickBot="1" x14ac:dyDescent="0.4">
      <c r="B20" s="181" t="s">
        <v>5</v>
      </c>
      <c r="C20" s="179">
        <v>14.7</v>
      </c>
      <c r="D20" s="179">
        <v>18</v>
      </c>
      <c r="E20" s="179">
        <v>16.399999999999999</v>
      </c>
      <c r="F20" s="180">
        <v>1215</v>
      </c>
      <c r="G20" s="91">
        <v>15.100000000000001</v>
      </c>
      <c r="H20" s="91">
        <v>19.200000000000003</v>
      </c>
      <c r="I20" s="91">
        <v>17.2</v>
      </c>
      <c r="J20" s="92">
        <v>1216</v>
      </c>
      <c r="K20" s="72"/>
    </row>
    <row r="21" spans="2:11" ht="15.5" thickBot="1" x14ac:dyDescent="0.4">
      <c r="B21" s="181" t="s">
        <v>6</v>
      </c>
      <c r="C21" s="179">
        <v>23.5</v>
      </c>
      <c r="D21" s="179">
        <v>22.7</v>
      </c>
      <c r="E21" s="179">
        <v>23.1</v>
      </c>
      <c r="F21" s="180">
        <v>1018</v>
      </c>
      <c r="G21" s="91">
        <v>23.8</v>
      </c>
      <c r="H21" s="91">
        <v>26.400000000000002</v>
      </c>
      <c r="I21" s="91">
        <v>25.200000000000003</v>
      </c>
      <c r="J21" s="92">
        <v>1003</v>
      </c>
      <c r="K21" s="72"/>
    </row>
    <row r="22" spans="2:11" ht="15.5" thickBot="1" x14ac:dyDescent="0.4">
      <c r="B22" s="181" t="s">
        <v>7</v>
      </c>
      <c r="C22" s="179">
        <v>22.1</v>
      </c>
      <c r="D22" s="179">
        <v>19.600000000000001</v>
      </c>
      <c r="E22" s="179">
        <v>20.7</v>
      </c>
      <c r="F22" s="179">
        <v>919</v>
      </c>
      <c r="G22" s="91">
        <v>26.400000000000002</v>
      </c>
      <c r="H22" s="91">
        <v>24.3</v>
      </c>
      <c r="I22" s="91">
        <v>25.3</v>
      </c>
      <c r="J22" s="91">
        <v>947</v>
      </c>
      <c r="K22" s="72"/>
    </row>
    <row r="27" spans="2:11" x14ac:dyDescent="0.35">
      <c r="B27" s="76" t="s">
        <v>234</v>
      </c>
      <c r="C27" s="76"/>
      <c r="D27" s="76"/>
      <c r="E27" s="76"/>
      <c r="F27" s="76"/>
    </row>
  </sheetData>
  <mergeCells count="13">
    <mergeCell ref="C10:J10"/>
    <mergeCell ref="C13:J13"/>
    <mergeCell ref="C19:J19"/>
    <mergeCell ref="E7:E8"/>
    <mergeCell ref="F7:F8"/>
    <mergeCell ref="G7:G8"/>
    <mergeCell ref="H7:H8"/>
    <mergeCell ref="I7:I8"/>
    <mergeCell ref="B6:B8"/>
    <mergeCell ref="C6:F6"/>
    <mergeCell ref="G6:J6"/>
    <mergeCell ref="C7:C8"/>
    <mergeCell ref="D7:D8"/>
  </mergeCells>
  <pageMargins left="0.7" right="0.7" top="0.75" bottom="0.75" header="0.3" footer="0.3"/>
  <pageSetup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K11" sqref="K11"/>
    </sheetView>
  </sheetViews>
  <sheetFormatPr defaultColWidth="8.81640625" defaultRowHeight="14.5" x14ac:dyDescent="0.35"/>
  <cols>
    <col min="2" max="2" width="22.26953125" customWidth="1"/>
    <col min="3" max="5" width="11.453125" customWidth="1"/>
    <col min="6" max="6" width="22.26953125" customWidth="1"/>
    <col min="7" max="9" width="12.1796875" customWidth="1"/>
    <col min="10" max="10" width="21.54296875" customWidth="1"/>
    <col min="11" max="13" width="12.1796875" customWidth="1"/>
    <col min="14" max="15" width="16" customWidth="1"/>
  </cols>
  <sheetData>
    <row r="2" spans="2:11" x14ac:dyDescent="0.35">
      <c r="B2" t="s">
        <v>283</v>
      </c>
    </row>
    <row r="3" spans="2:11" ht="15" thickBot="1" x14ac:dyDescent="0.4"/>
    <row r="4" spans="2:11" ht="15.5" thickBot="1" x14ac:dyDescent="0.4">
      <c r="B4" s="228"/>
      <c r="C4" s="396" t="s">
        <v>15</v>
      </c>
      <c r="D4" s="397"/>
      <c r="E4" s="397"/>
      <c r="F4" s="398"/>
      <c r="G4" s="246" t="s">
        <v>16</v>
      </c>
      <c r="H4" s="351"/>
      <c r="I4" s="351"/>
      <c r="J4" s="352"/>
      <c r="K4" s="72"/>
    </row>
    <row r="5" spans="2:11" ht="15.75" customHeight="1" x14ac:dyDescent="0.35">
      <c r="B5" s="229"/>
      <c r="C5" s="399" t="s">
        <v>13</v>
      </c>
      <c r="D5" s="399" t="s">
        <v>14</v>
      </c>
      <c r="E5" s="399" t="s">
        <v>2</v>
      </c>
      <c r="F5" s="399" t="s">
        <v>290</v>
      </c>
      <c r="G5" s="257" t="s">
        <v>13</v>
      </c>
      <c r="H5" s="257" t="s">
        <v>14</v>
      </c>
      <c r="I5" s="257" t="s">
        <v>47</v>
      </c>
      <c r="J5" s="348" t="s">
        <v>253</v>
      </c>
      <c r="K5" s="72"/>
    </row>
    <row r="6" spans="2:11" ht="15.5" thickBot="1" x14ac:dyDescent="0.4">
      <c r="B6" s="230"/>
      <c r="C6" s="400"/>
      <c r="D6" s="400"/>
      <c r="E6" s="400"/>
      <c r="F6" s="400"/>
      <c r="G6" s="259"/>
      <c r="H6" s="259"/>
      <c r="I6" s="259"/>
      <c r="J6" s="239"/>
      <c r="K6" s="72"/>
    </row>
    <row r="7" spans="2:11" ht="15.5" thickBot="1" x14ac:dyDescent="0.4">
      <c r="B7" s="221" t="s">
        <v>18</v>
      </c>
      <c r="C7" s="179">
        <v>18.399999999999999</v>
      </c>
      <c r="D7" s="179">
        <v>19.100000000000001</v>
      </c>
      <c r="E7" s="179">
        <v>18.8</v>
      </c>
      <c r="F7" s="180">
        <v>3151</v>
      </c>
      <c r="G7" s="91">
        <v>20.100000000000001</v>
      </c>
      <c r="H7" s="91">
        <v>22.400000000000002</v>
      </c>
      <c r="I7" s="91">
        <v>21.3</v>
      </c>
      <c r="J7" s="92">
        <v>3165</v>
      </c>
      <c r="K7" s="72"/>
    </row>
    <row r="8" spans="2:11" ht="15.5" thickBot="1" x14ac:dyDescent="0.4">
      <c r="B8" s="221" t="s">
        <v>80</v>
      </c>
      <c r="C8" s="407"/>
      <c r="D8" s="408"/>
      <c r="E8" s="408"/>
      <c r="F8" s="409"/>
      <c r="G8" s="410"/>
      <c r="H8" s="411"/>
      <c r="I8" s="411"/>
      <c r="J8" s="412"/>
      <c r="K8" s="72"/>
    </row>
    <row r="9" spans="2:11" ht="15.5" thickBot="1" x14ac:dyDescent="0.4">
      <c r="B9" s="181" t="s">
        <v>20</v>
      </c>
      <c r="C9" s="179">
        <v>38.1</v>
      </c>
      <c r="D9" s="179">
        <v>40.1</v>
      </c>
      <c r="E9" s="179">
        <v>39.1</v>
      </c>
      <c r="F9" s="179">
        <v>704</v>
      </c>
      <c r="G9" s="91">
        <v>38.900000000000006</v>
      </c>
      <c r="H9" s="91">
        <v>47.400000000000006</v>
      </c>
      <c r="I9" s="91">
        <v>43.300000000000004</v>
      </c>
      <c r="J9" s="91">
        <v>778</v>
      </c>
      <c r="K9" s="72"/>
    </row>
    <row r="10" spans="2:11" ht="15.5" thickBot="1" x14ac:dyDescent="0.4">
      <c r="B10" s="181" t="s">
        <v>21</v>
      </c>
      <c r="C10" s="179">
        <v>12.8</v>
      </c>
      <c r="D10" s="179">
        <v>13</v>
      </c>
      <c r="E10" s="179">
        <v>12.9</v>
      </c>
      <c r="F10" s="180">
        <v>2448</v>
      </c>
      <c r="G10" s="91">
        <v>13.8</v>
      </c>
      <c r="H10" s="91">
        <v>14.4</v>
      </c>
      <c r="I10" s="91">
        <v>14.100000000000001</v>
      </c>
      <c r="J10" s="92">
        <v>2387</v>
      </c>
      <c r="K10" s="72"/>
    </row>
    <row r="11" spans="2:11" ht="15.5" thickBot="1" x14ac:dyDescent="0.4">
      <c r="B11" s="221" t="s">
        <v>22</v>
      </c>
      <c r="C11" s="407"/>
      <c r="D11" s="408"/>
      <c r="E11" s="408"/>
      <c r="F11" s="409"/>
      <c r="G11" s="410"/>
      <c r="H11" s="411"/>
      <c r="I11" s="411"/>
      <c r="J11" s="412"/>
      <c r="K11" s="72"/>
    </row>
    <row r="12" spans="2:11" ht="15.5" thickBot="1" x14ac:dyDescent="0.4">
      <c r="B12" s="90" t="s">
        <v>23</v>
      </c>
      <c r="C12" s="179">
        <v>43.5</v>
      </c>
      <c r="D12" s="179">
        <v>46.6</v>
      </c>
      <c r="E12" s="179">
        <v>45.1</v>
      </c>
      <c r="F12" s="179">
        <v>474</v>
      </c>
      <c r="G12" s="91">
        <v>46.900000000000006</v>
      </c>
      <c r="H12" s="91">
        <v>52.7</v>
      </c>
      <c r="I12" s="91">
        <v>49.900000000000006</v>
      </c>
      <c r="J12" s="91">
        <v>596</v>
      </c>
      <c r="K12" s="72"/>
    </row>
    <row r="13" spans="2:11" ht="15.5" thickBot="1" x14ac:dyDescent="0.4">
      <c r="B13" s="186" t="s">
        <v>250</v>
      </c>
      <c r="C13" s="179">
        <v>14.8</v>
      </c>
      <c r="D13" s="179">
        <v>17.2</v>
      </c>
      <c r="E13" s="179">
        <v>16</v>
      </c>
      <c r="F13" s="179">
        <v>668</v>
      </c>
      <c r="G13" s="91">
        <v>13.9</v>
      </c>
      <c r="H13" s="91">
        <v>18.8</v>
      </c>
      <c r="I13" s="91">
        <v>16.400000000000002</v>
      </c>
      <c r="J13" s="91">
        <v>665</v>
      </c>
      <c r="K13" s="72"/>
    </row>
    <row r="14" spans="2:11" ht="15.5" thickBot="1" x14ac:dyDescent="0.4">
      <c r="B14" s="186" t="s">
        <v>251</v>
      </c>
      <c r="C14" s="179">
        <v>10.6</v>
      </c>
      <c r="D14" s="179">
        <v>9.5</v>
      </c>
      <c r="E14" s="179">
        <v>10</v>
      </c>
      <c r="F14" s="179">
        <v>715</v>
      </c>
      <c r="G14" s="91">
        <v>11.9</v>
      </c>
      <c r="H14" s="91">
        <v>10.700000000000001</v>
      </c>
      <c r="I14" s="91">
        <v>11.200000000000001</v>
      </c>
      <c r="J14" s="91">
        <v>674</v>
      </c>
      <c r="K14" s="72"/>
    </row>
    <row r="15" spans="2:11" ht="15.5" thickBot="1" x14ac:dyDescent="0.4">
      <c r="B15" s="186" t="s">
        <v>245</v>
      </c>
      <c r="C15" s="179">
        <v>8.3000000000000007</v>
      </c>
      <c r="D15" s="179">
        <v>8.6</v>
      </c>
      <c r="E15" s="179">
        <v>8.4</v>
      </c>
      <c r="F15" s="179">
        <v>494</v>
      </c>
      <c r="G15" s="91">
        <v>8.5</v>
      </c>
      <c r="H15" s="91">
        <v>9.5</v>
      </c>
      <c r="I15" s="91">
        <v>9</v>
      </c>
      <c r="J15" s="91">
        <v>494</v>
      </c>
      <c r="K15" s="72"/>
    </row>
    <row r="16" spans="2:11" ht="15.5" thickBot="1" x14ac:dyDescent="0.4">
      <c r="B16" s="186" t="s">
        <v>252</v>
      </c>
      <c r="C16" s="179">
        <v>19.7</v>
      </c>
      <c r="D16" s="179">
        <v>19.5</v>
      </c>
      <c r="E16" s="179">
        <v>19.600000000000001</v>
      </c>
      <c r="F16" s="179">
        <v>800</v>
      </c>
      <c r="G16" s="91">
        <v>19</v>
      </c>
      <c r="H16" s="91">
        <v>20.700000000000003</v>
      </c>
      <c r="I16" s="91">
        <v>19.900000000000002</v>
      </c>
      <c r="J16" s="91">
        <v>737</v>
      </c>
      <c r="K16" s="72"/>
    </row>
    <row r="17" spans="2:11" ht="15.5" thickBot="1" x14ac:dyDescent="0.4">
      <c r="B17" s="221" t="s">
        <v>59</v>
      </c>
      <c r="C17" s="407"/>
      <c r="D17" s="408"/>
      <c r="E17" s="408"/>
      <c r="F17" s="409"/>
      <c r="G17" s="410"/>
      <c r="H17" s="411"/>
      <c r="I17" s="411"/>
      <c r="J17" s="412"/>
      <c r="K17" s="72"/>
    </row>
    <row r="18" spans="2:11" ht="15.5" thickBot="1" x14ac:dyDescent="0.4">
      <c r="B18" s="181" t="s">
        <v>5</v>
      </c>
      <c r="C18" s="179">
        <v>13.6</v>
      </c>
      <c r="D18" s="179">
        <v>17.3</v>
      </c>
      <c r="E18" s="179">
        <v>15.5</v>
      </c>
      <c r="F18" s="180">
        <v>1215</v>
      </c>
      <c r="G18" s="91">
        <v>14.3</v>
      </c>
      <c r="H18" s="91">
        <v>18.7</v>
      </c>
      <c r="I18" s="91">
        <v>16.600000000000001</v>
      </c>
      <c r="J18" s="92">
        <v>1216</v>
      </c>
      <c r="K18" s="72"/>
    </row>
    <row r="19" spans="2:11" ht="15.5" thickBot="1" x14ac:dyDescent="0.4">
      <c r="B19" s="181" t="s">
        <v>6</v>
      </c>
      <c r="C19" s="179">
        <v>22.5</v>
      </c>
      <c r="D19" s="179">
        <v>21.6</v>
      </c>
      <c r="E19" s="179">
        <v>22</v>
      </c>
      <c r="F19" s="180">
        <v>1018</v>
      </c>
      <c r="G19" s="91">
        <v>23</v>
      </c>
      <c r="H19" s="91">
        <v>25.5</v>
      </c>
      <c r="I19" s="91">
        <v>24.3</v>
      </c>
      <c r="J19" s="92">
        <v>1003</v>
      </c>
      <c r="K19" s="72"/>
    </row>
    <row r="20" spans="2:11" ht="15.5" thickBot="1" x14ac:dyDescent="0.4">
      <c r="B20" s="181" t="s">
        <v>7</v>
      </c>
      <c r="C20" s="179">
        <v>20.399999999999999</v>
      </c>
      <c r="D20" s="179">
        <v>18.7</v>
      </c>
      <c r="E20" s="179">
        <v>19.5</v>
      </c>
      <c r="F20" s="179">
        <v>919</v>
      </c>
      <c r="G20" s="91">
        <v>24.6</v>
      </c>
      <c r="H20" s="91">
        <v>23.5</v>
      </c>
      <c r="I20" s="91">
        <v>24</v>
      </c>
      <c r="J20" s="91">
        <v>947</v>
      </c>
      <c r="K20" s="72"/>
    </row>
    <row r="21" spans="2:11" x14ac:dyDescent="0.35">
      <c r="B21" s="121" t="s">
        <v>234</v>
      </c>
    </row>
  </sheetData>
  <mergeCells count="17">
    <mergeCell ref="C8:F8"/>
    <mergeCell ref="G8:J8"/>
    <mergeCell ref="C17:F17"/>
    <mergeCell ref="G17:J17"/>
    <mergeCell ref="C11:F11"/>
    <mergeCell ref="G11:J11"/>
    <mergeCell ref="G4:J4"/>
    <mergeCell ref="G5:G6"/>
    <mergeCell ref="H5:H6"/>
    <mergeCell ref="I5:I6"/>
    <mergeCell ref="J5:J6"/>
    <mergeCell ref="B4:B6"/>
    <mergeCell ref="C5:C6"/>
    <mergeCell ref="D5:D6"/>
    <mergeCell ref="E5:E6"/>
    <mergeCell ref="F5:F6"/>
    <mergeCell ref="C4:F4"/>
  </mergeCells>
  <pageMargins left="0.7" right="0.7" top="0.75" bottom="0.75" header="0.3" footer="0.3"/>
  <pageSetup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workbookViewId="0">
      <selection activeCell="N6" sqref="N6"/>
    </sheetView>
  </sheetViews>
  <sheetFormatPr defaultColWidth="8.81640625" defaultRowHeight="14.5" x14ac:dyDescent="0.35"/>
  <cols>
    <col min="2" max="2" width="20.7265625" customWidth="1"/>
    <col min="3" max="9" width="10.26953125" customWidth="1"/>
    <col min="10" max="10" width="17.81640625" customWidth="1"/>
    <col min="11" max="11" width="20.453125" customWidth="1"/>
  </cols>
  <sheetData>
    <row r="2" spans="2:11" x14ac:dyDescent="0.35">
      <c r="B2" s="16" t="s">
        <v>284</v>
      </c>
    </row>
    <row r="4" spans="2:11" ht="42" x14ac:dyDescent="0.35">
      <c r="B4" s="57" t="s">
        <v>16</v>
      </c>
      <c r="C4" s="58" t="s">
        <v>201</v>
      </c>
      <c r="D4" s="58" t="s">
        <v>202</v>
      </c>
      <c r="E4" s="58" t="s">
        <v>203</v>
      </c>
      <c r="F4" s="58" t="s">
        <v>204</v>
      </c>
      <c r="G4" s="58" t="s">
        <v>205</v>
      </c>
      <c r="H4" s="58" t="s">
        <v>206</v>
      </c>
      <c r="I4" s="58" t="s">
        <v>52</v>
      </c>
      <c r="J4" s="59" t="s">
        <v>2</v>
      </c>
      <c r="K4" s="60" t="s">
        <v>207</v>
      </c>
    </row>
    <row r="5" spans="2:11" x14ac:dyDescent="0.35">
      <c r="B5" s="57" t="s">
        <v>18</v>
      </c>
      <c r="C5" s="61">
        <v>51.2</v>
      </c>
      <c r="D5" s="61">
        <v>33.5</v>
      </c>
      <c r="E5" s="61">
        <v>7.9</v>
      </c>
      <c r="F5" s="61">
        <v>0.1</v>
      </c>
      <c r="G5" s="62">
        <v>1.1000000000000001</v>
      </c>
      <c r="H5" s="62">
        <v>0.1</v>
      </c>
      <c r="I5" s="62">
        <v>6</v>
      </c>
      <c r="J5" s="63">
        <v>100</v>
      </c>
      <c r="K5" s="63">
        <v>673</v>
      </c>
    </row>
    <row r="6" spans="2:11" x14ac:dyDescent="0.35">
      <c r="B6" s="57" t="s">
        <v>80</v>
      </c>
      <c r="C6" s="413"/>
      <c r="D6" s="414"/>
      <c r="E6" s="414"/>
      <c r="F6" s="414"/>
      <c r="G6" s="414"/>
      <c r="H6" s="414"/>
      <c r="I6" s="414"/>
      <c r="J6" s="414"/>
      <c r="K6" s="415"/>
    </row>
    <row r="7" spans="2:11" x14ac:dyDescent="0.35">
      <c r="B7" s="67" t="s">
        <v>20</v>
      </c>
      <c r="C7" s="64">
        <v>57.5</v>
      </c>
      <c r="D7" s="64">
        <v>26.200000000000003</v>
      </c>
      <c r="E7" s="64">
        <v>11.8</v>
      </c>
      <c r="F7" s="64">
        <v>0.1</v>
      </c>
      <c r="G7" s="65">
        <v>0.30000000000000004</v>
      </c>
      <c r="H7" s="65">
        <v>0</v>
      </c>
      <c r="I7" s="65">
        <v>4.1000000000000005</v>
      </c>
      <c r="J7" s="66">
        <v>100</v>
      </c>
      <c r="K7" s="66">
        <v>337</v>
      </c>
    </row>
    <row r="8" spans="2:11" x14ac:dyDescent="0.35">
      <c r="B8" s="67" t="s">
        <v>21</v>
      </c>
      <c r="C8" s="64">
        <v>44.900000000000006</v>
      </c>
      <c r="D8" s="64">
        <v>40.900000000000006</v>
      </c>
      <c r="E8" s="64">
        <v>4</v>
      </c>
      <c r="F8" s="64">
        <v>0.2</v>
      </c>
      <c r="G8" s="65">
        <v>1.9000000000000001</v>
      </c>
      <c r="H8" s="65">
        <v>0.2</v>
      </c>
      <c r="I8" s="65">
        <v>7.9</v>
      </c>
      <c r="J8" s="66">
        <v>100</v>
      </c>
      <c r="K8" s="66">
        <v>336</v>
      </c>
    </row>
    <row r="9" spans="2:11" x14ac:dyDescent="0.35">
      <c r="B9" s="57" t="s">
        <v>22</v>
      </c>
      <c r="C9" s="413"/>
      <c r="D9" s="414"/>
      <c r="E9" s="414"/>
      <c r="F9" s="414"/>
      <c r="G9" s="414"/>
      <c r="H9" s="414"/>
      <c r="I9" s="414"/>
      <c r="J9" s="414"/>
      <c r="K9" s="415"/>
    </row>
    <row r="10" spans="2:11" x14ac:dyDescent="0.35">
      <c r="B10" s="67" t="s">
        <v>23</v>
      </c>
      <c r="C10" s="64">
        <v>58.300000000000004</v>
      </c>
      <c r="D10" s="64">
        <v>27.700000000000003</v>
      </c>
      <c r="E10" s="64">
        <v>10.100000000000001</v>
      </c>
      <c r="F10" s="64">
        <v>0</v>
      </c>
      <c r="G10" s="65">
        <v>0.2</v>
      </c>
      <c r="H10" s="65">
        <v>0</v>
      </c>
      <c r="I10" s="65">
        <v>3.5</v>
      </c>
      <c r="J10" s="66">
        <v>100</v>
      </c>
      <c r="K10" s="66">
        <v>297</v>
      </c>
    </row>
    <row r="11" spans="2:11" x14ac:dyDescent="0.35">
      <c r="B11" s="67" t="s">
        <v>24</v>
      </c>
      <c r="C11" s="64">
        <v>52.900000000000006</v>
      </c>
      <c r="D11" s="64">
        <v>32.4</v>
      </c>
      <c r="E11" s="64">
        <v>6.5</v>
      </c>
      <c r="F11" s="64">
        <v>0</v>
      </c>
      <c r="G11" s="65">
        <v>1.2000000000000002</v>
      </c>
      <c r="H11" s="65">
        <v>0</v>
      </c>
      <c r="I11" s="65">
        <v>7</v>
      </c>
      <c r="J11" s="66">
        <v>100</v>
      </c>
      <c r="K11" s="66">
        <v>109</v>
      </c>
    </row>
    <row r="12" spans="2:11" x14ac:dyDescent="0.35">
      <c r="B12" s="67" t="s">
        <v>25</v>
      </c>
      <c r="C12" s="64">
        <v>55.6</v>
      </c>
      <c r="D12" s="64">
        <v>26.700000000000003</v>
      </c>
      <c r="E12" s="64">
        <v>6.6000000000000005</v>
      </c>
      <c r="F12" s="64">
        <v>0</v>
      </c>
      <c r="G12" s="65">
        <v>0.2</v>
      </c>
      <c r="H12" s="65">
        <v>0.9</v>
      </c>
      <c r="I12" s="65">
        <v>10</v>
      </c>
      <c r="J12" s="66">
        <v>100</v>
      </c>
      <c r="K12" s="66">
        <v>76</v>
      </c>
    </row>
    <row r="13" spans="2:11" x14ac:dyDescent="0.35">
      <c r="B13" s="67" t="s">
        <v>26</v>
      </c>
      <c r="C13" s="64">
        <v>39.200000000000003</v>
      </c>
      <c r="D13" s="64">
        <v>44.7</v>
      </c>
      <c r="E13" s="64">
        <v>7.7</v>
      </c>
      <c r="F13" s="64">
        <v>0</v>
      </c>
      <c r="G13" s="65">
        <v>1.6</v>
      </c>
      <c r="H13" s="65">
        <v>0</v>
      </c>
      <c r="I13" s="65">
        <v>6.8000000000000007</v>
      </c>
      <c r="J13" s="66">
        <v>100</v>
      </c>
      <c r="K13" s="66">
        <v>45</v>
      </c>
    </row>
    <row r="14" spans="2:11" x14ac:dyDescent="0.35">
      <c r="B14" s="67" t="s">
        <v>27</v>
      </c>
      <c r="C14" s="64">
        <v>36.700000000000003</v>
      </c>
      <c r="D14" s="64">
        <v>46.400000000000006</v>
      </c>
      <c r="E14" s="64">
        <v>5.3000000000000007</v>
      </c>
      <c r="F14" s="64">
        <v>0.5</v>
      </c>
      <c r="G14" s="65">
        <v>3</v>
      </c>
      <c r="H14" s="65">
        <v>0</v>
      </c>
      <c r="I14" s="65">
        <v>8</v>
      </c>
      <c r="J14" s="66">
        <v>100</v>
      </c>
      <c r="K14" s="66">
        <v>146</v>
      </c>
    </row>
    <row r="15" spans="2:11" x14ac:dyDescent="0.35">
      <c r="B15" s="68" t="s">
        <v>208</v>
      </c>
      <c r="C15" s="413"/>
      <c r="D15" s="414"/>
      <c r="E15" s="414"/>
      <c r="F15" s="414"/>
      <c r="G15" s="414"/>
      <c r="H15" s="414"/>
      <c r="I15" s="414"/>
      <c r="J15" s="414"/>
      <c r="K15" s="415"/>
    </row>
    <row r="16" spans="2:11" x14ac:dyDescent="0.35">
      <c r="B16" s="67" t="s">
        <v>13</v>
      </c>
      <c r="C16" s="64">
        <v>63.2</v>
      </c>
      <c r="D16" s="64">
        <v>21.400000000000002</v>
      </c>
      <c r="E16" s="64">
        <v>8</v>
      </c>
      <c r="F16" s="64">
        <v>0.2</v>
      </c>
      <c r="G16" s="65">
        <v>1.4000000000000001</v>
      </c>
      <c r="H16" s="65">
        <v>0.2</v>
      </c>
      <c r="I16" s="65">
        <v>5.6000000000000005</v>
      </c>
      <c r="J16" s="66">
        <v>100</v>
      </c>
      <c r="K16" s="66">
        <v>303</v>
      </c>
    </row>
    <row r="17" spans="2:11" x14ac:dyDescent="0.35">
      <c r="B17" s="67" t="s">
        <v>14</v>
      </c>
      <c r="C17" s="64">
        <v>41.300000000000004</v>
      </c>
      <c r="D17" s="64">
        <v>43.5</v>
      </c>
      <c r="E17" s="64">
        <v>7.9</v>
      </c>
      <c r="F17" s="64">
        <v>0.1</v>
      </c>
      <c r="G17" s="65">
        <v>0.8</v>
      </c>
      <c r="H17" s="65">
        <v>0</v>
      </c>
      <c r="I17" s="65">
        <v>6.4</v>
      </c>
      <c r="J17" s="66">
        <v>100</v>
      </c>
      <c r="K17" s="66">
        <v>370</v>
      </c>
    </row>
    <row r="18" spans="2:11" x14ac:dyDescent="0.35">
      <c r="B18" s="57" t="s">
        <v>200</v>
      </c>
      <c r="C18" s="413"/>
      <c r="D18" s="414"/>
      <c r="E18" s="414"/>
      <c r="F18" s="414"/>
      <c r="G18" s="414"/>
      <c r="H18" s="414"/>
      <c r="I18" s="414"/>
      <c r="J18" s="414"/>
      <c r="K18" s="415"/>
    </row>
    <row r="19" spans="2:11" x14ac:dyDescent="0.35">
      <c r="B19" s="67" t="s">
        <v>5</v>
      </c>
      <c r="C19" s="64">
        <v>47.800000000000004</v>
      </c>
      <c r="D19" s="64">
        <v>39.5</v>
      </c>
      <c r="E19" s="64">
        <v>8.7000000000000011</v>
      </c>
      <c r="F19" s="64">
        <v>0.2</v>
      </c>
      <c r="G19" s="65">
        <v>0.1</v>
      </c>
      <c r="H19" s="65">
        <v>0.1</v>
      </c>
      <c r="I19" s="65">
        <v>3.6</v>
      </c>
      <c r="J19" s="66">
        <v>100</v>
      </c>
      <c r="K19" s="66">
        <v>201</v>
      </c>
    </row>
    <row r="20" spans="2:11" x14ac:dyDescent="0.35">
      <c r="B20" s="67" t="s">
        <v>6</v>
      </c>
      <c r="C20" s="64">
        <v>49.800000000000004</v>
      </c>
      <c r="D20" s="64">
        <v>33.5</v>
      </c>
      <c r="E20" s="64">
        <v>9.6000000000000014</v>
      </c>
      <c r="F20" s="64">
        <v>0.1</v>
      </c>
      <c r="G20" s="65">
        <v>1</v>
      </c>
      <c r="H20" s="65">
        <v>0.2</v>
      </c>
      <c r="I20" s="65">
        <v>5.8000000000000007</v>
      </c>
      <c r="J20" s="66">
        <v>100</v>
      </c>
      <c r="K20" s="66">
        <v>244</v>
      </c>
    </row>
    <row r="21" spans="2:11" x14ac:dyDescent="0.35">
      <c r="B21" s="67" t="s">
        <v>7</v>
      </c>
      <c r="C21" s="64">
        <v>55.6</v>
      </c>
      <c r="D21" s="64">
        <v>28.3</v>
      </c>
      <c r="E21" s="64">
        <v>5.4</v>
      </c>
      <c r="F21" s="64">
        <v>0.1</v>
      </c>
      <c r="G21" s="65">
        <v>2.1</v>
      </c>
      <c r="H21" s="65">
        <v>0.1</v>
      </c>
      <c r="I21" s="65">
        <v>8.4</v>
      </c>
      <c r="J21" s="66">
        <v>100</v>
      </c>
      <c r="K21" s="66">
        <v>228</v>
      </c>
    </row>
    <row r="22" spans="2:11" x14ac:dyDescent="0.35">
      <c r="B22" s="56" t="s">
        <v>98</v>
      </c>
      <c r="C22" s="56"/>
      <c r="D22" s="56"/>
      <c r="E22" s="56"/>
      <c r="F22" s="56"/>
      <c r="G22" s="56"/>
      <c r="H22" s="56"/>
      <c r="I22" s="56"/>
      <c r="J22" s="56"/>
      <c r="K22" s="56"/>
    </row>
    <row r="23" spans="2:11" x14ac:dyDescent="0.35"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2:11" ht="42" x14ac:dyDescent="0.35">
      <c r="B24" s="57" t="s">
        <v>15</v>
      </c>
      <c r="C24" s="58" t="s">
        <v>201</v>
      </c>
      <c r="D24" s="58" t="s">
        <v>202</v>
      </c>
      <c r="E24" s="58" t="s">
        <v>203</v>
      </c>
      <c r="F24" s="58" t="s">
        <v>204</v>
      </c>
      <c r="G24" s="58" t="s">
        <v>205</v>
      </c>
      <c r="H24" s="58" t="s">
        <v>206</v>
      </c>
      <c r="I24" s="58" t="s">
        <v>52</v>
      </c>
      <c r="J24" s="59" t="s">
        <v>2</v>
      </c>
      <c r="K24" s="60" t="s">
        <v>207</v>
      </c>
    </row>
    <row r="25" spans="2:11" x14ac:dyDescent="0.35">
      <c r="B25" s="57" t="s">
        <v>18</v>
      </c>
      <c r="C25" s="61">
        <v>43.900000000000006</v>
      </c>
      <c r="D25" s="61">
        <v>43.1</v>
      </c>
      <c r="E25" s="61">
        <v>6.6000000000000005</v>
      </c>
      <c r="F25" s="61">
        <v>0.1</v>
      </c>
      <c r="G25" s="62">
        <v>2.5</v>
      </c>
      <c r="H25" s="62">
        <v>0.5</v>
      </c>
      <c r="I25" s="62">
        <v>3.4000000000000004</v>
      </c>
      <c r="J25" s="63">
        <v>100</v>
      </c>
      <c r="K25" s="63">
        <v>591</v>
      </c>
    </row>
    <row r="26" spans="2:11" x14ac:dyDescent="0.35">
      <c r="B26" s="57" t="s">
        <v>80</v>
      </c>
      <c r="C26" s="64"/>
      <c r="D26" s="64"/>
      <c r="E26" s="64"/>
      <c r="F26" s="64"/>
      <c r="G26" s="65"/>
      <c r="H26" s="65"/>
      <c r="I26" s="65"/>
      <c r="J26" s="66"/>
      <c r="K26" s="66"/>
    </row>
    <row r="27" spans="2:11" x14ac:dyDescent="0.35">
      <c r="B27" s="67" t="s">
        <v>20</v>
      </c>
      <c r="C27" s="64">
        <v>56.1</v>
      </c>
      <c r="D27" s="64">
        <v>33</v>
      </c>
      <c r="E27" s="64">
        <v>9.3000000000000007</v>
      </c>
      <c r="F27" s="64">
        <v>0.1</v>
      </c>
      <c r="G27" s="65">
        <v>0.30000000000000004</v>
      </c>
      <c r="H27" s="65">
        <v>0.1</v>
      </c>
      <c r="I27" s="65">
        <v>1.2000000000000002</v>
      </c>
      <c r="J27" s="66">
        <v>100</v>
      </c>
      <c r="K27" s="66">
        <v>276</v>
      </c>
    </row>
    <row r="28" spans="2:11" x14ac:dyDescent="0.35">
      <c r="B28" s="67" t="s">
        <v>21</v>
      </c>
      <c r="C28" s="64">
        <v>33.200000000000003</v>
      </c>
      <c r="D28" s="64">
        <v>51.800000000000004</v>
      </c>
      <c r="E28" s="64">
        <v>4.3</v>
      </c>
      <c r="F28" s="64">
        <v>0.1</v>
      </c>
      <c r="G28" s="65">
        <v>4.4000000000000004</v>
      </c>
      <c r="H28" s="65">
        <v>0.9</v>
      </c>
      <c r="I28" s="65">
        <v>5.3000000000000007</v>
      </c>
      <c r="J28" s="66">
        <v>100</v>
      </c>
      <c r="K28" s="66">
        <v>316</v>
      </c>
    </row>
    <row r="29" spans="2:11" x14ac:dyDescent="0.35">
      <c r="B29" s="57" t="s">
        <v>22</v>
      </c>
      <c r="C29" s="64"/>
      <c r="D29" s="64"/>
      <c r="E29" s="64"/>
      <c r="F29" s="64"/>
      <c r="G29" s="65"/>
      <c r="H29" s="65"/>
      <c r="I29" s="65"/>
      <c r="J29" s="66"/>
      <c r="K29" s="66"/>
    </row>
    <row r="30" spans="2:11" x14ac:dyDescent="0.35">
      <c r="B30" s="67" t="s">
        <v>23</v>
      </c>
      <c r="C30" s="64">
        <v>56.400000000000006</v>
      </c>
      <c r="D30" s="64">
        <v>33.200000000000003</v>
      </c>
      <c r="E30" s="64">
        <v>8.8000000000000007</v>
      </c>
      <c r="F30" s="64">
        <v>0.1</v>
      </c>
      <c r="G30" s="65">
        <v>0.2</v>
      </c>
      <c r="H30" s="65">
        <v>0.1</v>
      </c>
      <c r="I30" s="65">
        <v>1.2000000000000002</v>
      </c>
      <c r="J30" s="66">
        <v>100</v>
      </c>
      <c r="K30" s="66">
        <v>214</v>
      </c>
    </row>
    <row r="31" spans="2:11" x14ac:dyDescent="0.35">
      <c r="B31" s="67" t="s">
        <v>24</v>
      </c>
      <c r="C31" s="64">
        <v>43</v>
      </c>
      <c r="D31" s="64">
        <v>45</v>
      </c>
      <c r="E31" s="64">
        <v>6.3000000000000007</v>
      </c>
      <c r="F31" s="64">
        <v>0.1</v>
      </c>
      <c r="G31" s="65">
        <v>0.4</v>
      </c>
      <c r="H31" s="65">
        <v>1.3</v>
      </c>
      <c r="I31" s="65">
        <v>3.9000000000000004</v>
      </c>
      <c r="J31" s="66">
        <v>100</v>
      </c>
      <c r="K31" s="66">
        <v>107</v>
      </c>
    </row>
    <row r="32" spans="2:11" x14ac:dyDescent="0.35">
      <c r="B32" s="67" t="s">
        <v>25</v>
      </c>
      <c r="C32" s="64">
        <v>44.1</v>
      </c>
      <c r="D32" s="64">
        <v>42.800000000000004</v>
      </c>
      <c r="E32" s="64">
        <v>5.6000000000000005</v>
      </c>
      <c r="F32" s="64">
        <v>0</v>
      </c>
      <c r="G32" s="65">
        <v>0.4</v>
      </c>
      <c r="H32" s="65">
        <v>0</v>
      </c>
      <c r="I32" s="65">
        <v>7</v>
      </c>
      <c r="J32" s="66">
        <v>100</v>
      </c>
      <c r="K32" s="66">
        <v>72</v>
      </c>
    </row>
    <row r="33" spans="2:11" x14ac:dyDescent="0.35">
      <c r="B33" s="67" t="s">
        <v>26</v>
      </c>
      <c r="C33" s="64">
        <v>42.2</v>
      </c>
      <c r="D33" s="64">
        <v>45.300000000000004</v>
      </c>
      <c r="E33" s="64">
        <v>7.4</v>
      </c>
      <c r="F33" s="64">
        <v>0.60000000000000009</v>
      </c>
      <c r="G33" s="65">
        <v>0</v>
      </c>
      <c r="H33" s="65">
        <v>1.2000000000000002</v>
      </c>
      <c r="I33" s="65">
        <v>3.3000000000000003</v>
      </c>
      <c r="J33" s="66">
        <v>100</v>
      </c>
      <c r="K33" s="66">
        <v>42</v>
      </c>
    </row>
    <row r="34" spans="2:11" x14ac:dyDescent="0.35">
      <c r="B34" s="67" t="s">
        <v>27</v>
      </c>
      <c r="C34" s="64">
        <v>27.700000000000003</v>
      </c>
      <c r="D34" s="64">
        <v>54.6</v>
      </c>
      <c r="E34" s="64">
        <v>4.2</v>
      </c>
      <c r="F34" s="64">
        <v>0</v>
      </c>
      <c r="G34" s="65">
        <v>8.6</v>
      </c>
      <c r="H34" s="65">
        <v>0.5</v>
      </c>
      <c r="I34" s="65">
        <v>4.3</v>
      </c>
      <c r="J34" s="66">
        <v>100</v>
      </c>
      <c r="K34" s="66">
        <v>157</v>
      </c>
    </row>
    <row r="35" spans="2:11" x14ac:dyDescent="0.35">
      <c r="B35" s="68" t="s">
        <v>208</v>
      </c>
      <c r="C35" s="64"/>
      <c r="D35" s="64"/>
      <c r="E35" s="64"/>
      <c r="F35" s="64"/>
      <c r="G35" s="65"/>
      <c r="H35" s="65"/>
      <c r="I35" s="65"/>
      <c r="J35" s="66"/>
      <c r="K35" s="66"/>
    </row>
    <row r="36" spans="2:11" x14ac:dyDescent="0.35">
      <c r="B36" s="67" t="s">
        <v>13</v>
      </c>
      <c r="C36" s="64">
        <v>54.400000000000006</v>
      </c>
      <c r="D36" s="64">
        <v>30.400000000000002</v>
      </c>
      <c r="E36" s="64">
        <v>7.8000000000000007</v>
      </c>
      <c r="F36" s="64">
        <v>0.2</v>
      </c>
      <c r="G36" s="65">
        <v>3</v>
      </c>
      <c r="H36" s="65">
        <v>0.4</v>
      </c>
      <c r="I36" s="65">
        <v>3.9000000000000004</v>
      </c>
      <c r="J36" s="66">
        <v>100</v>
      </c>
      <c r="K36" s="66">
        <v>279</v>
      </c>
    </row>
    <row r="37" spans="2:11" x14ac:dyDescent="0.35">
      <c r="B37" s="67" t="s">
        <v>14</v>
      </c>
      <c r="C37" s="64">
        <v>34.5</v>
      </c>
      <c r="D37" s="64">
        <v>54.300000000000004</v>
      </c>
      <c r="E37" s="64">
        <v>5.6000000000000005</v>
      </c>
      <c r="F37" s="64">
        <v>0</v>
      </c>
      <c r="G37" s="65">
        <v>2</v>
      </c>
      <c r="H37" s="65">
        <v>0.60000000000000009</v>
      </c>
      <c r="I37" s="65">
        <v>2.9000000000000004</v>
      </c>
      <c r="J37" s="66">
        <v>100</v>
      </c>
      <c r="K37" s="66">
        <v>313</v>
      </c>
    </row>
    <row r="38" spans="2:11" x14ac:dyDescent="0.35">
      <c r="B38" s="57" t="s">
        <v>200</v>
      </c>
      <c r="C38" s="64"/>
      <c r="D38" s="64"/>
      <c r="E38" s="64"/>
      <c r="F38" s="64"/>
      <c r="G38" s="65"/>
      <c r="H38" s="65"/>
      <c r="I38" s="65"/>
      <c r="J38" s="66"/>
      <c r="K38" s="66"/>
    </row>
    <row r="39" spans="2:11" x14ac:dyDescent="0.35">
      <c r="B39" s="67" t="s">
        <v>5</v>
      </c>
      <c r="C39" s="64">
        <v>43.6</v>
      </c>
      <c r="D39" s="64">
        <v>47</v>
      </c>
      <c r="E39" s="64">
        <v>7.3000000000000007</v>
      </c>
      <c r="F39" s="64">
        <v>0</v>
      </c>
      <c r="G39" s="65">
        <v>0</v>
      </c>
      <c r="H39" s="65">
        <v>0.60000000000000009</v>
      </c>
      <c r="I39" s="65">
        <v>1.5</v>
      </c>
      <c r="J39" s="66">
        <v>100</v>
      </c>
      <c r="K39" s="66">
        <v>188</v>
      </c>
    </row>
    <row r="40" spans="2:11" x14ac:dyDescent="0.35">
      <c r="B40" s="67" t="s">
        <v>6</v>
      </c>
      <c r="C40" s="64">
        <v>41.7</v>
      </c>
      <c r="D40" s="64">
        <v>44.2</v>
      </c>
      <c r="E40" s="64">
        <v>7.8000000000000007</v>
      </c>
      <c r="F40" s="64">
        <v>0</v>
      </c>
      <c r="G40" s="65">
        <v>2</v>
      </c>
      <c r="H40" s="65">
        <v>0.5</v>
      </c>
      <c r="I40" s="65">
        <v>3.8000000000000003</v>
      </c>
      <c r="J40" s="66">
        <v>100</v>
      </c>
      <c r="K40" s="66">
        <v>224</v>
      </c>
    </row>
    <row r="41" spans="2:11" x14ac:dyDescent="0.35">
      <c r="B41" s="67" t="s">
        <v>7</v>
      </c>
      <c r="C41" s="64">
        <v>46.900000000000006</v>
      </c>
      <c r="D41" s="64">
        <v>37.5</v>
      </c>
      <c r="E41" s="64">
        <v>4.4000000000000004</v>
      </c>
      <c r="F41" s="64">
        <v>0.30000000000000004</v>
      </c>
      <c r="G41" s="65">
        <v>5.7</v>
      </c>
      <c r="H41" s="65">
        <v>0.4</v>
      </c>
      <c r="I41" s="65">
        <v>4.8000000000000007</v>
      </c>
      <c r="J41" s="66">
        <v>100</v>
      </c>
      <c r="K41" s="66">
        <v>179</v>
      </c>
    </row>
    <row r="42" spans="2:11" x14ac:dyDescent="0.35">
      <c r="B42" s="56" t="s">
        <v>96</v>
      </c>
    </row>
  </sheetData>
  <mergeCells count="4">
    <mergeCell ref="C9:K9"/>
    <mergeCell ref="C15:K15"/>
    <mergeCell ref="C18:K18"/>
    <mergeCell ref="C6:K6"/>
  </mergeCells>
  <pageMargins left="0.7" right="0.7" top="0.75" bottom="0.75" header="0.3" footer="0.3"/>
  <pageSetup orientation="portrait" horizontalDpi="4294967292" verticalDpi="4294967292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4"/>
  <sheetViews>
    <sheetView workbookViewId="0">
      <selection activeCell="B74" sqref="B74"/>
    </sheetView>
  </sheetViews>
  <sheetFormatPr defaultColWidth="11.453125" defaultRowHeight="14.5" x14ac:dyDescent="0.35"/>
  <cols>
    <col min="2" max="6" width="21.1796875" style="55" customWidth="1"/>
    <col min="7" max="7" width="13.81640625" bestFit="1" customWidth="1"/>
    <col min="8" max="8" width="13.1796875" customWidth="1"/>
  </cols>
  <sheetData>
    <row r="2" spans="2:13" ht="15.5" x14ac:dyDescent="0.35">
      <c r="B2" s="11" t="s">
        <v>298</v>
      </c>
    </row>
    <row r="3" spans="2:13" ht="15" thickBot="1" x14ac:dyDescent="0.4">
      <c r="M3" t="s">
        <v>294</v>
      </c>
    </row>
    <row r="4" spans="2:13" ht="15" thickBot="1" x14ac:dyDescent="0.4">
      <c r="B4" s="246" t="s">
        <v>16</v>
      </c>
      <c r="C4" s="351"/>
      <c r="D4" s="351"/>
      <c r="E4" s="351"/>
      <c r="F4" s="351"/>
      <c r="G4" s="352"/>
    </row>
    <row r="5" spans="2:13" ht="25.5" thickBot="1" x14ac:dyDescent="0.4">
      <c r="B5" s="192" t="s">
        <v>197</v>
      </c>
      <c r="C5" s="98" t="s">
        <v>5</v>
      </c>
      <c r="D5" s="98" t="s">
        <v>6</v>
      </c>
      <c r="E5" s="98" t="s">
        <v>7</v>
      </c>
      <c r="F5" s="98" t="s">
        <v>198</v>
      </c>
      <c r="G5" s="98" t="s">
        <v>299</v>
      </c>
    </row>
    <row r="6" spans="2:13" ht="15" thickBot="1" x14ac:dyDescent="0.4">
      <c r="B6" s="192" t="s">
        <v>18</v>
      </c>
      <c r="C6" s="195">
        <v>10.220000000000001</v>
      </c>
      <c r="D6" s="195">
        <v>8.43</v>
      </c>
      <c r="E6" s="195">
        <v>7.96</v>
      </c>
      <c r="F6" s="195">
        <v>73.39</v>
      </c>
      <c r="G6" s="104">
        <v>11893443</v>
      </c>
    </row>
    <row r="7" spans="2:13" ht="15" thickBot="1" x14ac:dyDescent="0.4">
      <c r="B7" s="90" t="s">
        <v>103</v>
      </c>
      <c r="C7" s="196">
        <v>11.6</v>
      </c>
      <c r="D7" s="196">
        <v>11.7</v>
      </c>
      <c r="E7" s="196">
        <v>11.9</v>
      </c>
      <c r="F7" s="196">
        <v>64.8</v>
      </c>
      <c r="G7" s="92">
        <v>318538.09999999998</v>
      </c>
    </row>
    <row r="8" spans="2:13" ht="15" thickBot="1" x14ac:dyDescent="0.4">
      <c r="B8" s="90" t="s">
        <v>104</v>
      </c>
      <c r="C8" s="196">
        <v>11.2</v>
      </c>
      <c r="D8" s="196">
        <v>12.7</v>
      </c>
      <c r="E8" s="196">
        <v>12.9</v>
      </c>
      <c r="F8" s="196">
        <v>63.2</v>
      </c>
      <c r="G8" s="92">
        <v>898764.1</v>
      </c>
    </row>
    <row r="9" spans="2:13" ht="15" thickBot="1" x14ac:dyDescent="0.4">
      <c r="B9" s="90" t="s">
        <v>105</v>
      </c>
      <c r="C9" s="196">
        <v>11.8</v>
      </c>
      <c r="D9" s="196">
        <v>13.4</v>
      </c>
      <c r="E9" s="196">
        <v>11.8</v>
      </c>
      <c r="F9" s="196">
        <v>63</v>
      </c>
      <c r="G9" s="92">
        <v>413355</v>
      </c>
    </row>
    <row r="10" spans="2:13" ht="15" thickBot="1" x14ac:dyDescent="0.4">
      <c r="B10" s="90" t="s">
        <v>106</v>
      </c>
      <c r="C10" s="196">
        <v>9.3000000000000007</v>
      </c>
      <c r="D10" s="196">
        <v>6.6</v>
      </c>
      <c r="E10" s="196">
        <v>6.6</v>
      </c>
      <c r="F10" s="196">
        <v>77.599999999999994</v>
      </c>
      <c r="G10" s="92">
        <v>328429.8</v>
      </c>
    </row>
    <row r="11" spans="2:13" ht="15" thickBot="1" x14ac:dyDescent="0.4">
      <c r="B11" s="90" t="s">
        <v>107</v>
      </c>
      <c r="C11" s="196">
        <v>9.8000000000000007</v>
      </c>
      <c r="D11" s="196">
        <v>7.5</v>
      </c>
      <c r="E11" s="196">
        <v>7</v>
      </c>
      <c r="F11" s="196">
        <v>75.599999999999994</v>
      </c>
      <c r="G11" s="92">
        <v>348557.9</v>
      </c>
    </row>
    <row r="12" spans="2:13" ht="15" thickBot="1" x14ac:dyDescent="0.4">
      <c r="B12" s="90" t="s">
        <v>108</v>
      </c>
      <c r="C12" s="196">
        <v>10.7</v>
      </c>
      <c r="D12" s="196">
        <v>7.4</v>
      </c>
      <c r="E12" s="196">
        <v>5.7</v>
      </c>
      <c r="F12" s="196">
        <v>76.099999999999994</v>
      </c>
      <c r="G12" s="92">
        <v>298993.7</v>
      </c>
    </row>
    <row r="13" spans="2:13" ht="15" thickBot="1" x14ac:dyDescent="0.4">
      <c r="B13" s="90" t="s">
        <v>109</v>
      </c>
      <c r="C13" s="196">
        <v>9.1999999999999993</v>
      </c>
      <c r="D13" s="196">
        <v>8.1</v>
      </c>
      <c r="E13" s="196">
        <v>6.9</v>
      </c>
      <c r="F13" s="196">
        <v>75.900000000000006</v>
      </c>
      <c r="G13" s="92">
        <v>347842.6</v>
      </c>
    </row>
    <row r="14" spans="2:13" ht="15" thickBot="1" x14ac:dyDescent="0.4">
      <c r="B14" s="90" t="s">
        <v>110</v>
      </c>
      <c r="C14" s="196">
        <v>10.8</v>
      </c>
      <c r="D14" s="196">
        <v>8.1999999999999993</v>
      </c>
      <c r="E14" s="196">
        <v>5.7</v>
      </c>
      <c r="F14" s="196">
        <v>75.3</v>
      </c>
      <c r="G14" s="92">
        <v>345228.6</v>
      </c>
    </row>
    <row r="15" spans="2:13" ht="15" thickBot="1" x14ac:dyDescent="0.4">
      <c r="B15" s="90" t="s">
        <v>111</v>
      </c>
      <c r="C15" s="196">
        <v>9</v>
      </c>
      <c r="D15" s="196">
        <v>6.7</v>
      </c>
      <c r="E15" s="196">
        <v>6.7</v>
      </c>
      <c r="F15" s="196">
        <v>77.599999999999994</v>
      </c>
      <c r="G15" s="92">
        <v>313471.09999999998</v>
      </c>
    </row>
    <row r="16" spans="2:13" ht="15" thickBot="1" x14ac:dyDescent="0.4">
      <c r="B16" s="90" t="s">
        <v>112</v>
      </c>
      <c r="C16" s="196">
        <v>9.6999999999999993</v>
      </c>
      <c r="D16" s="196">
        <v>8.1</v>
      </c>
      <c r="E16" s="196">
        <v>8.4</v>
      </c>
      <c r="F16" s="196">
        <v>73.8</v>
      </c>
      <c r="G16" s="92">
        <v>343535.9</v>
      </c>
    </row>
    <row r="17" spans="2:7" ht="15" thickBot="1" x14ac:dyDescent="0.4">
      <c r="B17" s="90" t="s">
        <v>113</v>
      </c>
      <c r="C17" s="196">
        <v>10.1</v>
      </c>
      <c r="D17" s="196">
        <v>8</v>
      </c>
      <c r="E17" s="196">
        <v>7.3</v>
      </c>
      <c r="F17" s="196">
        <v>74.599999999999994</v>
      </c>
      <c r="G17" s="92">
        <v>412470</v>
      </c>
    </row>
    <row r="18" spans="2:7" ht="15" thickBot="1" x14ac:dyDescent="0.4">
      <c r="B18" s="90" t="s">
        <v>114</v>
      </c>
      <c r="C18" s="196">
        <v>9.5</v>
      </c>
      <c r="D18" s="196">
        <v>7.8</v>
      </c>
      <c r="E18" s="196">
        <v>6.3</v>
      </c>
      <c r="F18" s="196">
        <v>76.5</v>
      </c>
      <c r="G18" s="92">
        <v>363745.6</v>
      </c>
    </row>
    <row r="19" spans="2:7" ht="15" thickBot="1" x14ac:dyDescent="0.4">
      <c r="B19" s="90" t="s">
        <v>115</v>
      </c>
      <c r="C19" s="196">
        <v>10.1</v>
      </c>
      <c r="D19" s="196">
        <v>8.6</v>
      </c>
      <c r="E19" s="196">
        <v>6.9</v>
      </c>
      <c r="F19" s="196">
        <v>74.5</v>
      </c>
      <c r="G19" s="92">
        <v>335688</v>
      </c>
    </row>
    <row r="20" spans="2:7" ht="15" thickBot="1" x14ac:dyDescent="0.4">
      <c r="B20" s="90" t="s">
        <v>116</v>
      </c>
      <c r="C20" s="196">
        <v>11.5</v>
      </c>
      <c r="D20" s="196">
        <v>9.1</v>
      </c>
      <c r="E20" s="196">
        <v>7.5</v>
      </c>
      <c r="F20" s="196">
        <v>71.900000000000006</v>
      </c>
      <c r="G20" s="92">
        <v>444671.8</v>
      </c>
    </row>
    <row r="21" spans="2:7" ht="15" thickBot="1" x14ac:dyDescent="0.4">
      <c r="B21" s="90" t="s">
        <v>117</v>
      </c>
      <c r="C21" s="196">
        <v>10.3</v>
      </c>
      <c r="D21" s="196">
        <v>7.7</v>
      </c>
      <c r="E21" s="196">
        <v>7.9</v>
      </c>
      <c r="F21" s="196">
        <v>74.099999999999994</v>
      </c>
      <c r="G21" s="92">
        <v>306152.7</v>
      </c>
    </row>
    <row r="22" spans="2:7" ht="15" thickBot="1" x14ac:dyDescent="0.4">
      <c r="B22" s="90" t="s">
        <v>118</v>
      </c>
      <c r="C22" s="196">
        <v>10.199999999999999</v>
      </c>
      <c r="D22" s="196">
        <v>7.6</v>
      </c>
      <c r="E22" s="196">
        <v>6.4</v>
      </c>
      <c r="F22" s="196">
        <v>75.8</v>
      </c>
      <c r="G22" s="92">
        <v>369299.4</v>
      </c>
    </row>
    <row r="23" spans="2:7" ht="15" thickBot="1" x14ac:dyDescent="0.4">
      <c r="B23" s="90" t="s">
        <v>119</v>
      </c>
      <c r="C23" s="196">
        <v>10.1</v>
      </c>
      <c r="D23" s="196">
        <v>6.7</v>
      </c>
      <c r="E23" s="196">
        <v>7.1</v>
      </c>
      <c r="F23" s="196">
        <v>76.099999999999994</v>
      </c>
      <c r="G23" s="92">
        <v>476464.9</v>
      </c>
    </row>
    <row r="24" spans="2:7" ht="15" thickBot="1" x14ac:dyDescent="0.4">
      <c r="B24" s="90" t="s">
        <v>120</v>
      </c>
      <c r="C24" s="196">
        <v>10.199999999999999</v>
      </c>
      <c r="D24" s="196">
        <v>8.1999999999999993</v>
      </c>
      <c r="E24" s="196">
        <v>6.2</v>
      </c>
      <c r="F24" s="196">
        <v>75.5</v>
      </c>
      <c r="G24" s="92">
        <v>389178.9</v>
      </c>
    </row>
    <row r="25" spans="2:7" ht="15" thickBot="1" x14ac:dyDescent="0.4">
      <c r="B25" s="90" t="s">
        <v>121</v>
      </c>
      <c r="C25" s="196">
        <v>10.7</v>
      </c>
      <c r="D25" s="196">
        <v>8.8000000000000007</v>
      </c>
      <c r="E25" s="196">
        <v>7.8</v>
      </c>
      <c r="F25" s="196">
        <v>72.7</v>
      </c>
      <c r="G25" s="92">
        <v>327482.3</v>
      </c>
    </row>
    <row r="26" spans="2:7" ht="15" thickBot="1" x14ac:dyDescent="0.4">
      <c r="B26" s="90" t="s">
        <v>122</v>
      </c>
      <c r="C26" s="196">
        <v>10</v>
      </c>
      <c r="D26" s="196">
        <v>5.9</v>
      </c>
      <c r="E26" s="196">
        <v>7.8</v>
      </c>
      <c r="F26" s="196">
        <v>76.3</v>
      </c>
      <c r="G26" s="92">
        <v>359477.1</v>
      </c>
    </row>
    <row r="27" spans="2:7" ht="15" thickBot="1" x14ac:dyDescent="0.4">
      <c r="B27" s="90" t="s">
        <v>123</v>
      </c>
      <c r="C27" s="196">
        <v>9.6</v>
      </c>
      <c r="D27" s="196">
        <v>8.9</v>
      </c>
      <c r="E27" s="196">
        <v>9.3000000000000007</v>
      </c>
      <c r="F27" s="196">
        <v>72.099999999999994</v>
      </c>
      <c r="G27" s="92">
        <v>410052.8</v>
      </c>
    </row>
    <row r="28" spans="2:7" ht="15" thickBot="1" x14ac:dyDescent="0.4">
      <c r="B28" s="90" t="s">
        <v>124</v>
      </c>
      <c r="C28" s="196">
        <v>10.9</v>
      </c>
      <c r="D28" s="196">
        <v>8.8000000000000007</v>
      </c>
      <c r="E28" s="196">
        <v>8.6</v>
      </c>
      <c r="F28" s="196">
        <v>71.7</v>
      </c>
      <c r="G28" s="92">
        <v>349398.5</v>
      </c>
    </row>
    <row r="29" spans="2:7" ht="15" thickBot="1" x14ac:dyDescent="0.4">
      <c r="B29" s="90" t="s">
        <v>125</v>
      </c>
      <c r="C29" s="196">
        <v>11.2</v>
      </c>
      <c r="D29" s="196">
        <v>8.3000000000000007</v>
      </c>
      <c r="E29" s="196">
        <v>7.2</v>
      </c>
      <c r="F29" s="196">
        <v>73.2</v>
      </c>
      <c r="G29" s="92">
        <v>394786.5</v>
      </c>
    </row>
    <row r="30" spans="2:7" ht="15" thickBot="1" x14ac:dyDescent="0.4">
      <c r="B30" s="90" t="s">
        <v>126</v>
      </c>
      <c r="C30" s="196">
        <v>10.1</v>
      </c>
      <c r="D30" s="196">
        <v>8.4</v>
      </c>
      <c r="E30" s="196">
        <v>8.1</v>
      </c>
      <c r="F30" s="196">
        <v>73.400000000000006</v>
      </c>
      <c r="G30" s="92">
        <v>369425</v>
      </c>
    </row>
    <row r="31" spans="2:7" ht="15" thickBot="1" x14ac:dyDescent="0.4">
      <c r="B31" s="90" t="s">
        <v>127</v>
      </c>
      <c r="C31" s="196">
        <v>10.199999999999999</v>
      </c>
      <c r="D31" s="196">
        <v>8</v>
      </c>
      <c r="E31" s="196">
        <v>7.9</v>
      </c>
      <c r="F31" s="196">
        <v>73.900000000000006</v>
      </c>
      <c r="G31" s="92">
        <v>603607</v>
      </c>
    </row>
    <row r="32" spans="2:7" ht="15" thickBot="1" x14ac:dyDescent="0.4">
      <c r="B32" s="90" t="s">
        <v>128</v>
      </c>
      <c r="C32" s="196">
        <v>10.1</v>
      </c>
      <c r="D32" s="196">
        <v>7.7</v>
      </c>
      <c r="E32" s="196">
        <v>7.1</v>
      </c>
      <c r="F32" s="196">
        <v>75.099999999999994</v>
      </c>
      <c r="G32" s="92">
        <v>490625.5</v>
      </c>
    </row>
    <row r="33" spans="2:8" ht="15" thickBot="1" x14ac:dyDescent="0.4">
      <c r="B33" s="90" t="s">
        <v>129</v>
      </c>
      <c r="C33" s="196">
        <v>9.6999999999999993</v>
      </c>
      <c r="D33" s="196">
        <v>7.1</v>
      </c>
      <c r="E33" s="196">
        <v>7.3</v>
      </c>
      <c r="F33" s="196">
        <v>75.900000000000006</v>
      </c>
      <c r="G33" s="92">
        <v>376903</v>
      </c>
    </row>
    <row r="34" spans="2:8" ht="15" thickBot="1" x14ac:dyDescent="0.4">
      <c r="B34" s="90" t="s">
        <v>130</v>
      </c>
      <c r="C34" s="196">
        <v>10.199999999999999</v>
      </c>
      <c r="D34" s="196">
        <v>6.9</v>
      </c>
      <c r="E34" s="196">
        <v>6.9</v>
      </c>
      <c r="F34" s="196">
        <v>76</v>
      </c>
      <c r="G34" s="92">
        <v>389682.4</v>
      </c>
    </row>
    <row r="35" spans="2:8" ht="15" thickBot="1" x14ac:dyDescent="0.4">
      <c r="B35" s="90" t="s">
        <v>131</v>
      </c>
      <c r="C35" s="196">
        <v>8.6</v>
      </c>
      <c r="D35" s="196">
        <v>7.3</v>
      </c>
      <c r="E35" s="196">
        <v>7.1</v>
      </c>
      <c r="F35" s="196">
        <v>77</v>
      </c>
      <c r="G35" s="92">
        <v>355703.7</v>
      </c>
    </row>
    <row r="36" spans="2:8" ht="15" thickBot="1" x14ac:dyDescent="0.4">
      <c r="B36" s="90" t="s">
        <v>132</v>
      </c>
      <c r="C36" s="196">
        <v>8.4</v>
      </c>
      <c r="D36" s="196">
        <v>6.8</v>
      </c>
      <c r="E36" s="196">
        <v>7.3</v>
      </c>
      <c r="F36" s="196">
        <v>77.5</v>
      </c>
      <c r="G36" s="92">
        <v>411911.7</v>
      </c>
    </row>
    <row r="38" spans="2:8" x14ac:dyDescent="0.35">
      <c r="B38" s="198" t="s">
        <v>11</v>
      </c>
    </row>
    <row r="39" spans="2:8" ht="15" thickBot="1" x14ac:dyDescent="0.4"/>
    <row r="40" spans="2:8" ht="15.5" thickBot="1" x14ac:dyDescent="0.4">
      <c r="B40" s="246" t="s">
        <v>15</v>
      </c>
      <c r="C40" s="351"/>
      <c r="D40" s="351"/>
      <c r="E40" s="351"/>
      <c r="F40" s="351"/>
      <c r="G40" s="352"/>
      <c r="H40" s="72"/>
    </row>
    <row r="41" spans="2:8" ht="15" x14ac:dyDescent="0.35">
      <c r="B41" s="228" t="s">
        <v>0</v>
      </c>
      <c r="C41" s="348" t="s">
        <v>133</v>
      </c>
      <c r="D41" s="348" t="s">
        <v>101</v>
      </c>
      <c r="E41" s="348" t="s">
        <v>102</v>
      </c>
      <c r="F41" s="348" t="s">
        <v>138</v>
      </c>
      <c r="G41" s="348" t="s">
        <v>135</v>
      </c>
      <c r="H41" s="72"/>
    </row>
    <row r="42" spans="2:8" ht="15.5" thickBot="1" x14ac:dyDescent="0.4">
      <c r="B42" s="230"/>
      <c r="C42" s="239"/>
      <c r="D42" s="239"/>
      <c r="E42" s="239"/>
      <c r="F42" s="239"/>
      <c r="G42" s="239"/>
      <c r="H42" s="72"/>
    </row>
    <row r="43" spans="2:8" ht="15.5" thickBot="1" x14ac:dyDescent="0.4">
      <c r="B43" s="193" t="s">
        <v>18</v>
      </c>
      <c r="C43" s="201">
        <v>10.6</v>
      </c>
      <c r="D43" s="201">
        <v>8.9</v>
      </c>
      <c r="E43" s="201">
        <v>8</v>
      </c>
      <c r="F43" s="201">
        <v>72.400000000000006</v>
      </c>
      <c r="G43" s="106">
        <v>11423769</v>
      </c>
      <c r="H43" s="72"/>
    </row>
    <row r="44" spans="2:8" ht="15.5" thickBot="1" x14ac:dyDescent="0.4">
      <c r="B44" s="199" t="s">
        <v>103</v>
      </c>
      <c r="C44" s="202">
        <v>13.3</v>
      </c>
      <c r="D44" s="202">
        <v>12.3</v>
      </c>
      <c r="E44" s="202">
        <v>11.5</v>
      </c>
      <c r="F44" s="202">
        <v>62.9</v>
      </c>
      <c r="G44" s="100">
        <v>325228.2</v>
      </c>
      <c r="H44" s="72"/>
    </row>
    <row r="45" spans="2:8" ht="15.5" thickBot="1" x14ac:dyDescent="0.4">
      <c r="B45" s="194" t="s">
        <v>104</v>
      </c>
      <c r="C45" s="202">
        <v>12</v>
      </c>
      <c r="D45" s="202">
        <v>12.3</v>
      </c>
      <c r="E45" s="202">
        <v>11.4</v>
      </c>
      <c r="F45" s="202">
        <v>64.3</v>
      </c>
      <c r="G45" s="100">
        <v>645250.5</v>
      </c>
      <c r="H45" s="72"/>
    </row>
    <row r="46" spans="2:8" ht="15.5" thickBot="1" x14ac:dyDescent="0.4">
      <c r="B46" s="194" t="s">
        <v>105</v>
      </c>
      <c r="C46" s="202">
        <v>11.8</v>
      </c>
      <c r="D46" s="202">
        <v>12.8</v>
      </c>
      <c r="E46" s="202">
        <v>11.1</v>
      </c>
      <c r="F46" s="202">
        <v>64.400000000000006</v>
      </c>
      <c r="G46" s="100">
        <v>347484.8</v>
      </c>
      <c r="H46" s="72"/>
    </row>
    <row r="47" spans="2:8" ht="15.5" thickBot="1" x14ac:dyDescent="0.4">
      <c r="B47" s="194" t="s">
        <v>106</v>
      </c>
      <c r="C47" s="202">
        <v>10.1</v>
      </c>
      <c r="D47" s="202">
        <v>8.1</v>
      </c>
      <c r="E47" s="202">
        <v>7.6</v>
      </c>
      <c r="F47" s="202">
        <v>74.2</v>
      </c>
      <c r="G47" s="100">
        <v>344520.7</v>
      </c>
      <c r="H47" s="72"/>
    </row>
    <row r="48" spans="2:8" ht="15.5" thickBot="1" x14ac:dyDescent="0.4">
      <c r="B48" s="194" t="s">
        <v>107</v>
      </c>
      <c r="C48" s="202">
        <v>10.199999999999999</v>
      </c>
      <c r="D48" s="202">
        <v>7.8</v>
      </c>
      <c r="E48" s="202">
        <v>6.7</v>
      </c>
      <c r="F48" s="202">
        <v>75.400000000000006</v>
      </c>
      <c r="G48" s="100">
        <v>346184.4</v>
      </c>
      <c r="H48" s="72"/>
    </row>
    <row r="49" spans="2:8" ht="15.5" thickBot="1" x14ac:dyDescent="0.4">
      <c r="B49" s="194" t="s">
        <v>108</v>
      </c>
      <c r="C49" s="202">
        <v>11.9</v>
      </c>
      <c r="D49" s="202">
        <v>7.7</v>
      </c>
      <c r="E49" s="202">
        <v>5.6</v>
      </c>
      <c r="F49" s="202">
        <v>74.900000000000006</v>
      </c>
      <c r="G49" s="100">
        <v>289624.7</v>
      </c>
      <c r="H49" s="72"/>
    </row>
    <row r="50" spans="2:8" ht="15.5" thickBot="1" x14ac:dyDescent="0.4">
      <c r="B50" s="194" t="s">
        <v>109</v>
      </c>
      <c r="C50" s="202">
        <v>10.199999999999999</v>
      </c>
      <c r="D50" s="202">
        <v>8.6</v>
      </c>
      <c r="E50" s="202">
        <v>7.7</v>
      </c>
      <c r="F50" s="202">
        <v>73.5</v>
      </c>
      <c r="G50" s="100">
        <v>352336.6</v>
      </c>
      <c r="H50" s="72"/>
    </row>
    <row r="51" spans="2:8" ht="15.5" thickBot="1" x14ac:dyDescent="0.4">
      <c r="B51" s="194" t="s">
        <v>110</v>
      </c>
      <c r="C51" s="202">
        <v>10.6</v>
      </c>
      <c r="D51" s="202">
        <v>7.6</v>
      </c>
      <c r="E51" s="202">
        <v>7.2</v>
      </c>
      <c r="F51" s="202">
        <v>74.599999999999994</v>
      </c>
      <c r="G51" s="100">
        <v>335489.8</v>
      </c>
      <c r="H51" s="72"/>
    </row>
    <row r="52" spans="2:8" ht="15.5" thickBot="1" x14ac:dyDescent="0.4">
      <c r="B52" s="194" t="s">
        <v>111</v>
      </c>
      <c r="C52" s="202">
        <v>9.1999999999999993</v>
      </c>
      <c r="D52" s="202">
        <v>6.6</v>
      </c>
      <c r="E52" s="202">
        <v>7.4</v>
      </c>
      <c r="F52" s="202">
        <v>76.8</v>
      </c>
      <c r="G52" s="100">
        <v>340058</v>
      </c>
      <c r="H52" s="72"/>
    </row>
    <row r="53" spans="2:8" ht="15.5" thickBot="1" x14ac:dyDescent="0.4">
      <c r="B53" s="194" t="s">
        <v>112</v>
      </c>
      <c r="C53" s="202">
        <v>9.3000000000000007</v>
      </c>
      <c r="D53" s="202">
        <v>8.6</v>
      </c>
      <c r="E53" s="202">
        <v>9</v>
      </c>
      <c r="F53" s="202">
        <v>73.099999999999994</v>
      </c>
      <c r="G53" s="100">
        <v>305446.8</v>
      </c>
      <c r="H53" s="72"/>
    </row>
    <row r="54" spans="2:8" ht="15.5" thickBot="1" x14ac:dyDescent="0.4">
      <c r="B54" s="194" t="s">
        <v>113</v>
      </c>
      <c r="C54" s="202">
        <v>10</v>
      </c>
      <c r="D54" s="202">
        <v>6.8</v>
      </c>
      <c r="E54" s="202">
        <v>7</v>
      </c>
      <c r="F54" s="202">
        <v>76.2</v>
      </c>
      <c r="G54" s="100">
        <v>340215.6</v>
      </c>
      <c r="H54" s="72"/>
    </row>
    <row r="55" spans="2:8" ht="15.5" thickBot="1" x14ac:dyDescent="0.4">
      <c r="B55" s="194" t="s">
        <v>114</v>
      </c>
      <c r="C55" s="202">
        <v>10.7</v>
      </c>
      <c r="D55" s="202">
        <v>8.4</v>
      </c>
      <c r="E55" s="202">
        <v>7.4</v>
      </c>
      <c r="F55" s="202">
        <v>73.5</v>
      </c>
      <c r="G55" s="100">
        <v>342775.4</v>
      </c>
      <c r="H55" s="72"/>
    </row>
    <row r="56" spans="2:8" ht="15.5" thickBot="1" x14ac:dyDescent="0.4">
      <c r="B56" s="194" t="s">
        <v>115</v>
      </c>
      <c r="C56" s="202">
        <v>10.6</v>
      </c>
      <c r="D56" s="202">
        <v>8.3000000000000007</v>
      </c>
      <c r="E56" s="202">
        <v>8.8000000000000007</v>
      </c>
      <c r="F56" s="202">
        <v>72.3</v>
      </c>
      <c r="G56" s="100">
        <v>332496.8</v>
      </c>
      <c r="H56" s="72"/>
    </row>
    <row r="57" spans="2:8" ht="15.5" thickBot="1" x14ac:dyDescent="0.4">
      <c r="B57" s="194" t="s">
        <v>116</v>
      </c>
      <c r="C57" s="202">
        <v>11.2</v>
      </c>
      <c r="D57" s="202">
        <v>9.1999999999999993</v>
      </c>
      <c r="E57" s="202">
        <v>7.8</v>
      </c>
      <c r="F57" s="202">
        <v>71.8</v>
      </c>
      <c r="G57" s="100">
        <v>453271</v>
      </c>
      <c r="H57" s="72"/>
    </row>
    <row r="58" spans="2:8" ht="15.5" thickBot="1" x14ac:dyDescent="0.4">
      <c r="B58" s="194" t="s">
        <v>117</v>
      </c>
      <c r="C58" s="202">
        <v>10.1</v>
      </c>
      <c r="D58" s="202">
        <v>9.5</v>
      </c>
      <c r="E58" s="202">
        <v>8.4</v>
      </c>
      <c r="F58" s="202">
        <v>72.099999999999994</v>
      </c>
      <c r="G58" s="100">
        <v>298123.3</v>
      </c>
      <c r="H58" s="72"/>
    </row>
    <row r="59" spans="2:8" ht="15.5" thickBot="1" x14ac:dyDescent="0.4">
      <c r="B59" s="194" t="s">
        <v>118</v>
      </c>
      <c r="C59" s="202">
        <v>9.6999999999999993</v>
      </c>
      <c r="D59" s="202">
        <v>7.8</v>
      </c>
      <c r="E59" s="202">
        <v>7.3</v>
      </c>
      <c r="F59" s="202">
        <v>75.2</v>
      </c>
      <c r="G59" s="100">
        <v>361768.9</v>
      </c>
      <c r="H59" s="72"/>
    </row>
    <row r="60" spans="2:8" ht="15.5" thickBot="1" x14ac:dyDescent="0.4">
      <c r="B60" s="194" t="s">
        <v>119</v>
      </c>
      <c r="C60" s="202">
        <v>10.8</v>
      </c>
      <c r="D60" s="202">
        <v>9.6</v>
      </c>
      <c r="E60" s="202">
        <v>6.7</v>
      </c>
      <c r="F60" s="202">
        <v>73</v>
      </c>
      <c r="G60" s="100">
        <v>444146.8</v>
      </c>
      <c r="H60" s="72"/>
    </row>
    <row r="61" spans="2:8" ht="15.5" thickBot="1" x14ac:dyDescent="0.4">
      <c r="B61" s="194" t="s">
        <v>120</v>
      </c>
      <c r="C61" s="202">
        <v>10.3</v>
      </c>
      <c r="D61" s="202">
        <v>9.6</v>
      </c>
      <c r="E61" s="202">
        <v>7.3</v>
      </c>
      <c r="F61" s="202">
        <v>72.8</v>
      </c>
      <c r="G61" s="100">
        <v>410363.1</v>
      </c>
      <c r="H61" s="72"/>
    </row>
    <row r="62" spans="2:8" ht="15.5" thickBot="1" x14ac:dyDescent="0.4">
      <c r="B62" s="194" t="s">
        <v>121</v>
      </c>
      <c r="C62" s="202">
        <v>10.199999999999999</v>
      </c>
      <c r="D62" s="202">
        <v>8.6</v>
      </c>
      <c r="E62" s="202">
        <v>6.6</v>
      </c>
      <c r="F62" s="202">
        <v>74.7</v>
      </c>
      <c r="G62" s="100">
        <v>308647.7</v>
      </c>
      <c r="H62" s="72"/>
    </row>
    <row r="63" spans="2:8" ht="15.5" thickBot="1" x14ac:dyDescent="0.4">
      <c r="B63" s="194" t="s">
        <v>122</v>
      </c>
      <c r="C63" s="202">
        <v>10.199999999999999</v>
      </c>
      <c r="D63" s="202">
        <v>8.5</v>
      </c>
      <c r="E63" s="202">
        <v>9.4</v>
      </c>
      <c r="F63" s="202">
        <v>72</v>
      </c>
      <c r="G63" s="100">
        <v>353584.8</v>
      </c>
      <c r="H63" s="72"/>
    </row>
    <row r="64" spans="2:8" ht="15.5" thickBot="1" x14ac:dyDescent="0.4">
      <c r="B64" s="194" t="s">
        <v>123</v>
      </c>
      <c r="C64" s="202">
        <v>11.6</v>
      </c>
      <c r="D64" s="202">
        <v>9.1999999999999993</v>
      </c>
      <c r="E64" s="202">
        <v>9.3000000000000007</v>
      </c>
      <c r="F64" s="202">
        <v>70</v>
      </c>
      <c r="G64" s="100">
        <v>394394.7</v>
      </c>
      <c r="H64" s="72"/>
    </row>
    <row r="65" spans="2:8" ht="15.5" thickBot="1" x14ac:dyDescent="0.4">
      <c r="B65" s="194" t="s">
        <v>124</v>
      </c>
      <c r="C65" s="202">
        <v>10.3</v>
      </c>
      <c r="D65" s="202">
        <v>8.1999999999999993</v>
      </c>
      <c r="E65" s="202">
        <v>7.7</v>
      </c>
      <c r="F65" s="202">
        <v>73.8</v>
      </c>
      <c r="G65" s="100">
        <v>351526</v>
      </c>
      <c r="H65" s="72"/>
    </row>
    <row r="66" spans="2:8" ht="15.5" thickBot="1" x14ac:dyDescent="0.4">
      <c r="B66" s="200" t="s">
        <v>125</v>
      </c>
      <c r="C66" s="202">
        <v>12.3</v>
      </c>
      <c r="D66" s="202">
        <v>8.1999999999999993</v>
      </c>
      <c r="E66" s="202">
        <v>6.5</v>
      </c>
      <c r="F66" s="202">
        <v>73.099999999999994</v>
      </c>
      <c r="G66" s="100">
        <v>394449.9</v>
      </c>
      <c r="H66" s="72"/>
    </row>
    <row r="67" spans="2:8" ht="15.5" thickBot="1" x14ac:dyDescent="0.4">
      <c r="B67" s="90" t="s">
        <v>126</v>
      </c>
      <c r="C67" s="202">
        <v>10.3</v>
      </c>
      <c r="D67" s="202">
        <v>9.1999999999999993</v>
      </c>
      <c r="E67" s="202">
        <v>6.4</v>
      </c>
      <c r="F67" s="202">
        <v>74.099999999999994</v>
      </c>
      <c r="G67" s="100">
        <v>393352</v>
      </c>
      <c r="H67" s="72"/>
    </row>
    <row r="68" spans="2:8" ht="15.5" thickBot="1" x14ac:dyDescent="0.4">
      <c r="B68" s="90" t="s">
        <v>127</v>
      </c>
      <c r="C68" s="202">
        <v>11.9</v>
      </c>
      <c r="D68" s="202">
        <v>7.5</v>
      </c>
      <c r="E68" s="202">
        <v>7.8</v>
      </c>
      <c r="F68" s="202">
        <v>72.8</v>
      </c>
      <c r="G68" s="100">
        <v>537316.1</v>
      </c>
      <c r="H68" s="72"/>
    </row>
    <row r="69" spans="2:8" ht="15.5" thickBot="1" x14ac:dyDescent="0.4">
      <c r="B69" s="90" t="s">
        <v>128</v>
      </c>
      <c r="C69" s="202">
        <v>10.8</v>
      </c>
      <c r="D69" s="202">
        <v>9.1</v>
      </c>
      <c r="E69" s="202">
        <v>7.2</v>
      </c>
      <c r="F69" s="202">
        <v>73</v>
      </c>
      <c r="G69" s="100">
        <v>477258.6</v>
      </c>
      <c r="H69" s="72"/>
    </row>
    <row r="70" spans="2:8" ht="15.5" thickBot="1" x14ac:dyDescent="0.4">
      <c r="B70" s="90" t="s">
        <v>129</v>
      </c>
      <c r="C70" s="202">
        <v>10.3</v>
      </c>
      <c r="D70" s="202">
        <v>9.4</v>
      </c>
      <c r="E70" s="202">
        <v>7.6</v>
      </c>
      <c r="F70" s="202">
        <v>72.7</v>
      </c>
      <c r="G70" s="100">
        <v>403631.3</v>
      </c>
      <c r="H70" s="72"/>
    </row>
    <row r="71" spans="2:8" ht="15.5" thickBot="1" x14ac:dyDescent="0.4">
      <c r="B71" s="90" t="s">
        <v>130</v>
      </c>
      <c r="C71" s="202">
        <v>10.4</v>
      </c>
      <c r="D71" s="202">
        <v>9</v>
      </c>
      <c r="E71" s="202">
        <v>7.9</v>
      </c>
      <c r="F71" s="202">
        <v>72.7</v>
      </c>
      <c r="G71" s="100">
        <v>383035.5</v>
      </c>
      <c r="H71" s="72"/>
    </row>
    <row r="72" spans="2:8" ht="15.5" thickBot="1" x14ac:dyDescent="0.4">
      <c r="B72" s="90" t="s">
        <v>131</v>
      </c>
      <c r="C72" s="202">
        <v>9.1</v>
      </c>
      <c r="D72" s="202">
        <v>9</v>
      </c>
      <c r="E72" s="202">
        <v>8.1999999999999993</v>
      </c>
      <c r="F72" s="202">
        <v>73.8</v>
      </c>
      <c r="G72" s="100">
        <v>380893.3</v>
      </c>
      <c r="H72" s="72"/>
    </row>
    <row r="73" spans="2:8" ht="15.5" thickBot="1" x14ac:dyDescent="0.4">
      <c r="B73" s="90" t="s">
        <v>132</v>
      </c>
      <c r="C73" s="202">
        <v>8.4</v>
      </c>
      <c r="D73" s="202">
        <v>7.7</v>
      </c>
      <c r="E73" s="202">
        <v>9.1999999999999993</v>
      </c>
      <c r="F73" s="202">
        <v>74.8</v>
      </c>
      <c r="G73" s="100">
        <v>430893.8</v>
      </c>
      <c r="H73" s="72"/>
    </row>
    <row r="74" spans="2:8" x14ac:dyDescent="0.35">
      <c r="B74" s="197" t="s">
        <v>300</v>
      </c>
    </row>
  </sheetData>
  <mergeCells count="8">
    <mergeCell ref="B4:G4"/>
    <mergeCell ref="B40:G40"/>
    <mergeCell ref="B41:B42"/>
    <mergeCell ref="C41:C42"/>
    <mergeCell ref="D41:D42"/>
    <mergeCell ref="E41:E42"/>
    <mergeCell ref="F41:F42"/>
    <mergeCell ref="G41:G42"/>
  </mergeCells>
  <pageMargins left="0.75" right="0.75" top="1" bottom="1" header="0.5" footer="0.5"/>
  <pageSetup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3"/>
  <sheetViews>
    <sheetView topLeftCell="C1" workbookViewId="0">
      <selection activeCell="I4" sqref="I4:L4"/>
    </sheetView>
  </sheetViews>
  <sheetFormatPr defaultColWidth="11.453125" defaultRowHeight="14.5" x14ac:dyDescent="0.35"/>
  <cols>
    <col min="2" max="6" width="18" customWidth="1"/>
    <col min="7" max="7" width="22" customWidth="1"/>
  </cols>
  <sheetData>
    <row r="3" spans="2:14" ht="15.5" x14ac:dyDescent="0.35">
      <c r="B3" s="11" t="s">
        <v>136</v>
      </c>
    </row>
    <row r="4" spans="2:14" ht="15.5" x14ac:dyDescent="0.35">
      <c r="B4" s="11"/>
      <c r="N4" t="s">
        <v>294</v>
      </c>
    </row>
    <row r="5" spans="2:14" x14ac:dyDescent="0.35">
      <c r="B5" s="15" t="s">
        <v>0</v>
      </c>
      <c r="C5" s="15" t="s">
        <v>137</v>
      </c>
      <c r="D5" s="15" t="s">
        <v>101</v>
      </c>
      <c r="E5" s="15" t="s">
        <v>102</v>
      </c>
      <c r="F5" s="15" t="s">
        <v>134</v>
      </c>
      <c r="G5" s="17" t="s">
        <v>135</v>
      </c>
    </row>
    <row r="6" spans="2:14" x14ac:dyDescent="0.35">
      <c r="B6" s="122" t="s">
        <v>18</v>
      </c>
      <c r="C6" s="36">
        <v>10.49</v>
      </c>
      <c r="D6" s="36">
        <v>8.18</v>
      </c>
      <c r="E6" s="36">
        <v>7.82</v>
      </c>
      <c r="F6" s="36">
        <v>73.510000000000005</v>
      </c>
      <c r="G6" s="36">
        <v>5710555.2000000002</v>
      </c>
    </row>
    <row r="7" spans="2:14" x14ac:dyDescent="0.35">
      <c r="B7" s="122" t="s">
        <v>103</v>
      </c>
      <c r="C7" s="36">
        <v>9.7899999999999991</v>
      </c>
      <c r="D7" s="36">
        <v>11.18</v>
      </c>
      <c r="E7" s="36">
        <v>12.04</v>
      </c>
      <c r="F7" s="36">
        <v>66.989999999999995</v>
      </c>
      <c r="G7" s="36">
        <v>158735</v>
      </c>
    </row>
    <row r="8" spans="2:14" x14ac:dyDescent="0.35">
      <c r="B8" s="122" t="s">
        <v>104</v>
      </c>
      <c r="C8" s="36">
        <v>10.77</v>
      </c>
      <c r="D8" s="36">
        <v>13.38</v>
      </c>
      <c r="E8" s="36">
        <v>12.14</v>
      </c>
      <c r="F8" s="36">
        <v>63.72</v>
      </c>
      <c r="G8" s="36">
        <v>451993.8</v>
      </c>
    </row>
    <row r="9" spans="2:14" x14ac:dyDescent="0.35">
      <c r="B9" s="122" t="s">
        <v>105</v>
      </c>
      <c r="C9" s="36">
        <v>10.16</v>
      </c>
      <c r="D9" s="36">
        <v>12.84</v>
      </c>
      <c r="E9" s="36">
        <v>10.82</v>
      </c>
      <c r="F9" s="36">
        <v>66.180000000000007</v>
      </c>
      <c r="G9" s="36">
        <v>205421.5</v>
      </c>
    </row>
    <row r="10" spans="2:14" x14ac:dyDescent="0.35">
      <c r="B10" s="122" t="s">
        <v>106</v>
      </c>
      <c r="C10" s="36">
        <v>11.38</v>
      </c>
      <c r="D10" s="36">
        <v>6.32</v>
      </c>
      <c r="E10" s="36">
        <v>6.52</v>
      </c>
      <c r="F10" s="36">
        <v>75.77</v>
      </c>
      <c r="G10" s="36">
        <v>157613</v>
      </c>
    </row>
    <row r="11" spans="2:14" x14ac:dyDescent="0.35">
      <c r="B11" s="122" t="s">
        <v>107</v>
      </c>
      <c r="C11" s="36">
        <v>11.09</v>
      </c>
      <c r="D11" s="36">
        <v>7.44</v>
      </c>
      <c r="E11" s="36">
        <v>6.25</v>
      </c>
      <c r="F11" s="36">
        <v>75.22</v>
      </c>
      <c r="G11" s="36">
        <v>162808.79999999999</v>
      </c>
    </row>
    <row r="12" spans="2:14" x14ac:dyDescent="0.35">
      <c r="B12" s="122" t="s">
        <v>108</v>
      </c>
      <c r="C12" s="36">
        <v>10.88</v>
      </c>
      <c r="D12" s="36">
        <v>6.87</v>
      </c>
      <c r="E12" s="36">
        <v>6.13</v>
      </c>
      <c r="F12" s="36">
        <v>76.11</v>
      </c>
      <c r="G12" s="36">
        <v>138660</v>
      </c>
    </row>
    <row r="13" spans="2:14" x14ac:dyDescent="0.35">
      <c r="B13" s="122" t="s">
        <v>109</v>
      </c>
      <c r="C13" s="36">
        <v>10.19</v>
      </c>
      <c r="D13" s="36">
        <v>7.62</v>
      </c>
      <c r="E13" s="36">
        <v>6.8</v>
      </c>
      <c r="F13" s="36">
        <v>75.39</v>
      </c>
      <c r="G13" s="36">
        <v>165471.79999999999</v>
      </c>
    </row>
    <row r="14" spans="2:14" x14ac:dyDescent="0.35">
      <c r="B14" s="122" t="s">
        <v>110</v>
      </c>
      <c r="C14" s="36">
        <v>12.07</v>
      </c>
      <c r="D14" s="36">
        <v>8.1</v>
      </c>
      <c r="E14" s="36">
        <v>5.2</v>
      </c>
      <c r="F14" s="36">
        <v>74.63</v>
      </c>
      <c r="G14" s="36">
        <v>169493</v>
      </c>
    </row>
    <row r="15" spans="2:14" x14ac:dyDescent="0.35">
      <c r="B15" s="122" t="s">
        <v>111</v>
      </c>
      <c r="C15" s="36">
        <v>9.51</v>
      </c>
      <c r="D15" s="36">
        <v>5.89</v>
      </c>
      <c r="E15" s="36">
        <v>6.49</v>
      </c>
      <c r="F15" s="36">
        <v>78.099999999999994</v>
      </c>
      <c r="G15" s="36">
        <v>150619.5</v>
      </c>
    </row>
    <row r="16" spans="2:14" x14ac:dyDescent="0.35">
      <c r="B16" s="122" t="s">
        <v>112</v>
      </c>
      <c r="C16" s="36">
        <v>10.33</v>
      </c>
      <c r="D16" s="36">
        <v>8.07</v>
      </c>
      <c r="E16" s="36">
        <v>8.57</v>
      </c>
      <c r="F16" s="36">
        <v>73.03</v>
      </c>
      <c r="G16" s="36">
        <v>163635.70000000001</v>
      </c>
    </row>
    <row r="17" spans="2:7" x14ac:dyDescent="0.35">
      <c r="B17" s="122" t="s">
        <v>113</v>
      </c>
      <c r="C17" s="36">
        <v>11.92</v>
      </c>
      <c r="D17" s="36">
        <v>7.51</v>
      </c>
      <c r="E17" s="36">
        <v>6.37</v>
      </c>
      <c r="F17" s="36">
        <v>74.2</v>
      </c>
      <c r="G17" s="36">
        <v>200766.45</v>
      </c>
    </row>
    <row r="18" spans="2:7" x14ac:dyDescent="0.35">
      <c r="B18" s="122" t="s">
        <v>114</v>
      </c>
      <c r="C18" s="36">
        <v>9.8800000000000008</v>
      </c>
      <c r="D18" s="36">
        <v>8.09</v>
      </c>
      <c r="E18" s="36">
        <v>5.2</v>
      </c>
      <c r="F18" s="36">
        <v>76.83</v>
      </c>
      <c r="G18" s="36">
        <v>178407.5</v>
      </c>
    </row>
    <row r="19" spans="2:7" x14ac:dyDescent="0.35">
      <c r="B19" s="122" t="s">
        <v>115</v>
      </c>
      <c r="C19" s="36">
        <v>9.68</v>
      </c>
      <c r="D19" s="36">
        <v>8.5399999999999991</v>
      </c>
      <c r="E19" s="36">
        <v>6.33</v>
      </c>
      <c r="F19" s="36">
        <v>75.459999999999994</v>
      </c>
      <c r="G19" s="36">
        <v>160637.29999999999</v>
      </c>
    </row>
    <row r="20" spans="2:7" x14ac:dyDescent="0.35">
      <c r="B20" s="122" t="s">
        <v>116</v>
      </c>
      <c r="C20" s="36">
        <v>11.08</v>
      </c>
      <c r="D20" s="36">
        <v>9.0299999999999994</v>
      </c>
      <c r="E20" s="36">
        <v>7.7</v>
      </c>
      <c r="F20" s="36">
        <v>72.180000000000007</v>
      </c>
      <c r="G20" s="36">
        <v>214078.8</v>
      </c>
    </row>
    <row r="21" spans="2:7" x14ac:dyDescent="0.35">
      <c r="B21" s="122" t="s">
        <v>117</v>
      </c>
      <c r="C21" s="36">
        <v>10.3</v>
      </c>
      <c r="D21" s="36">
        <v>6.91</v>
      </c>
      <c r="E21" s="36">
        <v>7.9</v>
      </c>
      <c r="F21" s="36">
        <v>74.900000000000006</v>
      </c>
      <c r="G21" s="36">
        <v>146317.29999999999</v>
      </c>
    </row>
    <row r="22" spans="2:7" x14ac:dyDescent="0.35">
      <c r="B22" s="122" t="s">
        <v>118</v>
      </c>
      <c r="C22" s="36">
        <v>10.33</v>
      </c>
      <c r="D22" s="36">
        <v>6.93</v>
      </c>
      <c r="E22" s="36">
        <v>6.14</v>
      </c>
      <c r="F22" s="36">
        <v>76.59</v>
      </c>
      <c r="G22" s="36">
        <v>167593.70000000001</v>
      </c>
    </row>
    <row r="23" spans="2:7" x14ac:dyDescent="0.35">
      <c r="B23" s="122" t="s">
        <v>119</v>
      </c>
      <c r="C23" s="36">
        <v>10.41</v>
      </c>
      <c r="D23" s="36">
        <v>6.42</v>
      </c>
      <c r="E23" s="36">
        <v>6.9</v>
      </c>
      <c r="F23" s="36">
        <v>76.27</v>
      </c>
      <c r="G23" s="36">
        <v>236490.1</v>
      </c>
    </row>
    <row r="24" spans="2:7" x14ac:dyDescent="0.35">
      <c r="B24" s="122" t="s">
        <v>120</v>
      </c>
      <c r="C24" s="36">
        <v>10.92</v>
      </c>
      <c r="D24" s="36">
        <v>6.76</v>
      </c>
      <c r="E24" s="36">
        <v>6.36</v>
      </c>
      <c r="F24" s="36">
        <v>75.959999999999994</v>
      </c>
      <c r="G24" s="36">
        <v>181085.7</v>
      </c>
    </row>
    <row r="25" spans="2:7" x14ac:dyDescent="0.35">
      <c r="B25" s="122" t="s">
        <v>121</v>
      </c>
      <c r="C25" s="36">
        <v>11.94</v>
      </c>
      <c r="D25" s="36">
        <v>9.2200000000000006</v>
      </c>
      <c r="E25" s="36">
        <v>6.78</v>
      </c>
      <c r="F25" s="36">
        <v>72.06</v>
      </c>
      <c r="G25" s="36">
        <v>159519.1</v>
      </c>
    </row>
    <row r="26" spans="2:7" x14ac:dyDescent="0.35">
      <c r="B26" s="122" t="s">
        <v>122</v>
      </c>
      <c r="C26" s="36">
        <v>9.65</v>
      </c>
      <c r="D26" s="36">
        <v>6</v>
      </c>
      <c r="E26" s="36">
        <v>7.43</v>
      </c>
      <c r="F26" s="36">
        <v>76.92</v>
      </c>
      <c r="G26" s="36">
        <v>173636.7</v>
      </c>
    </row>
    <row r="27" spans="2:7" x14ac:dyDescent="0.35">
      <c r="B27" s="122" t="s">
        <v>123</v>
      </c>
      <c r="C27" s="36">
        <v>9.99</v>
      </c>
      <c r="D27" s="36">
        <v>9.52</v>
      </c>
      <c r="E27" s="36">
        <v>9.4700000000000006</v>
      </c>
      <c r="F27" s="36">
        <v>71.02</v>
      </c>
      <c r="G27" s="36">
        <v>186087.8</v>
      </c>
    </row>
    <row r="28" spans="2:7" x14ac:dyDescent="0.35">
      <c r="B28" s="122" t="s">
        <v>124</v>
      </c>
      <c r="C28" s="36">
        <v>12.09</v>
      </c>
      <c r="D28" s="36">
        <v>8.8000000000000007</v>
      </c>
      <c r="E28" s="36">
        <v>9.07</v>
      </c>
      <c r="F28" s="36">
        <v>70.040000000000006</v>
      </c>
      <c r="G28" s="36">
        <v>162936.4</v>
      </c>
    </row>
    <row r="29" spans="2:7" x14ac:dyDescent="0.35">
      <c r="B29" s="122" t="s">
        <v>125</v>
      </c>
      <c r="C29" s="36">
        <v>10.82</v>
      </c>
      <c r="D29" s="36">
        <v>7.1</v>
      </c>
      <c r="E29" s="36">
        <v>7.88</v>
      </c>
      <c r="F29" s="36">
        <v>74.2</v>
      </c>
      <c r="G29" s="36">
        <v>187469.5</v>
      </c>
    </row>
    <row r="30" spans="2:7" x14ac:dyDescent="0.35">
      <c r="B30" s="122" t="s">
        <v>126</v>
      </c>
      <c r="C30" s="36">
        <v>10.11</v>
      </c>
      <c r="D30" s="36">
        <v>7.87</v>
      </c>
      <c r="E30" s="36">
        <v>8.19</v>
      </c>
      <c r="F30" s="36">
        <v>73.84</v>
      </c>
      <c r="G30" s="36">
        <v>182266.8</v>
      </c>
    </row>
    <row r="31" spans="2:7" x14ac:dyDescent="0.35">
      <c r="B31" s="122" t="s">
        <v>127</v>
      </c>
      <c r="C31" s="36">
        <v>11.31</v>
      </c>
      <c r="D31" s="36">
        <v>7.19</v>
      </c>
      <c r="E31" s="36">
        <v>8.18</v>
      </c>
      <c r="F31" s="36">
        <v>73.319999999999993</v>
      </c>
      <c r="G31" s="36">
        <v>286822</v>
      </c>
    </row>
    <row r="32" spans="2:7" x14ac:dyDescent="0.35">
      <c r="B32" s="122" t="s">
        <v>128</v>
      </c>
      <c r="C32" s="36">
        <v>9.8800000000000008</v>
      </c>
      <c r="D32" s="36">
        <v>7.63</v>
      </c>
      <c r="E32" s="36">
        <v>6.73</v>
      </c>
      <c r="F32" s="36">
        <v>75.760000000000005</v>
      </c>
      <c r="G32" s="36">
        <v>238675.3</v>
      </c>
    </row>
    <row r="33" spans="2:7" x14ac:dyDescent="0.35">
      <c r="B33" s="122" t="s">
        <v>129</v>
      </c>
      <c r="C33" s="36">
        <v>10.68</v>
      </c>
      <c r="D33" s="36">
        <v>6.99</v>
      </c>
      <c r="E33" s="36">
        <v>8.08</v>
      </c>
      <c r="F33" s="36">
        <v>74.25</v>
      </c>
      <c r="G33" s="36">
        <v>179513.3</v>
      </c>
    </row>
    <row r="34" spans="2:7" x14ac:dyDescent="0.35">
      <c r="B34" s="122" t="s">
        <v>130</v>
      </c>
      <c r="C34" s="36">
        <v>9.9600000000000009</v>
      </c>
      <c r="D34" s="36">
        <v>6.05</v>
      </c>
      <c r="E34" s="36">
        <v>6.86</v>
      </c>
      <c r="F34" s="36">
        <v>77.13</v>
      </c>
      <c r="G34" s="36">
        <v>185200.8</v>
      </c>
    </row>
    <row r="35" spans="2:7" x14ac:dyDescent="0.35">
      <c r="B35" s="122" t="s">
        <v>131</v>
      </c>
      <c r="C35" s="36">
        <v>8.6</v>
      </c>
      <c r="D35" s="36">
        <v>6.75</v>
      </c>
      <c r="E35" s="36">
        <v>7.43</v>
      </c>
      <c r="F35" s="36">
        <v>77.22</v>
      </c>
      <c r="G35" s="36">
        <v>164360.4</v>
      </c>
    </row>
    <row r="36" spans="2:7" x14ac:dyDescent="0.35">
      <c r="B36" s="122" t="s">
        <v>132</v>
      </c>
      <c r="C36" s="36">
        <v>8.24</v>
      </c>
      <c r="D36" s="36">
        <v>6.46</v>
      </c>
      <c r="E36" s="36">
        <v>7.32</v>
      </c>
      <c r="F36" s="36">
        <v>77.98</v>
      </c>
      <c r="G36" s="36">
        <v>194238</v>
      </c>
    </row>
    <row r="37" spans="2:7" ht="15.5" x14ac:dyDescent="0.35">
      <c r="B37" s="11"/>
    </row>
    <row r="38" spans="2:7" x14ac:dyDescent="0.35">
      <c r="B38" t="s">
        <v>11</v>
      </c>
    </row>
    <row r="40" spans="2:7" x14ac:dyDescent="0.35">
      <c r="B40" s="417" t="s">
        <v>0</v>
      </c>
      <c r="C40" s="417" t="s">
        <v>133</v>
      </c>
      <c r="D40" s="417" t="s">
        <v>101</v>
      </c>
      <c r="E40" s="417" t="s">
        <v>102</v>
      </c>
      <c r="F40" s="417" t="s">
        <v>138</v>
      </c>
      <c r="G40" s="416" t="s">
        <v>135</v>
      </c>
    </row>
    <row r="41" spans="2:7" x14ac:dyDescent="0.35">
      <c r="B41" s="417"/>
      <c r="C41" s="417"/>
      <c r="D41" s="417"/>
      <c r="E41" s="417"/>
      <c r="F41" s="417"/>
      <c r="G41" s="416"/>
    </row>
    <row r="42" spans="2:7" ht="15.5" x14ac:dyDescent="0.35">
      <c r="B42" s="70" t="s">
        <v>18</v>
      </c>
      <c r="C42" s="15">
        <v>10.89</v>
      </c>
      <c r="D42" s="15">
        <v>8.9700000000000006</v>
      </c>
      <c r="E42" s="15">
        <v>7.84</v>
      </c>
      <c r="F42" s="15">
        <v>72.3</v>
      </c>
      <c r="G42" s="22">
        <v>5460597</v>
      </c>
    </row>
    <row r="43" spans="2:7" x14ac:dyDescent="0.35">
      <c r="B43" s="71" t="s">
        <v>103</v>
      </c>
      <c r="C43" s="36">
        <v>11.25</v>
      </c>
      <c r="D43" s="36">
        <v>12.39</v>
      </c>
      <c r="E43" s="36">
        <v>11.76</v>
      </c>
      <c r="F43" s="36">
        <v>64.599999999999994</v>
      </c>
      <c r="G43" s="36">
        <v>165233.79999999999</v>
      </c>
    </row>
    <row r="44" spans="2:7" x14ac:dyDescent="0.35">
      <c r="B44" s="71" t="s">
        <v>104</v>
      </c>
      <c r="C44" s="36">
        <v>11.91</v>
      </c>
      <c r="D44" s="36">
        <v>11.77</v>
      </c>
      <c r="E44" s="36">
        <v>11.17</v>
      </c>
      <c r="F44" s="36">
        <v>65.16</v>
      </c>
      <c r="G44" s="36">
        <v>319196.40000000002</v>
      </c>
    </row>
    <row r="45" spans="2:7" x14ac:dyDescent="0.35">
      <c r="B45" s="71" t="s">
        <v>105</v>
      </c>
      <c r="C45" s="36">
        <v>10.3</v>
      </c>
      <c r="D45" s="36">
        <v>13.59</v>
      </c>
      <c r="E45" s="36">
        <v>10.92</v>
      </c>
      <c r="F45" s="36">
        <v>65.19</v>
      </c>
      <c r="G45" s="36">
        <v>161052.1</v>
      </c>
    </row>
    <row r="46" spans="2:7" x14ac:dyDescent="0.35">
      <c r="B46" s="71" t="s">
        <v>106</v>
      </c>
      <c r="C46" s="36">
        <v>12.09</v>
      </c>
      <c r="D46" s="36">
        <v>7.65</v>
      </c>
      <c r="E46" s="36">
        <v>8</v>
      </c>
      <c r="F46" s="36">
        <v>72.260000000000005</v>
      </c>
      <c r="G46" s="36">
        <v>161584.70000000001</v>
      </c>
    </row>
    <row r="47" spans="2:7" x14ac:dyDescent="0.35">
      <c r="B47" s="71" t="s">
        <v>107</v>
      </c>
      <c r="C47" s="36">
        <v>12.13</v>
      </c>
      <c r="D47" s="36">
        <v>7.07</v>
      </c>
      <c r="E47" s="36">
        <v>7.29</v>
      </c>
      <c r="F47" s="36">
        <v>73.510000000000005</v>
      </c>
      <c r="G47" s="36">
        <v>162909.9</v>
      </c>
    </row>
    <row r="48" spans="2:7" x14ac:dyDescent="0.35">
      <c r="B48" s="71" t="s">
        <v>108</v>
      </c>
      <c r="C48" s="36">
        <v>13.36</v>
      </c>
      <c r="D48" s="36">
        <v>6.8</v>
      </c>
      <c r="E48" s="36">
        <v>4.72</v>
      </c>
      <c r="F48" s="36">
        <v>75.12</v>
      </c>
      <c r="G48" s="36">
        <v>138706</v>
      </c>
    </row>
    <row r="49" spans="2:7" x14ac:dyDescent="0.35">
      <c r="B49" s="71" t="s">
        <v>109</v>
      </c>
      <c r="C49" s="36">
        <v>11.2</v>
      </c>
      <c r="D49" s="36">
        <v>9.7899999999999991</v>
      </c>
      <c r="E49" s="36">
        <v>6.59</v>
      </c>
      <c r="F49" s="36">
        <v>72.430000000000007</v>
      </c>
      <c r="G49" s="36">
        <v>169085.2</v>
      </c>
    </row>
    <row r="50" spans="2:7" x14ac:dyDescent="0.35">
      <c r="B50" s="71" t="s">
        <v>110</v>
      </c>
      <c r="C50" s="36">
        <v>11.07</v>
      </c>
      <c r="D50" s="36">
        <v>7.41</v>
      </c>
      <c r="E50" s="36">
        <v>7.65</v>
      </c>
      <c r="F50" s="36">
        <v>73.88</v>
      </c>
      <c r="G50" s="36">
        <v>157222.1</v>
      </c>
    </row>
    <row r="51" spans="2:7" x14ac:dyDescent="0.35">
      <c r="B51" s="71" t="s">
        <v>111</v>
      </c>
      <c r="C51" s="36">
        <v>9.8000000000000007</v>
      </c>
      <c r="D51" s="36">
        <v>6.71</v>
      </c>
      <c r="E51" s="36">
        <v>7.15</v>
      </c>
      <c r="F51" s="36">
        <v>76.34</v>
      </c>
      <c r="G51" s="36">
        <v>164092.6</v>
      </c>
    </row>
    <row r="52" spans="2:7" x14ac:dyDescent="0.35">
      <c r="B52" s="71" t="s">
        <v>112</v>
      </c>
      <c r="C52" s="36">
        <v>10.58</v>
      </c>
      <c r="D52" s="36">
        <v>8.68</v>
      </c>
      <c r="E52" s="36">
        <v>8.81</v>
      </c>
      <c r="F52" s="36">
        <v>71.930000000000007</v>
      </c>
      <c r="G52" s="36">
        <v>143789.20000000001</v>
      </c>
    </row>
    <row r="53" spans="2:7" x14ac:dyDescent="0.35">
      <c r="B53" s="71" t="s">
        <v>113</v>
      </c>
      <c r="C53" s="36">
        <v>10.11</v>
      </c>
      <c r="D53" s="36">
        <v>6.95</v>
      </c>
      <c r="E53" s="36">
        <v>6.85</v>
      </c>
      <c r="F53" s="36">
        <v>76.099999999999994</v>
      </c>
      <c r="G53" s="36">
        <v>161298.5</v>
      </c>
    </row>
    <row r="54" spans="2:7" x14ac:dyDescent="0.35">
      <c r="B54" s="71" t="s">
        <v>114</v>
      </c>
      <c r="C54" s="36">
        <v>10.38</v>
      </c>
      <c r="D54" s="36">
        <v>8.8800000000000008</v>
      </c>
      <c r="E54" s="36">
        <v>6.36</v>
      </c>
      <c r="F54" s="36">
        <v>74.38</v>
      </c>
      <c r="G54" s="36">
        <v>162462.70000000001</v>
      </c>
    </row>
    <row r="55" spans="2:7" x14ac:dyDescent="0.35">
      <c r="B55" s="71" t="s">
        <v>115</v>
      </c>
      <c r="C55" s="36">
        <v>10.72</v>
      </c>
      <c r="D55" s="36">
        <v>8.83</v>
      </c>
      <c r="E55" s="36">
        <v>7.59</v>
      </c>
      <c r="F55" s="36">
        <v>72.849999999999994</v>
      </c>
      <c r="G55" s="36">
        <v>156644.6</v>
      </c>
    </row>
    <row r="56" spans="2:7" x14ac:dyDescent="0.35">
      <c r="B56" s="71" t="s">
        <v>116</v>
      </c>
      <c r="C56" s="36">
        <v>11.01</v>
      </c>
      <c r="D56" s="36">
        <v>9.41</v>
      </c>
      <c r="E56" s="36">
        <v>6.91</v>
      </c>
      <c r="F56" s="36">
        <v>72.67</v>
      </c>
      <c r="G56" s="36">
        <v>217492.9</v>
      </c>
    </row>
    <row r="57" spans="2:7" x14ac:dyDescent="0.35">
      <c r="B57" s="71" t="s">
        <v>117</v>
      </c>
      <c r="C57" s="36">
        <v>9.3699999999999992</v>
      </c>
      <c r="D57" s="36">
        <v>9.17</v>
      </c>
      <c r="E57" s="36">
        <v>8.3699999999999992</v>
      </c>
      <c r="F57" s="36">
        <v>73.099999999999994</v>
      </c>
      <c r="G57" s="36">
        <v>142369.5</v>
      </c>
    </row>
    <row r="58" spans="2:7" x14ac:dyDescent="0.35">
      <c r="B58" s="71" t="s">
        <v>118</v>
      </c>
      <c r="C58" s="36">
        <v>9.1300000000000008</v>
      </c>
      <c r="D58" s="36">
        <v>7.04</v>
      </c>
      <c r="E58" s="36">
        <v>6.65</v>
      </c>
      <c r="F58" s="36">
        <v>77.19</v>
      </c>
      <c r="G58" s="36">
        <v>171762.95</v>
      </c>
    </row>
    <row r="59" spans="2:7" x14ac:dyDescent="0.35">
      <c r="B59" s="71" t="s">
        <v>119</v>
      </c>
      <c r="C59" s="36">
        <v>11.39</v>
      </c>
      <c r="D59" s="36">
        <v>9.5399999999999991</v>
      </c>
      <c r="E59" s="36">
        <v>7</v>
      </c>
      <c r="F59" s="36">
        <v>72.069999999999993</v>
      </c>
      <c r="G59" s="36">
        <v>209856.4</v>
      </c>
    </row>
    <row r="60" spans="2:7" x14ac:dyDescent="0.35">
      <c r="B60" s="71" t="s">
        <v>120</v>
      </c>
      <c r="C60" s="36">
        <v>11.06</v>
      </c>
      <c r="D60" s="36">
        <v>8.61</v>
      </c>
      <c r="E60" s="36">
        <v>6.16</v>
      </c>
      <c r="F60" s="36">
        <v>74.16</v>
      </c>
      <c r="G60" s="36">
        <v>186653.13</v>
      </c>
    </row>
    <row r="61" spans="2:7" x14ac:dyDescent="0.35">
      <c r="B61" s="71" t="s">
        <v>121</v>
      </c>
      <c r="C61" s="36">
        <v>10.46</v>
      </c>
      <c r="D61" s="36">
        <v>8.35</v>
      </c>
      <c r="E61" s="36">
        <v>6.99</v>
      </c>
      <c r="F61" s="36">
        <v>74.2</v>
      </c>
      <c r="G61" s="36">
        <v>145674.43</v>
      </c>
    </row>
    <row r="62" spans="2:7" x14ac:dyDescent="0.35">
      <c r="B62" s="71" t="s">
        <v>122</v>
      </c>
      <c r="C62" s="36">
        <v>9.57</v>
      </c>
      <c r="D62" s="36">
        <v>8.4700000000000006</v>
      </c>
      <c r="E62" s="36">
        <v>9.1</v>
      </c>
      <c r="F62" s="36">
        <v>72.86</v>
      </c>
      <c r="G62" s="36">
        <v>170347.6</v>
      </c>
    </row>
    <row r="63" spans="2:7" x14ac:dyDescent="0.35">
      <c r="B63" s="71" t="s">
        <v>123</v>
      </c>
      <c r="C63" s="36">
        <v>11.9</v>
      </c>
      <c r="D63" s="36">
        <v>10.15</v>
      </c>
      <c r="E63" s="36">
        <v>9.24</v>
      </c>
      <c r="F63" s="36">
        <v>68.709999999999994</v>
      </c>
      <c r="G63" s="36">
        <v>184418.7</v>
      </c>
    </row>
    <row r="64" spans="2:7" x14ac:dyDescent="0.35">
      <c r="B64" s="71" t="s">
        <v>124</v>
      </c>
      <c r="C64" s="36">
        <v>11.06</v>
      </c>
      <c r="D64" s="36">
        <v>7.85</v>
      </c>
      <c r="E64" s="36">
        <v>7.78</v>
      </c>
      <c r="F64" s="36">
        <v>73.319999999999993</v>
      </c>
      <c r="G64" s="36">
        <v>170420.4</v>
      </c>
    </row>
    <row r="65" spans="2:15" x14ac:dyDescent="0.35">
      <c r="B65" s="71" t="s">
        <v>125</v>
      </c>
      <c r="C65" s="36">
        <v>12.43</v>
      </c>
      <c r="D65" s="36">
        <v>8.98</v>
      </c>
      <c r="E65" s="36">
        <v>5.98</v>
      </c>
      <c r="F65" s="36">
        <v>72.599999999999994</v>
      </c>
      <c r="G65" s="36">
        <v>190690.7</v>
      </c>
    </row>
    <row r="66" spans="2:15" x14ac:dyDescent="0.35">
      <c r="B66" s="71" t="s">
        <v>126</v>
      </c>
      <c r="C66" s="36">
        <v>8.39</v>
      </c>
      <c r="D66" s="36">
        <v>9.85</v>
      </c>
      <c r="E66" s="36">
        <v>6.17</v>
      </c>
      <c r="F66" s="36">
        <v>75.59</v>
      </c>
      <c r="G66" s="36">
        <v>179626.4</v>
      </c>
    </row>
    <row r="67" spans="2:15" x14ac:dyDescent="0.35">
      <c r="B67" s="71" t="s">
        <v>127</v>
      </c>
      <c r="C67" s="36">
        <v>13.51</v>
      </c>
      <c r="D67" s="36">
        <v>8.76</v>
      </c>
      <c r="E67" s="36">
        <v>7.81</v>
      </c>
      <c r="F67" s="36">
        <v>69.92</v>
      </c>
      <c r="G67" s="36">
        <v>260641.3</v>
      </c>
    </row>
    <row r="68" spans="2:15" x14ac:dyDescent="0.35">
      <c r="B68" s="71" t="s">
        <v>128</v>
      </c>
      <c r="C68" s="36">
        <v>10.61</v>
      </c>
      <c r="D68" s="36">
        <v>8.49</v>
      </c>
      <c r="E68" s="36">
        <v>7.73</v>
      </c>
      <c r="F68" s="36">
        <v>73.17</v>
      </c>
      <c r="G68" s="36">
        <v>234856</v>
      </c>
    </row>
    <row r="69" spans="2:15" x14ac:dyDescent="0.35">
      <c r="B69" s="71" t="s">
        <v>129</v>
      </c>
      <c r="C69" s="36">
        <v>10.29</v>
      </c>
      <c r="D69" s="36">
        <v>9.98</v>
      </c>
      <c r="E69" s="36">
        <v>8.1300000000000008</v>
      </c>
      <c r="F69" s="36">
        <v>71.599999999999994</v>
      </c>
      <c r="G69" s="36">
        <v>198569.7</v>
      </c>
    </row>
    <row r="70" spans="2:15" x14ac:dyDescent="0.35">
      <c r="B70" s="71" t="s">
        <v>130</v>
      </c>
      <c r="C70" s="36">
        <v>11.01</v>
      </c>
      <c r="D70" s="36">
        <v>9.48</v>
      </c>
      <c r="E70" s="36">
        <v>7.83</v>
      </c>
      <c r="F70" s="36">
        <v>71.680000000000007</v>
      </c>
      <c r="G70" s="36">
        <v>186913.6</v>
      </c>
    </row>
    <row r="71" spans="2:15" x14ac:dyDescent="0.35">
      <c r="B71" s="71" t="s">
        <v>131</v>
      </c>
      <c r="C71" s="36">
        <v>9.66</v>
      </c>
      <c r="D71" s="36">
        <v>8.32</v>
      </c>
      <c r="E71" s="36">
        <v>7.41</v>
      </c>
      <c r="F71" s="36">
        <v>74.61</v>
      </c>
      <c r="G71" s="36">
        <v>181193</v>
      </c>
    </row>
    <row r="72" spans="2:15" x14ac:dyDescent="0.35">
      <c r="B72" s="71" t="s">
        <v>132</v>
      </c>
      <c r="C72" s="36">
        <v>9.27</v>
      </c>
      <c r="D72" s="36">
        <v>7.19</v>
      </c>
      <c r="E72" s="36">
        <v>8.5</v>
      </c>
      <c r="F72" s="36">
        <v>75.040000000000006</v>
      </c>
      <c r="G72" s="36">
        <v>205832.44</v>
      </c>
    </row>
    <row r="74" spans="2:15" ht="15" customHeight="1" x14ac:dyDescent="0.35">
      <c r="B74" t="s">
        <v>10</v>
      </c>
      <c r="O74" s="51"/>
    </row>
    <row r="75" spans="2:15" ht="15" customHeight="1" x14ac:dyDescent="0.35">
      <c r="O75" s="51"/>
    </row>
    <row r="76" spans="2:15" ht="15" customHeight="1" x14ac:dyDescent="0.35">
      <c r="O76" s="51"/>
    </row>
    <row r="77" spans="2:15" x14ac:dyDescent="0.35">
      <c r="O77" s="51"/>
    </row>
    <row r="78" spans="2:15" x14ac:dyDescent="0.35">
      <c r="O78" s="51"/>
    </row>
    <row r="79" spans="2:15" x14ac:dyDescent="0.35">
      <c r="O79" s="51"/>
    </row>
    <row r="80" spans="2:15" x14ac:dyDescent="0.35">
      <c r="O80" s="51"/>
    </row>
    <row r="81" spans="15:15" x14ac:dyDescent="0.35">
      <c r="O81" s="51"/>
    </row>
    <row r="82" spans="15:15" x14ac:dyDescent="0.35">
      <c r="O82" s="51"/>
    </row>
    <row r="83" spans="15:15" x14ac:dyDescent="0.35">
      <c r="O83" s="51"/>
    </row>
    <row r="84" spans="15:15" x14ac:dyDescent="0.35">
      <c r="O84" s="51"/>
    </row>
    <row r="85" spans="15:15" x14ac:dyDescent="0.35">
      <c r="O85" s="51"/>
    </row>
    <row r="86" spans="15:15" x14ac:dyDescent="0.35">
      <c r="O86" s="51"/>
    </row>
    <row r="87" spans="15:15" x14ac:dyDescent="0.35">
      <c r="O87" s="51"/>
    </row>
    <row r="88" spans="15:15" x14ac:dyDescent="0.35">
      <c r="O88" s="51"/>
    </row>
    <row r="89" spans="15:15" x14ac:dyDescent="0.35">
      <c r="O89" s="51"/>
    </row>
    <row r="90" spans="15:15" x14ac:dyDescent="0.35">
      <c r="O90" s="51"/>
    </row>
    <row r="91" spans="15:15" x14ac:dyDescent="0.35">
      <c r="O91" s="51"/>
    </row>
    <row r="92" spans="15:15" x14ac:dyDescent="0.35">
      <c r="O92" s="51"/>
    </row>
    <row r="93" spans="15:15" x14ac:dyDescent="0.35">
      <c r="O93" s="51"/>
    </row>
    <row r="94" spans="15:15" x14ac:dyDescent="0.35">
      <c r="O94" s="51"/>
    </row>
    <row r="95" spans="15:15" x14ac:dyDescent="0.35">
      <c r="O95" s="51"/>
    </row>
    <row r="96" spans="15:15" x14ac:dyDescent="0.35">
      <c r="O96" s="51"/>
    </row>
    <row r="97" spans="11:15" x14ac:dyDescent="0.35">
      <c r="O97" s="51"/>
    </row>
    <row r="98" spans="11:15" x14ac:dyDescent="0.35">
      <c r="O98" s="51"/>
    </row>
    <row r="99" spans="11:15" x14ac:dyDescent="0.35">
      <c r="O99" s="51"/>
    </row>
    <row r="100" spans="11:15" x14ac:dyDescent="0.35">
      <c r="O100" s="51"/>
    </row>
    <row r="101" spans="11:15" x14ac:dyDescent="0.35">
      <c r="O101" s="51"/>
    </row>
    <row r="102" spans="11:15" x14ac:dyDescent="0.35">
      <c r="O102" s="51"/>
    </row>
    <row r="103" spans="11:15" x14ac:dyDescent="0.35">
      <c r="O103" s="51"/>
    </row>
    <row r="104" spans="11:15" x14ac:dyDescent="0.35">
      <c r="O104" s="51"/>
    </row>
    <row r="105" spans="11:15" x14ac:dyDescent="0.35">
      <c r="O105" s="51"/>
    </row>
    <row r="106" spans="11:15" x14ac:dyDescent="0.35">
      <c r="K106" s="51"/>
      <c r="L106" s="51"/>
      <c r="M106" s="51"/>
      <c r="N106" s="51"/>
      <c r="O106" s="51"/>
    </row>
    <row r="107" spans="11:15" x14ac:dyDescent="0.35">
      <c r="K107" s="51"/>
      <c r="L107" s="51"/>
      <c r="M107" s="51"/>
      <c r="N107" s="51"/>
      <c r="O107" s="51"/>
    </row>
    <row r="108" spans="11:15" x14ac:dyDescent="0.35">
      <c r="K108" s="51"/>
      <c r="L108" s="51"/>
      <c r="M108" s="51"/>
      <c r="N108" s="51"/>
      <c r="O108" s="51"/>
    </row>
    <row r="109" spans="11:15" x14ac:dyDescent="0.35">
      <c r="K109" s="51"/>
      <c r="L109" s="51"/>
      <c r="M109" s="51"/>
      <c r="N109" s="51"/>
      <c r="O109" s="51"/>
    </row>
    <row r="110" spans="11:15" x14ac:dyDescent="0.35">
      <c r="K110" s="51"/>
      <c r="L110" s="51"/>
      <c r="M110" s="51"/>
      <c r="N110" s="51"/>
      <c r="O110" s="51"/>
    </row>
    <row r="111" spans="11:15" x14ac:dyDescent="0.35">
      <c r="K111" s="51"/>
      <c r="L111" s="51"/>
      <c r="M111" s="51"/>
      <c r="N111" s="51"/>
      <c r="O111" s="51"/>
    </row>
    <row r="112" spans="11:15" x14ac:dyDescent="0.35">
      <c r="K112" s="51"/>
      <c r="L112" s="51"/>
      <c r="M112" s="51"/>
      <c r="N112" s="51"/>
      <c r="O112" s="51"/>
    </row>
    <row r="113" spans="11:15" x14ac:dyDescent="0.35">
      <c r="K113" s="51"/>
      <c r="L113" s="51"/>
      <c r="M113" s="51"/>
      <c r="N113" s="51"/>
      <c r="O113" s="51"/>
    </row>
    <row r="114" spans="11:15" x14ac:dyDescent="0.35">
      <c r="K114" s="51"/>
      <c r="L114" s="51"/>
      <c r="M114" s="51"/>
      <c r="N114" s="51"/>
      <c r="O114" s="51"/>
    </row>
    <row r="115" spans="11:15" x14ac:dyDescent="0.35">
      <c r="K115" s="51"/>
      <c r="L115" s="51"/>
      <c r="M115" s="51"/>
      <c r="N115" s="51"/>
      <c r="O115" s="51"/>
    </row>
    <row r="116" spans="11:15" x14ac:dyDescent="0.35">
      <c r="K116" s="51"/>
      <c r="L116" s="51"/>
      <c r="M116" s="51"/>
      <c r="N116" s="51"/>
      <c r="O116" s="51"/>
    </row>
    <row r="117" spans="11:15" x14ac:dyDescent="0.35">
      <c r="K117" s="51"/>
      <c r="L117" s="51"/>
      <c r="M117" s="51"/>
      <c r="N117" s="51"/>
      <c r="O117" s="51"/>
    </row>
    <row r="118" spans="11:15" x14ac:dyDescent="0.35">
      <c r="K118" s="51"/>
      <c r="L118" s="51"/>
      <c r="M118" s="51"/>
      <c r="N118" s="51"/>
      <c r="O118" s="51"/>
    </row>
    <row r="119" spans="11:15" x14ac:dyDescent="0.35">
      <c r="K119" s="51"/>
      <c r="L119" s="51"/>
      <c r="M119" s="51"/>
      <c r="N119" s="51"/>
      <c r="O119" s="51"/>
    </row>
    <row r="120" spans="11:15" x14ac:dyDescent="0.35">
      <c r="K120" s="51"/>
      <c r="L120" s="51"/>
      <c r="M120" s="51"/>
      <c r="N120" s="51"/>
      <c r="O120" s="51"/>
    </row>
    <row r="121" spans="11:15" x14ac:dyDescent="0.35">
      <c r="K121" s="51"/>
      <c r="L121" s="51"/>
      <c r="M121" s="51"/>
      <c r="N121" s="51"/>
      <c r="O121" s="51"/>
    </row>
    <row r="122" spans="11:15" x14ac:dyDescent="0.35">
      <c r="K122" s="51"/>
      <c r="L122" s="51"/>
      <c r="M122" s="51"/>
      <c r="N122" s="51"/>
      <c r="O122" s="51"/>
    </row>
    <row r="123" spans="11:15" x14ac:dyDescent="0.35">
      <c r="K123" s="51"/>
      <c r="L123" s="51"/>
      <c r="M123" s="51"/>
      <c r="N123" s="51"/>
      <c r="O123" s="51"/>
    </row>
    <row r="124" spans="11:15" x14ac:dyDescent="0.35">
      <c r="K124" s="51"/>
      <c r="L124" s="51"/>
      <c r="M124" s="51"/>
      <c r="N124" s="51"/>
      <c r="O124" s="51"/>
    </row>
    <row r="125" spans="11:15" x14ac:dyDescent="0.35">
      <c r="K125" s="51"/>
      <c r="L125" s="51"/>
      <c r="M125" s="51"/>
      <c r="N125" s="51"/>
      <c r="O125" s="51"/>
    </row>
    <row r="126" spans="11:15" x14ac:dyDescent="0.35">
      <c r="K126" s="51"/>
      <c r="L126" s="51"/>
      <c r="M126" s="51"/>
      <c r="N126" s="51"/>
      <c r="O126" s="51"/>
    </row>
    <row r="127" spans="11:15" x14ac:dyDescent="0.35">
      <c r="K127" s="51"/>
      <c r="L127" s="51"/>
      <c r="M127" s="51"/>
      <c r="N127" s="51"/>
      <c r="O127" s="51"/>
    </row>
    <row r="128" spans="11:15" x14ac:dyDescent="0.35">
      <c r="K128" s="51"/>
      <c r="L128" s="51"/>
      <c r="M128" s="51"/>
      <c r="N128" s="51"/>
      <c r="O128" s="51"/>
    </row>
    <row r="129" spans="11:15" x14ac:dyDescent="0.35">
      <c r="K129" s="51"/>
      <c r="L129" s="51"/>
      <c r="M129" s="51"/>
      <c r="N129" s="51"/>
      <c r="O129" s="51"/>
    </row>
    <row r="130" spans="11:15" x14ac:dyDescent="0.35">
      <c r="K130" s="51"/>
      <c r="L130" s="51"/>
      <c r="M130" s="51"/>
      <c r="N130" s="51"/>
      <c r="O130" s="51"/>
    </row>
    <row r="131" spans="11:15" x14ac:dyDescent="0.35">
      <c r="K131" s="51"/>
      <c r="L131" s="51"/>
      <c r="M131" s="51"/>
      <c r="N131" s="51"/>
      <c r="O131" s="51"/>
    </row>
    <row r="132" spans="11:15" x14ac:dyDescent="0.35">
      <c r="K132" s="51"/>
      <c r="L132" s="51"/>
      <c r="M132" s="51"/>
      <c r="N132" s="51"/>
      <c r="O132" s="51"/>
    </row>
    <row r="133" spans="11:15" x14ac:dyDescent="0.35">
      <c r="K133" s="51"/>
      <c r="L133" s="51"/>
      <c r="M133" s="51"/>
      <c r="N133" s="51"/>
      <c r="O133" s="51"/>
    </row>
  </sheetData>
  <mergeCells count="6">
    <mergeCell ref="G40:G41"/>
    <mergeCell ref="B40:B41"/>
    <mergeCell ref="C40:C41"/>
    <mergeCell ref="D40:D41"/>
    <mergeCell ref="E40:E41"/>
    <mergeCell ref="F40:F41"/>
  </mergeCells>
  <pageMargins left="0.75" right="0.75" top="1" bottom="1" header="0.5" footer="0.5"/>
  <pageSetup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4"/>
  <sheetViews>
    <sheetView workbookViewId="0">
      <selection activeCell="G2" sqref="G2"/>
    </sheetView>
  </sheetViews>
  <sheetFormatPr defaultColWidth="11.453125" defaultRowHeight="14.5" x14ac:dyDescent="0.35"/>
  <cols>
    <col min="2" max="7" width="18.7265625" customWidth="1"/>
  </cols>
  <sheetData>
    <row r="3" spans="2:14" ht="15.5" x14ac:dyDescent="0.35">
      <c r="B3" s="11" t="s">
        <v>156</v>
      </c>
    </row>
    <row r="4" spans="2:14" ht="15.5" x14ac:dyDescent="0.35">
      <c r="B4" s="11"/>
      <c r="N4" t="s">
        <v>294</v>
      </c>
    </row>
    <row r="5" spans="2:14" x14ac:dyDescent="0.35">
      <c r="B5" s="15" t="s">
        <v>0</v>
      </c>
      <c r="C5" s="15" t="s">
        <v>133</v>
      </c>
      <c r="D5" s="15" t="s">
        <v>101</v>
      </c>
      <c r="E5" s="15" t="s">
        <v>102</v>
      </c>
      <c r="F5" s="15" t="s">
        <v>138</v>
      </c>
      <c r="G5" s="17" t="s">
        <v>135</v>
      </c>
    </row>
    <row r="6" spans="2:14" x14ac:dyDescent="0.35">
      <c r="B6" s="122" t="s">
        <v>18</v>
      </c>
      <c r="C6" s="36">
        <v>9.98</v>
      </c>
      <c r="D6" s="36">
        <v>8.66</v>
      </c>
      <c r="E6" s="36">
        <v>8.09</v>
      </c>
      <c r="F6" s="36">
        <v>73.27</v>
      </c>
      <c r="G6" s="36">
        <v>6182888.0999999996</v>
      </c>
    </row>
    <row r="7" spans="2:14" x14ac:dyDescent="0.35">
      <c r="B7" s="122" t="s">
        <v>103</v>
      </c>
      <c r="C7" s="36">
        <v>13.33</v>
      </c>
      <c r="D7" s="36">
        <v>12.15</v>
      </c>
      <c r="E7" s="36">
        <v>11.8</v>
      </c>
      <c r="F7" s="36">
        <v>62.71</v>
      </c>
      <c r="G7" s="36">
        <v>159803</v>
      </c>
    </row>
    <row r="8" spans="2:14" x14ac:dyDescent="0.35">
      <c r="B8" s="122" t="s">
        <v>104</v>
      </c>
      <c r="C8" s="36">
        <v>11.73</v>
      </c>
      <c r="D8" s="36">
        <v>12.01</v>
      </c>
      <c r="E8" s="36">
        <v>13.6</v>
      </c>
      <c r="F8" s="36">
        <v>62.67</v>
      </c>
      <c r="G8" s="36">
        <v>446770.3</v>
      </c>
    </row>
    <row r="9" spans="2:14" x14ac:dyDescent="0.35">
      <c r="B9" s="122" t="s">
        <v>105</v>
      </c>
      <c r="C9" s="36">
        <v>13.33</v>
      </c>
      <c r="D9" s="36">
        <v>13.91</v>
      </c>
      <c r="E9" s="36">
        <v>12.8</v>
      </c>
      <c r="F9" s="36">
        <v>59.96</v>
      </c>
      <c r="G9" s="36">
        <v>207933.4</v>
      </c>
    </row>
    <row r="10" spans="2:14" x14ac:dyDescent="0.35">
      <c r="B10" s="122" t="s">
        <v>106</v>
      </c>
      <c r="C10" s="36">
        <v>7.3</v>
      </c>
      <c r="D10" s="36">
        <v>6.85</v>
      </c>
      <c r="E10" s="36">
        <v>6.58</v>
      </c>
      <c r="F10" s="36">
        <v>79.27</v>
      </c>
      <c r="G10" s="36">
        <v>170816.8</v>
      </c>
    </row>
    <row r="11" spans="2:14" x14ac:dyDescent="0.35">
      <c r="B11" s="122" t="s">
        <v>107</v>
      </c>
      <c r="C11" s="36">
        <v>8.75</v>
      </c>
      <c r="D11" s="36">
        <v>7.59</v>
      </c>
      <c r="E11" s="36">
        <v>7.71</v>
      </c>
      <c r="F11" s="36">
        <v>75.95</v>
      </c>
      <c r="G11" s="36">
        <v>185749</v>
      </c>
    </row>
    <row r="12" spans="2:14" x14ac:dyDescent="0.35">
      <c r="B12" s="122" t="s">
        <v>108</v>
      </c>
      <c r="C12" s="36">
        <v>10.62</v>
      </c>
      <c r="D12" s="36">
        <v>7.86</v>
      </c>
      <c r="E12" s="36">
        <v>5.35</v>
      </c>
      <c r="F12" s="36">
        <v>76.17</v>
      </c>
      <c r="G12" s="36">
        <v>160333.70000000001</v>
      </c>
    </row>
    <row r="13" spans="2:14" x14ac:dyDescent="0.35">
      <c r="B13" s="122" t="s">
        <v>109</v>
      </c>
      <c r="C13" s="36">
        <v>8.2899999999999991</v>
      </c>
      <c r="D13" s="36">
        <v>8.4499999999999993</v>
      </c>
      <c r="E13" s="36">
        <v>6.97</v>
      </c>
      <c r="F13" s="36">
        <v>76.290000000000006</v>
      </c>
      <c r="G13" s="36">
        <v>182370.8</v>
      </c>
    </row>
    <row r="14" spans="2:14" x14ac:dyDescent="0.35">
      <c r="B14" s="122" t="s">
        <v>110</v>
      </c>
      <c r="C14" s="36">
        <v>9.5</v>
      </c>
      <c r="D14" s="36">
        <v>8.39</v>
      </c>
      <c r="E14" s="36">
        <v>6.25</v>
      </c>
      <c r="F14" s="36">
        <v>75.849999999999994</v>
      </c>
      <c r="G14" s="36">
        <v>175735.6</v>
      </c>
    </row>
    <row r="15" spans="2:14" x14ac:dyDescent="0.35">
      <c r="B15" s="122" t="s">
        <v>111</v>
      </c>
      <c r="C15" s="36">
        <v>8.5399999999999991</v>
      </c>
      <c r="D15" s="36">
        <v>7.5</v>
      </c>
      <c r="E15" s="36">
        <v>6.91</v>
      </c>
      <c r="F15" s="36">
        <v>77.05</v>
      </c>
      <c r="G15" s="36">
        <v>162851.6</v>
      </c>
    </row>
    <row r="16" spans="2:14" x14ac:dyDescent="0.35">
      <c r="B16" s="122" t="s">
        <v>112</v>
      </c>
      <c r="C16" s="36">
        <v>9.16</v>
      </c>
      <c r="D16" s="36">
        <v>8.0500000000000007</v>
      </c>
      <c r="E16" s="36">
        <v>8.33</v>
      </c>
      <c r="F16" s="36">
        <v>74.47</v>
      </c>
      <c r="G16" s="36">
        <v>179900.2</v>
      </c>
    </row>
    <row r="17" spans="2:7" x14ac:dyDescent="0.35">
      <c r="B17" s="122" t="s">
        <v>113</v>
      </c>
      <c r="C17" s="36">
        <v>8.36</v>
      </c>
      <c r="D17" s="36">
        <v>8.5500000000000007</v>
      </c>
      <c r="E17" s="36">
        <v>8.18</v>
      </c>
      <c r="F17" s="36">
        <v>74.91</v>
      </c>
      <c r="G17" s="36">
        <v>211703.5</v>
      </c>
    </row>
    <row r="18" spans="2:7" x14ac:dyDescent="0.35">
      <c r="B18" s="122" t="s">
        <v>114</v>
      </c>
      <c r="C18" s="36">
        <v>9.1300000000000008</v>
      </c>
      <c r="D18" s="36">
        <v>7.44</v>
      </c>
      <c r="E18" s="36">
        <v>7.3</v>
      </c>
      <c r="F18" s="36">
        <v>76.13</v>
      </c>
      <c r="G18" s="36">
        <v>185338.1</v>
      </c>
    </row>
    <row r="19" spans="2:7" x14ac:dyDescent="0.35">
      <c r="B19" s="122" t="s">
        <v>115</v>
      </c>
      <c r="C19" s="36">
        <v>10.41</v>
      </c>
      <c r="D19" s="36">
        <v>8.57</v>
      </c>
      <c r="E19" s="36">
        <v>7.48</v>
      </c>
      <c r="F19" s="36">
        <v>73.540000000000006</v>
      </c>
      <c r="G19" s="36">
        <v>175050.7</v>
      </c>
    </row>
    <row r="20" spans="2:7" x14ac:dyDescent="0.35">
      <c r="B20" s="122" t="s">
        <v>116</v>
      </c>
      <c r="C20" s="36">
        <v>11.92</v>
      </c>
      <c r="D20" s="36">
        <v>9.2200000000000006</v>
      </c>
      <c r="E20" s="36">
        <v>7.31</v>
      </c>
      <c r="F20" s="36">
        <v>71.55</v>
      </c>
      <c r="G20" s="36">
        <v>230592.9</v>
      </c>
    </row>
    <row r="21" spans="2:7" x14ac:dyDescent="0.35">
      <c r="B21" s="122" t="s">
        <v>117</v>
      </c>
      <c r="C21" s="36">
        <v>10.34</v>
      </c>
      <c r="D21" s="36">
        <v>8.39</v>
      </c>
      <c r="E21" s="36">
        <v>7.91</v>
      </c>
      <c r="F21" s="36">
        <v>73.37</v>
      </c>
      <c r="G21" s="36">
        <v>159835.39000000001</v>
      </c>
    </row>
    <row r="22" spans="2:7" x14ac:dyDescent="0.35">
      <c r="B22" s="122" t="s">
        <v>118</v>
      </c>
      <c r="C22" s="36">
        <v>10.15</v>
      </c>
      <c r="D22" s="36">
        <v>8.1</v>
      </c>
      <c r="E22" s="36">
        <v>6.66</v>
      </c>
      <c r="F22" s="36">
        <v>75.09</v>
      </c>
      <c r="G22" s="36">
        <v>201705.7</v>
      </c>
    </row>
    <row r="23" spans="2:7" x14ac:dyDescent="0.35">
      <c r="B23" s="122" t="s">
        <v>119</v>
      </c>
      <c r="C23" s="36">
        <v>9.7200000000000006</v>
      </c>
      <c r="D23" s="36">
        <v>7.06</v>
      </c>
      <c r="E23" s="36">
        <v>7.23</v>
      </c>
      <c r="F23" s="36">
        <v>75.989999999999995</v>
      </c>
      <c r="G23" s="36">
        <v>239974.8</v>
      </c>
    </row>
    <row r="24" spans="2:7" x14ac:dyDescent="0.35">
      <c r="B24" s="122" t="s">
        <v>120</v>
      </c>
      <c r="C24" s="36">
        <v>9.56</v>
      </c>
      <c r="D24" s="36">
        <v>9.3699999999999992</v>
      </c>
      <c r="E24" s="36">
        <v>5.99</v>
      </c>
      <c r="F24" s="36">
        <v>75.08</v>
      </c>
      <c r="G24" s="36">
        <v>208093.1</v>
      </c>
    </row>
    <row r="25" spans="2:7" x14ac:dyDescent="0.35">
      <c r="B25" s="122" t="s">
        <v>121</v>
      </c>
      <c r="C25" s="36">
        <v>9.5399999999999991</v>
      </c>
      <c r="D25" s="36">
        <v>8.35</v>
      </c>
      <c r="E25" s="36">
        <v>8.86</v>
      </c>
      <c r="F25" s="36">
        <v>73.25</v>
      </c>
      <c r="G25" s="36">
        <v>167963.3</v>
      </c>
    </row>
    <row r="26" spans="2:7" x14ac:dyDescent="0.35">
      <c r="B26" s="122" t="s">
        <v>122</v>
      </c>
      <c r="C26" s="36">
        <v>10.32</v>
      </c>
      <c r="D26" s="36">
        <v>5.86</v>
      </c>
      <c r="E26" s="36">
        <v>8.09</v>
      </c>
      <c r="F26" s="36">
        <v>75.739999999999995</v>
      </c>
      <c r="G26" s="36">
        <v>185840.5</v>
      </c>
    </row>
    <row r="27" spans="2:7" x14ac:dyDescent="0.35">
      <c r="B27" s="122" t="s">
        <v>123</v>
      </c>
      <c r="C27" s="36">
        <v>9.3000000000000007</v>
      </c>
      <c r="D27" s="36">
        <v>8.4600000000000009</v>
      </c>
      <c r="E27" s="36">
        <v>9.24</v>
      </c>
      <c r="F27" s="36">
        <v>73</v>
      </c>
      <c r="G27" s="36">
        <v>223965</v>
      </c>
    </row>
    <row r="28" spans="2:7" x14ac:dyDescent="0.35">
      <c r="B28" s="122" t="s">
        <v>124</v>
      </c>
      <c r="C28" s="36">
        <v>9.81</v>
      </c>
      <c r="D28" s="36">
        <v>8.86</v>
      </c>
      <c r="E28" s="36">
        <v>8.11</v>
      </c>
      <c r="F28" s="36">
        <v>73.209999999999994</v>
      </c>
      <c r="G28" s="36">
        <v>186462.1</v>
      </c>
    </row>
    <row r="29" spans="2:7" x14ac:dyDescent="0.35">
      <c r="B29" s="122" t="s">
        <v>125</v>
      </c>
      <c r="C29" s="36">
        <v>11.63</v>
      </c>
      <c r="D29" s="36">
        <v>9.44</v>
      </c>
      <c r="E29" s="36">
        <v>6.56</v>
      </c>
      <c r="F29" s="36">
        <v>72.36</v>
      </c>
      <c r="G29" s="36">
        <v>207317</v>
      </c>
    </row>
    <row r="30" spans="2:7" x14ac:dyDescent="0.35">
      <c r="B30" s="122" t="s">
        <v>126</v>
      </c>
      <c r="C30" s="36">
        <v>10.15</v>
      </c>
      <c r="D30" s="36">
        <v>8.93</v>
      </c>
      <c r="E30" s="36">
        <v>7.94</v>
      </c>
      <c r="F30" s="36">
        <v>72.98</v>
      </c>
      <c r="G30" s="36">
        <v>187158.2</v>
      </c>
    </row>
    <row r="31" spans="2:7" x14ac:dyDescent="0.35">
      <c r="B31" s="122" t="s">
        <v>127</v>
      </c>
      <c r="C31" s="36">
        <v>9.2100000000000009</v>
      </c>
      <c r="D31" s="36">
        <v>8.76</v>
      </c>
      <c r="E31" s="36">
        <v>7.69</v>
      </c>
      <c r="F31" s="36">
        <v>74.34</v>
      </c>
      <c r="G31" s="36">
        <v>316785</v>
      </c>
    </row>
    <row r="32" spans="2:7" x14ac:dyDescent="0.35">
      <c r="B32" s="122" t="s">
        <v>128</v>
      </c>
      <c r="C32" s="36">
        <v>10.33</v>
      </c>
      <c r="D32" s="36">
        <v>7.72</v>
      </c>
      <c r="E32" s="36">
        <v>7.5</v>
      </c>
      <c r="F32" s="36">
        <v>74.45</v>
      </c>
      <c r="G32" s="36">
        <v>251950.1</v>
      </c>
    </row>
    <row r="33" spans="2:7" x14ac:dyDescent="0.35">
      <c r="B33" s="122" t="s">
        <v>129</v>
      </c>
      <c r="C33" s="36">
        <v>8.89</v>
      </c>
      <c r="D33" s="36">
        <v>7.14</v>
      </c>
      <c r="E33" s="36">
        <v>6.51</v>
      </c>
      <c r="F33" s="36">
        <v>77.459999999999994</v>
      </c>
      <c r="G33" s="36">
        <v>197389.7</v>
      </c>
    </row>
    <row r="34" spans="2:7" x14ac:dyDescent="0.35">
      <c r="B34" s="122" t="s">
        <v>130</v>
      </c>
      <c r="C34" s="36">
        <v>10.44</v>
      </c>
      <c r="D34" s="36">
        <v>7.73</v>
      </c>
      <c r="E34" s="36">
        <v>6.86</v>
      </c>
      <c r="F34" s="36">
        <v>74.97</v>
      </c>
      <c r="G34" s="36">
        <v>204481.6</v>
      </c>
    </row>
    <row r="35" spans="2:7" x14ac:dyDescent="0.35">
      <c r="B35" s="122" t="s">
        <v>131</v>
      </c>
      <c r="C35" s="36">
        <v>8.64</v>
      </c>
      <c r="D35" s="36">
        <v>7.71</v>
      </c>
      <c r="E35" s="36">
        <v>6.86</v>
      </c>
      <c r="F35" s="36">
        <v>76.790000000000006</v>
      </c>
      <c r="G35" s="36">
        <v>191343.29</v>
      </c>
    </row>
    <row r="36" spans="2:7" x14ac:dyDescent="0.35">
      <c r="B36" s="122" t="s">
        <v>132</v>
      </c>
      <c r="C36" s="36">
        <v>8.61</v>
      </c>
      <c r="D36" s="36">
        <v>7.1</v>
      </c>
      <c r="E36" s="36">
        <v>7.23</v>
      </c>
      <c r="F36" s="36">
        <v>77.069999999999993</v>
      </c>
      <c r="G36" s="36">
        <v>217673.60000000001</v>
      </c>
    </row>
    <row r="37" spans="2:7" ht="15.5" x14ac:dyDescent="0.35">
      <c r="B37" s="11"/>
    </row>
    <row r="38" spans="2:7" ht="15.5" x14ac:dyDescent="0.35">
      <c r="B38" s="11" t="s">
        <v>209</v>
      </c>
    </row>
    <row r="40" spans="2:7" x14ac:dyDescent="0.35">
      <c r="B40" s="417" t="s">
        <v>0</v>
      </c>
      <c r="C40" s="417" t="s">
        <v>133</v>
      </c>
      <c r="D40" s="417" t="s">
        <v>101</v>
      </c>
      <c r="E40" s="417" t="s">
        <v>102</v>
      </c>
      <c r="F40" s="417" t="s">
        <v>138</v>
      </c>
      <c r="G40" s="416" t="s">
        <v>135</v>
      </c>
    </row>
    <row r="41" spans="2:7" x14ac:dyDescent="0.35">
      <c r="B41" s="417"/>
      <c r="C41" s="417"/>
      <c r="D41" s="417"/>
      <c r="E41" s="417"/>
      <c r="F41" s="417"/>
      <c r="G41" s="416"/>
    </row>
    <row r="42" spans="2:7" ht="15.5" x14ac:dyDescent="0.35">
      <c r="B42" s="70" t="s">
        <v>18</v>
      </c>
      <c r="C42" s="36">
        <v>10.4</v>
      </c>
      <c r="D42" s="36">
        <v>8.85</v>
      </c>
      <c r="E42" s="36">
        <v>8.23</v>
      </c>
      <c r="F42" s="36">
        <v>72.52</v>
      </c>
      <c r="G42" s="36">
        <v>5963172.0999999996</v>
      </c>
    </row>
    <row r="43" spans="2:7" x14ac:dyDescent="0.35">
      <c r="B43" s="71" t="s">
        <v>103</v>
      </c>
      <c r="C43" s="36">
        <v>15.41</v>
      </c>
      <c r="D43" s="36">
        <v>12.17</v>
      </c>
      <c r="E43" s="36">
        <v>11.23</v>
      </c>
      <c r="F43" s="36">
        <v>61.2</v>
      </c>
      <c r="G43" s="36">
        <v>159994.4</v>
      </c>
    </row>
    <row r="44" spans="2:7" x14ac:dyDescent="0.35">
      <c r="B44" s="71" t="s">
        <v>104</v>
      </c>
      <c r="C44" s="36">
        <v>12.13</v>
      </c>
      <c r="D44" s="36">
        <v>12.78</v>
      </c>
      <c r="E44" s="36">
        <v>11.55</v>
      </c>
      <c r="F44" s="36">
        <v>63.54</v>
      </c>
      <c r="G44" s="36">
        <v>326054.09999999998</v>
      </c>
    </row>
    <row r="45" spans="2:7" x14ac:dyDescent="0.35">
      <c r="B45" s="71" t="s">
        <v>105</v>
      </c>
      <c r="C45" s="36">
        <v>13.02</v>
      </c>
      <c r="D45" s="36">
        <v>12.03</v>
      </c>
      <c r="E45" s="36">
        <v>11.16</v>
      </c>
      <c r="F45" s="36">
        <v>63.79</v>
      </c>
      <c r="G45" s="36">
        <v>186432.7</v>
      </c>
    </row>
    <row r="46" spans="2:7" x14ac:dyDescent="0.35">
      <c r="B46" s="71" t="s">
        <v>106</v>
      </c>
      <c r="C46" s="36">
        <v>8.36</v>
      </c>
      <c r="D46" s="36">
        <v>8.4</v>
      </c>
      <c r="E46" s="36">
        <v>7.3</v>
      </c>
      <c r="F46" s="36">
        <v>75.94</v>
      </c>
      <c r="G46" s="36">
        <v>182935.9</v>
      </c>
    </row>
    <row r="47" spans="2:7" x14ac:dyDescent="0.35">
      <c r="B47" s="71" t="s">
        <v>107</v>
      </c>
      <c r="C47" s="36">
        <v>8.44</v>
      </c>
      <c r="D47" s="36">
        <v>8.36</v>
      </c>
      <c r="E47" s="36">
        <v>6.14</v>
      </c>
      <c r="F47" s="36">
        <v>77.06</v>
      </c>
      <c r="G47" s="36">
        <v>183274.6</v>
      </c>
    </row>
    <row r="48" spans="2:7" x14ac:dyDescent="0.35">
      <c r="B48" s="71" t="s">
        <v>108</v>
      </c>
      <c r="C48" s="36">
        <v>10.5</v>
      </c>
      <c r="D48" s="36">
        <v>8.5299999999999994</v>
      </c>
      <c r="E48" s="36">
        <v>6.31</v>
      </c>
      <c r="F48" s="36">
        <v>74.66</v>
      </c>
      <c r="G48" s="36">
        <v>150918.70000000001</v>
      </c>
    </row>
    <row r="49" spans="2:7" x14ac:dyDescent="0.35">
      <c r="B49" s="71" t="s">
        <v>109</v>
      </c>
      <c r="C49" s="36">
        <v>9.34</v>
      </c>
      <c r="D49" s="36">
        <v>7.55</v>
      </c>
      <c r="E49" s="36">
        <v>8.6999999999999993</v>
      </c>
      <c r="F49" s="36">
        <v>74.41</v>
      </c>
      <c r="G49" s="36">
        <v>183251.3</v>
      </c>
    </row>
    <row r="50" spans="2:7" x14ac:dyDescent="0.35">
      <c r="B50" s="71" t="s">
        <v>110</v>
      </c>
      <c r="C50" s="36">
        <v>10.17</v>
      </c>
      <c r="D50" s="36">
        <v>7.78</v>
      </c>
      <c r="E50" s="36">
        <v>6.78</v>
      </c>
      <c r="F50" s="36">
        <v>75.260000000000005</v>
      </c>
      <c r="G50" s="36">
        <v>178267.7</v>
      </c>
    </row>
    <row r="51" spans="2:7" x14ac:dyDescent="0.35">
      <c r="B51" s="71" t="s">
        <v>111</v>
      </c>
      <c r="C51" s="36">
        <v>8.64</v>
      </c>
      <c r="D51" s="36">
        <v>6.47</v>
      </c>
      <c r="E51" s="36">
        <v>7.7</v>
      </c>
      <c r="F51" s="36">
        <v>77.19</v>
      </c>
      <c r="G51" s="36">
        <v>175965.4</v>
      </c>
    </row>
    <row r="52" spans="2:7" x14ac:dyDescent="0.35">
      <c r="B52" s="71" t="s">
        <v>112</v>
      </c>
      <c r="C52" s="36">
        <v>8.2200000000000006</v>
      </c>
      <c r="D52" s="36">
        <v>8.5</v>
      </c>
      <c r="E52" s="36">
        <v>9.09</v>
      </c>
      <c r="F52" s="36">
        <v>74.2</v>
      </c>
      <c r="G52" s="36">
        <v>161657.70000000001</v>
      </c>
    </row>
    <row r="53" spans="2:7" x14ac:dyDescent="0.35">
      <c r="B53" s="71" t="s">
        <v>113</v>
      </c>
      <c r="C53" s="36">
        <v>9.92</v>
      </c>
      <c r="D53" s="36">
        <v>6.67</v>
      </c>
      <c r="E53" s="36">
        <v>7.14</v>
      </c>
      <c r="F53" s="36">
        <v>76.27</v>
      </c>
      <c r="G53" s="36">
        <v>178917.1</v>
      </c>
    </row>
    <row r="54" spans="2:7" x14ac:dyDescent="0.35">
      <c r="B54" s="71" t="s">
        <v>114</v>
      </c>
      <c r="C54" s="36">
        <v>11.08</v>
      </c>
      <c r="D54" s="36">
        <v>7.87</v>
      </c>
      <c r="E54" s="36">
        <v>8.39</v>
      </c>
      <c r="F54" s="36">
        <v>72.66</v>
      </c>
      <c r="G54" s="36">
        <v>180312.7</v>
      </c>
    </row>
    <row r="55" spans="2:7" x14ac:dyDescent="0.35">
      <c r="B55" s="71" t="s">
        <v>115</v>
      </c>
      <c r="C55" s="36">
        <v>10.45</v>
      </c>
      <c r="D55" s="36">
        <v>7.88</v>
      </c>
      <c r="E55" s="36">
        <v>9.8699999999999992</v>
      </c>
      <c r="F55" s="36">
        <v>71.8</v>
      </c>
      <c r="G55" s="36">
        <v>175852.2</v>
      </c>
    </row>
    <row r="56" spans="2:7" x14ac:dyDescent="0.35">
      <c r="B56" s="71" t="s">
        <v>116</v>
      </c>
      <c r="C56" s="36">
        <v>11.42</v>
      </c>
      <c r="D56" s="36">
        <v>9.0399999999999991</v>
      </c>
      <c r="E56" s="36">
        <v>8.6</v>
      </c>
      <c r="F56" s="36">
        <v>70.94</v>
      </c>
      <c r="G56" s="36">
        <v>235778.1</v>
      </c>
    </row>
    <row r="57" spans="2:7" x14ac:dyDescent="0.35">
      <c r="B57" s="71" t="s">
        <v>117</v>
      </c>
      <c r="C57" s="36">
        <v>10.69</v>
      </c>
      <c r="D57" s="36">
        <v>9.7100000000000009</v>
      </c>
      <c r="E57" s="36">
        <v>8.34</v>
      </c>
      <c r="F57" s="36">
        <v>71.260000000000005</v>
      </c>
      <c r="G57" s="36">
        <v>155753.79999999999</v>
      </c>
    </row>
    <row r="58" spans="2:7" x14ac:dyDescent="0.35">
      <c r="B58" s="71" t="s">
        <v>118</v>
      </c>
      <c r="C58" s="36">
        <v>10.25</v>
      </c>
      <c r="D58" s="36">
        <v>8.5</v>
      </c>
      <c r="E58" s="36">
        <v>7.88</v>
      </c>
      <c r="F58" s="36">
        <v>73.37</v>
      </c>
      <c r="G58" s="36">
        <v>190005.9</v>
      </c>
    </row>
    <row r="59" spans="2:7" x14ac:dyDescent="0.35">
      <c r="B59" s="71" t="s">
        <v>119</v>
      </c>
      <c r="C59" s="36">
        <v>10.23</v>
      </c>
      <c r="D59" s="36">
        <v>9.6</v>
      </c>
      <c r="E59" s="36">
        <v>6.43</v>
      </c>
      <c r="F59" s="36">
        <v>73.739999999999995</v>
      </c>
      <c r="G59" s="36">
        <v>234290.4</v>
      </c>
    </row>
    <row r="60" spans="2:7" x14ac:dyDescent="0.35">
      <c r="B60" s="71" t="s">
        <v>120</v>
      </c>
      <c r="C60" s="36">
        <v>9.65</v>
      </c>
      <c r="D60" s="36">
        <v>10.41</v>
      </c>
      <c r="E60" s="36">
        <v>8.2200000000000006</v>
      </c>
      <c r="F60" s="36">
        <v>71.72</v>
      </c>
      <c r="G60" s="36">
        <v>223710</v>
      </c>
    </row>
    <row r="61" spans="2:7" x14ac:dyDescent="0.35">
      <c r="B61" s="71" t="s">
        <v>121</v>
      </c>
      <c r="C61" s="36">
        <v>9.92</v>
      </c>
      <c r="D61" s="36">
        <v>8.82</v>
      </c>
      <c r="E61" s="36">
        <v>6.16</v>
      </c>
      <c r="F61" s="36">
        <v>75.11</v>
      </c>
      <c r="G61" s="36">
        <v>162973.29999999999</v>
      </c>
    </row>
    <row r="62" spans="2:7" x14ac:dyDescent="0.35">
      <c r="B62" s="71" t="s">
        <v>122</v>
      </c>
      <c r="C62" s="36">
        <v>10.78</v>
      </c>
      <c r="D62" s="36">
        <v>8.44</v>
      </c>
      <c r="E62" s="36">
        <v>9.6199999999999992</v>
      </c>
      <c r="F62" s="36">
        <v>71.16</v>
      </c>
      <c r="G62" s="36">
        <v>183237.1</v>
      </c>
    </row>
    <row r="63" spans="2:7" x14ac:dyDescent="0.35">
      <c r="B63" s="71" t="s">
        <v>123</v>
      </c>
      <c r="C63" s="36">
        <v>11.35</v>
      </c>
      <c r="D63" s="36">
        <v>8.2899999999999991</v>
      </c>
      <c r="E63" s="36">
        <v>9.25</v>
      </c>
      <c r="F63" s="36">
        <v>71.099999999999994</v>
      </c>
      <c r="G63" s="36">
        <v>209976</v>
      </c>
    </row>
    <row r="64" spans="2:7" x14ac:dyDescent="0.35">
      <c r="B64" s="71" t="s">
        <v>124</v>
      </c>
      <c r="C64" s="36">
        <v>9.6</v>
      </c>
      <c r="D64" s="36">
        <v>8.6</v>
      </c>
      <c r="E64" s="36">
        <v>7.61</v>
      </c>
      <c r="F64" s="36">
        <v>74.19</v>
      </c>
      <c r="G64" s="36">
        <v>181105.5</v>
      </c>
    </row>
    <row r="65" spans="2:7" x14ac:dyDescent="0.35">
      <c r="B65" s="71" t="s">
        <v>125</v>
      </c>
      <c r="C65" s="36">
        <v>12.08</v>
      </c>
      <c r="D65" s="36">
        <v>7.38</v>
      </c>
      <c r="E65" s="36">
        <v>7.04</v>
      </c>
      <c r="F65" s="36">
        <v>73.5</v>
      </c>
      <c r="G65" s="36">
        <v>203759.2</v>
      </c>
    </row>
    <row r="66" spans="2:7" x14ac:dyDescent="0.35">
      <c r="B66" s="71" t="s">
        <v>126</v>
      </c>
      <c r="C66" s="36">
        <v>11.94</v>
      </c>
      <c r="D66" s="36">
        <v>8.6199999999999992</v>
      </c>
      <c r="E66" s="36">
        <v>6.63</v>
      </c>
      <c r="F66" s="36">
        <v>72.81</v>
      </c>
      <c r="G66" s="36">
        <v>213725.6</v>
      </c>
    </row>
    <row r="67" spans="2:7" x14ac:dyDescent="0.35">
      <c r="B67" s="71" t="s">
        <v>127</v>
      </c>
      <c r="C67" s="36">
        <v>10.29</v>
      </c>
      <c r="D67" s="36">
        <v>6.33</v>
      </c>
      <c r="E67" s="36">
        <v>7.86</v>
      </c>
      <c r="F67" s="36">
        <v>75.52</v>
      </c>
      <c r="G67" s="36">
        <v>276674.7</v>
      </c>
    </row>
    <row r="68" spans="2:7" x14ac:dyDescent="0.35">
      <c r="B68" s="71" t="s">
        <v>128</v>
      </c>
      <c r="C68" s="36">
        <v>10.92</v>
      </c>
      <c r="D68" s="36">
        <v>9.6300000000000008</v>
      </c>
      <c r="E68" s="36">
        <v>6.68</v>
      </c>
      <c r="F68" s="36">
        <v>72.78</v>
      </c>
      <c r="G68" s="36">
        <v>242402.6</v>
      </c>
    </row>
    <row r="69" spans="2:7" x14ac:dyDescent="0.35">
      <c r="B69" s="71" t="s">
        <v>129</v>
      </c>
      <c r="C69" s="36">
        <v>10.27</v>
      </c>
      <c r="D69" s="36">
        <v>8.92</v>
      </c>
      <c r="E69" s="36">
        <v>7.05</v>
      </c>
      <c r="F69" s="36">
        <v>73.760000000000005</v>
      </c>
      <c r="G69" s="36">
        <v>205061.65</v>
      </c>
    </row>
    <row r="70" spans="2:7" x14ac:dyDescent="0.35">
      <c r="B70" s="71" t="s">
        <v>130</v>
      </c>
      <c r="C70" s="36">
        <v>9.7899999999999991</v>
      </c>
      <c r="D70" s="36">
        <v>8.58</v>
      </c>
      <c r="E70" s="36">
        <v>7.89</v>
      </c>
      <c r="F70" s="36">
        <v>73.739999999999995</v>
      </c>
      <c r="G70" s="36">
        <v>196121.9</v>
      </c>
    </row>
    <row r="71" spans="2:7" x14ac:dyDescent="0.35">
      <c r="B71" s="71" t="s">
        <v>131</v>
      </c>
      <c r="C71" s="36">
        <v>8.5299999999999994</v>
      </c>
      <c r="D71" s="36">
        <v>9.56</v>
      </c>
      <c r="E71" s="36">
        <v>8.82</v>
      </c>
      <c r="F71" s="36">
        <v>73.09</v>
      </c>
      <c r="G71" s="36">
        <v>199700.3</v>
      </c>
    </row>
    <row r="72" spans="2:7" x14ac:dyDescent="0.35">
      <c r="B72" s="71" t="s">
        <v>132</v>
      </c>
      <c r="C72" s="36">
        <v>7.59</v>
      </c>
      <c r="D72" s="36">
        <v>8.09</v>
      </c>
      <c r="E72" s="36">
        <v>9.77</v>
      </c>
      <c r="F72" s="36">
        <v>74.55</v>
      </c>
      <c r="G72" s="36">
        <v>225061.3</v>
      </c>
    </row>
    <row r="74" spans="2:7" ht="15.5" x14ac:dyDescent="0.35">
      <c r="B74" t="s">
        <v>139</v>
      </c>
    </row>
  </sheetData>
  <mergeCells count="6">
    <mergeCell ref="G40:G41"/>
    <mergeCell ref="B40:B41"/>
    <mergeCell ref="C40:C41"/>
    <mergeCell ref="D40:D41"/>
    <mergeCell ref="E40:E41"/>
    <mergeCell ref="F40:F4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E18" sqref="E18"/>
    </sheetView>
  </sheetViews>
  <sheetFormatPr defaultColWidth="8.81640625" defaultRowHeight="14.5" x14ac:dyDescent="0.35"/>
  <cols>
    <col min="2" max="2" width="12.453125" customWidth="1"/>
    <col min="3" max="3" width="19.453125" customWidth="1"/>
    <col min="4" max="5" width="10.81640625" customWidth="1"/>
    <col min="8" max="8" width="18.54296875" bestFit="1" customWidth="1"/>
    <col min="9" max="12" width="11.26953125" customWidth="1"/>
    <col min="13" max="13" width="18.81640625" customWidth="1"/>
    <col min="14" max="14" width="11.26953125" customWidth="1"/>
  </cols>
  <sheetData>
    <row r="2" spans="2:5" ht="15.5" x14ac:dyDescent="0.35">
      <c r="B2" s="1" t="s">
        <v>210</v>
      </c>
    </row>
    <row r="4" spans="2:5" ht="15.5" x14ac:dyDescent="0.35">
      <c r="B4" s="6"/>
      <c r="C4" s="6"/>
      <c r="D4" s="7" t="s">
        <v>9</v>
      </c>
      <c r="E4" s="7" t="s">
        <v>3</v>
      </c>
    </row>
    <row r="5" spans="2:5" ht="15.5" x14ac:dyDescent="0.35">
      <c r="B5" s="260" t="s">
        <v>18</v>
      </c>
      <c r="C5" s="261"/>
      <c r="D5" s="40">
        <v>92</v>
      </c>
      <c r="E5" s="40">
        <v>92</v>
      </c>
    </row>
    <row r="6" spans="2:5" ht="15.5" x14ac:dyDescent="0.35">
      <c r="B6" s="260" t="s">
        <v>19</v>
      </c>
      <c r="C6" s="261"/>
      <c r="D6" s="41"/>
      <c r="E6" s="41"/>
    </row>
    <row r="7" spans="2:5" ht="15.5" x14ac:dyDescent="0.35">
      <c r="B7" s="10" t="s">
        <v>34</v>
      </c>
      <c r="C7" s="44" t="s">
        <v>20</v>
      </c>
      <c r="D7" s="40">
        <v>91</v>
      </c>
      <c r="E7" s="40">
        <v>95</v>
      </c>
    </row>
    <row r="8" spans="2:5" ht="15.5" x14ac:dyDescent="0.35">
      <c r="B8" s="10"/>
      <c r="C8" s="44" t="s">
        <v>21</v>
      </c>
      <c r="D8" s="40">
        <v>93</v>
      </c>
      <c r="E8" s="40">
        <v>91</v>
      </c>
    </row>
    <row r="9" spans="2:5" ht="15.5" x14ac:dyDescent="0.35">
      <c r="B9" s="39" t="s">
        <v>22</v>
      </c>
      <c r="C9" s="44"/>
      <c r="D9" s="40"/>
      <c r="E9" s="40"/>
    </row>
    <row r="10" spans="2:5" ht="15.5" x14ac:dyDescent="0.35">
      <c r="B10" s="10" t="s">
        <v>34</v>
      </c>
      <c r="C10" s="44" t="s">
        <v>23</v>
      </c>
      <c r="D10" s="40">
        <v>91</v>
      </c>
      <c r="E10" s="40">
        <v>92</v>
      </c>
    </row>
    <row r="11" spans="2:5" ht="15.5" x14ac:dyDescent="0.35">
      <c r="B11" s="10" t="s">
        <v>34</v>
      </c>
      <c r="C11" s="44" t="s">
        <v>239</v>
      </c>
      <c r="D11" s="40">
        <v>97</v>
      </c>
      <c r="E11" s="40">
        <v>95</v>
      </c>
    </row>
    <row r="12" spans="2:5" ht="15.5" x14ac:dyDescent="0.35">
      <c r="B12" s="10" t="s">
        <v>34</v>
      </c>
      <c r="C12" s="44" t="s">
        <v>240</v>
      </c>
      <c r="D12" s="40">
        <v>85</v>
      </c>
      <c r="E12" s="40">
        <v>88</v>
      </c>
    </row>
    <row r="13" spans="2:5" ht="15.75" customHeight="1" x14ac:dyDescent="0.35">
      <c r="B13" s="10" t="s">
        <v>34</v>
      </c>
      <c r="C13" s="44" t="s">
        <v>241</v>
      </c>
      <c r="D13" s="40">
        <v>94</v>
      </c>
      <c r="E13" s="40">
        <v>92</v>
      </c>
    </row>
    <row r="14" spans="2:5" ht="16.5" customHeight="1" x14ac:dyDescent="0.35">
      <c r="B14" s="10" t="s">
        <v>34</v>
      </c>
      <c r="C14" s="44" t="s">
        <v>242</v>
      </c>
      <c r="D14" s="40">
        <v>96</v>
      </c>
      <c r="E14" s="40">
        <v>91</v>
      </c>
    </row>
    <row r="15" spans="2:5" ht="15.5" x14ac:dyDescent="0.35">
      <c r="B15" s="39" t="s">
        <v>36</v>
      </c>
      <c r="C15" s="44"/>
      <c r="D15" s="40"/>
      <c r="E15" s="40"/>
    </row>
    <row r="16" spans="2:5" ht="15.5" x14ac:dyDescent="0.35">
      <c r="B16" s="10" t="s">
        <v>34</v>
      </c>
      <c r="C16" s="44" t="s">
        <v>5</v>
      </c>
      <c r="D16" s="40">
        <v>96</v>
      </c>
      <c r="E16" s="40">
        <v>97</v>
      </c>
    </row>
    <row r="17" spans="2:5" ht="15.5" x14ac:dyDescent="0.35">
      <c r="B17" s="10" t="s">
        <v>34</v>
      </c>
      <c r="C17" s="44" t="s">
        <v>37</v>
      </c>
      <c r="D17" s="40">
        <v>93</v>
      </c>
      <c r="E17" s="40">
        <v>87</v>
      </c>
    </row>
    <row r="18" spans="2:5" ht="15.5" x14ac:dyDescent="0.35">
      <c r="B18" s="10" t="s">
        <v>34</v>
      </c>
      <c r="C18" s="44" t="s">
        <v>38</v>
      </c>
      <c r="D18" s="40">
        <v>87</v>
      </c>
      <c r="E18" s="40">
        <v>89</v>
      </c>
    </row>
    <row r="19" spans="2:5" x14ac:dyDescent="0.35">
      <c r="B19" s="95" t="s">
        <v>234</v>
      </c>
    </row>
  </sheetData>
  <mergeCells count="2">
    <mergeCell ref="B5:C5"/>
    <mergeCell ref="B6:C6"/>
  </mergeCells>
  <pageMargins left="0.7" right="0.7" top="0.75" bottom="0.75" header="0.3" footer="0.3"/>
  <pageSetup orientation="portrait" horizontalDpi="4294967292" verticalDpi="429496729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5"/>
  <sheetViews>
    <sheetView topLeftCell="A8" zoomScaleNormal="100" workbookViewId="0">
      <selection activeCell="L58" sqref="L58"/>
    </sheetView>
  </sheetViews>
  <sheetFormatPr defaultColWidth="11.453125" defaultRowHeight="14.5" x14ac:dyDescent="0.35"/>
  <cols>
    <col min="2" max="2" width="20.81640625" customWidth="1"/>
    <col min="9" max="9" width="14.1796875" customWidth="1"/>
  </cols>
  <sheetData>
    <row r="2" spans="2:9" ht="15.5" x14ac:dyDescent="0.35">
      <c r="B2" s="11" t="s">
        <v>199</v>
      </c>
    </row>
    <row r="4" spans="2:9" x14ac:dyDescent="0.35">
      <c r="B4" s="417" t="s">
        <v>140</v>
      </c>
      <c r="C4" s="426" t="s">
        <v>141</v>
      </c>
      <c r="D4" s="426" t="s">
        <v>142</v>
      </c>
      <c r="E4" s="426" t="s">
        <v>143</v>
      </c>
      <c r="F4" s="426"/>
      <c r="G4" s="385" t="s">
        <v>144</v>
      </c>
      <c r="H4" s="418" t="s">
        <v>145</v>
      </c>
      <c r="I4" s="418" t="s">
        <v>146</v>
      </c>
    </row>
    <row r="5" spans="2:9" x14ac:dyDescent="0.35">
      <c r="B5" s="417"/>
      <c r="C5" s="426"/>
      <c r="D5" s="426"/>
      <c r="E5" s="426"/>
      <c r="F5" s="426"/>
      <c r="G5" s="430"/>
      <c r="H5" s="418"/>
      <c r="I5" s="418"/>
    </row>
    <row r="6" spans="2:9" x14ac:dyDescent="0.35">
      <c r="B6" s="417"/>
      <c r="C6" s="426"/>
      <c r="D6" s="426"/>
      <c r="E6" s="15" t="s">
        <v>147</v>
      </c>
      <c r="F6" s="15" t="s">
        <v>148</v>
      </c>
      <c r="G6" s="431"/>
      <c r="H6" s="418"/>
      <c r="I6" s="418"/>
    </row>
    <row r="7" spans="2:9" ht="15.5" x14ac:dyDescent="0.35">
      <c r="B7" s="2" t="s">
        <v>18</v>
      </c>
      <c r="C7" s="19">
        <v>84.600000000000009</v>
      </c>
      <c r="D7" s="19">
        <v>0.36</v>
      </c>
      <c r="E7" s="19">
        <v>83.9</v>
      </c>
      <c r="F7" s="19">
        <v>85.300000000000011</v>
      </c>
      <c r="G7" s="37">
        <v>4.2000000000000006E-3</v>
      </c>
      <c r="H7" s="38">
        <v>1.68</v>
      </c>
      <c r="I7" s="4">
        <v>16841</v>
      </c>
    </row>
    <row r="8" spans="2:9" ht="15.5" x14ac:dyDescent="0.35">
      <c r="B8" s="2" t="s">
        <v>80</v>
      </c>
      <c r="C8" s="419"/>
      <c r="D8" s="420"/>
      <c r="E8" s="420"/>
      <c r="F8" s="420"/>
      <c r="G8" s="420"/>
      <c r="H8" s="420"/>
      <c r="I8" s="421"/>
    </row>
    <row r="9" spans="2:9" x14ac:dyDescent="0.35">
      <c r="B9" s="3" t="s">
        <v>20</v>
      </c>
      <c r="C9" s="36">
        <v>91.5</v>
      </c>
      <c r="D9" s="36">
        <v>0.69000000000000006</v>
      </c>
      <c r="E9" s="36">
        <v>90.2</v>
      </c>
      <c r="F9" s="36">
        <v>92.9</v>
      </c>
      <c r="G9" s="37">
        <v>7.6E-3</v>
      </c>
      <c r="H9" s="19">
        <v>2.61</v>
      </c>
      <c r="I9" s="4">
        <v>3768</v>
      </c>
    </row>
    <row r="10" spans="2:9" x14ac:dyDescent="0.35">
      <c r="B10" s="3" t="s">
        <v>21</v>
      </c>
      <c r="C10" s="36">
        <v>82.300000000000011</v>
      </c>
      <c r="D10" s="36">
        <v>0.41000000000000003</v>
      </c>
      <c r="E10" s="36">
        <v>81.5</v>
      </c>
      <c r="F10" s="36">
        <v>83.2</v>
      </c>
      <c r="G10" s="37">
        <v>5.0000000000000001E-3</v>
      </c>
      <c r="H10" s="19">
        <v>1.52</v>
      </c>
      <c r="I10" s="4">
        <v>13073</v>
      </c>
    </row>
    <row r="11" spans="2:9" ht="15.5" x14ac:dyDescent="0.35">
      <c r="B11" s="2" t="s">
        <v>22</v>
      </c>
      <c r="C11" s="419"/>
      <c r="D11" s="420"/>
      <c r="E11" s="420"/>
      <c r="F11" s="420"/>
      <c r="G11" s="420"/>
      <c r="H11" s="420"/>
      <c r="I11" s="421"/>
    </row>
    <row r="12" spans="2:9" x14ac:dyDescent="0.35">
      <c r="B12" s="3" t="s">
        <v>23</v>
      </c>
      <c r="C12" s="36">
        <v>91.4</v>
      </c>
      <c r="D12" s="36">
        <v>0.94000000000000006</v>
      </c>
      <c r="E12" s="36">
        <v>89.5</v>
      </c>
      <c r="F12" s="36">
        <v>93.2</v>
      </c>
      <c r="G12" s="37">
        <v>1.03E-2</v>
      </c>
      <c r="H12" s="19">
        <v>3.64</v>
      </c>
      <c r="I12" s="4">
        <v>2369</v>
      </c>
    </row>
    <row r="13" spans="2:9" x14ac:dyDescent="0.35">
      <c r="B13" s="3" t="s">
        <v>239</v>
      </c>
      <c r="C13" s="36">
        <v>83.5</v>
      </c>
      <c r="D13" s="36">
        <v>0.67</v>
      </c>
      <c r="E13" s="36">
        <v>82.2</v>
      </c>
      <c r="F13" s="36">
        <v>84.800000000000011</v>
      </c>
      <c r="G13" s="37">
        <v>8.0000000000000002E-3</v>
      </c>
      <c r="H13" s="19">
        <v>1.17</v>
      </c>
      <c r="I13" s="4">
        <v>4083</v>
      </c>
    </row>
    <row r="14" spans="2:9" x14ac:dyDescent="0.35">
      <c r="B14" s="3" t="s">
        <v>240</v>
      </c>
      <c r="C14" s="36">
        <v>81.2</v>
      </c>
      <c r="D14" s="36">
        <v>0.88</v>
      </c>
      <c r="E14" s="36">
        <v>79.400000000000006</v>
      </c>
      <c r="F14" s="36">
        <v>82.9</v>
      </c>
      <c r="G14" s="37">
        <v>1.0800000000000001E-2</v>
      </c>
      <c r="H14" s="19">
        <v>1.84</v>
      </c>
      <c r="I14" s="4">
        <v>3954</v>
      </c>
    </row>
    <row r="15" spans="2:9" x14ac:dyDescent="0.35">
      <c r="B15" s="3" t="s">
        <v>241</v>
      </c>
      <c r="C15" s="36">
        <v>84.9</v>
      </c>
      <c r="D15" s="36">
        <v>0.87</v>
      </c>
      <c r="E15" s="36">
        <v>83.2</v>
      </c>
      <c r="F15" s="36">
        <v>86.600000000000009</v>
      </c>
      <c r="G15" s="37">
        <v>1.03E-2</v>
      </c>
      <c r="H15" s="19">
        <v>1.58</v>
      </c>
      <c r="I15" s="4">
        <v>2808</v>
      </c>
    </row>
    <row r="16" spans="2:9" x14ac:dyDescent="0.35">
      <c r="B16" s="3" t="s">
        <v>242</v>
      </c>
      <c r="C16" s="36">
        <v>83.100000000000009</v>
      </c>
      <c r="D16" s="36">
        <v>0.76</v>
      </c>
      <c r="E16" s="36">
        <v>81.600000000000009</v>
      </c>
      <c r="F16" s="36">
        <v>84.600000000000009</v>
      </c>
      <c r="G16" s="37">
        <v>9.1999999999999998E-3</v>
      </c>
      <c r="H16" s="19">
        <v>1.6400000000000001</v>
      </c>
      <c r="I16" s="4">
        <v>3627</v>
      </c>
    </row>
    <row r="17" spans="2:14" ht="15.5" x14ac:dyDescent="0.35">
      <c r="B17" s="2" t="s">
        <v>149</v>
      </c>
      <c r="C17" s="422"/>
      <c r="D17" s="423"/>
      <c r="E17" s="423"/>
      <c r="F17" s="423"/>
      <c r="G17" s="423"/>
      <c r="H17" s="423"/>
      <c r="I17" s="424"/>
    </row>
    <row r="18" spans="2:14" x14ac:dyDescent="0.35">
      <c r="B18" s="3" t="s">
        <v>150</v>
      </c>
      <c r="C18" s="36">
        <v>85.9</v>
      </c>
      <c r="D18" s="36">
        <v>0.56000000000000005</v>
      </c>
      <c r="E18" s="36">
        <v>84.800000000000011</v>
      </c>
      <c r="F18" s="36">
        <v>87</v>
      </c>
      <c r="G18" s="37">
        <v>6.5000000000000006E-3</v>
      </c>
      <c r="H18" s="19">
        <v>1.68</v>
      </c>
      <c r="I18" s="4">
        <v>6575</v>
      </c>
    </row>
    <row r="19" spans="2:14" x14ac:dyDescent="0.35">
      <c r="B19" s="3" t="s">
        <v>151</v>
      </c>
      <c r="C19" s="36">
        <v>87.2</v>
      </c>
      <c r="D19" s="36">
        <v>0.5</v>
      </c>
      <c r="E19" s="36">
        <v>86.300000000000011</v>
      </c>
      <c r="F19" s="36">
        <v>88.2</v>
      </c>
      <c r="G19" s="37">
        <v>5.8000000000000005E-3</v>
      </c>
      <c r="H19" s="19">
        <v>1.23</v>
      </c>
      <c r="I19" s="4">
        <v>5331</v>
      </c>
    </row>
    <row r="20" spans="2:14" x14ac:dyDescent="0.35">
      <c r="B20" s="3" t="s">
        <v>152</v>
      </c>
      <c r="C20" s="36">
        <v>80.100000000000009</v>
      </c>
      <c r="D20" s="36">
        <v>0.68</v>
      </c>
      <c r="E20" s="36">
        <v>78.800000000000011</v>
      </c>
      <c r="F20" s="36">
        <v>81.5</v>
      </c>
      <c r="G20" s="37">
        <v>8.5000000000000006E-3</v>
      </c>
      <c r="H20" s="19">
        <v>1.48</v>
      </c>
      <c r="I20" s="4">
        <v>4935</v>
      </c>
    </row>
    <row r="21" spans="2:14" ht="15.5" x14ac:dyDescent="0.35">
      <c r="B21" s="2" t="s">
        <v>28</v>
      </c>
      <c r="C21" s="419"/>
      <c r="D21" s="420"/>
      <c r="E21" s="420"/>
      <c r="F21" s="420"/>
      <c r="G21" s="420"/>
      <c r="H21" s="420"/>
      <c r="I21" s="421"/>
    </row>
    <row r="22" spans="2:14" x14ac:dyDescent="0.35">
      <c r="B22" s="3" t="s">
        <v>29</v>
      </c>
      <c r="C22" s="36">
        <v>71.600000000000009</v>
      </c>
      <c r="D22" s="36">
        <v>1.1000000000000001</v>
      </c>
      <c r="E22" s="36">
        <v>69.5</v>
      </c>
      <c r="F22" s="36">
        <v>73.8</v>
      </c>
      <c r="G22" s="37">
        <v>1.5300000000000001E-2</v>
      </c>
      <c r="H22" s="19">
        <v>1.47</v>
      </c>
      <c r="I22" s="4">
        <v>2558</v>
      </c>
      <c r="N22" s="43"/>
    </row>
    <row r="23" spans="2:14" x14ac:dyDescent="0.35">
      <c r="B23" s="3" t="s">
        <v>30</v>
      </c>
      <c r="C23" s="36">
        <v>78.800000000000011</v>
      </c>
      <c r="D23" s="36">
        <v>0.96</v>
      </c>
      <c r="E23" s="36">
        <v>77</v>
      </c>
      <c r="F23" s="36">
        <v>80.7</v>
      </c>
      <c r="G23" s="37">
        <v>1.2100000000000001E-2</v>
      </c>
      <c r="H23" s="19">
        <v>1.56</v>
      </c>
      <c r="I23" s="4">
        <v>2884</v>
      </c>
      <c r="N23" s="43"/>
    </row>
    <row r="24" spans="2:14" x14ac:dyDescent="0.35">
      <c r="B24" s="3" t="s">
        <v>31</v>
      </c>
      <c r="C24" s="36">
        <v>83.5</v>
      </c>
      <c r="D24" s="36">
        <v>0.73</v>
      </c>
      <c r="E24" s="36">
        <v>82</v>
      </c>
      <c r="F24" s="36">
        <v>84.9</v>
      </c>
      <c r="G24" s="37">
        <v>8.7000000000000011E-3</v>
      </c>
      <c r="H24" s="19">
        <v>1.23</v>
      </c>
      <c r="I24" s="4">
        <v>3201</v>
      </c>
      <c r="N24" s="43"/>
    </row>
    <row r="25" spans="2:14" x14ac:dyDescent="0.35">
      <c r="B25" s="3" t="s">
        <v>32</v>
      </c>
      <c r="C25" s="36">
        <v>87.600000000000009</v>
      </c>
      <c r="D25" s="36">
        <v>0.67</v>
      </c>
      <c r="E25" s="36">
        <v>86.300000000000011</v>
      </c>
      <c r="F25" s="36">
        <v>88.9</v>
      </c>
      <c r="G25" s="37">
        <v>7.7000000000000002E-3</v>
      </c>
      <c r="H25" s="19">
        <v>1.52</v>
      </c>
      <c r="I25" s="4">
        <v>3588</v>
      </c>
      <c r="N25" s="43"/>
    </row>
    <row r="26" spans="2:14" x14ac:dyDescent="0.35">
      <c r="B26" s="3" t="s">
        <v>33</v>
      </c>
      <c r="C26" s="36">
        <v>93</v>
      </c>
      <c r="D26" s="36">
        <v>0.5</v>
      </c>
      <c r="E26" s="36">
        <v>92</v>
      </c>
      <c r="F26" s="36">
        <v>94</v>
      </c>
      <c r="G26" s="37">
        <v>5.3E-3</v>
      </c>
      <c r="H26" s="19">
        <v>1.86</v>
      </c>
      <c r="I26" s="4">
        <v>4610</v>
      </c>
      <c r="N26" s="43"/>
    </row>
    <row r="27" spans="2:14" ht="15.5" x14ac:dyDescent="0.35">
      <c r="B27" s="2" t="s">
        <v>160</v>
      </c>
      <c r="C27" s="419"/>
      <c r="D27" s="420"/>
      <c r="E27" s="420"/>
      <c r="F27" s="420"/>
      <c r="G27" s="420"/>
      <c r="H27" s="420"/>
      <c r="I27" s="421"/>
    </row>
    <row r="28" spans="2:14" x14ac:dyDescent="0.35">
      <c r="B28" s="3" t="s">
        <v>103</v>
      </c>
      <c r="C28" s="36">
        <v>94.5</v>
      </c>
      <c r="D28" s="36">
        <v>1.1000000000000001</v>
      </c>
      <c r="E28" s="36">
        <v>92.4</v>
      </c>
      <c r="F28" s="36">
        <v>96.7</v>
      </c>
      <c r="G28" s="37">
        <v>1.17E-2</v>
      </c>
      <c r="H28" s="19">
        <v>1.43</v>
      </c>
      <c r="I28" s="4">
        <v>752</v>
      </c>
    </row>
    <row r="29" spans="2:14" x14ac:dyDescent="0.35">
      <c r="B29" s="3" t="s">
        <v>104</v>
      </c>
      <c r="C29" s="36">
        <v>89.5</v>
      </c>
      <c r="D29" s="36">
        <v>1.48</v>
      </c>
      <c r="E29" s="36">
        <v>86.600000000000009</v>
      </c>
      <c r="F29" s="36">
        <v>92.4</v>
      </c>
      <c r="G29" s="37">
        <v>1.6500000000000001E-2</v>
      </c>
      <c r="H29" s="19">
        <v>4.1399999999999997</v>
      </c>
      <c r="I29" s="4">
        <v>753</v>
      </c>
    </row>
    <row r="30" spans="2:14" x14ac:dyDescent="0.35">
      <c r="B30" s="3" t="s">
        <v>105</v>
      </c>
      <c r="C30" s="36">
        <v>93.100000000000009</v>
      </c>
      <c r="D30" s="36">
        <v>1.01</v>
      </c>
      <c r="E30" s="36">
        <v>91.100000000000009</v>
      </c>
      <c r="F30" s="36">
        <v>95.100000000000009</v>
      </c>
      <c r="G30" s="37">
        <v>1.0800000000000001E-2</v>
      </c>
      <c r="H30" s="19">
        <v>1.31</v>
      </c>
      <c r="I30" s="4">
        <v>864</v>
      </c>
    </row>
    <row r="31" spans="2:14" x14ac:dyDescent="0.35">
      <c r="B31" s="3" t="s">
        <v>106</v>
      </c>
      <c r="C31" s="36">
        <v>86.9</v>
      </c>
      <c r="D31" s="36">
        <v>1.93</v>
      </c>
      <c r="E31" s="36">
        <v>83.100000000000009</v>
      </c>
      <c r="F31" s="36">
        <v>90.7</v>
      </c>
      <c r="G31" s="37">
        <v>2.2200000000000001E-2</v>
      </c>
      <c r="H31" s="19">
        <v>1.3</v>
      </c>
      <c r="I31" s="4">
        <v>448</v>
      </c>
    </row>
    <row r="32" spans="2:14" x14ac:dyDescent="0.35">
      <c r="B32" s="3" t="s">
        <v>107</v>
      </c>
      <c r="C32" s="36">
        <v>76.100000000000009</v>
      </c>
      <c r="D32" s="36">
        <v>1.84</v>
      </c>
      <c r="E32" s="36">
        <v>72.5</v>
      </c>
      <c r="F32" s="36">
        <v>79.7</v>
      </c>
      <c r="G32" s="37">
        <v>2.4200000000000003E-2</v>
      </c>
      <c r="H32" s="19">
        <v>0.85</v>
      </c>
      <c r="I32" s="4">
        <v>499</v>
      </c>
    </row>
    <row r="33" spans="2:9" x14ac:dyDescent="0.35">
      <c r="B33" s="3" t="s">
        <v>108</v>
      </c>
      <c r="C33" s="36">
        <v>79.300000000000011</v>
      </c>
      <c r="D33" s="36">
        <v>2.57</v>
      </c>
      <c r="E33" s="36">
        <v>74.3</v>
      </c>
      <c r="F33" s="36">
        <v>84.300000000000011</v>
      </c>
      <c r="G33" s="37">
        <v>3.2399999999999998E-2</v>
      </c>
      <c r="H33" s="19">
        <v>1.55</v>
      </c>
      <c r="I33" s="4">
        <v>545</v>
      </c>
    </row>
    <row r="34" spans="2:9" x14ac:dyDescent="0.35">
      <c r="B34" s="3" t="s">
        <v>109</v>
      </c>
      <c r="C34" s="36">
        <v>81.300000000000011</v>
      </c>
      <c r="D34" s="36">
        <v>1.97</v>
      </c>
      <c r="E34" s="36">
        <v>77.5</v>
      </c>
      <c r="F34" s="36">
        <v>85.2</v>
      </c>
      <c r="G34" s="37">
        <v>2.4300000000000002E-2</v>
      </c>
      <c r="H34" s="19">
        <v>1.17</v>
      </c>
      <c r="I34" s="4">
        <v>509</v>
      </c>
    </row>
    <row r="35" spans="2:9" x14ac:dyDescent="0.35">
      <c r="B35" s="3" t="s">
        <v>110</v>
      </c>
      <c r="C35" s="36">
        <v>87.4</v>
      </c>
      <c r="D35" s="36">
        <v>1.6400000000000001</v>
      </c>
      <c r="E35" s="36">
        <v>84.2</v>
      </c>
      <c r="F35" s="36">
        <v>90.600000000000009</v>
      </c>
      <c r="G35" s="37">
        <v>1.8800000000000001E-2</v>
      </c>
      <c r="H35" s="19">
        <v>1.1300000000000001</v>
      </c>
      <c r="I35" s="4">
        <v>530</v>
      </c>
    </row>
    <row r="36" spans="2:9" x14ac:dyDescent="0.35">
      <c r="B36" s="3" t="s">
        <v>111</v>
      </c>
      <c r="C36" s="36">
        <v>81.800000000000011</v>
      </c>
      <c r="D36" s="36">
        <v>2.06</v>
      </c>
      <c r="E36" s="36">
        <v>77.800000000000011</v>
      </c>
      <c r="F36" s="36">
        <v>85.9</v>
      </c>
      <c r="G36" s="37">
        <v>2.5100000000000001E-2</v>
      </c>
      <c r="H36" s="19">
        <v>1.08</v>
      </c>
      <c r="I36" s="4">
        <v>474</v>
      </c>
    </row>
    <row r="37" spans="2:9" x14ac:dyDescent="0.35">
      <c r="B37" s="3" t="s">
        <v>112</v>
      </c>
      <c r="C37" s="36">
        <v>84.5</v>
      </c>
      <c r="D37" s="36">
        <v>1.67</v>
      </c>
      <c r="E37" s="36">
        <v>81.2</v>
      </c>
      <c r="F37" s="36">
        <v>87.800000000000011</v>
      </c>
      <c r="G37" s="37">
        <v>1.9700000000000002E-2</v>
      </c>
      <c r="H37" s="19">
        <v>1.04</v>
      </c>
      <c r="I37" s="4">
        <v>546</v>
      </c>
    </row>
    <row r="38" spans="2:9" x14ac:dyDescent="0.35">
      <c r="B38" s="3" t="s">
        <v>113</v>
      </c>
      <c r="C38" s="36">
        <v>88.800000000000011</v>
      </c>
      <c r="D38" s="36">
        <v>1.6</v>
      </c>
      <c r="E38" s="36">
        <v>85.7</v>
      </c>
      <c r="F38" s="36">
        <v>92</v>
      </c>
      <c r="G38" s="37">
        <v>1.8000000000000002E-2</v>
      </c>
      <c r="H38" s="19">
        <v>1.47</v>
      </c>
      <c r="I38" s="4">
        <v>532</v>
      </c>
    </row>
    <row r="39" spans="2:9" x14ac:dyDescent="0.35">
      <c r="B39" s="3" t="s">
        <v>114</v>
      </c>
      <c r="C39" s="36">
        <v>85.300000000000011</v>
      </c>
      <c r="D39" s="36">
        <v>1.83</v>
      </c>
      <c r="E39" s="36">
        <v>81.7</v>
      </c>
      <c r="F39" s="36">
        <v>88.800000000000011</v>
      </c>
      <c r="G39" s="37">
        <v>2.1500000000000002E-2</v>
      </c>
      <c r="H39" s="19">
        <v>1.23</v>
      </c>
      <c r="I39" s="4">
        <v>527</v>
      </c>
    </row>
    <row r="40" spans="2:9" x14ac:dyDescent="0.35">
      <c r="B40" s="3" t="s">
        <v>115</v>
      </c>
      <c r="C40" s="36">
        <v>77.900000000000006</v>
      </c>
      <c r="D40" s="36">
        <v>2.0499999999999998</v>
      </c>
      <c r="E40" s="36">
        <v>73.8</v>
      </c>
      <c r="F40" s="36">
        <v>81.900000000000006</v>
      </c>
      <c r="G40" s="37">
        <v>2.64E-2</v>
      </c>
      <c r="H40" s="19">
        <v>1.1400000000000001</v>
      </c>
      <c r="I40" s="4">
        <v>565</v>
      </c>
    </row>
    <row r="41" spans="2:9" x14ac:dyDescent="0.35">
      <c r="B41" s="3" t="s">
        <v>116</v>
      </c>
      <c r="C41" s="36">
        <v>78.900000000000006</v>
      </c>
      <c r="D41" s="36">
        <v>2.7</v>
      </c>
      <c r="E41" s="36">
        <v>73.600000000000009</v>
      </c>
      <c r="F41" s="36">
        <v>84.100000000000009</v>
      </c>
      <c r="G41" s="37">
        <v>3.4200000000000001E-2</v>
      </c>
      <c r="H41" s="19">
        <v>2.95</v>
      </c>
      <c r="I41" s="4">
        <v>626</v>
      </c>
    </row>
    <row r="42" spans="2:9" x14ac:dyDescent="0.35">
      <c r="B42" s="3" t="s">
        <v>117</v>
      </c>
      <c r="C42" s="36">
        <v>79.5</v>
      </c>
      <c r="D42" s="36">
        <v>2.12</v>
      </c>
      <c r="E42" s="36">
        <v>75.3</v>
      </c>
      <c r="F42" s="36">
        <v>83.600000000000009</v>
      </c>
      <c r="G42" s="37">
        <v>2.6700000000000002E-2</v>
      </c>
      <c r="H42" s="19">
        <v>1.18</v>
      </c>
      <c r="I42" s="4">
        <v>564</v>
      </c>
    </row>
    <row r="43" spans="2:9" x14ac:dyDescent="0.35">
      <c r="B43" s="3" t="s">
        <v>118</v>
      </c>
      <c r="C43" s="36">
        <v>78.7</v>
      </c>
      <c r="D43" s="36">
        <v>2.67</v>
      </c>
      <c r="E43" s="36">
        <v>73.400000000000006</v>
      </c>
      <c r="F43" s="36">
        <v>83.9</v>
      </c>
      <c r="G43" s="37">
        <v>3.39E-2</v>
      </c>
      <c r="H43" s="19">
        <v>2.0499999999999998</v>
      </c>
      <c r="I43" s="4">
        <v>522</v>
      </c>
    </row>
    <row r="44" spans="2:9" x14ac:dyDescent="0.35">
      <c r="B44" s="3" t="s">
        <v>119</v>
      </c>
      <c r="C44" s="36">
        <v>80.2</v>
      </c>
      <c r="D44" s="36">
        <v>2.15</v>
      </c>
      <c r="E44" s="36">
        <v>76</v>
      </c>
      <c r="F44" s="36">
        <v>84.4</v>
      </c>
      <c r="G44" s="37">
        <v>2.6800000000000001E-2</v>
      </c>
      <c r="H44" s="19">
        <v>1.79</v>
      </c>
      <c r="I44" s="4">
        <v>594</v>
      </c>
    </row>
    <row r="45" spans="2:9" x14ac:dyDescent="0.35">
      <c r="B45" s="3" t="s">
        <v>120</v>
      </c>
      <c r="C45" s="36">
        <v>88.4</v>
      </c>
      <c r="D45" s="36">
        <v>1.9000000000000001</v>
      </c>
      <c r="E45" s="36">
        <v>84.7</v>
      </c>
      <c r="F45" s="36">
        <v>92.100000000000009</v>
      </c>
      <c r="G45" s="37">
        <v>2.1500000000000002E-2</v>
      </c>
      <c r="H45" s="19">
        <v>1.81</v>
      </c>
      <c r="I45" s="4">
        <v>556</v>
      </c>
    </row>
    <row r="46" spans="2:9" x14ac:dyDescent="0.35">
      <c r="B46" s="3" t="s">
        <v>121</v>
      </c>
      <c r="C46" s="36">
        <v>86.2</v>
      </c>
      <c r="D46" s="36">
        <v>2.0499999999999998</v>
      </c>
      <c r="E46" s="36">
        <v>82.100000000000009</v>
      </c>
      <c r="F46" s="36">
        <v>90.2</v>
      </c>
      <c r="G46" s="37">
        <v>2.3800000000000002E-2</v>
      </c>
      <c r="H46" s="19">
        <v>1.7</v>
      </c>
      <c r="I46" s="4">
        <v>555</v>
      </c>
    </row>
    <row r="47" spans="2:9" x14ac:dyDescent="0.35">
      <c r="B47" s="3" t="s">
        <v>122</v>
      </c>
      <c r="C47" s="36">
        <v>83.2</v>
      </c>
      <c r="D47" s="36">
        <v>1.8</v>
      </c>
      <c r="E47" s="36">
        <v>79.7</v>
      </c>
      <c r="F47" s="36">
        <v>86.800000000000011</v>
      </c>
      <c r="G47" s="37">
        <v>2.1600000000000001E-2</v>
      </c>
      <c r="H47" s="19">
        <v>1.07</v>
      </c>
      <c r="I47" s="4">
        <v>486</v>
      </c>
    </row>
    <row r="48" spans="2:9" x14ac:dyDescent="0.35">
      <c r="B48" s="3" t="s">
        <v>123</v>
      </c>
      <c r="C48" s="36">
        <v>85.300000000000011</v>
      </c>
      <c r="D48" s="36">
        <v>1.72</v>
      </c>
      <c r="E48" s="36">
        <v>81.900000000000006</v>
      </c>
      <c r="F48" s="36">
        <v>88.600000000000009</v>
      </c>
      <c r="G48" s="37">
        <v>2.01E-2</v>
      </c>
      <c r="H48" s="19">
        <v>1.45</v>
      </c>
      <c r="I48" s="4">
        <v>605</v>
      </c>
    </row>
    <row r="49" spans="2:12" x14ac:dyDescent="0.35">
      <c r="B49" s="3" t="s">
        <v>124</v>
      </c>
      <c r="C49" s="36">
        <v>83.100000000000009</v>
      </c>
      <c r="D49" s="36">
        <v>2.4900000000000002</v>
      </c>
      <c r="E49" s="36">
        <v>78.2</v>
      </c>
      <c r="F49" s="36">
        <v>88</v>
      </c>
      <c r="G49" s="37">
        <v>3.0000000000000002E-2</v>
      </c>
      <c r="H49" s="19">
        <v>2.36</v>
      </c>
      <c r="I49" s="4">
        <v>587</v>
      </c>
    </row>
    <row r="50" spans="2:12" x14ac:dyDescent="0.35">
      <c r="B50" s="3" t="s">
        <v>125</v>
      </c>
      <c r="C50" s="36">
        <v>86.600000000000009</v>
      </c>
      <c r="D50" s="36">
        <v>1.61</v>
      </c>
      <c r="E50" s="36">
        <v>83.5</v>
      </c>
      <c r="F50" s="36">
        <v>89.800000000000011</v>
      </c>
      <c r="G50" s="37">
        <v>1.8600000000000002E-2</v>
      </c>
      <c r="H50" s="19">
        <v>1.29</v>
      </c>
      <c r="I50" s="4">
        <v>575</v>
      </c>
    </row>
    <row r="51" spans="2:12" x14ac:dyDescent="0.35">
      <c r="B51" s="3" t="s">
        <v>126</v>
      </c>
      <c r="C51" s="36">
        <v>89.600000000000009</v>
      </c>
      <c r="D51" s="36">
        <v>1.6600000000000001</v>
      </c>
      <c r="E51" s="36">
        <v>86.300000000000011</v>
      </c>
      <c r="F51" s="36">
        <v>92.9</v>
      </c>
      <c r="G51" s="37">
        <v>1.8500000000000003E-2</v>
      </c>
      <c r="H51" s="19">
        <v>1.57</v>
      </c>
      <c r="I51" s="4">
        <v>531</v>
      </c>
    </row>
    <row r="52" spans="2:12" x14ac:dyDescent="0.35">
      <c r="B52" s="3" t="s">
        <v>127</v>
      </c>
      <c r="C52" s="36">
        <v>83.100000000000009</v>
      </c>
      <c r="D52" s="36">
        <v>1.96</v>
      </c>
      <c r="E52" s="36">
        <v>79.300000000000011</v>
      </c>
      <c r="F52" s="36">
        <v>87</v>
      </c>
      <c r="G52" s="37">
        <v>2.3599999999999999E-2</v>
      </c>
      <c r="H52" s="19">
        <v>2.34</v>
      </c>
      <c r="I52" s="4">
        <v>571</v>
      </c>
    </row>
    <row r="53" spans="2:12" x14ac:dyDescent="0.35">
      <c r="B53" s="3" t="s">
        <v>128</v>
      </c>
      <c r="C53" s="36">
        <v>78</v>
      </c>
      <c r="D53" s="36">
        <v>2.1</v>
      </c>
      <c r="E53" s="36">
        <v>73.900000000000006</v>
      </c>
      <c r="F53" s="36">
        <v>82.100000000000009</v>
      </c>
      <c r="G53" s="37">
        <v>2.69E-2</v>
      </c>
      <c r="H53" s="19">
        <v>1.69</v>
      </c>
      <c r="I53" s="4">
        <v>540</v>
      </c>
    </row>
    <row r="54" spans="2:12" x14ac:dyDescent="0.35">
      <c r="B54" s="3" t="s">
        <v>129</v>
      </c>
      <c r="C54" s="36">
        <v>81.600000000000009</v>
      </c>
      <c r="D54" s="36">
        <v>2.15</v>
      </c>
      <c r="E54" s="36">
        <v>77.400000000000006</v>
      </c>
      <c r="F54" s="36">
        <v>85.800000000000011</v>
      </c>
      <c r="G54" s="37">
        <v>2.63E-2</v>
      </c>
      <c r="H54" s="19">
        <v>1.51</v>
      </c>
      <c r="I54" s="4">
        <v>526</v>
      </c>
    </row>
    <row r="55" spans="2:12" x14ac:dyDescent="0.35">
      <c r="B55" s="3" t="s">
        <v>130</v>
      </c>
      <c r="C55" s="36">
        <v>81.7</v>
      </c>
      <c r="D55" s="36">
        <v>1.83</v>
      </c>
      <c r="E55" s="36">
        <v>78.100000000000009</v>
      </c>
      <c r="F55" s="36">
        <v>85.300000000000011</v>
      </c>
      <c r="G55" s="37">
        <v>2.23E-2</v>
      </c>
      <c r="H55" s="19">
        <v>1.1300000000000001</v>
      </c>
      <c r="I55" s="4">
        <v>516</v>
      </c>
    </row>
    <row r="56" spans="2:12" x14ac:dyDescent="0.35">
      <c r="B56" s="3" t="s">
        <v>131</v>
      </c>
      <c r="C56" s="36">
        <v>83.5</v>
      </c>
      <c r="D56" s="36">
        <v>2.17</v>
      </c>
      <c r="E56" s="36">
        <v>79.300000000000011</v>
      </c>
      <c r="F56" s="36">
        <v>87.800000000000011</v>
      </c>
      <c r="G56" s="37">
        <v>2.6000000000000002E-2</v>
      </c>
      <c r="H56" s="19">
        <v>1.52</v>
      </c>
      <c r="I56" s="4">
        <v>477</v>
      </c>
    </row>
    <row r="57" spans="2:12" x14ac:dyDescent="0.35">
      <c r="B57" s="3" t="s">
        <v>132</v>
      </c>
      <c r="C57" s="36">
        <v>85.2</v>
      </c>
      <c r="D57" s="36">
        <v>1.75</v>
      </c>
      <c r="E57" s="36">
        <v>81.800000000000011</v>
      </c>
      <c r="F57" s="36">
        <v>88.600000000000009</v>
      </c>
      <c r="G57" s="37">
        <v>2.0500000000000001E-2</v>
      </c>
      <c r="H57" s="19">
        <v>1.21</v>
      </c>
      <c r="I57" s="4">
        <v>466</v>
      </c>
    </row>
    <row r="58" spans="2:12" x14ac:dyDescent="0.35">
      <c r="B58" t="s">
        <v>11</v>
      </c>
    </row>
    <row r="61" spans="2:12" x14ac:dyDescent="0.35">
      <c r="B61" s="417" t="s">
        <v>140</v>
      </c>
      <c r="C61" s="426" t="s">
        <v>141</v>
      </c>
      <c r="D61" s="426" t="s">
        <v>142</v>
      </c>
      <c r="E61" s="426" t="s">
        <v>143</v>
      </c>
      <c r="F61" s="426"/>
      <c r="G61" s="427" t="s">
        <v>144</v>
      </c>
      <c r="H61" s="425" t="s">
        <v>145</v>
      </c>
      <c r="I61" s="425" t="s">
        <v>146</v>
      </c>
    </row>
    <row r="62" spans="2:12" x14ac:dyDescent="0.35">
      <c r="B62" s="417"/>
      <c r="C62" s="426"/>
      <c r="D62" s="426"/>
      <c r="E62" s="426"/>
      <c r="F62" s="426"/>
      <c r="G62" s="428"/>
      <c r="H62" s="425"/>
      <c r="I62" s="425"/>
    </row>
    <row r="63" spans="2:12" x14ac:dyDescent="0.35">
      <c r="B63" s="417"/>
      <c r="C63" s="426"/>
      <c r="D63" s="426"/>
      <c r="E63" s="3" t="s">
        <v>147</v>
      </c>
      <c r="F63" s="3" t="s">
        <v>148</v>
      </c>
      <c r="G63" s="429"/>
      <c r="H63" s="425"/>
      <c r="I63" s="425"/>
    </row>
    <row r="64" spans="2:12" ht="15.5" x14ac:dyDescent="0.35">
      <c r="B64" s="2" t="s">
        <v>18</v>
      </c>
      <c r="C64" s="19">
        <v>83.5</v>
      </c>
      <c r="D64" s="19">
        <v>0.36</v>
      </c>
      <c r="E64" s="19">
        <v>82.800000000000011</v>
      </c>
      <c r="F64" s="19">
        <v>84.2</v>
      </c>
      <c r="G64" s="37">
        <v>4.3E-3</v>
      </c>
      <c r="H64" s="38">
        <v>1.68</v>
      </c>
      <c r="I64" s="4">
        <v>18068</v>
      </c>
      <c r="L64" s="43"/>
    </row>
    <row r="65" spans="2:12" ht="15.5" x14ac:dyDescent="0.35">
      <c r="B65" s="2" t="s">
        <v>80</v>
      </c>
      <c r="C65" s="419"/>
      <c r="D65" s="420"/>
      <c r="E65" s="420"/>
      <c r="F65" s="420"/>
      <c r="G65" s="420"/>
      <c r="H65" s="420"/>
      <c r="I65" s="421"/>
      <c r="L65" s="43"/>
    </row>
    <row r="66" spans="2:12" x14ac:dyDescent="0.35">
      <c r="B66" s="3" t="s">
        <v>20</v>
      </c>
      <c r="C66" s="36">
        <v>91.9</v>
      </c>
      <c r="D66" s="36">
        <v>0.55000000000000004</v>
      </c>
      <c r="E66" s="36">
        <v>90.800000000000011</v>
      </c>
      <c r="F66" s="36">
        <v>93</v>
      </c>
      <c r="G66" s="37">
        <v>6.0000000000000001E-3</v>
      </c>
      <c r="H66" s="19">
        <v>1.68</v>
      </c>
      <c r="I66" s="4">
        <v>3766</v>
      </c>
    </row>
    <row r="67" spans="2:12" x14ac:dyDescent="0.35">
      <c r="B67" s="3" t="s">
        <v>21</v>
      </c>
      <c r="C67" s="36">
        <v>81</v>
      </c>
      <c r="D67" s="36">
        <v>0.41000000000000003</v>
      </c>
      <c r="E67" s="36">
        <v>80.2</v>
      </c>
      <c r="F67" s="36">
        <v>81.900000000000006</v>
      </c>
      <c r="G67" s="37">
        <v>5.1000000000000004E-3</v>
      </c>
      <c r="H67" s="19">
        <v>1.58</v>
      </c>
      <c r="I67" s="4">
        <v>14302</v>
      </c>
    </row>
    <row r="68" spans="2:12" ht="15.5" x14ac:dyDescent="0.35">
      <c r="B68" s="2" t="s">
        <v>22</v>
      </c>
      <c r="C68" s="419"/>
      <c r="D68" s="420"/>
      <c r="E68" s="420"/>
      <c r="F68" s="420"/>
      <c r="G68" s="420"/>
      <c r="H68" s="420"/>
      <c r="I68" s="421"/>
    </row>
    <row r="69" spans="2:12" x14ac:dyDescent="0.35">
      <c r="B69" s="3" t="s">
        <v>23</v>
      </c>
      <c r="C69" s="36">
        <v>92.7</v>
      </c>
      <c r="D69" s="36">
        <v>0.70000000000000007</v>
      </c>
      <c r="E69" s="36">
        <v>91.300000000000011</v>
      </c>
      <c r="F69" s="36">
        <v>94</v>
      </c>
      <c r="G69" s="37">
        <v>7.5000000000000006E-3</v>
      </c>
      <c r="H69" s="36">
        <v>1.96</v>
      </c>
      <c r="I69" s="4">
        <v>2241</v>
      </c>
    </row>
    <row r="70" spans="2:12" x14ac:dyDescent="0.35">
      <c r="B70" s="3" t="s">
        <v>24</v>
      </c>
      <c r="C70" s="36">
        <v>81.900000000000006</v>
      </c>
      <c r="D70" s="36">
        <v>0.76</v>
      </c>
      <c r="E70" s="36">
        <v>80.400000000000006</v>
      </c>
      <c r="F70" s="36">
        <v>83.4</v>
      </c>
      <c r="G70" s="37">
        <v>9.300000000000001E-3</v>
      </c>
      <c r="H70" s="36">
        <v>1.52</v>
      </c>
      <c r="I70" s="4">
        <v>4334</v>
      </c>
      <c r="L70" s="43"/>
    </row>
    <row r="71" spans="2:12" x14ac:dyDescent="0.35">
      <c r="B71" s="3" t="s">
        <v>25</v>
      </c>
      <c r="C71" s="36">
        <v>81</v>
      </c>
      <c r="D71" s="36">
        <v>0.84</v>
      </c>
      <c r="E71" s="36">
        <v>79.400000000000006</v>
      </c>
      <c r="F71" s="36">
        <v>82.7</v>
      </c>
      <c r="G71" s="37">
        <v>1.03E-2</v>
      </c>
      <c r="H71" s="36">
        <v>1.8900000000000001</v>
      </c>
      <c r="I71" s="4">
        <v>4332</v>
      </c>
      <c r="L71" s="43"/>
    </row>
    <row r="72" spans="2:12" x14ac:dyDescent="0.35">
      <c r="B72" s="3" t="s">
        <v>26</v>
      </c>
      <c r="C72" s="36">
        <v>84.9</v>
      </c>
      <c r="D72" s="36">
        <v>0.77</v>
      </c>
      <c r="E72" s="36">
        <v>83.4</v>
      </c>
      <c r="F72" s="36">
        <v>86.4</v>
      </c>
      <c r="G72" s="37">
        <v>9.1000000000000004E-3</v>
      </c>
      <c r="H72" s="36">
        <v>1.32</v>
      </c>
      <c r="I72" s="4">
        <v>3019</v>
      </c>
      <c r="L72" s="43"/>
    </row>
    <row r="73" spans="2:12" x14ac:dyDescent="0.35">
      <c r="B73" s="3" t="s">
        <v>27</v>
      </c>
      <c r="C73" s="36">
        <v>80.7</v>
      </c>
      <c r="D73" s="36">
        <v>0.77</v>
      </c>
      <c r="E73" s="36">
        <v>79.2</v>
      </c>
      <c r="F73" s="36">
        <v>82.2</v>
      </c>
      <c r="G73" s="37">
        <v>9.6000000000000009E-3</v>
      </c>
      <c r="H73" s="36">
        <v>1.77</v>
      </c>
      <c r="I73" s="4">
        <v>4142</v>
      </c>
      <c r="L73" s="43"/>
    </row>
    <row r="74" spans="2:12" ht="15.5" x14ac:dyDescent="0.35">
      <c r="B74" s="2" t="s">
        <v>149</v>
      </c>
      <c r="C74" s="422"/>
      <c r="D74" s="423"/>
      <c r="E74" s="423"/>
      <c r="F74" s="423"/>
      <c r="G74" s="423"/>
      <c r="H74" s="423"/>
      <c r="I74" s="424"/>
      <c r="L74" s="43"/>
    </row>
    <row r="75" spans="2:12" x14ac:dyDescent="0.35">
      <c r="B75" s="3" t="s">
        <v>150</v>
      </c>
      <c r="C75" s="36">
        <v>87.9</v>
      </c>
      <c r="D75" s="36">
        <v>0.44</v>
      </c>
      <c r="E75" s="36">
        <v>87.100000000000009</v>
      </c>
      <c r="F75" s="36">
        <v>88.800000000000011</v>
      </c>
      <c r="G75" s="37">
        <v>5.0000000000000001E-3</v>
      </c>
      <c r="H75" s="36">
        <v>1.28</v>
      </c>
      <c r="I75" s="4">
        <v>6991</v>
      </c>
      <c r="L75" s="43"/>
    </row>
    <row r="76" spans="2:12" x14ac:dyDescent="0.35">
      <c r="B76" s="3" t="s">
        <v>151</v>
      </c>
      <c r="C76" s="36">
        <v>84.100000000000009</v>
      </c>
      <c r="D76" s="36">
        <v>0.54</v>
      </c>
      <c r="E76" s="36">
        <v>83.100000000000009</v>
      </c>
      <c r="F76" s="36">
        <v>85.2</v>
      </c>
      <c r="G76" s="37">
        <v>6.5000000000000006E-3</v>
      </c>
      <c r="H76" s="36">
        <v>1.31</v>
      </c>
      <c r="I76" s="4">
        <v>5815</v>
      </c>
      <c r="L76" s="43"/>
    </row>
    <row r="77" spans="2:12" x14ac:dyDescent="0.35">
      <c r="B77" s="3" t="s">
        <v>152</v>
      </c>
      <c r="C77" s="36">
        <v>76.800000000000011</v>
      </c>
      <c r="D77" s="36">
        <v>0.64</v>
      </c>
      <c r="E77" s="36">
        <v>75.600000000000009</v>
      </c>
      <c r="F77" s="36">
        <v>78.100000000000009</v>
      </c>
      <c r="G77" s="37">
        <v>8.3000000000000001E-3</v>
      </c>
      <c r="H77" s="36">
        <v>1.21</v>
      </c>
      <c r="I77" s="4">
        <v>5262</v>
      </c>
      <c r="L77" s="43"/>
    </row>
    <row r="78" spans="2:12" ht="15.5" x14ac:dyDescent="0.35">
      <c r="B78" s="2" t="s">
        <v>28</v>
      </c>
      <c r="C78" s="419"/>
      <c r="D78" s="420"/>
      <c r="E78" s="420"/>
      <c r="F78" s="420"/>
      <c r="G78" s="420"/>
      <c r="H78" s="420"/>
      <c r="I78" s="421"/>
    </row>
    <row r="79" spans="2:12" x14ac:dyDescent="0.35">
      <c r="B79" s="3" t="s">
        <v>29</v>
      </c>
      <c r="C79" s="36">
        <v>71.8</v>
      </c>
      <c r="D79" s="36">
        <v>1.05</v>
      </c>
      <c r="E79" s="36">
        <v>69.8</v>
      </c>
      <c r="F79" s="36">
        <v>73.900000000000006</v>
      </c>
      <c r="G79" s="37">
        <v>1.46E-2</v>
      </c>
      <c r="H79" s="36">
        <v>1.41</v>
      </c>
      <c r="I79" s="4">
        <v>2591</v>
      </c>
    </row>
    <row r="80" spans="2:12" x14ac:dyDescent="0.35">
      <c r="B80" s="3" t="s">
        <v>30</v>
      </c>
      <c r="C80" s="36">
        <v>79.5</v>
      </c>
      <c r="D80" s="36">
        <v>0.83000000000000007</v>
      </c>
      <c r="E80" s="36">
        <v>77.900000000000006</v>
      </c>
      <c r="F80" s="36">
        <v>81.100000000000009</v>
      </c>
      <c r="G80" s="37">
        <v>1.0400000000000001E-2</v>
      </c>
      <c r="H80" s="36">
        <v>1.27</v>
      </c>
      <c r="I80" s="4">
        <v>3094</v>
      </c>
    </row>
    <row r="81" spans="2:9" x14ac:dyDescent="0.35">
      <c r="B81" s="3" t="s">
        <v>31</v>
      </c>
      <c r="C81" s="36">
        <v>82.5</v>
      </c>
      <c r="D81" s="36">
        <v>0.74</v>
      </c>
      <c r="E81" s="36">
        <v>81</v>
      </c>
      <c r="F81" s="36">
        <v>83.9</v>
      </c>
      <c r="G81" s="37">
        <v>9.0000000000000011E-3</v>
      </c>
      <c r="H81" s="36">
        <v>1.32</v>
      </c>
      <c r="I81" s="4">
        <v>3511</v>
      </c>
    </row>
    <row r="82" spans="2:9" x14ac:dyDescent="0.35">
      <c r="B82" s="3" t="s">
        <v>32</v>
      </c>
      <c r="C82" s="36">
        <v>85.600000000000009</v>
      </c>
      <c r="D82" s="36">
        <v>0.69000000000000006</v>
      </c>
      <c r="E82" s="36">
        <v>84.300000000000011</v>
      </c>
      <c r="F82" s="36">
        <v>86.9</v>
      </c>
      <c r="G82" s="37">
        <v>8.0000000000000002E-3</v>
      </c>
      <c r="H82" s="36">
        <v>1.5</v>
      </c>
      <c r="I82" s="4">
        <v>3858</v>
      </c>
    </row>
    <row r="83" spans="2:9" x14ac:dyDescent="0.35">
      <c r="B83" s="3" t="s">
        <v>33</v>
      </c>
      <c r="C83" s="36">
        <v>90.7</v>
      </c>
      <c r="D83" s="36">
        <v>0.47000000000000003</v>
      </c>
      <c r="E83" s="36">
        <v>89.7</v>
      </c>
      <c r="F83" s="36">
        <v>91.600000000000009</v>
      </c>
      <c r="G83" s="37">
        <v>5.2000000000000006E-3</v>
      </c>
      <c r="H83" s="36">
        <v>1.37</v>
      </c>
      <c r="I83" s="4">
        <v>5014</v>
      </c>
    </row>
    <row r="84" spans="2:9" ht="15.5" x14ac:dyDescent="0.35">
      <c r="B84" s="2" t="s">
        <v>160</v>
      </c>
      <c r="C84" s="419"/>
      <c r="D84" s="420"/>
      <c r="E84" s="420"/>
      <c r="F84" s="420"/>
      <c r="G84" s="420"/>
      <c r="H84" s="420"/>
      <c r="I84" s="421"/>
    </row>
    <row r="85" spans="2:9" x14ac:dyDescent="0.35">
      <c r="B85" s="3" t="s">
        <v>103</v>
      </c>
      <c r="C85" s="36">
        <v>92.100000000000009</v>
      </c>
      <c r="D85" s="36">
        <v>1.29</v>
      </c>
      <c r="E85" s="36">
        <v>89.600000000000009</v>
      </c>
      <c r="F85" s="36">
        <v>94.600000000000009</v>
      </c>
      <c r="G85" s="37">
        <v>1.4E-2</v>
      </c>
      <c r="H85" s="36">
        <v>1.59</v>
      </c>
      <c r="I85" s="3">
        <v>755</v>
      </c>
    </row>
    <row r="86" spans="2:9" x14ac:dyDescent="0.35">
      <c r="B86" s="3" t="s">
        <v>104</v>
      </c>
      <c r="C86" s="36">
        <v>92.9</v>
      </c>
      <c r="D86" s="36">
        <v>1.1200000000000001</v>
      </c>
      <c r="E86" s="36">
        <v>90.7</v>
      </c>
      <c r="F86" s="36">
        <v>95.100000000000009</v>
      </c>
      <c r="G86" s="37">
        <v>1.2E-2</v>
      </c>
      <c r="H86" s="36">
        <v>2.52</v>
      </c>
      <c r="I86" s="3">
        <v>728</v>
      </c>
    </row>
    <row r="87" spans="2:9" x14ac:dyDescent="0.35">
      <c r="B87" s="3" t="s">
        <v>105</v>
      </c>
      <c r="C87" s="36">
        <v>92.800000000000011</v>
      </c>
      <c r="D87" s="36">
        <v>1.1100000000000001</v>
      </c>
      <c r="E87" s="36">
        <v>90.600000000000009</v>
      </c>
      <c r="F87" s="36">
        <v>94.9</v>
      </c>
      <c r="G87" s="37">
        <v>1.2E-2</v>
      </c>
      <c r="H87" s="36">
        <v>1.32</v>
      </c>
      <c r="I87" s="3">
        <v>758</v>
      </c>
    </row>
    <row r="88" spans="2:9" x14ac:dyDescent="0.35">
      <c r="B88" s="3" t="s">
        <v>106</v>
      </c>
      <c r="C88" s="36">
        <v>81</v>
      </c>
      <c r="D88" s="36">
        <v>2.56</v>
      </c>
      <c r="E88" s="36">
        <v>76</v>
      </c>
      <c r="F88" s="36">
        <v>86.100000000000009</v>
      </c>
      <c r="G88" s="37">
        <v>3.1600000000000003E-2</v>
      </c>
      <c r="H88" s="36">
        <v>2.19</v>
      </c>
      <c r="I88" s="3">
        <v>558</v>
      </c>
    </row>
    <row r="89" spans="2:9" x14ac:dyDescent="0.35">
      <c r="B89" s="3" t="s">
        <v>107</v>
      </c>
      <c r="C89" s="36">
        <v>78.2</v>
      </c>
      <c r="D89" s="36">
        <v>1.94</v>
      </c>
      <c r="E89" s="36">
        <v>74.400000000000006</v>
      </c>
      <c r="F89" s="36">
        <v>82</v>
      </c>
      <c r="G89" s="37">
        <v>2.4800000000000003E-2</v>
      </c>
      <c r="H89" s="36">
        <v>1.0900000000000001</v>
      </c>
      <c r="I89" s="3">
        <v>531</v>
      </c>
    </row>
    <row r="90" spans="2:9" x14ac:dyDescent="0.35">
      <c r="B90" s="3" t="s">
        <v>108</v>
      </c>
      <c r="C90" s="36">
        <v>78.7</v>
      </c>
      <c r="D90" s="36">
        <v>1.9000000000000001</v>
      </c>
      <c r="E90" s="36">
        <v>74.900000000000006</v>
      </c>
      <c r="F90" s="36">
        <v>82.4</v>
      </c>
      <c r="G90" s="37">
        <v>2.4200000000000003E-2</v>
      </c>
      <c r="H90" s="36">
        <v>0.91</v>
      </c>
      <c r="I90" s="3">
        <v>588</v>
      </c>
    </row>
    <row r="91" spans="2:9" x14ac:dyDescent="0.35">
      <c r="B91" s="3" t="s">
        <v>109</v>
      </c>
      <c r="C91" s="36">
        <v>82.800000000000011</v>
      </c>
      <c r="D91" s="36">
        <v>2.25</v>
      </c>
      <c r="E91" s="36">
        <v>78.400000000000006</v>
      </c>
      <c r="F91" s="36">
        <v>87.2</v>
      </c>
      <c r="G91" s="37">
        <v>2.7200000000000002E-2</v>
      </c>
      <c r="H91" s="36">
        <v>1.93</v>
      </c>
      <c r="I91" s="3">
        <v>568</v>
      </c>
    </row>
    <row r="92" spans="2:9" x14ac:dyDescent="0.35">
      <c r="B92" s="3" t="s">
        <v>110</v>
      </c>
      <c r="C92" s="36">
        <v>84.300000000000011</v>
      </c>
      <c r="D92" s="36">
        <v>1.69</v>
      </c>
      <c r="E92" s="36">
        <v>81</v>
      </c>
      <c r="F92" s="36">
        <v>87.600000000000009</v>
      </c>
      <c r="G92" s="37">
        <v>2.01E-2</v>
      </c>
      <c r="H92" s="36">
        <v>1.06</v>
      </c>
      <c r="I92" s="3">
        <v>560</v>
      </c>
    </row>
    <row r="93" spans="2:9" x14ac:dyDescent="0.35">
      <c r="B93" s="3" t="s">
        <v>111</v>
      </c>
      <c r="C93" s="36">
        <v>81.5</v>
      </c>
      <c r="D93" s="36">
        <v>2.15</v>
      </c>
      <c r="E93" s="36">
        <v>77.300000000000011</v>
      </c>
      <c r="F93" s="36">
        <v>85.800000000000011</v>
      </c>
      <c r="G93" s="37">
        <v>2.64E-2</v>
      </c>
      <c r="H93" s="36">
        <v>1.41</v>
      </c>
      <c r="I93" s="3">
        <v>495</v>
      </c>
    </row>
    <row r="94" spans="2:9" x14ac:dyDescent="0.35">
      <c r="B94" s="3" t="s">
        <v>112</v>
      </c>
      <c r="C94" s="36">
        <v>87.2</v>
      </c>
      <c r="D94" s="36">
        <v>1.9100000000000001</v>
      </c>
      <c r="E94" s="36">
        <v>83.5</v>
      </c>
      <c r="F94" s="36">
        <v>90.9</v>
      </c>
      <c r="G94" s="37">
        <v>2.1899999999999999E-2</v>
      </c>
      <c r="H94" s="36">
        <v>1.54</v>
      </c>
      <c r="I94" s="3">
        <v>541</v>
      </c>
    </row>
    <row r="95" spans="2:9" x14ac:dyDescent="0.35">
      <c r="B95" s="3" t="s">
        <v>113</v>
      </c>
      <c r="C95" s="36">
        <v>81</v>
      </c>
      <c r="D95" s="36">
        <v>2.5300000000000002</v>
      </c>
      <c r="E95" s="36">
        <v>76</v>
      </c>
      <c r="F95" s="36">
        <v>86</v>
      </c>
      <c r="G95" s="37">
        <v>3.1300000000000001E-2</v>
      </c>
      <c r="H95" s="36">
        <v>1.95</v>
      </c>
      <c r="I95" s="3">
        <v>493</v>
      </c>
    </row>
    <row r="96" spans="2:9" x14ac:dyDescent="0.35">
      <c r="B96" s="3" t="s">
        <v>114</v>
      </c>
      <c r="C96" s="36">
        <v>84</v>
      </c>
      <c r="D96" s="36">
        <v>1.49</v>
      </c>
      <c r="E96" s="36">
        <v>81.100000000000009</v>
      </c>
      <c r="F96" s="36">
        <v>86.9</v>
      </c>
      <c r="G96" s="37">
        <v>1.77E-2</v>
      </c>
      <c r="H96" s="36">
        <v>0.86</v>
      </c>
      <c r="I96" s="3">
        <v>589</v>
      </c>
    </row>
    <row r="97" spans="2:9" x14ac:dyDescent="0.35">
      <c r="B97" s="3" t="s">
        <v>115</v>
      </c>
      <c r="C97" s="36">
        <v>77.600000000000009</v>
      </c>
      <c r="D97" s="36">
        <v>2.4300000000000002</v>
      </c>
      <c r="E97" s="36">
        <v>72.900000000000006</v>
      </c>
      <c r="F97" s="36">
        <v>82.4</v>
      </c>
      <c r="G97" s="37">
        <v>3.1300000000000001E-2</v>
      </c>
      <c r="H97" s="36">
        <v>1.81</v>
      </c>
      <c r="I97" s="3">
        <v>609</v>
      </c>
    </row>
    <row r="98" spans="2:9" x14ac:dyDescent="0.35">
      <c r="B98" s="3" t="s">
        <v>116</v>
      </c>
      <c r="C98" s="36">
        <v>80.300000000000011</v>
      </c>
      <c r="D98" s="36">
        <v>2.41</v>
      </c>
      <c r="E98" s="36">
        <v>75.600000000000009</v>
      </c>
      <c r="F98" s="36">
        <v>85</v>
      </c>
      <c r="G98" s="37">
        <v>3.0000000000000002E-2</v>
      </c>
      <c r="H98" s="36">
        <v>2.71</v>
      </c>
      <c r="I98" s="3">
        <v>675</v>
      </c>
    </row>
    <row r="99" spans="2:9" x14ac:dyDescent="0.35">
      <c r="B99" s="3" t="s">
        <v>117</v>
      </c>
      <c r="C99" s="36">
        <v>82.600000000000009</v>
      </c>
      <c r="D99" s="36">
        <v>2.06</v>
      </c>
      <c r="E99" s="36">
        <v>78.600000000000009</v>
      </c>
      <c r="F99" s="36">
        <v>86.7</v>
      </c>
      <c r="G99" s="37">
        <v>2.4900000000000002E-2</v>
      </c>
      <c r="H99" s="36">
        <v>1.41</v>
      </c>
      <c r="I99" s="3">
        <v>630</v>
      </c>
    </row>
    <row r="100" spans="2:9" x14ac:dyDescent="0.35">
      <c r="B100" s="3" t="s">
        <v>118</v>
      </c>
      <c r="C100" s="36">
        <v>75.3</v>
      </c>
      <c r="D100" s="36">
        <v>2.57</v>
      </c>
      <c r="E100" s="36">
        <v>70.3</v>
      </c>
      <c r="F100" s="36">
        <v>80.400000000000006</v>
      </c>
      <c r="G100" s="37">
        <v>3.4099999999999998E-2</v>
      </c>
      <c r="H100" s="36">
        <v>1.84</v>
      </c>
      <c r="I100" s="3">
        <v>540</v>
      </c>
    </row>
    <row r="101" spans="2:9" x14ac:dyDescent="0.35">
      <c r="B101" s="3" t="s">
        <v>119</v>
      </c>
      <c r="C101" s="36">
        <v>85.4</v>
      </c>
      <c r="D101" s="36">
        <v>2.0499999999999998</v>
      </c>
      <c r="E101" s="36">
        <v>81.400000000000006</v>
      </c>
      <c r="F101" s="36">
        <v>89.5</v>
      </c>
      <c r="G101" s="37">
        <v>2.4E-2</v>
      </c>
      <c r="H101" s="36">
        <v>2.36</v>
      </c>
      <c r="I101" s="3">
        <v>666</v>
      </c>
    </row>
    <row r="102" spans="2:9" x14ac:dyDescent="0.35">
      <c r="B102" s="3" t="s">
        <v>120</v>
      </c>
      <c r="C102" s="36">
        <v>80.800000000000011</v>
      </c>
      <c r="D102" s="36">
        <v>1.9100000000000001</v>
      </c>
      <c r="E102" s="36">
        <v>77.100000000000009</v>
      </c>
      <c r="F102" s="36">
        <v>84.600000000000009</v>
      </c>
      <c r="G102" s="37">
        <v>2.3700000000000002E-2</v>
      </c>
      <c r="H102" s="36">
        <v>1.52</v>
      </c>
      <c r="I102" s="3">
        <v>623</v>
      </c>
    </row>
    <row r="103" spans="2:9" x14ac:dyDescent="0.35">
      <c r="B103" s="3" t="s">
        <v>121</v>
      </c>
      <c r="C103" s="36">
        <v>88.100000000000009</v>
      </c>
      <c r="D103" s="36">
        <v>1.6300000000000001</v>
      </c>
      <c r="E103" s="36">
        <v>84.9</v>
      </c>
      <c r="F103" s="36">
        <v>91.300000000000011</v>
      </c>
      <c r="G103" s="37">
        <v>1.8500000000000003E-2</v>
      </c>
      <c r="H103" s="36">
        <v>1.1400000000000001</v>
      </c>
      <c r="I103" s="3">
        <v>551</v>
      </c>
    </row>
    <row r="104" spans="2:9" x14ac:dyDescent="0.35">
      <c r="B104" s="3" t="s">
        <v>122</v>
      </c>
      <c r="C104" s="36">
        <v>87.100000000000009</v>
      </c>
      <c r="D104" s="36">
        <v>1.78</v>
      </c>
      <c r="E104" s="36">
        <v>83.600000000000009</v>
      </c>
      <c r="F104" s="36">
        <v>90.600000000000009</v>
      </c>
      <c r="G104" s="37">
        <v>2.0500000000000001E-2</v>
      </c>
      <c r="H104" s="36">
        <v>1.62</v>
      </c>
      <c r="I104" s="3">
        <v>597</v>
      </c>
    </row>
    <row r="105" spans="2:9" x14ac:dyDescent="0.35">
      <c r="B105" s="3" t="s">
        <v>123</v>
      </c>
      <c r="C105" s="36">
        <v>83.300000000000011</v>
      </c>
      <c r="D105" s="36">
        <v>1.75</v>
      </c>
      <c r="E105" s="36">
        <v>79.900000000000006</v>
      </c>
      <c r="F105" s="36">
        <v>86.800000000000011</v>
      </c>
      <c r="G105" s="37">
        <v>2.1000000000000001E-2</v>
      </c>
      <c r="H105" s="36">
        <v>1.51</v>
      </c>
      <c r="I105" s="3">
        <v>669</v>
      </c>
    </row>
    <row r="106" spans="2:9" x14ac:dyDescent="0.35">
      <c r="B106" s="3" t="s">
        <v>124</v>
      </c>
      <c r="C106" s="36">
        <v>80.100000000000009</v>
      </c>
      <c r="D106" s="36">
        <v>1.92</v>
      </c>
      <c r="E106" s="36">
        <v>76.3</v>
      </c>
      <c r="F106" s="36">
        <v>83.800000000000011</v>
      </c>
      <c r="G106" s="37">
        <v>2.4E-2</v>
      </c>
      <c r="H106" s="36">
        <v>1.23</v>
      </c>
      <c r="I106" s="3">
        <v>603</v>
      </c>
    </row>
    <row r="107" spans="2:9" x14ac:dyDescent="0.35">
      <c r="B107" s="3" t="s">
        <v>125</v>
      </c>
      <c r="C107" s="36">
        <v>86.300000000000011</v>
      </c>
      <c r="D107" s="36">
        <v>1.48</v>
      </c>
      <c r="E107" s="36">
        <v>83.4</v>
      </c>
      <c r="F107" s="36">
        <v>89.2</v>
      </c>
      <c r="G107" s="37">
        <v>1.7100000000000001E-2</v>
      </c>
      <c r="H107" s="36">
        <v>1.1300000000000001</v>
      </c>
      <c r="I107" s="3">
        <v>599</v>
      </c>
    </row>
    <row r="108" spans="2:9" x14ac:dyDescent="0.35">
      <c r="B108" s="3" t="s">
        <v>126</v>
      </c>
      <c r="C108" s="36">
        <v>87.2</v>
      </c>
      <c r="D108" s="36">
        <v>1.8800000000000001</v>
      </c>
      <c r="E108" s="36">
        <v>83.5</v>
      </c>
      <c r="F108" s="36">
        <v>90.9</v>
      </c>
      <c r="G108" s="37">
        <v>2.1600000000000001E-2</v>
      </c>
      <c r="H108" s="36">
        <v>1.87</v>
      </c>
      <c r="I108" s="3">
        <v>559</v>
      </c>
    </row>
    <row r="109" spans="2:9" x14ac:dyDescent="0.35">
      <c r="B109" s="3" t="s">
        <v>127</v>
      </c>
      <c r="C109" s="36">
        <v>82.9</v>
      </c>
      <c r="D109" s="36">
        <v>2.0499999999999998</v>
      </c>
      <c r="E109" s="36">
        <v>78.900000000000006</v>
      </c>
      <c r="F109" s="36">
        <v>86.9</v>
      </c>
      <c r="G109" s="37">
        <v>2.4800000000000003E-2</v>
      </c>
      <c r="H109" s="36">
        <v>2.52</v>
      </c>
      <c r="I109" s="3">
        <v>627</v>
      </c>
    </row>
    <row r="110" spans="2:9" x14ac:dyDescent="0.35">
      <c r="B110" s="3" t="s">
        <v>128</v>
      </c>
      <c r="C110" s="36">
        <v>80.800000000000011</v>
      </c>
      <c r="D110" s="36">
        <v>1.93</v>
      </c>
      <c r="E110" s="36">
        <v>77</v>
      </c>
      <c r="F110" s="36">
        <v>84.600000000000009</v>
      </c>
      <c r="G110" s="37">
        <v>2.3800000000000002E-2</v>
      </c>
      <c r="H110" s="36">
        <v>1.78</v>
      </c>
      <c r="I110" s="3">
        <v>582</v>
      </c>
    </row>
    <row r="111" spans="2:9" x14ac:dyDescent="0.35">
      <c r="B111" s="3" t="s">
        <v>129</v>
      </c>
      <c r="C111" s="36">
        <v>85.300000000000011</v>
      </c>
      <c r="D111" s="36">
        <v>1.48</v>
      </c>
      <c r="E111" s="36">
        <v>82.4</v>
      </c>
      <c r="F111" s="36">
        <v>88.2</v>
      </c>
      <c r="G111" s="37">
        <v>1.7400000000000002E-2</v>
      </c>
      <c r="H111" s="36">
        <v>1.1200000000000001</v>
      </c>
      <c r="I111" s="3">
        <v>618</v>
      </c>
    </row>
    <row r="112" spans="2:9" x14ac:dyDescent="0.35">
      <c r="B112" s="3" t="s">
        <v>130</v>
      </c>
      <c r="C112" s="36">
        <v>81.100000000000009</v>
      </c>
      <c r="D112" s="36">
        <v>2.0300000000000002</v>
      </c>
      <c r="E112" s="36">
        <v>77.100000000000009</v>
      </c>
      <c r="F112" s="36">
        <v>85.100000000000009</v>
      </c>
      <c r="G112" s="37">
        <v>2.5000000000000001E-2</v>
      </c>
      <c r="H112" s="36">
        <v>1.62</v>
      </c>
      <c r="I112" s="3">
        <v>597</v>
      </c>
    </row>
    <row r="113" spans="2:9" x14ac:dyDescent="0.35">
      <c r="B113" s="3" t="s">
        <v>131</v>
      </c>
      <c r="C113" s="36">
        <v>63.6</v>
      </c>
      <c r="D113" s="36">
        <v>2.54</v>
      </c>
      <c r="E113" s="36">
        <v>58.6</v>
      </c>
      <c r="F113" s="36">
        <v>68.600000000000009</v>
      </c>
      <c r="G113" s="37">
        <v>3.9900000000000005E-2</v>
      </c>
      <c r="H113" s="36">
        <v>1.6</v>
      </c>
      <c r="I113" s="3">
        <v>597</v>
      </c>
    </row>
    <row r="114" spans="2:9" x14ac:dyDescent="0.35">
      <c r="B114" s="3" t="s">
        <v>132</v>
      </c>
      <c r="C114" s="36">
        <v>81.900000000000006</v>
      </c>
      <c r="D114" s="36">
        <v>1.6</v>
      </c>
      <c r="E114" s="36">
        <v>78.800000000000011</v>
      </c>
      <c r="F114" s="36">
        <v>85.100000000000009</v>
      </c>
      <c r="G114" s="37">
        <v>1.9599999999999999E-2</v>
      </c>
      <c r="H114" s="36">
        <v>1.0900000000000001</v>
      </c>
      <c r="I114" s="3">
        <v>562</v>
      </c>
    </row>
    <row r="115" spans="2:9" x14ac:dyDescent="0.35">
      <c r="B115" t="s">
        <v>10</v>
      </c>
    </row>
  </sheetData>
  <mergeCells count="24">
    <mergeCell ref="B4:B6"/>
    <mergeCell ref="C4:C6"/>
    <mergeCell ref="D4:D6"/>
    <mergeCell ref="E4:F5"/>
    <mergeCell ref="G4:G6"/>
    <mergeCell ref="B61:B63"/>
    <mergeCell ref="C61:C63"/>
    <mergeCell ref="D61:D63"/>
    <mergeCell ref="E61:F62"/>
    <mergeCell ref="G61:G63"/>
    <mergeCell ref="H4:H6"/>
    <mergeCell ref="C8:I8"/>
    <mergeCell ref="C11:I11"/>
    <mergeCell ref="C65:I65"/>
    <mergeCell ref="C84:I84"/>
    <mergeCell ref="C78:I78"/>
    <mergeCell ref="C74:I74"/>
    <mergeCell ref="C68:I68"/>
    <mergeCell ref="C17:I17"/>
    <mergeCell ref="C21:I21"/>
    <mergeCell ref="C27:I27"/>
    <mergeCell ref="I4:I6"/>
    <mergeCell ref="H61:H63"/>
    <mergeCell ref="I61:I63"/>
  </mergeCells>
  <pageMargins left="0.75" right="0.75" top="1" bottom="1" header="0.5" footer="0.5"/>
  <pageSetup orientation="portrait" horizontalDpi="4294967292" verticalDpi="4294967292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6"/>
  <sheetViews>
    <sheetView topLeftCell="A8" zoomScaleNormal="100" workbookViewId="0">
      <selection activeCell="K10" sqref="K10"/>
    </sheetView>
  </sheetViews>
  <sheetFormatPr defaultColWidth="11.453125" defaultRowHeight="14.5" x14ac:dyDescent="0.35"/>
  <cols>
    <col min="2" max="2" width="17" customWidth="1"/>
    <col min="9" max="9" width="14.7265625" customWidth="1"/>
  </cols>
  <sheetData>
    <row r="2" spans="2:9" ht="15.5" x14ac:dyDescent="0.35">
      <c r="B2" s="11" t="s">
        <v>211</v>
      </c>
    </row>
    <row r="3" spans="2:9" ht="15.5" x14ac:dyDescent="0.35">
      <c r="B3" s="11"/>
    </row>
    <row r="4" spans="2:9" x14ac:dyDescent="0.35">
      <c r="B4" s="417" t="s">
        <v>140</v>
      </c>
      <c r="C4" s="426" t="s">
        <v>141</v>
      </c>
      <c r="D4" s="426" t="s">
        <v>142</v>
      </c>
      <c r="E4" s="426" t="s">
        <v>143</v>
      </c>
      <c r="F4" s="426"/>
      <c r="G4" s="427" t="s">
        <v>144</v>
      </c>
      <c r="H4" s="425" t="s">
        <v>145</v>
      </c>
      <c r="I4" s="425" t="s">
        <v>146</v>
      </c>
    </row>
    <row r="5" spans="2:9" x14ac:dyDescent="0.35">
      <c r="B5" s="417"/>
      <c r="C5" s="426"/>
      <c r="D5" s="426"/>
      <c r="E5" s="426"/>
      <c r="F5" s="426"/>
      <c r="G5" s="428"/>
      <c r="H5" s="425"/>
      <c r="I5" s="425"/>
    </row>
    <row r="6" spans="2:9" x14ac:dyDescent="0.35">
      <c r="B6" s="417"/>
      <c r="C6" s="426"/>
      <c r="D6" s="426"/>
      <c r="E6" s="3" t="s">
        <v>147</v>
      </c>
      <c r="F6" s="3" t="s">
        <v>148</v>
      </c>
      <c r="G6" s="429"/>
      <c r="H6" s="425"/>
      <c r="I6" s="425"/>
    </row>
    <row r="7" spans="2:9" ht="15.5" x14ac:dyDescent="0.35">
      <c r="B7" s="2" t="s">
        <v>18</v>
      </c>
      <c r="C7" s="19">
        <v>84.2</v>
      </c>
      <c r="D7" s="19">
        <v>0.47000000000000003</v>
      </c>
      <c r="E7" s="19">
        <v>83.300000000000011</v>
      </c>
      <c r="F7" s="19">
        <v>85.100000000000009</v>
      </c>
      <c r="G7" s="37">
        <v>5.5999999999999999E-3</v>
      </c>
      <c r="H7" s="38">
        <v>1.36</v>
      </c>
      <c r="I7" s="4">
        <v>8039</v>
      </c>
    </row>
    <row r="8" spans="2:9" ht="15.5" x14ac:dyDescent="0.35">
      <c r="B8" s="2" t="s">
        <v>80</v>
      </c>
      <c r="C8" s="419"/>
      <c r="D8" s="420"/>
      <c r="E8" s="420"/>
      <c r="F8" s="420"/>
      <c r="G8" s="420"/>
      <c r="H8" s="420"/>
      <c r="I8" s="421"/>
    </row>
    <row r="9" spans="2:9" x14ac:dyDescent="0.35">
      <c r="B9" s="3" t="s">
        <v>20</v>
      </c>
      <c r="C9" s="19">
        <v>92.5</v>
      </c>
      <c r="D9" s="19">
        <v>0.79</v>
      </c>
      <c r="E9" s="19">
        <v>90.9</v>
      </c>
      <c r="F9" s="19">
        <v>94</v>
      </c>
      <c r="G9" s="37">
        <v>8.6E-3</v>
      </c>
      <c r="H9" s="19">
        <v>1.84</v>
      </c>
      <c r="I9" s="4">
        <v>1831</v>
      </c>
    </row>
    <row r="10" spans="2:9" x14ac:dyDescent="0.35">
      <c r="B10" s="3" t="s">
        <v>21</v>
      </c>
      <c r="C10" s="19">
        <v>81.400000000000006</v>
      </c>
      <c r="D10" s="19">
        <v>0.54</v>
      </c>
      <c r="E10" s="19">
        <v>80.400000000000006</v>
      </c>
      <c r="F10" s="19">
        <v>82.5</v>
      </c>
      <c r="G10" s="37">
        <v>6.7000000000000002E-3</v>
      </c>
      <c r="H10" s="19">
        <v>1.2</v>
      </c>
      <c r="I10" s="4">
        <v>6208</v>
      </c>
    </row>
    <row r="11" spans="2:9" ht="15.5" x14ac:dyDescent="0.35">
      <c r="B11" s="2" t="s">
        <v>22</v>
      </c>
      <c r="C11" s="419"/>
      <c r="D11" s="420"/>
      <c r="E11" s="420"/>
      <c r="F11" s="420"/>
      <c r="G11" s="420"/>
      <c r="H11" s="420"/>
      <c r="I11" s="421"/>
    </row>
    <row r="12" spans="2:9" x14ac:dyDescent="0.35">
      <c r="B12" s="3" t="s">
        <v>23</v>
      </c>
      <c r="C12" s="19">
        <v>91.9</v>
      </c>
      <c r="D12" s="19">
        <v>1.23</v>
      </c>
      <c r="E12" s="19">
        <v>89.4</v>
      </c>
      <c r="F12" s="19">
        <v>94.300000000000011</v>
      </c>
      <c r="G12" s="37">
        <v>1.34E-2</v>
      </c>
      <c r="H12" s="19">
        <v>3.15</v>
      </c>
      <c r="I12" s="4">
        <v>1117</v>
      </c>
    </row>
    <row r="13" spans="2:9" x14ac:dyDescent="0.35">
      <c r="B13" s="3" t="s">
        <v>250</v>
      </c>
      <c r="C13" s="19">
        <v>81.400000000000006</v>
      </c>
      <c r="D13" s="19">
        <v>0.91</v>
      </c>
      <c r="E13" s="19">
        <v>79.600000000000009</v>
      </c>
      <c r="F13" s="19">
        <v>83.2</v>
      </c>
      <c r="G13" s="37">
        <v>1.12E-2</v>
      </c>
      <c r="H13" s="19">
        <v>0.96</v>
      </c>
      <c r="I13" s="4">
        <v>1989</v>
      </c>
    </row>
    <row r="14" spans="2:9" x14ac:dyDescent="0.35">
      <c r="B14" s="3" t="s">
        <v>240</v>
      </c>
      <c r="C14" s="19">
        <v>82.2</v>
      </c>
      <c r="D14" s="19">
        <v>1.04</v>
      </c>
      <c r="E14" s="19">
        <v>80.100000000000009</v>
      </c>
      <c r="F14" s="19">
        <v>84.2</v>
      </c>
      <c r="G14" s="37">
        <v>1.2700000000000001E-2</v>
      </c>
      <c r="H14" s="19">
        <v>1.27</v>
      </c>
      <c r="I14" s="4">
        <v>1853</v>
      </c>
    </row>
    <row r="15" spans="2:9" x14ac:dyDescent="0.35">
      <c r="B15" s="3" t="s">
        <v>241</v>
      </c>
      <c r="C15" s="19">
        <v>83.9</v>
      </c>
      <c r="D15" s="19">
        <v>1.17</v>
      </c>
      <c r="E15" s="19">
        <v>81.600000000000009</v>
      </c>
      <c r="F15" s="19">
        <v>86.2</v>
      </c>
      <c r="G15" s="37">
        <v>1.3900000000000001E-2</v>
      </c>
      <c r="H15" s="19">
        <v>1.28</v>
      </c>
      <c r="I15" s="4">
        <v>1343</v>
      </c>
    </row>
    <row r="16" spans="2:9" x14ac:dyDescent="0.35">
      <c r="B16" s="3" t="s">
        <v>242</v>
      </c>
      <c r="C16" s="19">
        <v>82.600000000000009</v>
      </c>
      <c r="D16" s="19">
        <v>0.99</v>
      </c>
      <c r="E16" s="19">
        <v>80.600000000000009</v>
      </c>
      <c r="F16" s="19">
        <v>84.5</v>
      </c>
      <c r="G16" s="37">
        <v>1.2E-2</v>
      </c>
      <c r="H16" s="19">
        <v>1.29</v>
      </c>
      <c r="I16" s="4">
        <v>1737</v>
      </c>
    </row>
    <row r="17" spans="2:9" ht="15.5" x14ac:dyDescent="0.35">
      <c r="B17" s="2" t="s">
        <v>149</v>
      </c>
      <c r="C17" s="188"/>
      <c r="D17" s="189"/>
      <c r="E17" s="189"/>
      <c r="F17" s="189"/>
      <c r="G17" s="189"/>
      <c r="H17" s="189"/>
      <c r="I17" s="190"/>
    </row>
    <row r="18" spans="2:9" x14ac:dyDescent="0.35">
      <c r="B18" s="3" t="s">
        <v>150</v>
      </c>
      <c r="C18" s="19">
        <v>82.9</v>
      </c>
      <c r="D18" s="19">
        <v>0.82000000000000006</v>
      </c>
      <c r="E18" s="19">
        <v>81.300000000000011</v>
      </c>
      <c r="F18" s="19">
        <v>84.5</v>
      </c>
      <c r="G18" s="37">
        <v>9.9000000000000008E-3</v>
      </c>
      <c r="H18" s="19">
        <v>1.55</v>
      </c>
      <c r="I18" s="4">
        <v>3236</v>
      </c>
    </row>
    <row r="19" spans="2:9" x14ac:dyDescent="0.35">
      <c r="B19" s="3" t="s">
        <v>151</v>
      </c>
      <c r="C19" s="19">
        <v>87</v>
      </c>
      <c r="D19" s="19">
        <v>0.74</v>
      </c>
      <c r="E19" s="19">
        <v>85.5</v>
      </c>
      <c r="F19" s="19">
        <v>88.4</v>
      </c>
      <c r="G19" s="37">
        <v>8.5000000000000006E-3</v>
      </c>
      <c r="H19" s="19">
        <v>1.22</v>
      </c>
      <c r="I19" s="4">
        <v>2474</v>
      </c>
    </row>
    <row r="20" spans="2:9" x14ac:dyDescent="0.35">
      <c r="B20" s="3" t="s">
        <v>152</v>
      </c>
      <c r="C20" s="19">
        <v>83</v>
      </c>
      <c r="D20" s="19">
        <v>0.88</v>
      </c>
      <c r="E20" s="19">
        <v>81.2</v>
      </c>
      <c r="F20" s="19">
        <v>84.7</v>
      </c>
      <c r="G20" s="37">
        <v>1.06E-2</v>
      </c>
      <c r="H20" s="19">
        <v>1.33</v>
      </c>
      <c r="I20" s="4">
        <v>2329</v>
      </c>
    </row>
    <row r="21" spans="2:9" ht="15.5" x14ac:dyDescent="0.35">
      <c r="B21" s="2" t="s">
        <v>28</v>
      </c>
      <c r="C21" s="419"/>
      <c r="D21" s="420"/>
      <c r="E21" s="420"/>
      <c r="F21" s="420"/>
      <c r="G21" s="420"/>
      <c r="H21" s="420"/>
      <c r="I21" s="421"/>
    </row>
    <row r="22" spans="2:9" x14ac:dyDescent="0.35">
      <c r="B22" s="3" t="s">
        <v>29</v>
      </c>
      <c r="C22" s="36">
        <v>73.3</v>
      </c>
      <c r="D22" s="36">
        <v>1.44</v>
      </c>
      <c r="E22" s="36">
        <v>70.5</v>
      </c>
      <c r="F22" s="36">
        <v>76.100000000000009</v>
      </c>
      <c r="G22" s="37">
        <v>1.9700000000000002E-2</v>
      </c>
      <c r="H22" s="36">
        <v>1.18</v>
      </c>
      <c r="I22" s="4">
        <v>1152</v>
      </c>
    </row>
    <row r="23" spans="2:9" x14ac:dyDescent="0.35">
      <c r="B23" s="3" t="s">
        <v>30</v>
      </c>
      <c r="C23" s="36">
        <v>77.100000000000009</v>
      </c>
      <c r="D23" s="36">
        <v>1.34</v>
      </c>
      <c r="E23" s="36">
        <v>74.5</v>
      </c>
      <c r="F23" s="36">
        <v>79.7</v>
      </c>
      <c r="G23" s="37">
        <v>1.7400000000000002E-2</v>
      </c>
      <c r="H23" s="36">
        <v>1.32</v>
      </c>
      <c r="I23" s="4">
        <v>1320</v>
      </c>
    </row>
    <row r="24" spans="2:9" x14ac:dyDescent="0.35">
      <c r="B24" s="3" t="s">
        <v>31</v>
      </c>
      <c r="C24" s="36">
        <v>82.600000000000009</v>
      </c>
      <c r="D24" s="36">
        <v>1.07</v>
      </c>
      <c r="E24" s="36">
        <v>80.5</v>
      </c>
      <c r="F24" s="36">
        <v>84.7</v>
      </c>
      <c r="G24" s="37">
        <v>1.29E-2</v>
      </c>
      <c r="H24" s="36">
        <v>1.22</v>
      </c>
      <c r="I24" s="4">
        <v>1521</v>
      </c>
    </row>
    <row r="25" spans="2:9" x14ac:dyDescent="0.35">
      <c r="B25" s="3" t="s">
        <v>32</v>
      </c>
      <c r="C25" s="36">
        <v>86.100000000000009</v>
      </c>
      <c r="D25" s="36">
        <v>1.07</v>
      </c>
      <c r="E25" s="36">
        <v>84</v>
      </c>
      <c r="F25" s="36">
        <v>88.2</v>
      </c>
      <c r="G25" s="37">
        <v>1.2400000000000001E-2</v>
      </c>
      <c r="H25" s="36">
        <v>1.74</v>
      </c>
      <c r="I25" s="4">
        <v>1773</v>
      </c>
    </row>
    <row r="26" spans="2:9" x14ac:dyDescent="0.35">
      <c r="B26" s="3" t="s">
        <v>33</v>
      </c>
      <c r="C26" s="36">
        <v>92.600000000000009</v>
      </c>
      <c r="D26" s="36">
        <v>0.62</v>
      </c>
      <c r="E26" s="36">
        <v>91.300000000000011</v>
      </c>
      <c r="F26" s="36">
        <v>93.800000000000011</v>
      </c>
      <c r="G26" s="37">
        <v>6.7000000000000002E-3</v>
      </c>
      <c r="H26" s="36">
        <v>1.33</v>
      </c>
      <c r="I26" s="4">
        <v>2273</v>
      </c>
    </row>
    <row r="27" spans="2:9" ht="15.5" x14ac:dyDescent="0.35">
      <c r="B27" s="2" t="s">
        <v>160</v>
      </c>
      <c r="C27" s="419"/>
      <c r="D27" s="420"/>
      <c r="E27" s="420"/>
      <c r="F27" s="420"/>
      <c r="G27" s="420"/>
      <c r="H27" s="420"/>
      <c r="I27" s="421"/>
    </row>
    <row r="28" spans="2:9" x14ac:dyDescent="0.35">
      <c r="B28" s="3" t="s">
        <v>103</v>
      </c>
      <c r="C28" s="19">
        <v>93.800000000000011</v>
      </c>
      <c r="D28" s="19">
        <v>1.71</v>
      </c>
      <c r="E28" s="19">
        <v>90.4</v>
      </c>
      <c r="F28" s="19">
        <v>97.100000000000009</v>
      </c>
      <c r="G28" s="37">
        <v>1.8200000000000001E-2</v>
      </c>
      <c r="H28" s="19">
        <v>1.42</v>
      </c>
      <c r="I28" s="4">
        <v>349</v>
      </c>
    </row>
    <row r="29" spans="2:9" x14ac:dyDescent="0.35">
      <c r="B29" s="3" t="s">
        <v>104</v>
      </c>
      <c r="C29" s="19">
        <v>89.9</v>
      </c>
      <c r="D29" s="19">
        <v>1.92</v>
      </c>
      <c r="E29" s="19">
        <v>86.100000000000009</v>
      </c>
      <c r="F29" s="19">
        <v>93.600000000000009</v>
      </c>
      <c r="G29" s="37">
        <v>2.1400000000000002E-2</v>
      </c>
      <c r="H29" s="19">
        <v>3.6</v>
      </c>
      <c r="I29" s="4">
        <v>368</v>
      </c>
    </row>
    <row r="30" spans="2:9" x14ac:dyDescent="0.35">
      <c r="B30" s="3" t="s">
        <v>105</v>
      </c>
      <c r="C30" s="19">
        <v>95.100000000000009</v>
      </c>
      <c r="D30" s="19">
        <v>1.26</v>
      </c>
      <c r="E30" s="19">
        <v>92.600000000000009</v>
      </c>
      <c r="F30" s="19">
        <v>97.600000000000009</v>
      </c>
      <c r="G30" s="37">
        <v>1.3300000000000001E-2</v>
      </c>
      <c r="H30" s="19">
        <v>1.28</v>
      </c>
      <c r="I30" s="4">
        <v>400</v>
      </c>
    </row>
    <row r="31" spans="2:9" x14ac:dyDescent="0.35">
      <c r="B31" s="3" t="s">
        <v>106</v>
      </c>
      <c r="C31" s="19">
        <v>82.600000000000009</v>
      </c>
      <c r="D31" s="19">
        <v>2.81</v>
      </c>
      <c r="E31" s="19">
        <v>77.100000000000009</v>
      </c>
      <c r="F31" s="19">
        <v>88.100000000000009</v>
      </c>
      <c r="G31" s="37">
        <v>3.4000000000000002E-2</v>
      </c>
      <c r="H31" s="19">
        <v>1.1300000000000001</v>
      </c>
      <c r="I31" s="4">
        <v>232</v>
      </c>
    </row>
    <row r="32" spans="2:9" x14ac:dyDescent="0.35">
      <c r="B32" s="3" t="s">
        <v>107</v>
      </c>
      <c r="C32" s="19">
        <v>72.5</v>
      </c>
      <c r="D32" s="19">
        <v>2.68</v>
      </c>
      <c r="E32" s="19">
        <v>67.3</v>
      </c>
      <c r="F32" s="19">
        <v>77.800000000000011</v>
      </c>
      <c r="G32" s="37">
        <v>3.7000000000000005E-2</v>
      </c>
      <c r="H32" s="19">
        <v>0.79</v>
      </c>
      <c r="I32" s="4">
        <v>236</v>
      </c>
    </row>
    <row r="33" spans="2:9" x14ac:dyDescent="0.35">
      <c r="B33" s="3" t="s">
        <v>108</v>
      </c>
      <c r="C33" s="19">
        <v>79.5</v>
      </c>
      <c r="D33" s="19">
        <v>3.0300000000000002</v>
      </c>
      <c r="E33" s="19">
        <v>73.600000000000009</v>
      </c>
      <c r="F33" s="19">
        <v>85.4</v>
      </c>
      <c r="G33" s="37">
        <v>3.8100000000000002E-2</v>
      </c>
      <c r="H33" s="19">
        <v>1.01</v>
      </c>
      <c r="I33" s="4">
        <v>255</v>
      </c>
    </row>
    <row r="34" spans="2:9" x14ac:dyDescent="0.35">
      <c r="B34" s="3" t="s">
        <v>109</v>
      </c>
      <c r="C34" s="19">
        <v>78.800000000000011</v>
      </c>
      <c r="D34" s="19">
        <v>2.5</v>
      </c>
      <c r="E34" s="19">
        <v>73.900000000000006</v>
      </c>
      <c r="F34" s="19">
        <v>83.7</v>
      </c>
      <c r="G34" s="37">
        <v>3.1800000000000002E-2</v>
      </c>
      <c r="H34" s="19">
        <v>0.83000000000000007</v>
      </c>
      <c r="I34" s="4">
        <v>249</v>
      </c>
    </row>
    <row r="35" spans="2:9" x14ac:dyDescent="0.35">
      <c r="B35" s="3" t="s">
        <v>110</v>
      </c>
      <c r="C35" s="19">
        <v>84.600000000000009</v>
      </c>
      <c r="D35" s="19">
        <v>2.54</v>
      </c>
      <c r="E35" s="19">
        <v>79.7</v>
      </c>
      <c r="F35" s="19">
        <v>89.600000000000009</v>
      </c>
      <c r="G35" s="37">
        <v>3.0000000000000002E-2</v>
      </c>
      <c r="H35" s="19">
        <v>1.1500000000000001</v>
      </c>
      <c r="I35" s="4">
        <v>267</v>
      </c>
    </row>
    <row r="36" spans="2:9" x14ac:dyDescent="0.35">
      <c r="B36" s="3" t="s">
        <v>111</v>
      </c>
      <c r="C36" s="19">
        <v>80</v>
      </c>
      <c r="D36" s="19">
        <v>3.43</v>
      </c>
      <c r="E36" s="19">
        <v>73.3</v>
      </c>
      <c r="F36" s="19">
        <v>86.7</v>
      </c>
      <c r="G36" s="37">
        <v>4.2800000000000005E-2</v>
      </c>
      <c r="H36" s="19">
        <v>1.31</v>
      </c>
      <c r="I36" s="4">
        <v>221</v>
      </c>
    </row>
    <row r="37" spans="2:9" x14ac:dyDescent="0.35">
      <c r="B37" s="3" t="s">
        <v>112</v>
      </c>
      <c r="C37" s="19">
        <v>82</v>
      </c>
      <c r="D37" s="19">
        <v>2.31</v>
      </c>
      <c r="E37" s="19">
        <v>77.5</v>
      </c>
      <c r="F37" s="19">
        <v>86.600000000000009</v>
      </c>
      <c r="G37" s="37">
        <v>2.8200000000000003E-2</v>
      </c>
      <c r="H37" s="19">
        <v>0.86</v>
      </c>
      <c r="I37" s="4">
        <v>266</v>
      </c>
    </row>
    <row r="38" spans="2:9" x14ac:dyDescent="0.35">
      <c r="B38" s="3" t="s">
        <v>113</v>
      </c>
      <c r="C38" s="19">
        <v>88.2</v>
      </c>
      <c r="D38" s="19">
        <v>1.8900000000000001</v>
      </c>
      <c r="E38" s="19">
        <v>84.5</v>
      </c>
      <c r="F38" s="19">
        <v>91.9</v>
      </c>
      <c r="G38" s="37">
        <v>2.1500000000000002E-2</v>
      </c>
      <c r="H38" s="19">
        <v>0.96</v>
      </c>
      <c r="I38" s="4">
        <v>263</v>
      </c>
    </row>
    <row r="39" spans="2:9" x14ac:dyDescent="0.35">
      <c r="B39" s="3" t="s">
        <v>114</v>
      </c>
      <c r="C39" s="19">
        <v>83.600000000000009</v>
      </c>
      <c r="D39" s="19">
        <v>2.74</v>
      </c>
      <c r="E39" s="19">
        <v>78.2</v>
      </c>
      <c r="F39" s="19">
        <v>89</v>
      </c>
      <c r="G39" s="37">
        <v>3.2800000000000003E-2</v>
      </c>
      <c r="H39" s="19">
        <v>1.22</v>
      </c>
      <c r="I39" s="4">
        <v>255</v>
      </c>
    </row>
    <row r="40" spans="2:9" x14ac:dyDescent="0.35">
      <c r="B40" s="3" t="s">
        <v>115</v>
      </c>
      <c r="C40" s="19">
        <v>77.400000000000006</v>
      </c>
      <c r="D40" s="19">
        <v>2.73</v>
      </c>
      <c r="E40" s="19">
        <v>72.100000000000009</v>
      </c>
      <c r="F40" s="19">
        <v>82.800000000000011</v>
      </c>
      <c r="G40" s="37">
        <v>3.5300000000000005E-2</v>
      </c>
      <c r="H40" s="19">
        <v>0.91</v>
      </c>
      <c r="I40" s="4">
        <v>260</v>
      </c>
    </row>
    <row r="41" spans="2:9" x14ac:dyDescent="0.35">
      <c r="B41" s="3" t="s">
        <v>116</v>
      </c>
      <c r="C41" s="19">
        <v>84</v>
      </c>
      <c r="D41" s="19">
        <v>2.72</v>
      </c>
      <c r="E41" s="19">
        <v>78.7</v>
      </c>
      <c r="F41" s="19">
        <v>89.4</v>
      </c>
      <c r="G41" s="37">
        <v>3.2399999999999998E-2</v>
      </c>
      <c r="H41" s="19">
        <v>1.77</v>
      </c>
      <c r="I41" s="4">
        <v>301</v>
      </c>
    </row>
    <row r="42" spans="2:9" x14ac:dyDescent="0.35">
      <c r="B42" s="3" t="s">
        <v>117</v>
      </c>
      <c r="C42" s="19">
        <v>81</v>
      </c>
      <c r="D42" s="19">
        <v>2.79</v>
      </c>
      <c r="E42" s="19">
        <v>75.5</v>
      </c>
      <c r="F42" s="19">
        <v>86.5</v>
      </c>
      <c r="G42" s="37">
        <v>3.4500000000000003E-2</v>
      </c>
      <c r="H42" s="19">
        <v>1.01</v>
      </c>
      <c r="I42" s="4">
        <v>262</v>
      </c>
    </row>
    <row r="43" spans="2:9" x14ac:dyDescent="0.35">
      <c r="B43" s="3" t="s">
        <v>118</v>
      </c>
      <c r="C43" s="19">
        <v>79.300000000000011</v>
      </c>
      <c r="D43" s="19">
        <v>3.18</v>
      </c>
      <c r="E43" s="19">
        <v>73</v>
      </c>
      <c r="F43" s="19">
        <v>85.5</v>
      </c>
      <c r="G43" s="37">
        <v>4.0100000000000004E-2</v>
      </c>
      <c r="H43" s="19">
        <v>1.3</v>
      </c>
      <c r="I43" s="4">
        <v>228</v>
      </c>
    </row>
    <row r="44" spans="2:9" x14ac:dyDescent="0.35">
      <c r="B44" s="3" t="s">
        <v>119</v>
      </c>
      <c r="C44" s="19">
        <v>81.300000000000011</v>
      </c>
      <c r="D44" s="19">
        <v>2.42</v>
      </c>
      <c r="E44" s="19">
        <v>76.5</v>
      </c>
      <c r="F44" s="19">
        <v>86</v>
      </c>
      <c r="G44" s="37">
        <v>2.9700000000000001E-2</v>
      </c>
      <c r="H44" s="19">
        <v>1.1599999999999999</v>
      </c>
      <c r="I44" s="4">
        <v>293</v>
      </c>
    </row>
    <row r="45" spans="2:9" x14ac:dyDescent="0.35">
      <c r="B45" s="3" t="s">
        <v>120</v>
      </c>
      <c r="C45" s="19">
        <v>87.4</v>
      </c>
      <c r="D45" s="19">
        <v>2.4700000000000002</v>
      </c>
      <c r="E45" s="19">
        <v>82.600000000000009</v>
      </c>
      <c r="F45" s="19">
        <v>92.2</v>
      </c>
      <c r="G45" s="37">
        <v>2.8200000000000003E-2</v>
      </c>
      <c r="H45" s="19">
        <v>1.3</v>
      </c>
      <c r="I45" s="4">
        <v>254</v>
      </c>
    </row>
    <row r="46" spans="2:9" x14ac:dyDescent="0.35">
      <c r="B46" s="3" t="s">
        <v>121</v>
      </c>
      <c r="C46" s="19">
        <v>85.2</v>
      </c>
      <c r="D46" s="19">
        <v>2.98</v>
      </c>
      <c r="E46" s="19">
        <v>79.400000000000006</v>
      </c>
      <c r="F46" s="19">
        <v>91.100000000000009</v>
      </c>
      <c r="G46" s="37">
        <v>3.5000000000000003E-2</v>
      </c>
      <c r="H46" s="19">
        <v>1.7</v>
      </c>
      <c r="I46" s="4">
        <v>276</v>
      </c>
    </row>
    <row r="47" spans="2:9" x14ac:dyDescent="0.35">
      <c r="B47" s="3" t="s">
        <v>122</v>
      </c>
      <c r="C47" s="19">
        <v>80.2</v>
      </c>
      <c r="D47" s="19">
        <v>2.46</v>
      </c>
      <c r="E47" s="19">
        <v>75.400000000000006</v>
      </c>
      <c r="F47" s="19">
        <v>85.100000000000009</v>
      </c>
      <c r="G47" s="37">
        <v>3.0700000000000002E-2</v>
      </c>
      <c r="H47" s="19">
        <v>0.83000000000000007</v>
      </c>
      <c r="I47" s="4">
        <v>228</v>
      </c>
    </row>
    <row r="48" spans="2:9" x14ac:dyDescent="0.35">
      <c r="B48" s="3" t="s">
        <v>123</v>
      </c>
      <c r="C48" s="19">
        <v>87.2</v>
      </c>
      <c r="D48" s="19">
        <v>2.1</v>
      </c>
      <c r="E48" s="19">
        <v>83</v>
      </c>
      <c r="F48" s="19">
        <v>91.300000000000011</v>
      </c>
      <c r="G48" s="37">
        <v>2.41E-2</v>
      </c>
      <c r="H48" s="19">
        <v>1.1500000000000001</v>
      </c>
      <c r="I48" s="4">
        <v>286</v>
      </c>
    </row>
    <row r="49" spans="2:9" x14ac:dyDescent="0.35">
      <c r="B49" s="3" t="s">
        <v>124</v>
      </c>
      <c r="C49" s="19">
        <v>83.100000000000009</v>
      </c>
      <c r="D49" s="19">
        <v>2.64</v>
      </c>
      <c r="E49" s="19">
        <v>77.900000000000006</v>
      </c>
      <c r="F49" s="19">
        <v>88.300000000000011</v>
      </c>
      <c r="G49" s="37">
        <v>3.1800000000000002E-2</v>
      </c>
      <c r="H49" s="19">
        <v>1.31</v>
      </c>
      <c r="I49" s="4">
        <v>290</v>
      </c>
    </row>
    <row r="50" spans="2:9" x14ac:dyDescent="0.35">
      <c r="B50" s="3" t="s">
        <v>125</v>
      </c>
      <c r="C50" s="19">
        <v>82.800000000000011</v>
      </c>
      <c r="D50" s="19">
        <v>2.79</v>
      </c>
      <c r="E50" s="19">
        <v>77.300000000000011</v>
      </c>
      <c r="F50" s="19">
        <v>88.2</v>
      </c>
      <c r="G50" s="37">
        <v>3.3800000000000004E-2</v>
      </c>
      <c r="H50" s="19">
        <v>1.43</v>
      </c>
      <c r="I50" s="4">
        <v>263</v>
      </c>
    </row>
    <row r="51" spans="2:9" x14ac:dyDescent="0.35">
      <c r="B51" s="3" t="s">
        <v>126</v>
      </c>
      <c r="C51" s="19">
        <v>89.7</v>
      </c>
      <c r="D51" s="19">
        <v>2.2400000000000002</v>
      </c>
      <c r="E51" s="19">
        <v>85.300000000000011</v>
      </c>
      <c r="F51" s="19">
        <v>94.100000000000009</v>
      </c>
      <c r="G51" s="37">
        <v>2.5000000000000001E-2</v>
      </c>
      <c r="H51" s="19">
        <v>1.4000000000000001</v>
      </c>
      <c r="I51" s="4">
        <v>261</v>
      </c>
    </row>
    <row r="52" spans="2:9" x14ac:dyDescent="0.35">
      <c r="B52" s="3" t="s">
        <v>127</v>
      </c>
      <c r="C52" s="19">
        <v>82.7</v>
      </c>
      <c r="D52" s="19">
        <v>2.15</v>
      </c>
      <c r="E52" s="19">
        <v>78.5</v>
      </c>
      <c r="F52" s="19">
        <v>86.9</v>
      </c>
      <c r="G52" s="37">
        <v>2.6000000000000002E-2</v>
      </c>
      <c r="H52" s="19">
        <v>1.34</v>
      </c>
      <c r="I52" s="4">
        <v>285</v>
      </c>
    </row>
    <row r="53" spans="2:9" x14ac:dyDescent="0.35">
      <c r="B53" s="3" t="s">
        <v>128</v>
      </c>
      <c r="C53" s="19">
        <v>76.800000000000011</v>
      </c>
      <c r="D53" s="19">
        <v>2.69</v>
      </c>
      <c r="E53" s="19">
        <v>71.5</v>
      </c>
      <c r="F53" s="19">
        <v>82.100000000000009</v>
      </c>
      <c r="G53" s="37">
        <v>3.5099999999999999E-2</v>
      </c>
      <c r="H53" s="19">
        <v>1.27</v>
      </c>
      <c r="I53" s="4">
        <v>255</v>
      </c>
    </row>
    <row r="54" spans="2:9" x14ac:dyDescent="0.35">
      <c r="B54" s="3" t="s">
        <v>129</v>
      </c>
      <c r="C54" s="19">
        <v>81.100000000000009</v>
      </c>
      <c r="D54" s="19">
        <v>3.2600000000000002</v>
      </c>
      <c r="E54" s="19">
        <v>74.7</v>
      </c>
      <c r="F54" s="19">
        <v>87.4</v>
      </c>
      <c r="G54" s="37">
        <v>4.02E-2</v>
      </c>
      <c r="H54" s="19">
        <v>1.73</v>
      </c>
      <c r="I54" s="4">
        <v>270</v>
      </c>
    </row>
    <row r="55" spans="2:9" x14ac:dyDescent="0.35">
      <c r="B55" s="3" t="s">
        <v>130</v>
      </c>
      <c r="C55" s="19">
        <v>81.300000000000011</v>
      </c>
      <c r="D55" s="19">
        <v>2.35</v>
      </c>
      <c r="E55" s="19">
        <v>76.7</v>
      </c>
      <c r="F55" s="19">
        <v>85.9</v>
      </c>
      <c r="G55" s="37">
        <v>2.8900000000000002E-2</v>
      </c>
      <c r="H55" s="19">
        <v>0.83000000000000007</v>
      </c>
      <c r="I55" s="4">
        <v>234</v>
      </c>
    </row>
    <row r="56" spans="2:9" x14ac:dyDescent="0.35">
      <c r="B56" s="3" t="s">
        <v>131</v>
      </c>
      <c r="C56" s="19">
        <v>82.800000000000011</v>
      </c>
      <c r="D56" s="19">
        <v>2.79</v>
      </c>
      <c r="E56" s="19">
        <v>77.400000000000006</v>
      </c>
      <c r="F56" s="19">
        <v>88.300000000000011</v>
      </c>
      <c r="G56" s="37">
        <v>3.3600000000000005E-2</v>
      </c>
      <c r="H56" s="19">
        <v>1.1000000000000001</v>
      </c>
      <c r="I56" s="4">
        <v>219</v>
      </c>
    </row>
    <row r="57" spans="2:9" x14ac:dyDescent="0.35">
      <c r="B57" s="3" t="s">
        <v>132</v>
      </c>
      <c r="C57" s="19">
        <v>84.9</v>
      </c>
      <c r="D57" s="19">
        <v>2.34</v>
      </c>
      <c r="E57" s="19">
        <v>80.300000000000011</v>
      </c>
      <c r="F57" s="19">
        <v>89.5</v>
      </c>
      <c r="G57" s="37">
        <v>2.7600000000000003E-2</v>
      </c>
      <c r="H57" s="19">
        <v>0.99</v>
      </c>
      <c r="I57" s="4">
        <v>213</v>
      </c>
    </row>
    <row r="59" spans="2:9" x14ac:dyDescent="0.35">
      <c r="B59" t="s">
        <v>153</v>
      </c>
    </row>
    <row r="61" spans="2:9" x14ac:dyDescent="0.35">
      <c r="B61" s="417" t="s">
        <v>140</v>
      </c>
      <c r="C61" s="426" t="s">
        <v>141</v>
      </c>
      <c r="D61" s="426" t="s">
        <v>142</v>
      </c>
      <c r="E61" s="426" t="s">
        <v>143</v>
      </c>
      <c r="F61" s="426"/>
      <c r="G61" s="427" t="s">
        <v>144</v>
      </c>
      <c r="H61" s="425" t="s">
        <v>145</v>
      </c>
      <c r="I61" s="425" t="s">
        <v>146</v>
      </c>
    </row>
    <row r="62" spans="2:9" x14ac:dyDescent="0.35">
      <c r="B62" s="417"/>
      <c r="C62" s="426"/>
      <c r="D62" s="426"/>
      <c r="E62" s="426"/>
      <c r="F62" s="426"/>
      <c r="G62" s="428"/>
      <c r="H62" s="425"/>
      <c r="I62" s="425"/>
    </row>
    <row r="63" spans="2:9" x14ac:dyDescent="0.35">
      <c r="B63" s="417"/>
      <c r="C63" s="426"/>
      <c r="D63" s="426"/>
      <c r="E63" s="3" t="s">
        <v>147</v>
      </c>
      <c r="F63" s="3" t="s">
        <v>148</v>
      </c>
      <c r="G63" s="429"/>
      <c r="H63" s="425"/>
      <c r="I63" s="425"/>
    </row>
    <row r="64" spans="2:9" ht="15.5" x14ac:dyDescent="0.35">
      <c r="B64" s="2" t="s">
        <v>18</v>
      </c>
      <c r="C64" s="19">
        <v>83.800000000000011</v>
      </c>
      <c r="D64" s="19">
        <v>0.45</v>
      </c>
      <c r="E64" s="19">
        <v>82.9</v>
      </c>
      <c r="F64" s="19">
        <v>84.7</v>
      </c>
      <c r="G64" s="37">
        <v>5.4000000000000003E-3</v>
      </c>
      <c r="H64" s="38">
        <v>1.32</v>
      </c>
      <c r="I64" s="23">
        <v>8659</v>
      </c>
    </row>
    <row r="65" spans="2:9" ht="15.5" x14ac:dyDescent="0.35">
      <c r="B65" s="2" t="s">
        <v>80</v>
      </c>
      <c r="C65" s="419"/>
      <c r="D65" s="420"/>
      <c r="E65" s="420"/>
      <c r="F65" s="420"/>
      <c r="G65" s="420"/>
      <c r="H65" s="420"/>
      <c r="I65" s="421"/>
    </row>
    <row r="66" spans="2:9" x14ac:dyDescent="0.35">
      <c r="B66" s="3" t="s">
        <v>20</v>
      </c>
      <c r="C66" s="19">
        <v>92.600000000000009</v>
      </c>
      <c r="D66" s="19">
        <v>0.70000000000000007</v>
      </c>
      <c r="E66" s="19">
        <v>91.2</v>
      </c>
      <c r="F66" s="19">
        <v>94</v>
      </c>
      <c r="G66" s="37">
        <v>7.5000000000000006E-3</v>
      </c>
      <c r="H66" s="19">
        <v>1.37</v>
      </c>
      <c r="I66" s="4">
        <v>1793</v>
      </c>
    </row>
    <row r="67" spans="2:9" x14ac:dyDescent="0.35">
      <c r="B67" s="3" t="s">
        <v>21</v>
      </c>
      <c r="C67" s="19">
        <v>81.300000000000011</v>
      </c>
      <c r="D67" s="19">
        <v>0.52</v>
      </c>
      <c r="E67" s="19">
        <v>80.300000000000011</v>
      </c>
      <c r="F67" s="19">
        <v>82.300000000000011</v>
      </c>
      <c r="G67" s="37">
        <v>6.4000000000000003E-3</v>
      </c>
      <c r="H67" s="19">
        <v>1.23</v>
      </c>
      <c r="I67" s="4">
        <v>6866</v>
      </c>
    </row>
    <row r="68" spans="2:9" ht="15.5" x14ac:dyDescent="0.35">
      <c r="B68" s="2" t="s">
        <v>22</v>
      </c>
      <c r="C68" s="419"/>
      <c r="D68" s="420"/>
      <c r="E68" s="420"/>
      <c r="F68" s="420"/>
      <c r="G68" s="420"/>
      <c r="H68" s="420"/>
      <c r="I68" s="421"/>
    </row>
    <row r="69" spans="2:9" x14ac:dyDescent="0.35">
      <c r="B69" s="3" t="s">
        <v>23</v>
      </c>
      <c r="C69" s="19">
        <v>93.7</v>
      </c>
      <c r="D69" s="19">
        <v>0.98</v>
      </c>
      <c r="E69" s="19">
        <v>91.7</v>
      </c>
      <c r="F69" s="19">
        <v>95.600000000000009</v>
      </c>
      <c r="G69" s="37">
        <v>1.0500000000000001E-2</v>
      </c>
      <c r="H69" s="36">
        <v>2.11</v>
      </c>
      <c r="I69" s="4">
        <v>1059</v>
      </c>
    </row>
    <row r="70" spans="2:9" x14ac:dyDescent="0.35">
      <c r="B70" s="3" t="s">
        <v>24</v>
      </c>
      <c r="C70" s="19">
        <v>79.7</v>
      </c>
      <c r="D70" s="19">
        <v>1</v>
      </c>
      <c r="E70" s="19">
        <v>77.7</v>
      </c>
      <c r="F70" s="19">
        <v>81.600000000000009</v>
      </c>
      <c r="G70" s="37">
        <v>1.26E-2</v>
      </c>
      <c r="H70" s="36">
        <v>1.18</v>
      </c>
      <c r="I70" s="4">
        <v>2128</v>
      </c>
    </row>
    <row r="71" spans="2:9" x14ac:dyDescent="0.35">
      <c r="B71" s="3" t="s">
        <v>25</v>
      </c>
      <c r="C71" s="19">
        <v>82.4</v>
      </c>
      <c r="D71" s="19">
        <v>0.95000000000000007</v>
      </c>
      <c r="E71" s="19">
        <v>80.5</v>
      </c>
      <c r="F71" s="19">
        <v>84.300000000000011</v>
      </c>
      <c r="G71" s="37">
        <v>1.15E-2</v>
      </c>
      <c r="H71" s="36">
        <v>1.18</v>
      </c>
      <c r="I71" s="4">
        <v>1990</v>
      </c>
    </row>
    <row r="72" spans="2:9" x14ac:dyDescent="0.35">
      <c r="B72" s="3" t="s">
        <v>26</v>
      </c>
      <c r="C72" s="19">
        <v>84.9</v>
      </c>
      <c r="D72" s="19">
        <v>1.05</v>
      </c>
      <c r="E72" s="19">
        <v>82.800000000000011</v>
      </c>
      <c r="F72" s="19">
        <v>86.9</v>
      </c>
      <c r="G72" s="37">
        <v>1.2400000000000001E-2</v>
      </c>
      <c r="H72" s="36">
        <v>1.19</v>
      </c>
      <c r="I72" s="4">
        <v>1460</v>
      </c>
    </row>
    <row r="73" spans="2:9" x14ac:dyDescent="0.35">
      <c r="B73" s="3" t="s">
        <v>27</v>
      </c>
      <c r="C73" s="19">
        <v>82.100000000000009</v>
      </c>
      <c r="D73" s="19">
        <v>0.95000000000000007</v>
      </c>
      <c r="E73" s="19">
        <v>80.2</v>
      </c>
      <c r="F73" s="19">
        <v>84</v>
      </c>
      <c r="G73" s="37">
        <v>1.1600000000000001E-2</v>
      </c>
      <c r="H73" s="36">
        <v>1.4000000000000001</v>
      </c>
      <c r="I73" s="4">
        <v>2022</v>
      </c>
    </row>
    <row r="74" spans="2:9" ht="15.5" x14ac:dyDescent="0.35">
      <c r="B74" s="2" t="s">
        <v>149</v>
      </c>
      <c r="C74" s="422"/>
      <c r="D74" s="423"/>
      <c r="E74" s="423"/>
      <c r="F74" s="423"/>
      <c r="G74" s="423"/>
      <c r="H74" s="423"/>
      <c r="I74" s="424"/>
    </row>
    <row r="75" spans="2:9" x14ac:dyDescent="0.35">
      <c r="B75" s="3" t="s">
        <v>150</v>
      </c>
      <c r="C75" s="19">
        <v>85.7</v>
      </c>
      <c r="D75" s="19">
        <v>0.67</v>
      </c>
      <c r="E75" s="19">
        <v>84.4</v>
      </c>
      <c r="F75" s="19">
        <v>87</v>
      </c>
      <c r="G75" s="37">
        <v>7.8000000000000005E-3</v>
      </c>
      <c r="H75" s="36">
        <v>1.26</v>
      </c>
      <c r="I75" s="4">
        <v>3437</v>
      </c>
    </row>
    <row r="76" spans="2:9" x14ac:dyDescent="0.35">
      <c r="B76" s="3" t="s">
        <v>151</v>
      </c>
      <c r="C76" s="19">
        <v>85.2</v>
      </c>
      <c r="D76" s="19">
        <v>0.71</v>
      </c>
      <c r="E76" s="19">
        <v>83.800000000000011</v>
      </c>
      <c r="F76" s="19">
        <v>86.600000000000009</v>
      </c>
      <c r="G76" s="37">
        <v>8.4000000000000012E-3</v>
      </c>
      <c r="H76" s="36">
        <v>1.1300000000000001</v>
      </c>
      <c r="I76" s="4">
        <v>2777</v>
      </c>
    </row>
    <row r="77" spans="2:9" x14ac:dyDescent="0.35">
      <c r="B77" s="3" t="s">
        <v>152</v>
      </c>
      <c r="C77" s="19">
        <v>79.600000000000009</v>
      </c>
      <c r="D77" s="19">
        <v>0.84</v>
      </c>
      <c r="E77" s="19">
        <v>77.900000000000006</v>
      </c>
      <c r="F77" s="19">
        <v>81.2</v>
      </c>
      <c r="G77" s="37">
        <v>1.06E-2</v>
      </c>
      <c r="H77" s="36">
        <v>1.08</v>
      </c>
      <c r="I77" s="4">
        <v>2445</v>
      </c>
    </row>
    <row r="78" spans="2:9" ht="15.5" x14ac:dyDescent="0.35">
      <c r="B78" s="2" t="s">
        <v>28</v>
      </c>
      <c r="C78" s="419"/>
      <c r="D78" s="420"/>
      <c r="E78" s="420"/>
      <c r="F78" s="420"/>
      <c r="G78" s="420"/>
      <c r="H78" s="420"/>
      <c r="I78" s="421"/>
    </row>
    <row r="79" spans="2:9" x14ac:dyDescent="0.35">
      <c r="B79" s="3" t="s">
        <v>29</v>
      </c>
      <c r="C79" s="36">
        <v>74.100000000000009</v>
      </c>
      <c r="D79" s="36">
        <v>1.47</v>
      </c>
      <c r="E79" s="36">
        <v>71.2</v>
      </c>
      <c r="F79" s="36">
        <v>77</v>
      </c>
      <c r="G79" s="37">
        <v>1.9800000000000002E-2</v>
      </c>
      <c r="H79" s="36">
        <v>1.32</v>
      </c>
      <c r="I79" s="4">
        <v>1174</v>
      </c>
    </row>
    <row r="80" spans="2:9" x14ac:dyDescent="0.35">
      <c r="B80" s="3" t="s">
        <v>30</v>
      </c>
      <c r="C80" s="36">
        <v>80.900000000000006</v>
      </c>
      <c r="D80" s="36">
        <v>1.1000000000000001</v>
      </c>
      <c r="E80" s="36">
        <v>78.7</v>
      </c>
      <c r="F80" s="36">
        <v>83.100000000000009</v>
      </c>
      <c r="G80" s="37">
        <v>1.3600000000000001E-2</v>
      </c>
      <c r="H80" s="36">
        <v>1.1100000000000001</v>
      </c>
      <c r="I80" s="4">
        <v>1420</v>
      </c>
    </row>
    <row r="81" spans="2:9" x14ac:dyDescent="0.35">
      <c r="B81" s="3" t="s">
        <v>31</v>
      </c>
      <c r="C81" s="36">
        <v>82.7</v>
      </c>
      <c r="D81" s="36">
        <v>0.99</v>
      </c>
      <c r="E81" s="36">
        <v>80.800000000000011</v>
      </c>
      <c r="F81" s="36">
        <v>84.7</v>
      </c>
      <c r="G81" s="37">
        <v>1.2E-2</v>
      </c>
      <c r="H81" s="36">
        <v>1.1500000000000001</v>
      </c>
      <c r="I81" s="4">
        <v>1666</v>
      </c>
    </row>
    <row r="82" spans="2:9" x14ac:dyDescent="0.35">
      <c r="B82" s="3" t="s">
        <v>32</v>
      </c>
      <c r="C82" s="36">
        <v>85.600000000000009</v>
      </c>
      <c r="D82" s="36">
        <v>0.87</v>
      </c>
      <c r="E82" s="36">
        <v>83.9</v>
      </c>
      <c r="F82" s="36">
        <v>87.4</v>
      </c>
      <c r="G82" s="37">
        <v>1.0200000000000001E-2</v>
      </c>
      <c r="H82" s="36">
        <v>1.18</v>
      </c>
      <c r="I82" s="4">
        <v>1887</v>
      </c>
    </row>
    <row r="83" spans="2:9" x14ac:dyDescent="0.35">
      <c r="B83" s="3" t="s">
        <v>33</v>
      </c>
      <c r="C83" s="36">
        <v>89.100000000000009</v>
      </c>
      <c r="D83" s="36">
        <v>0.68</v>
      </c>
      <c r="E83" s="36">
        <v>87.7</v>
      </c>
      <c r="F83" s="36">
        <v>90.4</v>
      </c>
      <c r="G83" s="37">
        <v>7.7000000000000002E-3</v>
      </c>
      <c r="H83" s="36">
        <v>1.25</v>
      </c>
      <c r="I83" s="4">
        <v>2512</v>
      </c>
    </row>
    <row r="84" spans="2:9" ht="15.5" x14ac:dyDescent="0.35">
      <c r="B84" s="2" t="s">
        <v>160</v>
      </c>
      <c r="C84" s="419"/>
      <c r="D84" s="420"/>
      <c r="E84" s="420"/>
      <c r="F84" s="420"/>
      <c r="G84" s="420"/>
      <c r="H84" s="420"/>
      <c r="I84" s="421"/>
    </row>
    <row r="85" spans="2:9" x14ac:dyDescent="0.35">
      <c r="B85" s="3" t="s">
        <v>103</v>
      </c>
      <c r="C85" s="36">
        <v>92.800000000000011</v>
      </c>
      <c r="D85" s="36">
        <v>1.69</v>
      </c>
      <c r="E85" s="36">
        <v>89.5</v>
      </c>
      <c r="F85" s="36">
        <v>96.2</v>
      </c>
      <c r="G85" s="37">
        <v>1.8200000000000001E-2</v>
      </c>
      <c r="H85" s="36">
        <v>1.46</v>
      </c>
      <c r="I85" s="4">
        <v>366</v>
      </c>
    </row>
    <row r="86" spans="2:9" x14ac:dyDescent="0.35">
      <c r="B86" s="3" t="s">
        <v>104</v>
      </c>
      <c r="C86" s="36">
        <v>93.800000000000011</v>
      </c>
      <c r="D86" s="36">
        <v>1.6300000000000001</v>
      </c>
      <c r="E86" s="36">
        <v>90.600000000000009</v>
      </c>
      <c r="F86" s="36">
        <v>97</v>
      </c>
      <c r="G86" s="37">
        <v>1.7400000000000002E-2</v>
      </c>
      <c r="H86" s="36">
        <v>2.95</v>
      </c>
      <c r="I86" s="4">
        <v>349</v>
      </c>
    </row>
    <row r="87" spans="2:9" x14ac:dyDescent="0.35">
      <c r="B87" s="3" t="s">
        <v>105</v>
      </c>
      <c r="C87" s="36">
        <v>94.2</v>
      </c>
      <c r="D87" s="36">
        <v>1.41</v>
      </c>
      <c r="E87" s="36">
        <v>91.4</v>
      </c>
      <c r="F87" s="36">
        <v>97</v>
      </c>
      <c r="G87" s="37">
        <v>1.5000000000000001E-2</v>
      </c>
      <c r="H87" s="36">
        <v>1.18</v>
      </c>
      <c r="I87" s="4">
        <v>344</v>
      </c>
    </row>
    <row r="88" spans="2:9" x14ac:dyDescent="0.35">
      <c r="B88" s="3" t="s">
        <v>106</v>
      </c>
      <c r="C88" s="36">
        <v>80.300000000000011</v>
      </c>
      <c r="D88" s="36">
        <v>2.96</v>
      </c>
      <c r="E88" s="36">
        <v>74.5</v>
      </c>
      <c r="F88" s="36">
        <v>86.100000000000009</v>
      </c>
      <c r="G88" s="37">
        <v>3.6900000000000002E-2</v>
      </c>
      <c r="H88" s="36">
        <v>1.43</v>
      </c>
      <c r="I88" s="4">
        <v>280</v>
      </c>
    </row>
    <row r="89" spans="2:9" x14ac:dyDescent="0.35">
      <c r="B89" s="3" t="s">
        <v>107</v>
      </c>
      <c r="C89" s="36">
        <v>76</v>
      </c>
      <c r="D89" s="36">
        <v>2.59</v>
      </c>
      <c r="E89" s="36">
        <v>70.900000000000006</v>
      </c>
      <c r="F89" s="36">
        <v>81.100000000000009</v>
      </c>
      <c r="G89" s="37">
        <v>3.4099999999999998E-2</v>
      </c>
      <c r="H89" s="36">
        <v>0.92</v>
      </c>
      <c r="I89" s="4">
        <v>272</v>
      </c>
    </row>
    <row r="90" spans="2:9" x14ac:dyDescent="0.35">
      <c r="B90" s="3" t="s">
        <v>108</v>
      </c>
      <c r="C90" s="36">
        <v>78.7</v>
      </c>
      <c r="D90" s="36">
        <v>2.57</v>
      </c>
      <c r="E90" s="36">
        <v>73.7</v>
      </c>
      <c r="F90" s="36">
        <v>83.800000000000011</v>
      </c>
      <c r="G90" s="37">
        <v>3.27E-2</v>
      </c>
      <c r="H90" s="36">
        <v>0.79</v>
      </c>
      <c r="I90" s="4">
        <v>276</v>
      </c>
    </row>
    <row r="91" spans="2:9" x14ac:dyDescent="0.35">
      <c r="B91" s="3" t="s">
        <v>109</v>
      </c>
      <c r="C91" s="36">
        <v>78.400000000000006</v>
      </c>
      <c r="D91" s="36">
        <v>2.94</v>
      </c>
      <c r="E91" s="36">
        <v>72.7</v>
      </c>
      <c r="F91" s="36">
        <v>84.2</v>
      </c>
      <c r="G91" s="37">
        <v>3.7499999999999999E-2</v>
      </c>
      <c r="H91" s="36">
        <v>1.3800000000000001</v>
      </c>
      <c r="I91" s="4">
        <v>285</v>
      </c>
    </row>
    <row r="92" spans="2:9" x14ac:dyDescent="0.35">
      <c r="B92" s="3" t="s">
        <v>110</v>
      </c>
      <c r="C92" s="36">
        <v>82.2</v>
      </c>
      <c r="D92" s="36">
        <v>2.52</v>
      </c>
      <c r="E92" s="36">
        <v>77.300000000000011</v>
      </c>
      <c r="F92" s="36">
        <v>87.2</v>
      </c>
      <c r="G92" s="37">
        <v>3.0700000000000002E-2</v>
      </c>
      <c r="H92" s="36">
        <v>1.04</v>
      </c>
      <c r="I92" s="4">
        <v>270</v>
      </c>
    </row>
    <row r="93" spans="2:9" x14ac:dyDescent="0.35">
      <c r="B93" s="3" t="s">
        <v>111</v>
      </c>
      <c r="C93" s="36">
        <v>78.900000000000006</v>
      </c>
      <c r="D93" s="36">
        <v>2.62</v>
      </c>
      <c r="E93" s="36">
        <v>73.7</v>
      </c>
      <c r="F93" s="36">
        <v>84</v>
      </c>
      <c r="G93" s="37">
        <v>3.32E-2</v>
      </c>
      <c r="H93" s="36">
        <v>0.92</v>
      </c>
      <c r="I93" s="4">
        <v>243</v>
      </c>
    </row>
    <row r="94" spans="2:9" x14ac:dyDescent="0.35">
      <c r="B94" s="3" t="s">
        <v>112</v>
      </c>
      <c r="C94" s="36">
        <v>84.800000000000011</v>
      </c>
      <c r="D94" s="36">
        <v>3.02</v>
      </c>
      <c r="E94" s="36">
        <v>78.900000000000006</v>
      </c>
      <c r="F94" s="36">
        <v>90.7</v>
      </c>
      <c r="G94" s="37">
        <v>3.56E-2</v>
      </c>
      <c r="H94" s="36">
        <v>1.6500000000000001</v>
      </c>
      <c r="I94" s="4">
        <v>267</v>
      </c>
    </row>
    <row r="95" spans="2:9" x14ac:dyDescent="0.35">
      <c r="B95" s="3" t="s">
        <v>113</v>
      </c>
      <c r="C95" s="36">
        <v>78.100000000000009</v>
      </c>
      <c r="D95" s="36">
        <v>3.17</v>
      </c>
      <c r="E95" s="36">
        <v>71.900000000000006</v>
      </c>
      <c r="F95" s="36">
        <v>84.300000000000011</v>
      </c>
      <c r="G95" s="37">
        <v>4.0500000000000001E-2</v>
      </c>
      <c r="H95" s="36">
        <v>1.31</v>
      </c>
      <c r="I95" s="4">
        <v>235</v>
      </c>
    </row>
    <row r="96" spans="2:9" x14ac:dyDescent="0.35">
      <c r="B96" s="3" t="s">
        <v>114</v>
      </c>
      <c r="C96" s="36">
        <v>84.2</v>
      </c>
      <c r="D96" s="36">
        <v>2.3199999999999998</v>
      </c>
      <c r="E96" s="36">
        <v>79.600000000000009</v>
      </c>
      <c r="F96" s="36">
        <v>88.7</v>
      </c>
      <c r="G96" s="37">
        <v>2.7600000000000003E-2</v>
      </c>
      <c r="H96" s="36">
        <v>0.98</v>
      </c>
      <c r="I96" s="4">
        <v>269</v>
      </c>
    </row>
    <row r="97" spans="2:9" x14ac:dyDescent="0.35">
      <c r="B97" s="3" t="s">
        <v>115</v>
      </c>
      <c r="C97" s="36">
        <v>79.900000000000006</v>
      </c>
      <c r="D97" s="36">
        <v>2.91</v>
      </c>
      <c r="E97" s="36">
        <v>74.2</v>
      </c>
      <c r="F97" s="36">
        <v>85.600000000000009</v>
      </c>
      <c r="G97" s="37">
        <v>3.6400000000000002E-2</v>
      </c>
      <c r="H97" s="36">
        <v>1.3</v>
      </c>
      <c r="I97" s="4">
        <v>280</v>
      </c>
    </row>
    <row r="98" spans="2:9" x14ac:dyDescent="0.35">
      <c r="B98" s="3" t="s">
        <v>116</v>
      </c>
      <c r="C98" s="36">
        <v>85.300000000000011</v>
      </c>
      <c r="D98" s="36">
        <v>2.29</v>
      </c>
      <c r="E98" s="36">
        <v>80.900000000000006</v>
      </c>
      <c r="F98" s="36">
        <v>89.800000000000011</v>
      </c>
      <c r="G98" s="37">
        <v>2.69E-2</v>
      </c>
      <c r="H98" s="36">
        <v>1.44</v>
      </c>
      <c r="I98" s="4">
        <v>314</v>
      </c>
    </row>
    <row r="99" spans="2:9" x14ac:dyDescent="0.35">
      <c r="B99" s="3" t="s">
        <v>117</v>
      </c>
      <c r="C99" s="36">
        <v>82.4</v>
      </c>
      <c r="D99" s="36">
        <v>2.2600000000000002</v>
      </c>
      <c r="E99" s="36">
        <v>78</v>
      </c>
      <c r="F99" s="36">
        <v>86.9</v>
      </c>
      <c r="G99" s="37">
        <v>2.7400000000000001E-2</v>
      </c>
      <c r="H99" s="36">
        <v>0.78</v>
      </c>
      <c r="I99" s="4">
        <v>291</v>
      </c>
    </row>
    <row r="100" spans="2:9" x14ac:dyDescent="0.35">
      <c r="B100" s="3" t="s">
        <v>118</v>
      </c>
      <c r="C100" s="36">
        <v>74.5</v>
      </c>
      <c r="D100" s="36">
        <v>3.0300000000000002</v>
      </c>
      <c r="E100" s="36">
        <v>68.600000000000009</v>
      </c>
      <c r="F100" s="36">
        <v>80.400000000000006</v>
      </c>
      <c r="G100" s="37">
        <v>4.0600000000000004E-2</v>
      </c>
      <c r="H100" s="36">
        <v>1.0900000000000001</v>
      </c>
      <c r="I100" s="4">
        <v>237</v>
      </c>
    </row>
    <row r="101" spans="2:9" x14ac:dyDescent="0.35">
      <c r="B101" s="3" t="s">
        <v>119</v>
      </c>
      <c r="C101" s="36">
        <v>84.9</v>
      </c>
      <c r="D101" s="36">
        <v>2.21</v>
      </c>
      <c r="E101" s="36">
        <v>80.600000000000009</v>
      </c>
      <c r="F101" s="36">
        <v>89.2</v>
      </c>
      <c r="G101" s="37">
        <v>2.6000000000000002E-2</v>
      </c>
      <c r="H101" s="36">
        <v>1.29</v>
      </c>
      <c r="I101" s="4">
        <v>329</v>
      </c>
    </row>
    <row r="102" spans="2:9" x14ac:dyDescent="0.35">
      <c r="B102" s="3" t="s">
        <v>120</v>
      </c>
      <c r="C102" s="36">
        <v>82.800000000000011</v>
      </c>
      <c r="D102" s="36">
        <v>2.36</v>
      </c>
      <c r="E102" s="36">
        <v>78.100000000000009</v>
      </c>
      <c r="F102" s="36">
        <v>87.4</v>
      </c>
      <c r="G102" s="37">
        <v>2.86E-2</v>
      </c>
      <c r="H102" s="36">
        <v>1.0900000000000001</v>
      </c>
      <c r="I102" s="4">
        <v>270</v>
      </c>
    </row>
    <row r="103" spans="2:9" x14ac:dyDescent="0.35">
      <c r="B103" s="3" t="s">
        <v>121</v>
      </c>
      <c r="C103" s="36">
        <v>85.9</v>
      </c>
      <c r="D103" s="36">
        <v>2.48</v>
      </c>
      <c r="E103" s="36">
        <v>81</v>
      </c>
      <c r="F103" s="36">
        <v>90.7</v>
      </c>
      <c r="G103" s="37">
        <v>2.8900000000000002E-2</v>
      </c>
      <c r="H103" s="36">
        <v>1.1000000000000001</v>
      </c>
      <c r="I103" s="4">
        <v>265</v>
      </c>
    </row>
    <row r="104" spans="2:9" x14ac:dyDescent="0.35">
      <c r="B104" s="3" t="s">
        <v>122</v>
      </c>
      <c r="C104" s="36">
        <v>85.5</v>
      </c>
      <c r="D104" s="36">
        <v>2.4900000000000002</v>
      </c>
      <c r="E104" s="36">
        <v>80.600000000000009</v>
      </c>
      <c r="F104" s="36">
        <v>90.4</v>
      </c>
      <c r="G104" s="37">
        <v>2.9100000000000001E-2</v>
      </c>
      <c r="H104" s="36">
        <v>1.33</v>
      </c>
      <c r="I104" s="4">
        <v>279</v>
      </c>
    </row>
    <row r="105" spans="2:9" x14ac:dyDescent="0.35">
      <c r="B105" s="3" t="s">
        <v>123</v>
      </c>
      <c r="C105" s="36">
        <v>84.600000000000009</v>
      </c>
      <c r="D105" s="36">
        <v>2.36</v>
      </c>
      <c r="E105" s="36">
        <v>80</v>
      </c>
      <c r="F105" s="36">
        <v>89.300000000000011</v>
      </c>
      <c r="G105" s="37">
        <v>2.7900000000000001E-2</v>
      </c>
      <c r="H105" s="36">
        <v>1.43</v>
      </c>
      <c r="I105" s="4">
        <v>324</v>
      </c>
    </row>
    <row r="106" spans="2:9" x14ac:dyDescent="0.35">
      <c r="B106" s="3" t="s">
        <v>124</v>
      </c>
      <c r="C106" s="36">
        <v>81.600000000000009</v>
      </c>
      <c r="D106" s="36">
        <v>2.14</v>
      </c>
      <c r="E106" s="36">
        <v>77.400000000000006</v>
      </c>
      <c r="F106" s="36">
        <v>85.800000000000011</v>
      </c>
      <c r="G106" s="37">
        <v>2.6200000000000001E-2</v>
      </c>
      <c r="H106" s="36">
        <v>0.8</v>
      </c>
      <c r="I106" s="4">
        <v>299</v>
      </c>
    </row>
    <row r="107" spans="2:9" x14ac:dyDescent="0.35">
      <c r="B107" s="3" t="s">
        <v>125</v>
      </c>
      <c r="C107" s="36">
        <v>86.7</v>
      </c>
      <c r="D107" s="36">
        <v>2.13</v>
      </c>
      <c r="E107" s="36">
        <v>82.5</v>
      </c>
      <c r="F107" s="36">
        <v>90.9</v>
      </c>
      <c r="G107" s="37">
        <v>2.46E-2</v>
      </c>
      <c r="H107" s="36">
        <v>1.19</v>
      </c>
      <c r="I107" s="4">
        <v>293</v>
      </c>
    </row>
    <row r="108" spans="2:9" x14ac:dyDescent="0.35">
      <c r="B108" s="3" t="s">
        <v>126</v>
      </c>
      <c r="C108" s="36">
        <v>84.9</v>
      </c>
      <c r="D108" s="36">
        <v>3.0700000000000003</v>
      </c>
      <c r="E108" s="36">
        <v>78.900000000000006</v>
      </c>
      <c r="F108" s="36">
        <v>90.9</v>
      </c>
      <c r="G108" s="37">
        <v>3.6200000000000003E-2</v>
      </c>
      <c r="H108" s="36">
        <v>1.87</v>
      </c>
      <c r="I108" s="4">
        <v>244</v>
      </c>
    </row>
    <row r="109" spans="2:9" x14ac:dyDescent="0.35">
      <c r="B109" s="3" t="s">
        <v>127</v>
      </c>
      <c r="C109" s="36">
        <v>86.100000000000009</v>
      </c>
      <c r="D109" s="36">
        <v>2.0100000000000002</v>
      </c>
      <c r="E109" s="36">
        <v>82.2</v>
      </c>
      <c r="F109" s="36">
        <v>90.100000000000009</v>
      </c>
      <c r="G109" s="37">
        <v>2.3400000000000001E-2</v>
      </c>
      <c r="H109" s="36">
        <v>1.54</v>
      </c>
      <c r="I109" s="4">
        <v>337</v>
      </c>
    </row>
    <row r="110" spans="2:9" x14ac:dyDescent="0.35">
      <c r="B110" s="3" t="s">
        <v>128</v>
      </c>
      <c r="C110" s="36">
        <v>82.300000000000011</v>
      </c>
      <c r="D110" s="36">
        <v>2.4300000000000002</v>
      </c>
      <c r="E110" s="36">
        <v>77.5</v>
      </c>
      <c r="F110" s="36">
        <v>87</v>
      </c>
      <c r="G110" s="37">
        <v>2.9600000000000001E-2</v>
      </c>
      <c r="H110" s="36">
        <v>1.48</v>
      </c>
      <c r="I110" s="4">
        <v>280</v>
      </c>
    </row>
    <row r="111" spans="2:9" x14ac:dyDescent="0.35">
      <c r="B111" s="3" t="s">
        <v>129</v>
      </c>
      <c r="C111" s="36">
        <v>85.800000000000011</v>
      </c>
      <c r="D111" s="36">
        <v>2.09</v>
      </c>
      <c r="E111" s="36">
        <v>81.7</v>
      </c>
      <c r="F111" s="36">
        <v>89.9</v>
      </c>
      <c r="G111" s="37">
        <v>2.4400000000000002E-2</v>
      </c>
      <c r="H111" s="36">
        <v>1.17</v>
      </c>
      <c r="I111" s="4">
        <v>317</v>
      </c>
    </row>
    <row r="112" spans="2:9" x14ac:dyDescent="0.35">
      <c r="B112" s="3" t="s">
        <v>130</v>
      </c>
      <c r="C112" s="36">
        <v>83.2</v>
      </c>
      <c r="D112" s="36">
        <v>2.58</v>
      </c>
      <c r="E112" s="36">
        <v>78.2</v>
      </c>
      <c r="F112" s="36">
        <v>88.300000000000011</v>
      </c>
      <c r="G112" s="37">
        <v>3.1E-2</v>
      </c>
      <c r="H112" s="36">
        <v>1.46</v>
      </c>
      <c r="I112" s="4">
        <v>304</v>
      </c>
    </row>
    <row r="113" spans="2:9" x14ac:dyDescent="0.35">
      <c r="B113" s="3" t="s">
        <v>131</v>
      </c>
      <c r="C113" s="36">
        <v>67.100000000000009</v>
      </c>
      <c r="D113" s="36">
        <v>3.22</v>
      </c>
      <c r="E113" s="36">
        <v>60.800000000000004</v>
      </c>
      <c r="F113" s="36">
        <v>73.400000000000006</v>
      </c>
      <c r="G113" s="37">
        <v>4.8000000000000001E-2</v>
      </c>
      <c r="H113" s="36">
        <v>1.25</v>
      </c>
      <c r="I113" s="4">
        <v>275</v>
      </c>
    </row>
    <row r="114" spans="2:9" x14ac:dyDescent="0.35">
      <c r="B114" s="3" t="s">
        <v>132</v>
      </c>
      <c r="C114" s="36">
        <v>81.600000000000009</v>
      </c>
      <c r="D114" s="36">
        <v>2.52</v>
      </c>
      <c r="E114" s="36">
        <v>76.600000000000009</v>
      </c>
      <c r="F114" s="36">
        <v>86.5</v>
      </c>
      <c r="G114" s="37">
        <v>3.09E-2</v>
      </c>
      <c r="H114" s="36">
        <v>1.25</v>
      </c>
      <c r="I114" s="4">
        <v>265</v>
      </c>
    </row>
    <row r="116" spans="2:9" x14ac:dyDescent="0.35">
      <c r="B116" t="s">
        <v>10</v>
      </c>
    </row>
  </sheetData>
  <mergeCells count="23">
    <mergeCell ref="I4:I6"/>
    <mergeCell ref="B61:B63"/>
    <mergeCell ref="C61:C63"/>
    <mergeCell ref="D61:D63"/>
    <mergeCell ref="E61:F62"/>
    <mergeCell ref="G61:G63"/>
    <mergeCell ref="H61:H63"/>
    <mergeCell ref="I61:I63"/>
    <mergeCell ref="B4:B6"/>
    <mergeCell ref="C4:C6"/>
    <mergeCell ref="D4:D6"/>
    <mergeCell ref="E4:F5"/>
    <mergeCell ref="G4:G6"/>
    <mergeCell ref="H4:H6"/>
    <mergeCell ref="C8:I8"/>
    <mergeCell ref="C11:I11"/>
    <mergeCell ref="C74:I74"/>
    <mergeCell ref="C78:I78"/>
    <mergeCell ref="C84:I84"/>
    <mergeCell ref="C21:I21"/>
    <mergeCell ref="C27:I27"/>
    <mergeCell ref="C65:I65"/>
    <mergeCell ref="C68:I68"/>
  </mergeCells>
  <pageMargins left="0.75" right="0.75" top="1" bottom="1" header="0.5" footer="0.5"/>
  <pageSetup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6"/>
  <sheetViews>
    <sheetView workbookViewId="0">
      <selection activeCell="K11" sqref="K11"/>
    </sheetView>
  </sheetViews>
  <sheetFormatPr defaultColWidth="11.453125" defaultRowHeight="14.5" x14ac:dyDescent="0.35"/>
  <cols>
    <col min="2" max="2" width="18" customWidth="1"/>
    <col min="5" max="6" width="11.453125" style="35"/>
    <col min="9" max="9" width="16.54296875" customWidth="1"/>
  </cols>
  <sheetData>
    <row r="2" spans="2:9" ht="15.5" x14ac:dyDescent="0.35">
      <c r="B2" s="11" t="s">
        <v>212</v>
      </c>
    </row>
    <row r="4" spans="2:9" x14ac:dyDescent="0.35">
      <c r="B4" s="433" t="s">
        <v>140</v>
      </c>
      <c r="C4" s="434" t="s">
        <v>141</v>
      </c>
      <c r="D4" s="434" t="s">
        <v>142</v>
      </c>
      <c r="E4" s="434" t="s">
        <v>143</v>
      </c>
      <c r="F4" s="434"/>
      <c r="G4" s="435" t="s">
        <v>144</v>
      </c>
      <c r="H4" s="432" t="s">
        <v>145</v>
      </c>
      <c r="I4" s="432" t="s">
        <v>146</v>
      </c>
    </row>
    <row r="5" spans="2:9" x14ac:dyDescent="0.35">
      <c r="B5" s="433"/>
      <c r="C5" s="434"/>
      <c r="D5" s="434"/>
      <c r="E5" s="434"/>
      <c r="F5" s="434"/>
      <c r="G5" s="436"/>
      <c r="H5" s="432"/>
      <c r="I5" s="432"/>
    </row>
    <row r="6" spans="2:9" x14ac:dyDescent="0.35">
      <c r="B6" s="433"/>
      <c r="C6" s="434"/>
      <c r="D6" s="434"/>
      <c r="E6" s="80" t="s">
        <v>147</v>
      </c>
      <c r="F6" s="80" t="s">
        <v>148</v>
      </c>
      <c r="G6" s="437"/>
      <c r="H6" s="432"/>
      <c r="I6" s="432"/>
    </row>
    <row r="7" spans="2:9" ht="15.5" x14ac:dyDescent="0.35">
      <c r="B7" s="2" t="s">
        <v>18</v>
      </c>
      <c r="C7" s="19">
        <v>85</v>
      </c>
      <c r="D7" s="19">
        <v>0.47000000000000003</v>
      </c>
      <c r="E7" s="53">
        <v>84.100000000000009</v>
      </c>
      <c r="F7" s="53">
        <v>85.9</v>
      </c>
      <c r="G7" s="37">
        <v>5.5000000000000005E-3</v>
      </c>
      <c r="H7" s="38">
        <v>1.56</v>
      </c>
      <c r="I7" s="4">
        <v>8802</v>
      </c>
    </row>
    <row r="8" spans="2:9" ht="15.5" x14ac:dyDescent="0.35">
      <c r="B8" s="2" t="s">
        <v>80</v>
      </c>
      <c r="C8" s="419"/>
      <c r="D8" s="420"/>
      <c r="E8" s="420"/>
      <c r="F8" s="420"/>
      <c r="G8" s="420"/>
      <c r="H8" s="420"/>
      <c r="I8" s="421"/>
    </row>
    <row r="9" spans="2:9" x14ac:dyDescent="0.35">
      <c r="B9" s="3" t="s">
        <v>20</v>
      </c>
      <c r="C9" s="19">
        <v>90.7</v>
      </c>
      <c r="D9" s="19">
        <v>1</v>
      </c>
      <c r="E9" s="53">
        <v>88.7</v>
      </c>
      <c r="F9" s="53">
        <v>92.600000000000009</v>
      </c>
      <c r="G9" s="37">
        <v>1.11E-2</v>
      </c>
      <c r="H9" s="19">
        <v>2.57</v>
      </c>
      <c r="I9" s="4">
        <v>1937</v>
      </c>
    </row>
    <row r="10" spans="2:9" x14ac:dyDescent="0.35">
      <c r="B10" s="3" t="s">
        <v>21</v>
      </c>
      <c r="C10" s="19">
        <v>83.2</v>
      </c>
      <c r="D10" s="19">
        <v>0.54</v>
      </c>
      <c r="E10" s="53">
        <v>82.100000000000009</v>
      </c>
      <c r="F10" s="53">
        <v>84.2</v>
      </c>
      <c r="G10" s="37">
        <v>6.5000000000000006E-3</v>
      </c>
      <c r="H10" s="19">
        <v>1.42</v>
      </c>
      <c r="I10" s="4">
        <v>6865</v>
      </c>
    </row>
    <row r="11" spans="2:9" ht="15.5" x14ac:dyDescent="0.35">
      <c r="B11" s="2" t="s">
        <v>22</v>
      </c>
      <c r="C11" s="419"/>
      <c r="D11" s="420"/>
      <c r="E11" s="420"/>
      <c r="F11" s="420"/>
      <c r="G11" s="420"/>
      <c r="H11" s="420"/>
      <c r="I11" s="421"/>
    </row>
    <row r="12" spans="2:9" x14ac:dyDescent="0.35">
      <c r="B12" s="3" t="s">
        <v>23</v>
      </c>
      <c r="C12" s="19">
        <v>90.9</v>
      </c>
      <c r="D12" s="19">
        <v>1.21</v>
      </c>
      <c r="E12" s="53">
        <v>88.5</v>
      </c>
      <c r="F12" s="53">
        <v>93.300000000000011</v>
      </c>
      <c r="G12" s="37">
        <v>1.3300000000000001E-2</v>
      </c>
      <c r="H12" s="19">
        <v>2.96</v>
      </c>
      <c r="I12" s="4">
        <v>1252</v>
      </c>
    </row>
    <row r="13" spans="2:9" x14ac:dyDescent="0.35">
      <c r="B13" s="3" t="s">
        <v>239</v>
      </c>
      <c r="C13" s="19">
        <v>85.5</v>
      </c>
      <c r="D13" s="19">
        <v>0.87</v>
      </c>
      <c r="E13" s="53">
        <v>83.800000000000011</v>
      </c>
      <c r="F13" s="53">
        <v>87.2</v>
      </c>
      <c r="G13" s="37">
        <v>1.0100000000000001E-2</v>
      </c>
      <c r="H13" s="19">
        <v>1.1100000000000001</v>
      </c>
      <c r="I13" s="4">
        <v>2094</v>
      </c>
    </row>
    <row r="14" spans="2:9" x14ac:dyDescent="0.35">
      <c r="B14" s="3" t="s">
        <v>240</v>
      </c>
      <c r="C14" s="19">
        <v>80.300000000000011</v>
      </c>
      <c r="D14" s="19">
        <v>1.1200000000000001</v>
      </c>
      <c r="E14" s="53">
        <v>78.100000000000009</v>
      </c>
      <c r="F14" s="53">
        <v>82.5</v>
      </c>
      <c r="G14" s="37">
        <v>1.4E-2</v>
      </c>
      <c r="H14" s="19">
        <v>1.55</v>
      </c>
      <c r="I14" s="4">
        <v>2101</v>
      </c>
    </row>
    <row r="15" spans="2:9" x14ac:dyDescent="0.35">
      <c r="B15" s="3" t="s">
        <v>241</v>
      </c>
      <c r="C15" s="19">
        <v>85.9</v>
      </c>
      <c r="D15" s="19">
        <v>1.1100000000000001</v>
      </c>
      <c r="E15" s="53">
        <v>83.7</v>
      </c>
      <c r="F15" s="53">
        <v>88.100000000000009</v>
      </c>
      <c r="G15" s="37">
        <v>1.29E-2</v>
      </c>
      <c r="H15" s="19">
        <v>1.41</v>
      </c>
      <c r="I15" s="4">
        <v>1465</v>
      </c>
    </row>
    <row r="16" spans="2:9" x14ac:dyDescent="0.35">
      <c r="B16" s="3" t="s">
        <v>242</v>
      </c>
      <c r="C16" s="19">
        <v>83.5</v>
      </c>
      <c r="D16" s="19">
        <v>1.03</v>
      </c>
      <c r="E16" s="53">
        <v>81.5</v>
      </c>
      <c r="F16" s="53">
        <v>85.5</v>
      </c>
      <c r="G16" s="37">
        <v>1.2400000000000001E-2</v>
      </c>
      <c r="H16" s="19">
        <v>1.62</v>
      </c>
      <c r="I16" s="4">
        <v>1890</v>
      </c>
    </row>
    <row r="17" spans="2:9" ht="15.5" x14ac:dyDescent="0.35">
      <c r="B17" s="2" t="s">
        <v>149</v>
      </c>
      <c r="C17" s="422"/>
      <c r="D17" s="423"/>
      <c r="E17" s="423"/>
      <c r="F17" s="423"/>
      <c r="G17" s="423"/>
      <c r="H17" s="423"/>
      <c r="I17" s="424"/>
    </row>
    <row r="18" spans="2:9" x14ac:dyDescent="0.35">
      <c r="B18" s="3" t="s">
        <v>150</v>
      </c>
      <c r="C18" s="19">
        <v>88.800000000000011</v>
      </c>
      <c r="D18" s="19">
        <v>0.68</v>
      </c>
      <c r="E18" s="53">
        <v>87.5</v>
      </c>
      <c r="F18" s="53">
        <v>90.2</v>
      </c>
      <c r="G18" s="37">
        <v>7.7000000000000002E-3</v>
      </c>
      <c r="H18" s="19">
        <v>1.58</v>
      </c>
      <c r="I18" s="4">
        <v>3339</v>
      </c>
    </row>
    <row r="19" spans="2:9" x14ac:dyDescent="0.35">
      <c r="B19" s="3" t="s">
        <v>151</v>
      </c>
      <c r="C19" s="19">
        <v>87.5</v>
      </c>
      <c r="D19" s="19">
        <v>0.66</v>
      </c>
      <c r="E19" s="53">
        <v>86.2</v>
      </c>
      <c r="F19" s="53">
        <v>88.800000000000011</v>
      </c>
      <c r="G19" s="37">
        <v>7.6E-3</v>
      </c>
      <c r="H19" s="19">
        <v>1.1599999999999999</v>
      </c>
      <c r="I19" s="4">
        <v>2857</v>
      </c>
    </row>
    <row r="20" spans="2:9" x14ac:dyDescent="0.35">
      <c r="B20" s="3" t="s">
        <v>152</v>
      </c>
      <c r="C20" s="19">
        <v>77.600000000000009</v>
      </c>
      <c r="D20" s="19">
        <v>0.93</v>
      </c>
      <c r="E20" s="53">
        <v>75.8</v>
      </c>
      <c r="F20" s="53">
        <v>79.400000000000006</v>
      </c>
      <c r="G20" s="37">
        <v>1.1900000000000001E-2</v>
      </c>
      <c r="H20" s="19">
        <v>1.33</v>
      </c>
      <c r="I20" s="4">
        <v>2606</v>
      </c>
    </row>
    <row r="21" spans="2:9" ht="15.5" x14ac:dyDescent="0.35">
      <c r="B21" s="2" t="s">
        <v>28</v>
      </c>
      <c r="C21" s="419"/>
      <c r="D21" s="420"/>
      <c r="E21" s="420"/>
      <c r="F21" s="420"/>
      <c r="G21" s="420"/>
      <c r="H21" s="420"/>
      <c r="I21" s="421"/>
    </row>
    <row r="22" spans="2:9" x14ac:dyDescent="0.35">
      <c r="B22" s="3" t="s">
        <v>29</v>
      </c>
      <c r="C22" s="36">
        <v>70.3</v>
      </c>
      <c r="D22" s="36">
        <v>1.42</v>
      </c>
      <c r="E22" s="54">
        <v>67.5</v>
      </c>
      <c r="F22" s="54">
        <v>73.100000000000009</v>
      </c>
      <c r="G22" s="37">
        <v>2.0200000000000003E-2</v>
      </c>
      <c r="H22" s="36">
        <v>1.32</v>
      </c>
      <c r="I22" s="4">
        <v>1406</v>
      </c>
    </row>
    <row r="23" spans="2:9" x14ac:dyDescent="0.35">
      <c r="B23" s="3" t="s">
        <v>30</v>
      </c>
      <c r="C23" s="36">
        <v>80.300000000000011</v>
      </c>
      <c r="D23" s="36">
        <v>1.2</v>
      </c>
      <c r="E23" s="54">
        <v>77.900000000000006</v>
      </c>
      <c r="F23" s="54">
        <v>82.7</v>
      </c>
      <c r="G23" s="37">
        <v>1.5000000000000001E-2</v>
      </c>
      <c r="H23" s="36">
        <v>1.42</v>
      </c>
      <c r="I23" s="4">
        <v>1564</v>
      </c>
    </row>
    <row r="24" spans="2:9" x14ac:dyDescent="0.35">
      <c r="B24" s="3" t="s">
        <v>31</v>
      </c>
      <c r="C24" s="36">
        <v>84.300000000000011</v>
      </c>
      <c r="D24" s="36">
        <v>1.05</v>
      </c>
      <c r="E24" s="54">
        <v>82.2</v>
      </c>
      <c r="F24" s="54">
        <v>86.300000000000011</v>
      </c>
      <c r="G24" s="37">
        <v>1.2500000000000001E-2</v>
      </c>
      <c r="H24" s="36">
        <v>1.3900000000000001</v>
      </c>
      <c r="I24" s="4">
        <v>1680</v>
      </c>
    </row>
    <row r="25" spans="2:9" x14ac:dyDescent="0.35">
      <c r="B25" s="3" t="s">
        <v>32</v>
      </c>
      <c r="C25" s="36">
        <v>89.100000000000009</v>
      </c>
      <c r="D25" s="36">
        <v>0.82000000000000006</v>
      </c>
      <c r="E25" s="54">
        <v>87.5</v>
      </c>
      <c r="F25" s="54">
        <v>90.7</v>
      </c>
      <c r="G25" s="37">
        <v>9.1999999999999998E-3</v>
      </c>
      <c r="H25" s="36">
        <v>1.27</v>
      </c>
      <c r="I25" s="4">
        <v>1815</v>
      </c>
    </row>
    <row r="26" spans="2:9" x14ac:dyDescent="0.35">
      <c r="B26" s="3" t="s">
        <v>33</v>
      </c>
      <c r="C26" s="36">
        <v>93.4</v>
      </c>
      <c r="D26" s="36">
        <v>0.70000000000000007</v>
      </c>
      <c r="E26" s="54">
        <v>92.100000000000009</v>
      </c>
      <c r="F26" s="54">
        <v>94.800000000000011</v>
      </c>
      <c r="G26" s="37">
        <v>7.4000000000000003E-3</v>
      </c>
      <c r="H26" s="36">
        <v>1.97</v>
      </c>
      <c r="I26" s="4">
        <v>2337</v>
      </c>
    </row>
    <row r="27" spans="2:9" ht="15.5" x14ac:dyDescent="0.35">
      <c r="B27" s="2" t="s">
        <v>160</v>
      </c>
      <c r="C27" s="419"/>
      <c r="D27" s="420"/>
      <c r="E27" s="420"/>
      <c r="F27" s="420"/>
      <c r="G27" s="420"/>
      <c r="H27" s="420"/>
      <c r="I27" s="421"/>
    </row>
    <row r="28" spans="2:9" x14ac:dyDescent="0.35">
      <c r="B28" s="3" t="s">
        <v>103</v>
      </c>
      <c r="C28" s="19">
        <v>95.2</v>
      </c>
      <c r="D28" s="19">
        <v>1.1500000000000001</v>
      </c>
      <c r="E28" s="53">
        <v>93</v>
      </c>
      <c r="F28" s="53">
        <v>97.5</v>
      </c>
      <c r="G28" s="37">
        <v>1.2100000000000001E-2</v>
      </c>
      <c r="H28" s="19">
        <v>0.94000000000000006</v>
      </c>
      <c r="I28" s="4">
        <v>403</v>
      </c>
    </row>
    <row r="29" spans="2:9" x14ac:dyDescent="0.35">
      <c r="B29" s="3" t="s">
        <v>104</v>
      </c>
      <c r="C29" s="19">
        <v>89.100000000000009</v>
      </c>
      <c r="D29" s="19">
        <v>1.96</v>
      </c>
      <c r="E29" s="53">
        <v>85.2</v>
      </c>
      <c r="F29" s="53">
        <v>92.9</v>
      </c>
      <c r="G29" s="37">
        <v>2.2000000000000002E-2</v>
      </c>
      <c r="H29" s="19">
        <v>3.5700000000000003</v>
      </c>
      <c r="I29" s="4">
        <v>385</v>
      </c>
    </row>
    <row r="30" spans="2:9" x14ac:dyDescent="0.35">
      <c r="B30" s="3" t="s">
        <v>105</v>
      </c>
      <c r="C30" s="19">
        <v>91.5</v>
      </c>
      <c r="D30" s="19">
        <v>1.54</v>
      </c>
      <c r="E30" s="53">
        <v>88.4</v>
      </c>
      <c r="F30" s="53">
        <v>94.5</v>
      </c>
      <c r="G30" s="37">
        <v>1.6900000000000002E-2</v>
      </c>
      <c r="H30" s="19">
        <v>1.3800000000000001</v>
      </c>
      <c r="I30" s="4">
        <v>464</v>
      </c>
    </row>
    <row r="31" spans="2:9" x14ac:dyDescent="0.35">
      <c r="B31" s="3" t="s">
        <v>106</v>
      </c>
      <c r="C31" s="19">
        <v>91.5</v>
      </c>
      <c r="D31" s="19">
        <v>2</v>
      </c>
      <c r="E31" s="53">
        <v>87.600000000000009</v>
      </c>
      <c r="F31" s="53">
        <v>95.5</v>
      </c>
      <c r="G31" s="37">
        <v>2.1899999999999999E-2</v>
      </c>
      <c r="H31" s="19">
        <v>0.99</v>
      </c>
      <c r="I31" s="4">
        <v>216</v>
      </c>
    </row>
    <row r="32" spans="2:9" x14ac:dyDescent="0.35">
      <c r="B32" s="3" t="s">
        <v>107</v>
      </c>
      <c r="C32" s="19">
        <v>79.300000000000011</v>
      </c>
      <c r="D32" s="19">
        <v>2.68</v>
      </c>
      <c r="E32" s="53">
        <v>74</v>
      </c>
      <c r="F32" s="53">
        <v>84.5</v>
      </c>
      <c r="G32" s="37">
        <v>3.3800000000000004E-2</v>
      </c>
      <c r="H32" s="19">
        <v>1.06</v>
      </c>
      <c r="I32" s="4">
        <v>263</v>
      </c>
    </row>
    <row r="33" spans="2:9" x14ac:dyDescent="0.35">
      <c r="B33" s="3" t="s">
        <v>108</v>
      </c>
      <c r="C33" s="19">
        <v>79.100000000000009</v>
      </c>
      <c r="D33" s="19">
        <v>3.13</v>
      </c>
      <c r="E33" s="53">
        <v>73</v>
      </c>
      <c r="F33" s="53">
        <v>85.300000000000011</v>
      </c>
      <c r="G33" s="37">
        <v>3.9600000000000003E-2</v>
      </c>
      <c r="H33" s="19">
        <v>1.23</v>
      </c>
      <c r="I33" s="4">
        <v>290</v>
      </c>
    </row>
    <row r="34" spans="2:9" x14ac:dyDescent="0.35">
      <c r="B34" s="3" t="s">
        <v>109</v>
      </c>
      <c r="C34" s="19">
        <v>83.7</v>
      </c>
      <c r="D34" s="19">
        <v>2.79</v>
      </c>
      <c r="E34" s="53">
        <v>78.300000000000011</v>
      </c>
      <c r="F34" s="53">
        <v>89.2</v>
      </c>
      <c r="G34" s="37">
        <v>3.3300000000000003E-2</v>
      </c>
      <c r="H34" s="19">
        <v>1.34</v>
      </c>
      <c r="I34" s="4">
        <v>260</v>
      </c>
    </row>
    <row r="35" spans="2:9" x14ac:dyDescent="0.35">
      <c r="B35" s="3" t="s">
        <v>110</v>
      </c>
      <c r="C35" s="19">
        <v>90.2</v>
      </c>
      <c r="D35" s="19">
        <v>1.98</v>
      </c>
      <c r="E35" s="53">
        <v>86.300000000000011</v>
      </c>
      <c r="F35" s="53">
        <v>94.100000000000009</v>
      </c>
      <c r="G35" s="37">
        <v>2.2000000000000002E-2</v>
      </c>
      <c r="H35" s="19">
        <v>1.02</v>
      </c>
      <c r="I35" s="4">
        <v>263</v>
      </c>
    </row>
    <row r="36" spans="2:9" x14ac:dyDescent="0.35">
      <c r="B36" s="3" t="s">
        <v>111</v>
      </c>
      <c r="C36" s="19">
        <v>83.4</v>
      </c>
      <c r="D36" s="19">
        <v>2.29</v>
      </c>
      <c r="E36" s="53">
        <v>78.900000000000006</v>
      </c>
      <c r="F36" s="53">
        <v>87.9</v>
      </c>
      <c r="G36" s="37">
        <v>2.75E-2</v>
      </c>
      <c r="H36" s="19">
        <v>0.77</v>
      </c>
      <c r="I36" s="4">
        <v>253</v>
      </c>
    </row>
    <row r="37" spans="2:9" x14ac:dyDescent="0.35">
      <c r="B37" s="3" t="s">
        <v>112</v>
      </c>
      <c r="C37" s="19">
        <v>86.9</v>
      </c>
      <c r="D37" s="19">
        <v>1.81</v>
      </c>
      <c r="E37" s="53">
        <v>83.300000000000011</v>
      </c>
      <c r="F37" s="53">
        <v>90.4</v>
      </c>
      <c r="G37" s="37">
        <v>2.0800000000000003E-2</v>
      </c>
      <c r="H37" s="19">
        <v>0.71</v>
      </c>
      <c r="I37" s="4">
        <v>280</v>
      </c>
    </row>
    <row r="38" spans="2:9" x14ac:dyDescent="0.35">
      <c r="B38" s="3" t="s">
        <v>113</v>
      </c>
      <c r="C38" s="19">
        <v>89.5</v>
      </c>
      <c r="D38" s="19">
        <v>2.34</v>
      </c>
      <c r="E38" s="53">
        <v>84.9</v>
      </c>
      <c r="F38" s="53">
        <v>94.100000000000009</v>
      </c>
      <c r="G38" s="37">
        <v>2.6100000000000002E-2</v>
      </c>
      <c r="H38" s="19">
        <v>1.67</v>
      </c>
      <c r="I38" s="4">
        <v>269</v>
      </c>
    </row>
    <row r="39" spans="2:9" x14ac:dyDescent="0.35">
      <c r="B39" s="3" t="s">
        <v>114</v>
      </c>
      <c r="C39" s="19">
        <v>86.800000000000011</v>
      </c>
      <c r="D39" s="19">
        <v>1.93</v>
      </c>
      <c r="E39" s="53">
        <v>83</v>
      </c>
      <c r="F39" s="53">
        <v>90.600000000000009</v>
      </c>
      <c r="G39" s="37">
        <v>2.23E-2</v>
      </c>
      <c r="H39" s="19">
        <v>0.78</v>
      </c>
      <c r="I39" s="4">
        <v>272</v>
      </c>
    </row>
    <row r="40" spans="2:9" x14ac:dyDescent="0.35">
      <c r="B40" s="3" t="s">
        <v>115</v>
      </c>
      <c r="C40" s="19">
        <v>78.2</v>
      </c>
      <c r="D40" s="19">
        <v>2.65</v>
      </c>
      <c r="E40" s="53">
        <v>73</v>
      </c>
      <c r="F40" s="53">
        <v>83.4</v>
      </c>
      <c r="G40" s="37">
        <v>3.39E-2</v>
      </c>
      <c r="H40" s="19">
        <v>1.04</v>
      </c>
      <c r="I40" s="4">
        <v>305</v>
      </c>
    </row>
    <row r="41" spans="2:9" x14ac:dyDescent="0.35">
      <c r="B41" s="3" t="s">
        <v>116</v>
      </c>
      <c r="C41" s="19">
        <v>74.2</v>
      </c>
      <c r="D41" s="19">
        <v>3.59</v>
      </c>
      <c r="E41" s="53">
        <v>67.100000000000009</v>
      </c>
      <c r="F41" s="53">
        <v>81.2</v>
      </c>
      <c r="G41" s="37">
        <v>4.8300000000000003E-2</v>
      </c>
      <c r="H41" s="19">
        <v>2.38</v>
      </c>
      <c r="I41" s="4">
        <v>325</v>
      </c>
    </row>
    <row r="42" spans="2:9" x14ac:dyDescent="0.35">
      <c r="B42" s="3" t="s">
        <v>117</v>
      </c>
      <c r="C42" s="19">
        <v>78.100000000000009</v>
      </c>
      <c r="D42" s="19">
        <v>2.71</v>
      </c>
      <c r="E42" s="53">
        <v>72.8</v>
      </c>
      <c r="F42" s="53">
        <v>83.5</v>
      </c>
      <c r="G42" s="37">
        <v>3.4700000000000002E-2</v>
      </c>
      <c r="H42" s="19">
        <v>0.99</v>
      </c>
      <c r="I42" s="4">
        <v>302</v>
      </c>
    </row>
    <row r="43" spans="2:9" x14ac:dyDescent="0.35">
      <c r="B43" s="3" t="s">
        <v>118</v>
      </c>
      <c r="C43" s="19">
        <v>78.2</v>
      </c>
      <c r="D43" s="19">
        <v>3.17</v>
      </c>
      <c r="E43" s="53">
        <v>72</v>
      </c>
      <c r="F43" s="53">
        <v>84.4</v>
      </c>
      <c r="G43" s="37">
        <v>4.0600000000000004E-2</v>
      </c>
      <c r="H43" s="19">
        <v>1.6</v>
      </c>
      <c r="I43" s="4">
        <v>294</v>
      </c>
    </row>
    <row r="44" spans="2:9" x14ac:dyDescent="0.35">
      <c r="B44" s="3" t="s">
        <v>119</v>
      </c>
      <c r="C44" s="19">
        <v>79.2</v>
      </c>
      <c r="D44" s="19">
        <v>3.13</v>
      </c>
      <c r="E44" s="53">
        <v>73.100000000000009</v>
      </c>
      <c r="F44" s="53">
        <v>85.4</v>
      </c>
      <c r="G44" s="37">
        <v>3.95E-2</v>
      </c>
      <c r="H44" s="19">
        <v>1.85</v>
      </c>
      <c r="I44" s="4">
        <v>301</v>
      </c>
    </row>
    <row r="45" spans="2:9" x14ac:dyDescent="0.35">
      <c r="B45" s="3" t="s">
        <v>120</v>
      </c>
      <c r="C45" s="19">
        <v>89.2</v>
      </c>
      <c r="D45" s="19">
        <v>2.4</v>
      </c>
      <c r="E45" s="53">
        <v>84.5</v>
      </c>
      <c r="F45" s="53">
        <v>93.9</v>
      </c>
      <c r="G45" s="37">
        <v>2.69E-2</v>
      </c>
      <c r="H45" s="19">
        <v>1.68</v>
      </c>
      <c r="I45" s="4">
        <v>302</v>
      </c>
    </row>
    <row r="46" spans="2:9" x14ac:dyDescent="0.35">
      <c r="B46" s="3" t="s">
        <v>121</v>
      </c>
      <c r="C46" s="19">
        <v>87.100000000000009</v>
      </c>
      <c r="D46" s="19">
        <v>2.27</v>
      </c>
      <c r="E46" s="53">
        <v>82.600000000000009</v>
      </c>
      <c r="F46" s="53">
        <v>91.5</v>
      </c>
      <c r="G46" s="37">
        <v>2.6100000000000002E-2</v>
      </c>
      <c r="H46" s="19">
        <v>1.1200000000000001</v>
      </c>
      <c r="I46" s="4">
        <v>279</v>
      </c>
    </row>
    <row r="47" spans="2:9" x14ac:dyDescent="0.35">
      <c r="B47" s="3" t="s">
        <v>122</v>
      </c>
      <c r="C47" s="19">
        <v>85.9</v>
      </c>
      <c r="D47" s="19">
        <v>2.4700000000000002</v>
      </c>
      <c r="E47" s="53">
        <v>81.100000000000009</v>
      </c>
      <c r="F47" s="53">
        <v>90.7</v>
      </c>
      <c r="G47" s="37">
        <v>2.87E-2</v>
      </c>
      <c r="H47" s="19">
        <v>1.22</v>
      </c>
      <c r="I47" s="4">
        <v>258</v>
      </c>
    </row>
    <row r="48" spans="2:9" x14ac:dyDescent="0.35">
      <c r="B48" s="3" t="s">
        <v>123</v>
      </c>
      <c r="C48" s="19">
        <v>83.600000000000009</v>
      </c>
      <c r="D48" s="19">
        <v>2.44</v>
      </c>
      <c r="E48" s="53">
        <v>78.800000000000011</v>
      </c>
      <c r="F48" s="53">
        <v>88.4</v>
      </c>
      <c r="G48" s="37">
        <v>2.9300000000000003E-2</v>
      </c>
      <c r="H48" s="19">
        <v>1.42</v>
      </c>
      <c r="I48" s="4">
        <v>319</v>
      </c>
    </row>
    <row r="49" spans="2:9" x14ac:dyDescent="0.35">
      <c r="B49" s="3" t="s">
        <v>124</v>
      </c>
      <c r="C49" s="19">
        <v>83.100000000000009</v>
      </c>
      <c r="D49" s="19">
        <v>3.2800000000000002</v>
      </c>
      <c r="E49" s="53">
        <v>76.7</v>
      </c>
      <c r="F49" s="53">
        <v>89.5</v>
      </c>
      <c r="G49" s="37">
        <v>3.95E-2</v>
      </c>
      <c r="H49" s="19">
        <v>2.0699999999999998</v>
      </c>
      <c r="I49" s="4">
        <v>297</v>
      </c>
    </row>
    <row r="50" spans="2:9" x14ac:dyDescent="0.35">
      <c r="B50" s="3" t="s">
        <v>125</v>
      </c>
      <c r="C50" s="19">
        <v>89.9</v>
      </c>
      <c r="D50" s="19">
        <v>1.78</v>
      </c>
      <c r="E50" s="53">
        <v>86.4</v>
      </c>
      <c r="F50" s="53">
        <v>93.4</v>
      </c>
      <c r="G50" s="37">
        <v>1.9800000000000002E-2</v>
      </c>
      <c r="H50" s="19">
        <v>1.08</v>
      </c>
      <c r="I50" s="4">
        <v>312</v>
      </c>
    </row>
    <row r="51" spans="2:9" x14ac:dyDescent="0.35">
      <c r="B51" s="3" t="s">
        <v>126</v>
      </c>
      <c r="C51" s="19">
        <v>89.5</v>
      </c>
      <c r="D51" s="19">
        <v>1.9100000000000001</v>
      </c>
      <c r="E51" s="53">
        <v>85.800000000000011</v>
      </c>
      <c r="F51" s="53">
        <v>93.2</v>
      </c>
      <c r="G51" s="37">
        <v>2.1299999999999999E-2</v>
      </c>
      <c r="H51" s="19">
        <v>1.06</v>
      </c>
      <c r="I51" s="4">
        <v>270</v>
      </c>
    </row>
    <row r="52" spans="2:9" x14ac:dyDescent="0.35">
      <c r="B52" s="3" t="s">
        <v>127</v>
      </c>
      <c r="C52" s="19">
        <v>83.5</v>
      </c>
      <c r="D52" s="19">
        <v>3.14</v>
      </c>
      <c r="E52" s="53">
        <v>77.300000000000011</v>
      </c>
      <c r="F52" s="53">
        <v>89.600000000000009</v>
      </c>
      <c r="G52" s="37">
        <v>3.7700000000000004E-2</v>
      </c>
      <c r="H52" s="19">
        <v>3.15</v>
      </c>
      <c r="I52" s="4">
        <v>286</v>
      </c>
    </row>
    <row r="53" spans="2:9" x14ac:dyDescent="0.35">
      <c r="B53" s="3" t="s">
        <v>128</v>
      </c>
      <c r="C53" s="19">
        <v>79</v>
      </c>
      <c r="D53" s="19">
        <v>2.7600000000000002</v>
      </c>
      <c r="E53" s="53">
        <v>73.600000000000009</v>
      </c>
      <c r="F53" s="53">
        <v>84.4</v>
      </c>
      <c r="G53" s="37">
        <v>3.49E-2</v>
      </c>
      <c r="H53" s="19">
        <v>1.6</v>
      </c>
      <c r="I53" s="4">
        <v>285</v>
      </c>
    </row>
    <row r="54" spans="2:9" x14ac:dyDescent="0.35">
      <c r="B54" s="3" t="s">
        <v>129</v>
      </c>
      <c r="C54" s="19">
        <v>82.2</v>
      </c>
      <c r="D54" s="19">
        <v>2.37</v>
      </c>
      <c r="E54" s="53">
        <v>77.600000000000009</v>
      </c>
      <c r="F54" s="53">
        <v>86.800000000000011</v>
      </c>
      <c r="G54" s="37">
        <v>2.8800000000000003E-2</v>
      </c>
      <c r="H54" s="19">
        <v>0.92</v>
      </c>
      <c r="I54" s="4">
        <v>256</v>
      </c>
    </row>
    <row r="55" spans="2:9" x14ac:dyDescent="0.35">
      <c r="B55" s="3" t="s">
        <v>130</v>
      </c>
      <c r="C55" s="19">
        <v>82.100000000000009</v>
      </c>
      <c r="D55" s="19">
        <v>2.41</v>
      </c>
      <c r="E55" s="53">
        <v>77.400000000000006</v>
      </c>
      <c r="F55" s="53">
        <v>86.800000000000011</v>
      </c>
      <c r="G55" s="37">
        <v>2.9400000000000003E-2</v>
      </c>
      <c r="H55" s="19">
        <v>1.0900000000000001</v>
      </c>
      <c r="I55" s="4">
        <v>282</v>
      </c>
    </row>
    <row r="56" spans="2:9" x14ac:dyDescent="0.35">
      <c r="B56" s="3" t="s">
        <v>131</v>
      </c>
      <c r="C56" s="19">
        <v>84.100000000000009</v>
      </c>
      <c r="D56" s="19">
        <v>2.6</v>
      </c>
      <c r="E56" s="53">
        <v>79</v>
      </c>
      <c r="F56" s="53">
        <v>89.2</v>
      </c>
      <c r="G56" s="37">
        <v>3.09E-2</v>
      </c>
      <c r="H56" s="19">
        <v>1.21</v>
      </c>
      <c r="I56" s="4">
        <v>258</v>
      </c>
    </row>
    <row r="57" spans="2:9" x14ac:dyDescent="0.35">
      <c r="B57" s="3" t="s">
        <v>132</v>
      </c>
      <c r="C57" s="19">
        <v>85.5</v>
      </c>
      <c r="D57" s="19">
        <v>2.41</v>
      </c>
      <c r="E57" s="53">
        <v>80.800000000000011</v>
      </c>
      <c r="F57" s="53">
        <v>90.2</v>
      </c>
      <c r="G57" s="37">
        <v>2.8200000000000003E-2</v>
      </c>
      <c r="H57" s="19">
        <v>1.26</v>
      </c>
      <c r="I57" s="4">
        <v>253</v>
      </c>
    </row>
    <row r="59" spans="2:9" x14ac:dyDescent="0.35">
      <c r="B59" s="16" t="s">
        <v>154</v>
      </c>
    </row>
    <row r="61" spans="2:9" x14ac:dyDescent="0.35">
      <c r="B61" s="417" t="s">
        <v>140</v>
      </c>
      <c r="C61" s="426" t="s">
        <v>141</v>
      </c>
      <c r="D61" s="426" t="s">
        <v>142</v>
      </c>
      <c r="E61" s="426" t="s">
        <v>143</v>
      </c>
      <c r="F61" s="426"/>
      <c r="G61" s="427" t="s">
        <v>144</v>
      </c>
      <c r="H61" s="425" t="s">
        <v>145</v>
      </c>
      <c r="I61" s="425" t="s">
        <v>146</v>
      </c>
    </row>
    <row r="62" spans="2:9" x14ac:dyDescent="0.35">
      <c r="B62" s="417"/>
      <c r="C62" s="426"/>
      <c r="D62" s="426"/>
      <c r="E62" s="426"/>
      <c r="F62" s="426"/>
      <c r="G62" s="428"/>
      <c r="H62" s="425"/>
      <c r="I62" s="425"/>
    </row>
    <row r="63" spans="2:9" x14ac:dyDescent="0.35">
      <c r="B63" s="417"/>
      <c r="C63" s="426"/>
      <c r="D63" s="426"/>
      <c r="E63" s="52" t="s">
        <v>147</v>
      </c>
      <c r="F63" s="52" t="s">
        <v>148</v>
      </c>
      <c r="G63" s="429"/>
      <c r="H63" s="425"/>
      <c r="I63" s="425"/>
    </row>
    <row r="64" spans="2:9" ht="15.5" x14ac:dyDescent="0.35">
      <c r="B64" s="2" t="s">
        <v>18</v>
      </c>
      <c r="C64" s="19">
        <v>83.2</v>
      </c>
      <c r="D64" s="19">
        <v>0.45</v>
      </c>
      <c r="E64" s="53">
        <v>82.300000000000011</v>
      </c>
      <c r="F64" s="53">
        <v>84</v>
      </c>
      <c r="G64" s="37">
        <v>5.4000000000000003E-3</v>
      </c>
      <c r="H64" s="38">
        <v>1.36</v>
      </c>
      <c r="I64" s="23">
        <v>9409</v>
      </c>
    </row>
    <row r="65" spans="2:9" ht="15.5" x14ac:dyDescent="0.35">
      <c r="B65" s="2" t="s">
        <v>80</v>
      </c>
      <c r="C65" s="419"/>
      <c r="D65" s="420"/>
      <c r="E65" s="420"/>
      <c r="F65" s="420"/>
      <c r="G65" s="420"/>
      <c r="H65" s="420"/>
      <c r="I65" s="421"/>
    </row>
    <row r="66" spans="2:9" x14ac:dyDescent="0.35">
      <c r="B66" s="3" t="s">
        <v>20</v>
      </c>
      <c r="C66" s="19">
        <v>91.300000000000011</v>
      </c>
      <c r="D66" s="19">
        <v>0.72</v>
      </c>
      <c r="E66" s="53">
        <v>89.9</v>
      </c>
      <c r="F66" s="53">
        <v>92.7</v>
      </c>
      <c r="G66" s="37">
        <v>7.9000000000000008E-3</v>
      </c>
      <c r="H66" s="19">
        <v>1.4000000000000001</v>
      </c>
      <c r="I66" s="4">
        <v>1973</v>
      </c>
    </row>
    <row r="67" spans="2:9" x14ac:dyDescent="0.35">
      <c r="B67" s="3" t="s">
        <v>21</v>
      </c>
      <c r="C67" s="19">
        <v>80.800000000000011</v>
      </c>
      <c r="D67" s="19">
        <v>0.53</v>
      </c>
      <c r="E67" s="53">
        <v>79.800000000000011</v>
      </c>
      <c r="F67" s="53">
        <v>81.900000000000006</v>
      </c>
      <c r="G67" s="37">
        <v>6.5000000000000006E-3</v>
      </c>
      <c r="H67" s="19">
        <v>1.32</v>
      </c>
      <c r="I67" s="4">
        <v>7436</v>
      </c>
    </row>
    <row r="68" spans="2:9" ht="15.5" x14ac:dyDescent="0.35">
      <c r="B68" s="2" t="s">
        <v>22</v>
      </c>
      <c r="C68" s="419"/>
      <c r="D68" s="420"/>
      <c r="E68" s="420"/>
      <c r="F68" s="420"/>
      <c r="G68" s="420"/>
      <c r="H68" s="420"/>
      <c r="I68" s="421"/>
    </row>
    <row r="69" spans="2:9" x14ac:dyDescent="0.35">
      <c r="B69" s="3" t="s">
        <v>23</v>
      </c>
      <c r="C69" s="19">
        <v>91.800000000000011</v>
      </c>
      <c r="D69" s="19">
        <v>0.88</v>
      </c>
      <c r="E69" s="53">
        <v>90.100000000000009</v>
      </c>
      <c r="F69" s="53">
        <v>93.5</v>
      </c>
      <c r="G69" s="37">
        <v>9.6000000000000009E-3</v>
      </c>
      <c r="H69" s="36">
        <v>1.47</v>
      </c>
      <c r="I69" s="4">
        <v>1182</v>
      </c>
    </row>
    <row r="70" spans="2:9" x14ac:dyDescent="0.35">
      <c r="B70" s="3" t="s">
        <v>239</v>
      </c>
      <c r="C70" s="19">
        <v>84</v>
      </c>
      <c r="D70" s="19">
        <v>0.89</v>
      </c>
      <c r="E70" s="53">
        <v>82.300000000000011</v>
      </c>
      <c r="F70" s="53">
        <v>85.800000000000011</v>
      </c>
      <c r="G70" s="37">
        <v>1.06E-2</v>
      </c>
      <c r="H70" s="36">
        <v>1.1599999999999999</v>
      </c>
      <c r="I70" s="4">
        <v>2206</v>
      </c>
    </row>
    <row r="71" spans="2:9" x14ac:dyDescent="0.35">
      <c r="B71" s="3" t="s">
        <v>240</v>
      </c>
      <c r="C71" s="19">
        <v>79.800000000000011</v>
      </c>
      <c r="D71" s="19">
        <v>1.0900000000000001</v>
      </c>
      <c r="E71" s="53">
        <v>77.7</v>
      </c>
      <c r="F71" s="53">
        <v>82</v>
      </c>
      <c r="G71" s="37">
        <v>1.3600000000000001E-2</v>
      </c>
      <c r="H71" s="36">
        <v>1.6400000000000001</v>
      </c>
      <c r="I71" s="4">
        <v>2342</v>
      </c>
    </row>
    <row r="72" spans="2:9" x14ac:dyDescent="0.35">
      <c r="B72" s="3" t="s">
        <v>241</v>
      </c>
      <c r="C72" s="19">
        <v>84.9</v>
      </c>
      <c r="D72" s="19">
        <v>1.02</v>
      </c>
      <c r="E72" s="53">
        <v>82.9</v>
      </c>
      <c r="F72" s="53">
        <v>86.9</v>
      </c>
      <c r="G72" s="37">
        <v>1.2E-2</v>
      </c>
      <c r="H72" s="36">
        <v>1.19</v>
      </c>
      <c r="I72" s="4">
        <v>1559</v>
      </c>
    </row>
    <row r="73" spans="2:9" x14ac:dyDescent="0.35">
      <c r="B73" s="3" t="s">
        <v>242</v>
      </c>
      <c r="C73" s="19">
        <v>79.300000000000011</v>
      </c>
      <c r="D73" s="19">
        <v>0.98</v>
      </c>
      <c r="E73" s="53">
        <v>77.400000000000006</v>
      </c>
      <c r="F73" s="53">
        <v>81.2</v>
      </c>
      <c r="G73" s="37">
        <v>1.23E-2</v>
      </c>
      <c r="H73" s="36">
        <v>1.3800000000000001</v>
      </c>
      <c r="I73" s="4">
        <v>2120</v>
      </c>
    </row>
    <row r="74" spans="2:9" ht="15.5" x14ac:dyDescent="0.35">
      <c r="B74" s="2" t="s">
        <v>149</v>
      </c>
      <c r="C74" s="438"/>
      <c r="D74" s="439"/>
      <c r="E74" s="439"/>
      <c r="F74" s="439"/>
      <c r="G74" s="439"/>
      <c r="H74" s="439"/>
      <c r="I74" s="440"/>
    </row>
    <row r="75" spans="2:9" x14ac:dyDescent="0.35">
      <c r="B75" s="3" t="s">
        <v>150</v>
      </c>
      <c r="C75" s="19">
        <v>90.100000000000009</v>
      </c>
      <c r="D75" s="19">
        <v>0.53</v>
      </c>
      <c r="E75" s="53">
        <v>89</v>
      </c>
      <c r="F75" s="53">
        <v>91.100000000000009</v>
      </c>
      <c r="G75" s="37">
        <v>5.8999999999999999E-3</v>
      </c>
      <c r="H75" s="36">
        <v>1.1100000000000001</v>
      </c>
      <c r="I75" s="4">
        <v>3554</v>
      </c>
    </row>
    <row r="76" spans="2:9" x14ac:dyDescent="0.35">
      <c r="B76" s="3" t="s">
        <v>151</v>
      </c>
      <c r="C76" s="19">
        <v>83.2</v>
      </c>
      <c r="D76" s="19">
        <v>0.72</v>
      </c>
      <c r="E76" s="53">
        <v>81.800000000000011</v>
      </c>
      <c r="F76" s="53">
        <v>84.600000000000009</v>
      </c>
      <c r="G76" s="37">
        <v>8.6E-3</v>
      </c>
      <c r="H76" s="36">
        <v>1.1200000000000001</v>
      </c>
      <c r="I76" s="4">
        <v>3038</v>
      </c>
    </row>
    <row r="77" spans="2:9" x14ac:dyDescent="0.35">
      <c r="B77" s="3" t="s">
        <v>152</v>
      </c>
      <c r="C77" s="19">
        <v>74.400000000000006</v>
      </c>
      <c r="D77" s="19">
        <v>0.87</v>
      </c>
      <c r="E77" s="53">
        <v>72.7</v>
      </c>
      <c r="F77" s="53">
        <v>76.100000000000009</v>
      </c>
      <c r="G77" s="37">
        <v>1.17E-2</v>
      </c>
      <c r="H77" s="36">
        <v>1.1200000000000001</v>
      </c>
      <c r="I77" s="4">
        <v>2817</v>
      </c>
    </row>
    <row r="78" spans="2:9" ht="15.5" x14ac:dyDescent="0.35">
      <c r="B78" s="2" t="s">
        <v>28</v>
      </c>
      <c r="C78" s="438"/>
      <c r="D78" s="439"/>
      <c r="E78" s="439"/>
      <c r="F78" s="439"/>
      <c r="G78" s="439"/>
      <c r="H78" s="439"/>
      <c r="I78" s="440"/>
    </row>
    <row r="79" spans="2:9" x14ac:dyDescent="0.35">
      <c r="B79" s="3" t="s">
        <v>29</v>
      </c>
      <c r="C79" s="19">
        <v>69.900000000000006</v>
      </c>
      <c r="D79" s="19">
        <v>1.31</v>
      </c>
      <c r="E79" s="53">
        <v>67.3</v>
      </c>
      <c r="F79" s="53">
        <v>72.5</v>
      </c>
      <c r="G79" s="37">
        <v>1.8800000000000001E-2</v>
      </c>
      <c r="H79" s="36">
        <v>1.1500000000000001</v>
      </c>
      <c r="I79" s="4">
        <v>1417</v>
      </c>
    </row>
    <row r="80" spans="2:9" x14ac:dyDescent="0.35">
      <c r="B80" s="3" t="s">
        <v>30</v>
      </c>
      <c r="C80" s="19">
        <v>78.300000000000011</v>
      </c>
      <c r="D80" s="19">
        <v>1.1000000000000001</v>
      </c>
      <c r="E80" s="53">
        <v>76.100000000000009</v>
      </c>
      <c r="F80" s="53">
        <v>80.400000000000006</v>
      </c>
      <c r="G80" s="37">
        <v>1.4E-2</v>
      </c>
      <c r="H80" s="36">
        <v>1.1599999999999999</v>
      </c>
      <c r="I80" s="4">
        <v>1674</v>
      </c>
    </row>
    <row r="81" spans="2:9" x14ac:dyDescent="0.35">
      <c r="B81" s="3" t="s">
        <v>31</v>
      </c>
      <c r="C81" s="19">
        <v>82.2</v>
      </c>
      <c r="D81" s="19">
        <v>0.98</v>
      </c>
      <c r="E81" s="53">
        <v>80.300000000000011</v>
      </c>
      <c r="F81" s="53">
        <v>84.100000000000009</v>
      </c>
      <c r="G81" s="37">
        <v>1.1900000000000001E-2</v>
      </c>
      <c r="H81" s="36">
        <v>1.2</v>
      </c>
      <c r="I81" s="4">
        <v>1845</v>
      </c>
    </row>
    <row r="82" spans="2:9" x14ac:dyDescent="0.35">
      <c r="B82" s="3" t="s">
        <v>32</v>
      </c>
      <c r="C82" s="19">
        <v>85.600000000000009</v>
      </c>
      <c r="D82" s="19">
        <v>0.91</v>
      </c>
      <c r="E82" s="53">
        <v>83.800000000000011</v>
      </c>
      <c r="F82" s="53">
        <v>87.300000000000011</v>
      </c>
      <c r="G82" s="37">
        <v>1.06E-2</v>
      </c>
      <c r="H82" s="36">
        <v>1.33</v>
      </c>
      <c r="I82" s="4">
        <v>1971</v>
      </c>
    </row>
    <row r="83" spans="2:9" x14ac:dyDescent="0.35">
      <c r="B83" s="3" t="s">
        <v>33</v>
      </c>
      <c r="C83" s="19">
        <v>92.300000000000011</v>
      </c>
      <c r="D83" s="19">
        <v>0.55000000000000004</v>
      </c>
      <c r="E83" s="53">
        <v>91.2</v>
      </c>
      <c r="F83" s="53">
        <v>93.4</v>
      </c>
      <c r="G83" s="37">
        <v>6.0000000000000001E-3</v>
      </c>
      <c r="H83" s="36">
        <v>1.1100000000000001</v>
      </c>
      <c r="I83" s="4">
        <v>2502</v>
      </c>
    </row>
    <row r="84" spans="2:9" ht="15.5" x14ac:dyDescent="0.35">
      <c r="B84" s="2" t="s">
        <v>160</v>
      </c>
      <c r="C84" s="419"/>
      <c r="D84" s="420"/>
      <c r="E84" s="420"/>
      <c r="F84" s="420"/>
      <c r="G84" s="420"/>
      <c r="H84" s="420"/>
      <c r="I84" s="421"/>
    </row>
    <row r="85" spans="2:9" x14ac:dyDescent="0.35">
      <c r="B85" s="3" t="s">
        <v>103</v>
      </c>
      <c r="C85" s="19">
        <v>91.4</v>
      </c>
      <c r="D85" s="19">
        <v>1.52</v>
      </c>
      <c r="E85" s="53">
        <v>88.4</v>
      </c>
      <c r="F85" s="53">
        <v>94.4</v>
      </c>
      <c r="G85" s="37">
        <v>1.67E-2</v>
      </c>
      <c r="H85" s="36">
        <v>1.06</v>
      </c>
      <c r="I85" s="3">
        <v>389</v>
      </c>
    </row>
    <row r="86" spans="2:9" x14ac:dyDescent="0.35">
      <c r="B86" s="3" t="s">
        <v>104</v>
      </c>
      <c r="C86" s="19">
        <v>92.100000000000009</v>
      </c>
      <c r="D86" s="19">
        <v>1.37</v>
      </c>
      <c r="E86" s="53">
        <v>89.4</v>
      </c>
      <c r="F86" s="53">
        <v>94.800000000000011</v>
      </c>
      <c r="G86" s="37">
        <v>1.49E-2</v>
      </c>
      <c r="H86" s="36">
        <v>1.78</v>
      </c>
      <c r="I86" s="3">
        <v>379</v>
      </c>
    </row>
    <row r="87" spans="2:9" x14ac:dyDescent="0.35">
      <c r="B87" s="3" t="s">
        <v>105</v>
      </c>
      <c r="C87" s="19">
        <v>91.600000000000009</v>
      </c>
      <c r="D87" s="19">
        <v>1.62</v>
      </c>
      <c r="E87" s="53">
        <v>88.4</v>
      </c>
      <c r="F87" s="53">
        <v>94.800000000000011</v>
      </c>
      <c r="G87" s="37">
        <v>1.77E-2</v>
      </c>
      <c r="H87" s="36">
        <v>1.33</v>
      </c>
      <c r="I87" s="3">
        <v>414</v>
      </c>
    </row>
    <row r="88" spans="2:9" x14ac:dyDescent="0.35">
      <c r="B88" s="3" t="s">
        <v>106</v>
      </c>
      <c r="C88" s="19">
        <v>81.800000000000011</v>
      </c>
      <c r="D88" s="19">
        <v>2.84</v>
      </c>
      <c r="E88" s="53">
        <v>76.3</v>
      </c>
      <c r="F88" s="53">
        <v>87.4</v>
      </c>
      <c r="G88" s="37">
        <v>3.4700000000000002E-2</v>
      </c>
      <c r="H88" s="36">
        <v>1.3800000000000001</v>
      </c>
      <c r="I88" s="3">
        <v>278</v>
      </c>
    </row>
    <row r="89" spans="2:9" x14ac:dyDescent="0.35">
      <c r="B89" s="3" t="s">
        <v>107</v>
      </c>
      <c r="C89" s="19">
        <v>80.5</v>
      </c>
      <c r="D89" s="19">
        <v>2.94</v>
      </c>
      <c r="E89" s="53">
        <v>74.7</v>
      </c>
      <c r="F89" s="53">
        <v>86.300000000000011</v>
      </c>
      <c r="G89" s="37">
        <v>3.6500000000000005E-2</v>
      </c>
      <c r="H89" s="36">
        <v>1.34</v>
      </c>
      <c r="I89" s="3">
        <v>259</v>
      </c>
    </row>
    <row r="90" spans="2:9" x14ac:dyDescent="0.35">
      <c r="B90" s="3" t="s">
        <v>108</v>
      </c>
      <c r="C90" s="19">
        <v>78.600000000000009</v>
      </c>
      <c r="D90" s="19">
        <v>2.4</v>
      </c>
      <c r="E90" s="53">
        <v>73.900000000000006</v>
      </c>
      <c r="F90" s="53">
        <v>83.300000000000011</v>
      </c>
      <c r="G90" s="37">
        <v>3.0500000000000003E-2</v>
      </c>
      <c r="H90" s="36">
        <v>0.75</v>
      </c>
      <c r="I90" s="3">
        <v>312</v>
      </c>
    </row>
    <row r="91" spans="2:9" x14ac:dyDescent="0.35">
      <c r="B91" s="3" t="s">
        <v>109</v>
      </c>
      <c r="C91" s="19">
        <v>87.100000000000009</v>
      </c>
      <c r="D91" s="19">
        <v>1.95</v>
      </c>
      <c r="E91" s="53">
        <v>83.300000000000011</v>
      </c>
      <c r="F91" s="53">
        <v>91</v>
      </c>
      <c r="G91" s="37">
        <v>2.24E-2</v>
      </c>
      <c r="H91" s="36">
        <v>0.92</v>
      </c>
      <c r="I91" s="3">
        <v>283</v>
      </c>
    </row>
    <row r="92" spans="2:9" x14ac:dyDescent="0.35">
      <c r="B92" s="3" t="s">
        <v>110</v>
      </c>
      <c r="C92" s="19">
        <v>86.2</v>
      </c>
      <c r="D92" s="19">
        <v>2.04</v>
      </c>
      <c r="E92" s="53">
        <v>82.2</v>
      </c>
      <c r="F92" s="53">
        <v>90.2</v>
      </c>
      <c r="G92" s="37">
        <v>2.3700000000000002E-2</v>
      </c>
      <c r="H92" s="36">
        <v>0.89</v>
      </c>
      <c r="I92" s="3">
        <v>290</v>
      </c>
    </row>
    <row r="93" spans="2:9" x14ac:dyDescent="0.35">
      <c r="B93" s="3" t="s">
        <v>111</v>
      </c>
      <c r="C93" s="19">
        <v>84.100000000000009</v>
      </c>
      <c r="D93" s="19">
        <v>3.02</v>
      </c>
      <c r="E93" s="53">
        <v>78.2</v>
      </c>
      <c r="F93" s="53">
        <v>90</v>
      </c>
      <c r="G93" s="37">
        <v>3.5900000000000001E-2</v>
      </c>
      <c r="H93" s="36">
        <v>1.59</v>
      </c>
      <c r="I93" s="3">
        <v>252</v>
      </c>
    </row>
    <row r="94" spans="2:9" x14ac:dyDescent="0.35">
      <c r="B94" s="3" t="s">
        <v>112</v>
      </c>
      <c r="C94" s="19">
        <v>89.5</v>
      </c>
      <c r="D94" s="19">
        <v>1.99</v>
      </c>
      <c r="E94" s="53">
        <v>85.600000000000009</v>
      </c>
      <c r="F94" s="53">
        <v>93.4</v>
      </c>
      <c r="G94" s="37">
        <v>2.2200000000000001E-2</v>
      </c>
      <c r="H94" s="36">
        <v>1.01</v>
      </c>
      <c r="I94" s="3">
        <v>274</v>
      </c>
    </row>
    <row r="95" spans="2:9" x14ac:dyDescent="0.35">
      <c r="B95" s="3" t="s">
        <v>113</v>
      </c>
      <c r="C95" s="19">
        <v>83.600000000000009</v>
      </c>
      <c r="D95" s="19">
        <v>2.71</v>
      </c>
      <c r="E95" s="53">
        <v>78.300000000000011</v>
      </c>
      <c r="F95" s="53">
        <v>88.9</v>
      </c>
      <c r="G95" s="37">
        <v>3.2399999999999998E-2</v>
      </c>
      <c r="H95" s="36">
        <v>1.32</v>
      </c>
      <c r="I95" s="3">
        <v>258</v>
      </c>
    </row>
    <row r="96" spans="2:9" x14ac:dyDescent="0.35">
      <c r="B96" s="3" t="s">
        <v>114</v>
      </c>
      <c r="C96" s="19">
        <v>83.800000000000011</v>
      </c>
      <c r="D96" s="19">
        <v>2.04</v>
      </c>
      <c r="E96" s="53">
        <v>79.800000000000011</v>
      </c>
      <c r="F96" s="53">
        <v>87.800000000000011</v>
      </c>
      <c r="G96" s="37">
        <v>2.4300000000000002E-2</v>
      </c>
      <c r="H96" s="36">
        <v>0.87</v>
      </c>
      <c r="I96" s="3">
        <v>320</v>
      </c>
    </row>
    <row r="97" spans="2:9" x14ac:dyDescent="0.35">
      <c r="B97" s="3" t="s">
        <v>115</v>
      </c>
      <c r="C97" s="19">
        <v>75.7</v>
      </c>
      <c r="D97" s="19">
        <v>2.99</v>
      </c>
      <c r="E97" s="53">
        <v>69.8</v>
      </c>
      <c r="F97" s="53">
        <v>81.5</v>
      </c>
      <c r="G97" s="37">
        <v>3.95E-2</v>
      </c>
      <c r="H97" s="36">
        <v>1.3900000000000001</v>
      </c>
      <c r="I97" s="3">
        <v>329</v>
      </c>
    </row>
    <row r="98" spans="2:9" x14ac:dyDescent="0.35">
      <c r="B98" s="3" t="s">
        <v>116</v>
      </c>
      <c r="C98" s="19">
        <v>75.900000000000006</v>
      </c>
      <c r="D98" s="19">
        <v>3.3000000000000003</v>
      </c>
      <c r="E98" s="53">
        <v>69.400000000000006</v>
      </c>
      <c r="F98" s="53">
        <v>82.4</v>
      </c>
      <c r="G98" s="37">
        <v>4.36E-2</v>
      </c>
      <c r="H98" s="36">
        <v>2.36</v>
      </c>
      <c r="I98" s="3">
        <v>361</v>
      </c>
    </row>
    <row r="99" spans="2:9" x14ac:dyDescent="0.35">
      <c r="B99" s="3" t="s">
        <v>117</v>
      </c>
      <c r="C99" s="19">
        <v>82.800000000000011</v>
      </c>
      <c r="D99" s="19">
        <v>2.65</v>
      </c>
      <c r="E99" s="53">
        <v>77.600000000000009</v>
      </c>
      <c r="F99" s="53">
        <v>88</v>
      </c>
      <c r="G99" s="37">
        <v>3.1900000000000005E-2</v>
      </c>
      <c r="H99" s="36">
        <v>1.27</v>
      </c>
      <c r="I99" s="3">
        <v>339</v>
      </c>
    </row>
    <row r="100" spans="2:9" x14ac:dyDescent="0.35">
      <c r="B100" s="3" t="s">
        <v>118</v>
      </c>
      <c r="C100" s="19">
        <v>76</v>
      </c>
      <c r="D100" s="19">
        <v>3.5700000000000003</v>
      </c>
      <c r="E100" s="53">
        <v>69</v>
      </c>
      <c r="F100" s="53">
        <v>83</v>
      </c>
      <c r="G100" s="37">
        <v>4.7E-2</v>
      </c>
      <c r="H100" s="36">
        <v>2.04</v>
      </c>
      <c r="I100" s="3">
        <v>303</v>
      </c>
    </row>
    <row r="101" spans="2:9" x14ac:dyDescent="0.35">
      <c r="B101" s="3" t="s">
        <v>119</v>
      </c>
      <c r="C101" s="19">
        <v>86</v>
      </c>
      <c r="D101" s="19">
        <v>2.4500000000000002</v>
      </c>
      <c r="E101" s="53">
        <v>81.2</v>
      </c>
      <c r="F101" s="53">
        <v>90.800000000000011</v>
      </c>
      <c r="G101" s="37">
        <v>2.8500000000000001E-2</v>
      </c>
      <c r="H101" s="36">
        <v>1.77</v>
      </c>
      <c r="I101" s="3">
        <v>337</v>
      </c>
    </row>
    <row r="102" spans="2:9" x14ac:dyDescent="0.35">
      <c r="B102" s="3" t="s">
        <v>120</v>
      </c>
      <c r="C102" s="19">
        <v>79.300000000000011</v>
      </c>
      <c r="D102" s="19">
        <v>2.39</v>
      </c>
      <c r="E102" s="53">
        <v>74.7</v>
      </c>
      <c r="F102" s="53">
        <v>84</v>
      </c>
      <c r="G102" s="37">
        <v>3.0100000000000002E-2</v>
      </c>
      <c r="H102" s="36">
        <v>1.28</v>
      </c>
      <c r="I102" s="3">
        <v>353</v>
      </c>
    </row>
    <row r="103" spans="2:9" x14ac:dyDescent="0.35">
      <c r="B103" s="3" t="s">
        <v>121</v>
      </c>
      <c r="C103" s="19">
        <v>90.2</v>
      </c>
      <c r="D103" s="19">
        <v>2.02</v>
      </c>
      <c r="E103" s="53">
        <v>86.2</v>
      </c>
      <c r="F103" s="53">
        <v>94.100000000000009</v>
      </c>
      <c r="G103" s="37">
        <v>2.24E-2</v>
      </c>
      <c r="H103" s="36">
        <v>1.08</v>
      </c>
      <c r="I103" s="3">
        <v>286</v>
      </c>
    </row>
    <row r="104" spans="2:9" x14ac:dyDescent="0.35">
      <c r="B104" s="3" t="s">
        <v>122</v>
      </c>
      <c r="C104" s="19">
        <v>88.5</v>
      </c>
      <c r="D104" s="19">
        <v>2.11</v>
      </c>
      <c r="E104" s="53">
        <v>84.4</v>
      </c>
      <c r="F104" s="53">
        <v>92.7</v>
      </c>
      <c r="G104" s="37">
        <v>2.3900000000000001E-2</v>
      </c>
      <c r="H104" s="36">
        <v>1.34</v>
      </c>
      <c r="I104" s="3">
        <v>318</v>
      </c>
    </row>
    <row r="105" spans="2:9" x14ac:dyDescent="0.35">
      <c r="B105" s="3" t="s">
        <v>123</v>
      </c>
      <c r="C105" s="19">
        <v>82.100000000000009</v>
      </c>
      <c r="D105" s="19">
        <v>2.2800000000000002</v>
      </c>
      <c r="E105" s="53">
        <v>77.7</v>
      </c>
      <c r="F105" s="53">
        <v>86.600000000000009</v>
      </c>
      <c r="G105" s="37">
        <v>2.7800000000000002E-2</v>
      </c>
      <c r="H105" s="36">
        <v>1.24</v>
      </c>
      <c r="I105" s="3">
        <v>345</v>
      </c>
    </row>
    <row r="106" spans="2:9" x14ac:dyDescent="0.35">
      <c r="B106" s="3" t="s">
        <v>124</v>
      </c>
      <c r="C106" s="19">
        <v>78.600000000000009</v>
      </c>
      <c r="D106" s="19">
        <v>2.85</v>
      </c>
      <c r="E106" s="53">
        <v>73</v>
      </c>
      <c r="F106" s="53">
        <v>84.2</v>
      </c>
      <c r="G106" s="37">
        <v>3.6299999999999999E-2</v>
      </c>
      <c r="H106" s="36">
        <v>1.31</v>
      </c>
      <c r="I106" s="3">
        <v>304</v>
      </c>
    </row>
    <row r="107" spans="2:9" x14ac:dyDescent="0.35">
      <c r="B107" s="3" t="s">
        <v>125</v>
      </c>
      <c r="C107" s="19">
        <v>85.800000000000011</v>
      </c>
      <c r="D107" s="19">
        <v>2.02</v>
      </c>
      <c r="E107" s="53">
        <v>81.900000000000006</v>
      </c>
      <c r="F107" s="53">
        <v>89.800000000000011</v>
      </c>
      <c r="G107" s="37">
        <v>2.35E-2</v>
      </c>
      <c r="H107" s="36">
        <v>1.05</v>
      </c>
      <c r="I107" s="3">
        <v>306</v>
      </c>
    </row>
    <row r="108" spans="2:9" x14ac:dyDescent="0.35">
      <c r="B108" s="3" t="s">
        <v>126</v>
      </c>
      <c r="C108" s="19">
        <v>89</v>
      </c>
      <c r="D108" s="19">
        <v>1.68</v>
      </c>
      <c r="E108" s="53">
        <v>85.7</v>
      </c>
      <c r="F108" s="53">
        <v>92.300000000000011</v>
      </c>
      <c r="G108" s="37">
        <v>1.8800000000000001E-2</v>
      </c>
      <c r="H108" s="36">
        <v>0.96</v>
      </c>
      <c r="I108" s="3">
        <v>315</v>
      </c>
    </row>
    <row r="109" spans="2:9" x14ac:dyDescent="0.35">
      <c r="B109" s="3" t="s">
        <v>127</v>
      </c>
      <c r="C109" s="19">
        <v>79.2</v>
      </c>
      <c r="D109" s="19">
        <v>3.13</v>
      </c>
      <c r="E109" s="53">
        <v>73</v>
      </c>
      <c r="F109" s="53">
        <v>85.300000000000011</v>
      </c>
      <c r="G109" s="37">
        <v>3.95E-2</v>
      </c>
      <c r="H109" s="36">
        <v>2.3199999999999998</v>
      </c>
      <c r="I109" s="3">
        <v>290</v>
      </c>
    </row>
    <row r="110" spans="2:9" x14ac:dyDescent="0.35">
      <c r="B110" s="3" t="s">
        <v>128</v>
      </c>
      <c r="C110" s="19">
        <v>79.400000000000006</v>
      </c>
      <c r="D110" s="19">
        <v>2.12</v>
      </c>
      <c r="E110" s="53">
        <v>75.3</v>
      </c>
      <c r="F110" s="53">
        <v>83.600000000000009</v>
      </c>
      <c r="G110" s="37">
        <v>2.6700000000000002E-2</v>
      </c>
      <c r="H110" s="36">
        <v>1.05</v>
      </c>
      <c r="I110" s="3">
        <v>302</v>
      </c>
    </row>
    <row r="111" spans="2:9" x14ac:dyDescent="0.35">
      <c r="B111" s="3" t="s">
        <v>129</v>
      </c>
      <c r="C111" s="19">
        <v>84.800000000000011</v>
      </c>
      <c r="D111" s="19">
        <v>1.96</v>
      </c>
      <c r="E111" s="53">
        <v>81</v>
      </c>
      <c r="F111" s="53">
        <v>88.7</v>
      </c>
      <c r="G111" s="37">
        <v>2.3100000000000002E-2</v>
      </c>
      <c r="H111" s="36">
        <v>0.93</v>
      </c>
      <c r="I111" s="3">
        <v>301</v>
      </c>
    </row>
    <row r="112" spans="2:9" x14ac:dyDescent="0.35">
      <c r="B112" s="3" t="s">
        <v>130</v>
      </c>
      <c r="C112" s="19">
        <v>78.900000000000006</v>
      </c>
      <c r="D112" s="19">
        <v>2.46</v>
      </c>
      <c r="E112" s="53">
        <v>74.100000000000009</v>
      </c>
      <c r="F112" s="53">
        <v>83.7</v>
      </c>
      <c r="G112" s="37">
        <v>3.1200000000000002E-2</v>
      </c>
      <c r="H112" s="36">
        <v>1.08</v>
      </c>
      <c r="I112" s="3">
        <v>293</v>
      </c>
    </row>
    <row r="113" spans="2:9" x14ac:dyDescent="0.35">
      <c r="B113" s="3" t="s">
        <v>131</v>
      </c>
      <c r="C113" s="19">
        <v>60.7</v>
      </c>
      <c r="D113" s="19">
        <v>3.13</v>
      </c>
      <c r="E113" s="53">
        <v>54.5</v>
      </c>
      <c r="F113" s="53">
        <v>66.8</v>
      </c>
      <c r="G113" s="37">
        <v>5.16E-2</v>
      </c>
      <c r="H113" s="36">
        <v>1.28</v>
      </c>
      <c r="I113" s="3">
        <v>322</v>
      </c>
    </row>
    <row r="114" spans="2:9" x14ac:dyDescent="0.35">
      <c r="B114" s="3" t="s">
        <v>132</v>
      </c>
      <c r="C114" s="19">
        <v>82.300000000000011</v>
      </c>
      <c r="D114" s="19">
        <v>2.2400000000000002</v>
      </c>
      <c r="E114" s="53">
        <v>77.900000000000006</v>
      </c>
      <c r="F114" s="53">
        <v>86.7</v>
      </c>
      <c r="G114" s="37">
        <v>2.7200000000000002E-2</v>
      </c>
      <c r="H114" s="36">
        <v>1.1400000000000001</v>
      </c>
      <c r="I114" s="3">
        <v>297</v>
      </c>
    </row>
    <row r="116" spans="2:9" x14ac:dyDescent="0.35">
      <c r="B116" t="s">
        <v>10</v>
      </c>
    </row>
  </sheetData>
  <mergeCells count="24">
    <mergeCell ref="C74:I74"/>
    <mergeCell ref="C78:I78"/>
    <mergeCell ref="C84:I84"/>
    <mergeCell ref="C17:I17"/>
    <mergeCell ref="C21:I21"/>
    <mergeCell ref="C27:I27"/>
    <mergeCell ref="C65:I65"/>
    <mergeCell ref="C68:I68"/>
    <mergeCell ref="I4:I6"/>
    <mergeCell ref="B61:B63"/>
    <mergeCell ref="C61:C63"/>
    <mergeCell ref="D61:D63"/>
    <mergeCell ref="E61:F62"/>
    <mergeCell ref="G61:G63"/>
    <mergeCell ref="H61:H63"/>
    <mergeCell ref="I61:I63"/>
    <mergeCell ref="B4:B6"/>
    <mergeCell ref="C4:C6"/>
    <mergeCell ref="D4:D6"/>
    <mergeCell ref="E4:F5"/>
    <mergeCell ref="G4:G6"/>
    <mergeCell ref="H4:H6"/>
    <mergeCell ref="C8:I8"/>
    <mergeCell ref="C11:I11"/>
  </mergeCells>
  <pageMargins left="0.75" right="0.75" top="1" bottom="1" header="0.5" footer="0.5"/>
  <pageSetup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zoomScaleNormal="100" workbookViewId="0">
      <selection activeCell="L21" sqref="L21"/>
    </sheetView>
  </sheetViews>
  <sheetFormatPr defaultColWidth="11.453125" defaultRowHeight="14.5" x14ac:dyDescent="0.35"/>
  <sheetData>
    <row r="2" spans="2:4" x14ac:dyDescent="0.35">
      <c r="B2" t="s">
        <v>161</v>
      </c>
      <c r="C2" t="s">
        <v>17</v>
      </c>
      <c r="D2" t="s">
        <v>14</v>
      </c>
    </row>
    <row r="3" spans="2:4" x14ac:dyDescent="0.35">
      <c r="B3" s="42" t="s">
        <v>155</v>
      </c>
      <c r="C3">
        <v>15.01</v>
      </c>
      <c r="D3">
        <v>13.79</v>
      </c>
    </row>
    <row r="4" spans="2:4" x14ac:dyDescent="0.35">
      <c r="B4" s="42" t="s">
        <v>159</v>
      </c>
      <c r="C4">
        <v>16.32</v>
      </c>
      <c r="D4">
        <v>15.47</v>
      </c>
    </row>
    <row r="5" spans="2:4" x14ac:dyDescent="0.35">
      <c r="B5" s="42" t="s">
        <v>158</v>
      </c>
      <c r="C5">
        <v>13.36</v>
      </c>
      <c r="D5">
        <v>12.56</v>
      </c>
    </row>
    <row r="6" spans="2:4" x14ac:dyDescent="0.35">
      <c r="B6" t="s">
        <v>5</v>
      </c>
      <c r="C6">
        <v>10.49</v>
      </c>
      <c r="D6">
        <v>9.98</v>
      </c>
    </row>
    <row r="7" spans="2:4" x14ac:dyDescent="0.35">
      <c r="B7" t="s">
        <v>6</v>
      </c>
      <c r="C7">
        <v>8.18</v>
      </c>
      <c r="D7">
        <v>8.66</v>
      </c>
    </row>
    <row r="8" spans="2:4" x14ac:dyDescent="0.35">
      <c r="B8" t="s">
        <v>7</v>
      </c>
      <c r="C8">
        <v>7.82</v>
      </c>
      <c r="D8">
        <v>8.09</v>
      </c>
    </row>
    <row r="9" spans="2:4" x14ac:dyDescent="0.35">
      <c r="B9" t="s">
        <v>62</v>
      </c>
      <c r="C9">
        <v>7.24</v>
      </c>
      <c r="D9">
        <v>7.24</v>
      </c>
    </row>
    <row r="10" spans="2:4" x14ac:dyDescent="0.35">
      <c r="B10" t="s">
        <v>63</v>
      </c>
      <c r="C10">
        <v>5.33</v>
      </c>
      <c r="D10">
        <v>5.54</v>
      </c>
    </row>
    <row r="11" spans="2:4" x14ac:dyDescent="0.35">
      <c r="B11" t="s">
        <v>64</v>
      </c>
      <c r="C11">
        <v>3.92</v>
      </c>
      <c r="D11">
        <v>4.1500000000000004</v>
      </c>
    </row>
    <row r="12" spans="2:4" x14ac:dyDescent="0.35">
      <c r="B12" t="s">
        <v>65</v>
      </c>
      <c r="C12">
        <v>3.27</v>
      </c>
      <c r="D12">
        <v>3.2</v>
      </c>
    </row>
    <row r="13" spans="2:4" x14ac:dyDescent="0.35">
      <c r="B13" t="s">
        <v>162</v>
      </c>
      <c r="C13">
        <v>2.67</v>
      </c>
      <c r="D13">
        <v>2.97</v>
      </c>
    </row>
    <row r="14" spans="2:4" x14ac:dyDescent="0.35">
      <c r="B14" t="s">
        <v>163</v>
      </c>
      <c r="C14">
        <v>2.2599999999999998</v>
      </c>
      <c r="D14">
        <v>2.73</v>
      </c>
    </row>
    <row r="15" spans="2:4" x14ac:dyDescent="0.35">
      <c r="B15" t="s">
        <v>157</v>
      </c>
      <c r="C15">
        <v>1.58</v>
      </c>
      <c r="D15">
        <v>1.98</v>
      </c>
    </row>
    <row r="16" spans="2:4" x14ac:dyDescent="0.35">
      <c r="B16" t="s">
        <v>164</v>
      </c>
      <c r="C16">
        <v>2.56</v>
      </c>
      <c r="D16">
        <v>3.65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B2" sqref="B2"/>
    </sheetView>
  </sheetViews>
  <sheetFormatPr defaultColWidth="8.81640625" defaultRowHeight="14.5" x14ac:dyDescent="0.35"/>
  <cols>
    <col min="2" max="2" width="25.1796875" customWidth="1"/>
    <col min="3" max="3" width="8" customWidth="1"/>
    <col min="4" max="4" width="9" customWidth="1"/>
    <col min="5" max="5" width="8" customWidth="1"/>
    <col min="11" max="11" width="10" customWidth="1"/>
  </cols>
  <sheetData>
    <row r="2" spans="2:8" ht="18.5" x14ac:dyDescent="0.45">
      <c r="B2" s="175" t="s">
        <v>286</v>
      </c>
      <c r="C2" s="5"/>
      <c r="D2" s="5"/>
      <c r="E2" s="5"/>
    </row>
    <row r="3" spans="2:8" ht="15" thickBot="1" x14ac:dyDescent="0.4"/>
    <row r="4" spans="2:8" ht="15" thickBot="1" x14ac:dyDescent="0.4">
      <c r="B4" s="265"/>
      <c r="C4" s="270" t="s">
        <v>15</v>
      </c>
      <c r="D4" s="271"/>
      <c r="E4" s="271"/>
      <c r="F4" s="267" t="s">
        <v>16</v>
      </c>
      <c r="G4" s="268"/>
      <c r="H4" s="269"/>
    </row>
    <row r="5" spans="2:8" ht="20.25" customHeight="1" thickBot="1" x14ac:dyDescent="0.4">
      <c r="B5" s="266"/>
      <c r="C5" s="109" t="s">
        <v>17</v>
      </c>
      <c r="D5" s="114" t="s">
        <v>14</v>
      </c>
      <c r="E5" s="114" t="s">
        <v>2</v>
      </c>
      <c r="F5" s="108" t="s">
        <v>17</v>
      </c>
      <c r="G5" s="124" t="s">
        <v>14</v>
      </c>
      <c r="H5" s="125" t="s">
        <v>2</v>
      </c>
    </row>
    <row r="6" spans="2:8" ht="15" thickBot="1" x14ac:dyDescent="0.4">
      <c r="B6" s="82" t="s">
        <v>18</v>
      </c>
      <c r="C6" s="93">
        <v>83.8</v>
      </c>
      <c r="D6" s="93">
        <v>83.2</v>
      </c>
      <c r="E6" s="112">
        <v>83.5</v>
      </c>
      <c r="F6" s="75">
        <v>84.2</v>
      </c>
      <c r="G6" s="75">
        <v>85</v>
      </c>
      <c r="H6" s="75">
        <v>84.6</v>
      </c>
    </row>
    <row r="7" spans="2:8" ht="15" thickBot="1" x14ac:dyDescent="0.4">
      <c r="B7" s="82" t="s">
        <v>19</v>
      </c>
      <c r="C7" s="262"/>
      <c r="D7" s="263"/>
      <c r="E7" s="263"/>
      <c r="F7" s="263"/>
      <c r="G7" s="263"/>
      <c r="H7" s="264"/>
    </row>
    <row r="8" spans="2:8" ht="15" thickBot="1" x14ac:dyDescent="0.4">
      <c r="B8" s="74" t="s">
        <v>20</v>
      </c>
      <c r="C8" s="110">
        <v>92.6</v>
      </c>
      <c r="D8" s="112">
        <v>91.3</v>
      </c>
      <c r="E8" s="123">
        <v>91.9</v>
      </c>
      <c r="F8" s="113">
        <v>92.5</v>
      </c>
      <c r="G8" s="75">
        <v>90.7</v>
      </c>
      <c r="H8" s="75">
        <v>91.5</v>
      </c>
    </row>
    <row r="9" spans="2:8" ht="15" thickBot="1" x14ac:dyDescent="0.4">
      <c r="B9" s="74" t="s">
        <v>21</v>
      </c>
      <c r="C9" s="93">
        <v>81.3</v>
      </c>
      <c r="D9" s="93">
        <v>80.8</v>
      </c>
      <c r="E9" s="123">
        <v>81.040000000000006</v>
      </c>
      <c r="F9" s="127">
        <v>81.400000000000006</v>
      </c>
      <c r="G9" s="75">
        <v>83.2</v>
      </c>
      <c r="H9" s="75">
        <v>82.3</v>
      </c>
    </row>
    <row r="10" spans="2:8" ht="15" thickBot="1" x14ac:dyDescent="0.4">
      <c r="B10" s="82" t="s">
        <v>22</v>
      </c>
      <c r="C10" s="262"/>
      <c r="D10" s="263"/>
      <c r="E10" s="263"/>
      <c r="F10" s="263"/>
      <c r="G10" s="263"/>
      <c r="H10" s="264"/>
    </row>
    <row r="11" spans="2:8" ht="15" thickBot="1" x14ac:dyDescent="0.4">
      <c r="B11" s="74" t="s">
        <v>23</v>
      </c>
      <c r="C11" s="110">
        <v>93.6</v>
      </c>
      <c r="D11" s="110">
        <v>91.7</v>
      </c>
      <c r="E11" s="123">
        <v>92.6</v>
      </c>
      <c r="F11" s="113">
        <v>91.9</v>
      </c>
      <c r="G11" s="111">
        <v>90.9</v>
      </c>
      <c r="H11" s="111">
        <v>91.4</v>
      </c>
    </row>
    <row r="12" spans="2:8" ht="15" thickBot="1" x14ac:dyDescent="0.4">
      <c r="B12" s="74" t="s">
        <v>24</v>
      </c>
      <c r="C12" s="93">
        <v>79.599999999999994</v>
      </c>
      <c r="D12" s="93">
        <v>84</v>
      </c>
      <c r="E12" s="123">
        <v>81.8</v>
      </c>
      <c r="F12" s="127">
        <v>81.400000000000006</v>
      </c>
      <c r="G12" s="75">
        <v>85.5</v>
      </c>
      <c r="H12" s="75">
        <v>83.5</v>
      </c>
    </row>
    <row r="13" spans="2:8" ht="15" thickBot="1" x14ac:dyDescent="0.4">
      <c r="B13" s="74" t="s">
        <v>25</v>
      </c>
      <c r="C13" s="93">
        <v>82.4</v>
      </c>
      <c r="D13" s="93">
        <v>79.8</v>
      </c>
      <c r="E13" s="123">
        <v>81</v>
      </c>
      <c r="F13" s="127">
        <v>82.2</v>
      </c>
      <c r="G13" s="75">
        <v>80.3</v>
      </c>
      <c r="H13" s="75">
        <v>81.2</v>
      </c>
    </row>
    <row r="14" spans="2:8" ht="15" thickBot="1" x14ac:dyDescent="0.4">
      <c r="B14" s="74" t="s">
        <v>26</v>
      </c>
      <c r="C14" s="93">
        <v>84.8</v>
      </c>
      <c r="D14" s="93">
        <v>84.8</v>
      </c>
      <c r="E14" s="123">
        <v>84.8</v>
      </c>
      <c r="F14" s="127">
        <v>83.9</v>
      </c>
      <c r="G14" s="75">
        <v>85.9</v>
      </c>
      <c r="H14" s="75">
        <v>84.9</v>
      </c>
    </row>
    <row r="15" spans="2:8" ht="15" thickBot="1" x14ac:dyDescent="0.4">
      <c r="B15" s="74" t="s">
        <v>27</v>
      </c>
      <c r="C15" s="93">
        <v>82.1</v>
      </c>
      <c r="D15" s="93">
        <v>79.3</v>
      </c>
      <c r="E15" s="123">
        <v>80.599999999999994</v>
      </c>
      <c r="F15" s="127">
        <v>82.6</v>
      </c>
      <c r="G15" s="75">
        <v>83.5</v>
      </c>
      <c r="H15" s="75">
        <v>83.1</v>
      </c>
    </row>
    <row r="16" spans="2:8" ht="15" thickBot="1" x14ac:dyDescent="0.4">
      <c r="B16" s="82" t="s">
        <v>244</v>
      </c>
      <c r="C16" s="262"/>
      <c r="D16" s="263"/>
      <c r="E16" s="263"/>
      <c r="F16" s="263"/>
      <c r="G16" s="263"/>
      <c r="H16" s="264"/>
    </row>
    <row r="17" spans="2:8" ht="15" thickBot="1" x14ac:dyDescent="0.4">
      <c r="B17" s="82" t="s">
        <v>29</v>
      </c>
      <c r="C17" s="93">
        <v>74.099999999999994</v>
      </c>
      <c r="D17" s="93">
        <v>69.900000000000006</v>
      </c>
      <c r="E17" s="112">
        <v>71.8</v>
      </c>
      <c r="F17" s="75">
        <v>73.3</v>
      </c>
      <c r="G17" s="75">
        <v>70.3</v>
      </c>
      <c r="H17" s="75">
        <v>71.599999999999994</v>
      </c>
    </row>
    <row r="18" spans="2:8" ht="15" thickBot="1" x14ac:dyDescent="0.4">
      <c r="B18" s="82" t="s">
        <v>30</v>
      </c>
      <c r="C18" s="93">
        <v>80.900000000000006</v>
      </c>
      <c r="D18" s="93">
        <v>78.2</v>
      </c>
      <c r="E18" s="112">
        <v>79.400000000000006</v>
      </c>
      <c r="F18" s="75">
        <v>77.099999999999994</v>
      </c>
      <c r="G18" s="75">
        <v>80.3</v>
      </c>
      <c r="H18" s="75">
        <v>78.8</v>
      </c>
    </row>
    <row r="19" spans="2:8" ht="15" thickBot="1" x14ac:dyDescent="0.4">
      <c r="B19" s="82" t="s">
        <v>31</v>
      </c>
      <c r="C19" s="93">
        <v>82.7</v>
      </c>
      <c r="D19" s="93">
        <v>82.2</v>
      </c>
      <c r="E19" s="112">
        <v>82.4</v>
      </c>
      <c r="F19" s="75">
        <v>82.6</v>
      </c>
      <c r="G19" s="75">
        <v>84.3</v>
      </c>
      <c r="H19" s="75">
        <v>83.5</v>
      </c>
    </row>
    <row r="20" spans="2:8" ht="15" thickBot="1" x14ac:dyDescent="0.4">
      <c r="B20" s="82" t="s">
        <v>32</v>
      </c>
      <c r="C20" s="93">
        <v>85.6</v>
      </c>
      <c r="D20" s="93">
        <v>85.5</v>
      </c>
      <c r="E20" s="112">
        <v>85.6</v>
      </c>
      <c r="F20" s="75">
        <v>86.1</v>
      </c>
      <c r="G20" s="75">
        <v>89.1</v>
      </c>
      <c r="H20" s="75">
        <v>87.6</v>
      </c>
    </row>
    <row r="21" spans="2:8" ht="15" thickBot="1" x14ac:dyDescent="0.4">
      <c r="B21" s="82" t="s">
        <v>33</v>
      </c>
      <c r="C21" s="93">
        <v>89</v>
      </c>
      <c r="D21" s="93">
        <v>92.3</v>
      </c>
      <c r="E21" s="112">
        <v>91</v>
      </c>
      <c r="F21" s="75">
        <v>92.6</v>
      </c>
      <c r="G21" s="75">
        <v>93.4</v>
      </c>
      <c r="H21" s="75">
        <v>93</v>
      </c>
    </row>
    <row r="22" spans="2:8" s="172" customFormat="1" x14ac:dyDescent="0.35">
      <c r="B22" s="76" t="s">
        <v>234</v>
      </c>
      <c r="C22" s="76"/>
      <c r="D22" s="76"/>
      <c r="E22" s="76"/>
    </row>
  </sheetData>
  <mergeCells count="6">
    <mergeCell ref="C10:H10"/>
    <mergeCell ref="C7:H7"/>
    <mergeCell ref="C16:H16"/>
    <mergeCell ref="B4:B5"/>
    <mergeCell ref="F4:H4"/>
    <mergeCell ref="C4:E4"/>
  </mergeCells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9"/>
  <sheetViews>
    <sheetView topLeftCell="A10" workbookViewId="0">
      <selection activeCell="K14" sqref="K14"/>
    </sheetView>
  </sheetViews>
  <sheetFormatPr defaultRowHeight="14.5" x14ac:dyDescent="0.35"/>
  <cols>
    <col min="3" max="3" width="21.453125" customWidth="1"/>
    <col min="4" max="4" width="25" customWidth="1"/>
  </cols>
  <sheetData>
    <row r="2" spans="3:5" ht="15" x14ac:dyDescent="0.35">
      <c r="C2" s="79" t="s">
        <v>287</v>
      </c>
    </row>
    <row r="4" spans="3:5" ht="15.5" x14ac:dyDescent="0.35">
      <c r="C4" s="6"/>
      <c r="D4" s="6"/>
      <c r="E4" s="7" t="s">
        <v>3</v>
      </c>
    </row>
    <row r="5" spans="3:5" ht="15.5" x14ac:dyDescent="0.35">
      <c r="C5" s="77" t="s">
        <v>18</v>
      </c>
      <c r="D5" s="78"/>
      <c r="E5" s="8">
        <v>84.8</v>
      </c>
    </row>
    <row r="6" spans="3:5" ht="15.5" x14ac:dyDescent="0.35">
      <c r="C6" s="77" t="s">
        <v>19</v>
      </c>
      <c r="D6" s="274"/>
      <c r="E6" s="275"/>
    </row>
    <row r="7" spans="3:5" ht="15.5" x14ac:dyDescent="0.35">
      <c r="C7" s="10" t="s">
        <v>34</v>
      </c>
      <c r="D7" s="10" t="s">
        <v>20</v>
      </c>
      <c r="E7" s="3">
        <v>92</v>
      </c>
    </row>
    <row r="8" spans="3:5" ht="15.5" x14ac:dyDescent="0.35">
      <c r="C8" s="10"/>
      <c r="D8" s="10" t="s">
        <v>21</v>
      </c>
      <c r="E8" s="3">
        <v>82.5</v>
      </c>
    </row>
    <row r="9" spans="3:5" ht="15.5" x14ac:dyDescent="0.35">
      <c r="C9" s="77" t="s">
        <v>22</v>
      </c>
      <c r="D9" s="272"/>
      <c r="E9" s="273"/>
    </row>
    <row r="10" spans="3:5" ht="15.5" x14ac:dyDescent="0.35">
      <c r="C10" s="10" t="s">
        <v>34</v>
      </c>
      <c r="D10" s="10" t="s">
        <v>23</v>
      </c>
      <c r="E10" s="3">
        <v>92.5</v>
      </c>
    </row>
    <row r="11" spans="3:5" ht="15.5" x14ac:dyDescent="0.35">
      <c r="C11" s="10" t="s">
        <v>34</v>
      </c>
      <c r="D11" s="10" t="s">
        <v>239</v>
      </c>
      <c r="E11" s="3">
        <v>82.7</v>
      </c>
    </row>
    <row r="12" spans="3:5" ht="15.5" x14ac:dyDescent="0.35">
      <c r="C12" s="10" t="s">
        <v>34</v>
      </c>
      <c r="D12" s="10" t="s">
        <v>240</v>
      </c>
      <c r="E12" s="3">
        <v>81.599999999999994</v>
      </c>
    </row>
    <row r="13" spans="3:5" ht="15.5" x14ac:dyDescent="0.35">
      <c r="C13" s="10" t="s">
        <v>34</v>
      </c>
      <c r="D13" s="10" t="s">
        <v>241</v>
      </c>
      <c r="E13" s="3">
        <v>83.4</v>
      </c>
    </row>
    <row r="14" spans="3:5" ht="15.5" x14ac:dyDescent="0.35">
      <c r="C14" s="10" t="s">
        <v>34</v>
      </c>
      <c r="D14" s="10" t="s">
        <v>242</v>
      </c>
      <c r="E14" s="3">
        <v>84.3</v>
      </c>
    </row>
    <row r="15" spans="3:5" ht="15.5" x14ac:dyDescent="0.35">
      <c r="C15" s="77" t="s">
        <v>35</v>
      </c>
      <c r="D15" s="272"/>
      <c r="E15" s="273"/>
    </row>
    <row r="16" spans="3:5" ht="15.5" x14ac:dyDescent="0.35">
      <c r="C16" s="10" t="s">
        <v>34</v>
      </c>
      <c r="D16" s="10" t="s">
        <v>17</v>
      </c>
      <c r="E16" s="3">
        <v>84.7</v>
      </c>
    </row>
    <row r="17" spans="3:5" ht="15.5" x14ac:dyDescent="0.35">
      <c r="C17" s="10" t="s">
        <v>34</v>
      </c>
      <c r="D17" s="10" t="s">
        <v>14</v>
      </c>
      <c r="E17" s="3">
        <v>84.9</v>
      </c>
    </row>
    <row r="18" spans="3:5" ht="15.5" x14ac:dyDescent="0.35">
      <c r="C18" s="77" t="s">
        <v>36</v>
      </c>
      <c r="D18" s="10"/>
      <c r="E18" s="8"/>
    </row>
    <row r="19" spans="3:5" ht="15.5" x14ac:dyDescent="0.35">
      <c r="C19" s="10" t="s">
        <v>34</v>
      </c>
      <c r="D19" s="10" t="s">
        <v>5</v>
      </c>
      <c r="E19" s="3">
        <v>86.3</v>
      </c>
    </row>
    <row r="20" spans="3:5" ht="15.5" x14ac:dyDescent="0.35">
      <c r="C20" s="10" t="s">
        <v>34</v>
      </c>
      <c r="D20" s="10" t="s">
        <v>37</v>
      </c>
      <c r="E20" s="3">
        <v>87.3</v>
      </c>
    </row>
    <row r="21" spans="3:5" ht="15.5" x14ac:dyDescent="0.35">
      <c r="C21" s="10" t="s">
        <v>34</v>
      </c>
      <c r="D21" s="10" t="s">
        <v>38</v>
      </c>
      <c r="E21" s="3">
        <v>80.2</v>
      </c>
    </row>
    <row r="22" spans="3:5" ht="15.5" x14ac:dyDescent="0.35">
      <c r="C22" s="77" t="s">
        <v>28</v>
      </c>
      <c r="D22" s="272"/>
      <c r="E22" s="273"/>
    </row>
    <row r="23" spans="3:5" ht="15.5" x14ac:dyDescent="0.35">
      <c r="C23" s="10" t="s">
        <v>34</v>
      </c>
      <c r="D23" s="8" t="s">
        <v>29</v>
      </c>
      <c r="E23" s="3">
        <v>72.2</v>
      </c>
    </row>
    <row r="24" spans="3:5" ht="15.5" x14ac:dyDescent="0.35">
      <c r="C24" s="10" t="s">
        <v>34</v>
      </c>
      <c r="D24" s="8" t="s">
        <v>30</v>
      </c>
      <c r="E24" s="3">
        <v>79.599999999999994</v>
      </c>
    </row>
    <row r="25" spans="3:5" ht="15.5" x14ac:dyDescent="0.35">
      <c r="C25" s="10" t="s">
        <v>34</v>
      </c>
      <c r="D25" s="8" t="s">
        <v>31</v>
      </c>
      <c r="E25" s="3">
        <v>83.6</v>
      </c>
    </row>
    <row r="26" spans="3:5" ht="15.5" x14ac:dyDescent="0.35">
      <c r="C26" s="10" t="s">
        <v>34</v>
      </c>
      <c r="D26" s="8" t="s">
        <v>32</v>
      </c>
      <c r="E26" s="3">
        <v>87.6</v>
      </c>
    </row>
    <row r="27" spans="3:5" ht="15.5" x14ac:dyDescent="0.35">
      <c r="C27" s="10" t="s">
        <v>34</v>
      </c>
      <c r="D27" s="8" t="s">
        <v>33</v>
      </c>
      <c r="E27" s="3">
        <v>92.8</v>
      </c>
    </row>
    <row r="29" spans="3:5" x14ac:dyDescent="0.35">
      <c r="C29" s="16" t="s">
        <v>11</v>
      </c>
    </row>
  </sheetData>
  <mergeCells count="4">
    <mergeCell ref="D15:E15"/>
    <mergeCell ref="D22:E22"/>
    <mergeCell ref="D9:E9"/>
    <mergeCell ref="D6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opLeftCell="A7" workbookViewId="0">
      <selection activeCell="H5" sqref="H5"/>
    </sheetView>
  </sheetViews>
  <sheetFormatPr defaultColWidth="8.81640625" defaultRowHeight="14.5" x14ac:dyDescent="0.35"/>
  <cols>
    <col min="2" max="2" width="14" customWidth="1"/>
    <col min="3" max="3" width="19.26953125" customWidth="1"/>
    <col min="4" max="4" width="10" customWidth="1"/>
  </cols>
  <sheetData>
    <row r="2" spans="2:5" ht="15.5" x14ac:dyDescent="0.35">
      <c r="B2" s="11" t="s">
        <v>288</v>
      </c>
    </row>
    <row r="5" spans="2:5" ht="15.5" x14ac:dyDescent="0.35">
      <c r="B5" s="27"/>
      <c r="C5" s="28"/>
      <c r="D5" s="7" t="s">
        <v>9</v>
      </c>
      <c r="E5" s="29" t="s">
        <v>3</v>
      </c>
    </row>
    <row r="6" spans="2:5" ht="15.5" x14ac:dyDescent="0.35">
      <c r="B6" s="276" t="s">
        <v>18</v>
      </c>
      <c r="C6" s="277"/>
      <c r="D6" s="8">
        <v>4.0642240000000003</v>
      </c>
      <c r="E6" s="30">
        <v>3.1080679999999998</v>
      </c>
    </row>
    <row r="7" spans="2:5" ht="15.5" x14ac:dyDescent="0.35">
      <c r="B7" s="276" t="s">
        <v>19</v>
      </c>
      <c r="C7" s="277"/>
      <c r="D7" s="9"/>
      <c r="E7" s="31"/>
    </row>
    <row r="8" spans="2:5" ht="15.5" x14ac:dyDescent="0.35">
      <c r="B8" s="32"/>
      <c r="C8" s="33" t="s">
        <v>20</v>
      </c>
      <c r="D8" s="8">
        <v>5.6414749999999998</v>
      </c>
      <c r="E8" s="30">
        <v>4.1903759999999997</v>
      </c>
    </row>
    <row r="9" spans="2:5" ht="15.5" x14ac:dyDescent="0.35">
      <c r="B9" s="32"/>
      <c r="C9" s="33" t="s">
        <v>21</v>
      </c>
      <c r="D9" s="8">
        <v>3.6106039999999999</v>
      </c>
      <c r="E9" s="30">
        <v>2.7545869999999999</v>
      </c>
    </row>
    <row r="10" spans="2:5" ht="15.5" x14ac:dyDescent="0.35">
      <c r="B10" s="34" t="s">
        <v>22</v>
      </c>
      <c r="C10" s="33"/>
      <c r="D10" s="8"/>
      <c r="E10" s="30"/>
    </row>
    <row r="11" spans="2:5" ht="15.5" x14ac:dyDescent="0.35">
      <c r="B11" s="32"/>
      <c r="C11" s="33" t="s">
        <v>23</v>
      </c>
      <c r="D11" s="8">
        <v>5.9096419999999998</v>
      </c>
      <c r="E11" s="30">
        <v>4.022367</v>
      </c>
    </row>
    <row r="12" spans="2:5" ht="15.5" x14ac:dyDescent="0.35">
      <c r="B12" s="32"/>
      <c r="C12" s="33" t="s">
        <v>24</v>
      </c>
      <c r="D12" s="8">
        <v>3.726788</v>
      </c>
      <c r="E12" s="30">
        <v>3.2052909999999999</v>
      </c>
    </row>
    <row r="13" spans="2:5" ht="15.5" x14ac:dyDescent="0.35">
      <c r="B13" s="32"/>
      <c r="C13" s="33" t="s">
        <v>25</v>
      </c>
      <c r="D13" s="8">
        <v>3.13862</v>
      </c>
      <c r="E13" s="30">
        <v>2.6299090000000001</v>
      </c>
    </row>
    <row r="14" spans="2:5" ht="15.5" x14ac:dyDescent="0.35">
      <c r="B14" s="32"/>
      <c r="C14" s="33" t="s">
        <v>26</v>
      </c>
      <c r="D14" s="8">
        <v>4.1732750000000003</v>
      </c>
      <c r="E14" s="30">
        <v>2.3667189999999998</v>
      </c>
    </row>
    <row r="15" spans="2:5" ht="15.5" x14ac:dyDescent="0.35">
      <c r="B15" s="32"/>
      <c r="C15" s="33" t="s">
        <v>27</v>
      </c>
      <c r="D15" s="8">
        <v>4.0139440000000004</v>
      </c>
      <c r="E15" s="30">
        <v>3.213654</v>
      </c>
    </row>
    <row r="16" spans="2:5" ht="15.5" x14ac:dyDescent="0.35">
      <c r="B16" s="34" t="s">
        <v>35</v>
      </c>
      <c r="C16" s="33"/>
      <c r="D16" s="8"/>
      <c r="E16" s="30"/>
    </row>
    <row r="17" spans="2:5" ht="15.5" x14ac:dyDescent="0.35">
      <c r="B17" s="32"/>
      <c r="C17" s="33" t="s">
        <v>17</v>
      </c>
      <c r="D17" s="8">
        <v>4.8733209999999998</v>
      </c>
      <c r="E17" s="30">
        <v>2.9423339999999998</v>
      </c>
    </row>
    <row r="18" spans="2:5" ht="15.5" x14ac:dyDescent="0.35">
      <c r="B18" s="32"/>
      <c r="C18" s="33" t="s">
        <v>14</v>
      </c>
      <c r="D18" s="8">
        <v>3.3171119999999998</v>
      </c>
      <c r="E18" s="30">
        <v>3.2599330000000002</v>
      </c>
    </row>
    <row r="19" spans="2:5" ht="15.5" x14ac:dyDescent="0.35">
      <c r="B19" s="34" t="s">
        <v>36</v>
      </c>
      <c r="C19" s="33"/>
      <c r="D19" s="8"/>
      <c r="E19" s="30"/>
    </row>
    <row r="20" spans="2:5" ht="15.5" x14ac:dyDescent="0.35">
      <c r="B20" s="32"/>
      <c r="C20" s="33" t="s">
        <v>5</v>
      </c>
      <c r="D20" s="8">
        <v>3.803509</v>
      </c>
      <c r="E20" s="30">
        <v>3.0374020000000002</v>
      </c>
    </row>
    <row r="21" spans="2:5" ht="15.5" x14ac:dyDescent="0.35">
      <c r="B21" s="32"/>
      <c r="C21" s="33" t="s">
        <v>37</v>
      </c>
      <c r="D21" s="8">
        <v>5.1574530000000003</v>
      </c>
      <c r="E21" s="30">
        <v>3.8876369999999998</v>
      </c>
    </row>
    <row r="22" spans="2:5" ht="15.5" x14ac:dyDescent="0.35">
      <c r="B22" s="32"/>
      <c r="C22" s="33" t="s">
        <v>38</v>
      </c>
      <c r="D22" s="8">
        <v>3.1983570000000001</v>
      </c>
      <c r="E22" s="30">
        <v>2.3723740000000002</v>
      </c>
    </row>
    <row r="23" spans="2:5" ht="15.5" x14ac:dyDescent="0.35">
      <c r="B23" s="34" t="s">
        <v>28</v>
      </c>
      <c r="C23" s="33"/>
      <c r="D23" s="8"/>
      <c r="E23" s="30"/>
    </row>
    <row r="24" spans="2:5" ht="15.5" x14ac:dyDescent="0.35">
      <c r="B24" s="32"/>
      <c r="C24" s="33" t="s">
        <v>29</v>
      </c>
      <c r="D24" s="8">
        <v>2.3393229999999998</v>
      </c>
      <c r="E24" s="3">
        <v>1.5</v>
      </c>
    </row>
    <row r="25" spans="2:5" ht="15.5" x14ac:dyDescent="0.35">
      <c r="B25" s="32"/>
      <c r="C25" s="33" t="s">
        <v>30</v>
      </c>
      <c r="D25" s="8">
        <v>3.007914</v>
      </c>
      <c r="E25" s="3">
        <v>2.6</v>
      </c>
    </row>
    <row r="26" spans="2:5" ht="15.5" x14ac:dyDescent="0.35">
      <c r="B26" s="32"/>
      <c r="C26" s="33" t="s">
        <v>31</v>
      </c>
      <c r="D26" s="8">
        <v>3.8695430000000002</v>
      </c>
      <c r="E26" s="3">
        <v>3.5</v>
      </c>
    </row>
    <row r="27" spans="2:5" ht="15.5" x14ac:dyDescent="0.35">
      <c r="B27" s="32"/>
      <c r="C27" s="33" t="s">
        <v>32</v>
      </c>
      <c r="D27" s="8">
        <v>4.455654</v>
      </c>
      <c r="E27" s="3">
        <v>3.3</v>
      </c>
    </row>
    <row r="28" spans="2:5" ht="15.5" x14ac:dyDescent="0.35">
      <c r="B28" s="32"/>
      <c r="C28" s="33" t="s">
        <v>33</v>
      </c>
      <c r="D28" s="8">
        <v>5.3781109999999996</v>
      </c>
      <c r="E28" s="3">
        <v>3.9</v>
      </c>
    </row>
    <row r="29" spans="2:5" x14ac:dyDescent="0.35">
      <c r="B29" s="95" t="s">
        <v>234</v>
      </c>
    </row>
  </sheetData>
  <mergeCells count="2">
    <mergeCell ref="B6:C6"/>
    <mergeCell ref="B7:C7"/>
  </mergeCells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J13" sqref="J13"/>
    </sheetView>
  </sheetViews>
  <sheetFormatPr defaultRowHeight="14.5" x14ac:dyDescent="0.35"/>
  <cols>
    <col min="2" max="2" width="15.7265625" bestFit="1" customWidth="1"/>
    <col min="3" max="6" width="12.54296875" customWidth="1"/>
  </cols>
  <sheetData>
    <row r="2" spans="2:6" x14ac:dyDescent="0.35">
      <c r="B2" s="16" t="s">
        <v>260</v>
      </c>
    </row>
    <row r="3" spans="2:6" ht="15" thickBot="1" x14ac:dyDescent="0.4"/>
    <row r="4" spans="2:6" ht="15" thickBot="1" x14ac:dyDescent="0.4">
      <c r="B4" s="281"/>
      <c r="C4" s="283" t="s">
        <v>15</v>
      </c>
      <c r="D4" s="284"/>
      <c r="E4" s="285" t="s">
        <v>16</v>
      </c>
      <c r="F4" s="284"/>
    </row>
    <row r="5" spans="2:6" ht="51.75" customHeight="1" thickBot="1" x14ac:dyDescent="0.4">
      <c r="B5" s="282"/>
      <c r="C5" s="157" t="s">
        <v>257</v>
      </c>
      <c r="D5" s="157" t="s">
        <v>258</v>
      </c>
      <c r="E5" s="157" t="s">
        <v>257</v>
      </c>
      <c r="F5" s="157" t="s">
        <v>258</v>
      </c>
    </row>
    <row r="6" spans="2:6" ht="15" thickBot="1" x14ac:dyDescent="0.4">
      <c r="B6" s="128" t="s">
        <v>18</v>
      </c>
      <c r="C6" s="158">
        <v>94.9</v>
      </c>
      <c r="D6" s="159">
        <v>3151</v>
      </c>
      <c r="E6" s="158">
        <v>95.5</v>
      </c>
      <c r="F6" s="159">
        <v>3165</v>
      </c>
    </row>
    <row r="7" spans="2:6" ht="15" thickBot="1" x14ac:dyDescent="0.4">
      <c r="B7" s="128" t="s">
        <v>19</v>
      </c>
      <c r="C7" s="278"/>
      <c r="D7" s="279"/>
      <c r="E7" s="279"/>
      <c r="F7" s="280"/>
    </row>
    <row r="8" spans="2:6" ht="15" thickBot="1" x14ac:dyDescent="0.4">
      <c r="B8" s="90" t="s">
        <v>20</v>
      </c>
      <c r="C8" s="160">
        <v>97</v>
      </c>
      <c r="D8" s="158">
        <v>704</v>
      </c>
      <c r="E8" s="160">
        <v>97</v>
      </c>
      <c r="F8" s="158">
        <v>778</v>
      </c>
    </row>
    <row r="9" spans="2:6" ht="15" thickBot="1" x14ac:dyDescent="0.4">
      <c r="B9" s="90" t="s">
        <v>21</v>
      </c>
      <c r="C9" s="160">
        <v>94.2</v>
      </c>
      <c r="D9" s="159">
        <v>2448</v>
      </c>
      <c r="E9" s="160">
        <v>95.1</v>
      </c>
      <c r="F9" s="159">
        <v>2387</v>
      </c>
    </row>
    <row r="10" spans="2:6" ht="15" thickBot="1" x14ac:dyDescent="0.4">
      <c r="B10" s="128" t="s">
        <v>22</v>
      </c>
      <c r="C10" s="278"/>
      <c r="D10" s="279"/>
      <c r="E10" s="279"/>
      <c r="F10" s="280"/>
    </row>
    <row r="11" spans="2:6" ht="15" thickBot="1" x14ac:dyDescent="0.4">
      <c r="B11" s="90" t="s">
        <v>23</v>
      </c>
      <c r="C11" s="160">
        <v>97.8</v>
      </c>
      <c r="D11" s="158">
        <v>474</v>
      </c>
      <c r="E11" s="160">
        <v>97.5</v>
      </c>
      <c r="F11" s="158">
        <v>596</v>
      </c>
    </row>
    <row r="12" spans="2:6" ht="15" thickBot="1" x14ac:dyDescent="0.4">
      <c r="B12" s="90" t="s">
        <v>24</v>
      </c>
      <c r="C12" s="160">
        <v>94.9</v>
      </c>
      <c r="D12" s="158">
        <v>668</v>
      </c>
      <c r="E12" s="160">
        <v>96</v>
      </c>
      <c r="F12" s="158">
        <v>665</v>
      </c>
    </row>
    <row r="13" spans="2:6" ht="15" thickBot="1" x14ac:dyDescent="0.4">
      <c r="B13" s="90" t="s">
        <v>25</v>
      </c>
      <c r="C13" s="160">
        <v>93.2</v>
      </c>
      <c r="D13" s="158">
        <v>715</v>
      </c>
      <c r="E13" s="160">
        <v>94</v>
      </c>
      <c r="F13" s="158">
        <v>674</v>
      </c>
    </row>
    <row r="14" spans="2:6" ht="15" thickBot="1" x14ac:dyDescent="0.4">
      <c r="B14" s="90" t="s">
        <v>26</v>
      </c>
      <c r="C14" s="160">
        <v>95.5</v>
      </c>
      <c r="D14" s="158">
        <v>494</v>
      </c>
      <c r="E14" s="160">
        <v>95.6</v>
      </c>
      <c r="F14" s="158">
        <v>494</v>
      </c>
    </row>
    <row r="15" spans="2:6" ht="15" thickBot="1" x14ac:dyDescent="0.4">
      <c r="B15" s="90" t="s">
        <v>27</v>
      </c>
      <c r="C15" s="160">
        <v>94.2</v>
      </c>
      <c r="D15" s="158">
        <v>800</v>
      </c>
      <c r="E15" s="160">
        <v>94.9</v>
      </c>
      <c r="F15" s="158">
        <v>737</v>
      </c>
    </row>
    <row r="16" spans="2:6" ht="15" thickBot="1" x14ac:dyDescent="0.4">
      <c r="B16" s="128" t="s">
        <v>35</v>
      </c>
      <c r="C16" s="286"/>
      <c r="D16" s="287"/>
      <c r="E16" s="287"/>
      <c r="F16" s="288"/>
    </row>
    <row r="17" spans="2:6" ht="15" thickBot="1" x14ac:dyDescent="0.4">
      <c r="B17" s="90" t="s">
        <v>17</v>
      </c>
      <c r="C17" s="160">
        <v>95.2</v>
      </c>
      <c r="D17" s="159">
        <v>1513</v>
      </c>
      <c r="E17" s="160">
        <v>95.7</v>
      </c>
      <c r="F17" s="159">
        <v>1513</v>
      </c>
    </row>
    <row r="18" spans="2:6" ht="15" thickBot="1" x14ac:dyDescent="0.4">
      <c r="B18" s="90" t="s">
        <v>14</v>
      </c>
      <c r="C18" s="160">
        <v>94.5</v>
      </c>
      <c r="D18" s="159">
        <v>1639</v>
      </c>
      <c r="E18" s="160">
        <v>95.4</v>
      </c>
      <c r="F18" s="159">
        <v>1652</v>
      </c>
    </row>
    <row r="19" spans="2:6" ht="15" thickBot="1" x14ac:dyDescent="0.4">
      <c r="B19" s="128" t="s">
        <v>59</v>
      </c>
      <c r="C19" s="278"/>
      <c r="D19" s="279"/>
      <c r="E19" s="279"/>
      <c r="F19" s="280"/>
    </row>
    <row r="20" spans="2:6" ht="15" thickBot="1" x14ac:dyDescent="0.4">
      <c r="B20" s="90" t="s">
        <v>5</v>
      </c>
      <c r="C20" s="160">
        <v>98.1</v>
      </c>
      <c r="D20" s="161">
        <v>1215</v>
      </c>
      <c r="E20" s="160">
        <v>97.6</v>
      </c>
      <c r="F20" s="161">
        <v>1216</v>
      </c>
    </row>
    <row r="21" spans="2:6" ht="15" thickBot="1" x14ac:dyDescent="0.4">
      <c r="B21" s="90" t="s">
        <v>6</v>
      </c>
      <c r="C21" s="160">
        <v>94.8</v>
      </c>
      <c r="D21" s="161">
        <v>1018</v>
      </c>
      <c r="E21" s="160">
        <v>96.5</v>
      </c>
      <c r="F21" s="161">
        <v>1003</v>
      </c>
    </row>
    <row r="22" spans="2:6" ht="15" thickBot="1" x14ac:dyDescent="0.4">
      <c r="B22" s="90" t="s">
        <v>7</v>
      </c>
      <c r="C22" s="160">
        <v>90.7</v>
      </c>
      <c r="D22" s="162">
        <v>919</v>
      </c>
      <c r="E22" s="160">
        <v>91.9</v>
      </c>
      <c r="F22" s="162">
        <v>947</v>
      </c>
    </row>
    <row r="23" spans="2:6" ht="15" thickBot="1" x14ac:dyDescent="0.4">
      <c r="B23" s="128" t="s">
        <v>259</v>
      </c>
      <c r="C23" s="278"/>
      <c r="D23" s="279"/>
      <c r="E23" s="279"/>
      <c r="F23" s="280"/>
    </row>
    <row r="24" spans="2:6" ht="15" thickBot="1" x14ac:dyDescent="0.4">
      <c r="B24" s="90" t="s">
        <v>29</v>
      </c>
      <c r="C24" s="160">
        <v>92.6</v>
      </c>
      <c r="D24" s="158">
        <v>446</v>
      </c>
      <c r="E24" s="160">
        <v>91.4</v>
      </c>
      <c r="F24" s="158">
        <v>459</v>
      </c>
    </row>
    <row r="25" spans="2:6" ht="15" thickBot="1" x14ac:dyDescent="0.4">
      <c r="B25" s="90" t="s">
        <v>30</v>
      </c>
      <c r="C25" s="160">
        <v>93.5</v>
      </c>
      <c r="D25" s="158">
        <v>526</v>
      </c>
      <c r="E25" s="160">
        <v>94.8</v>
      </c>
      <c r="F25" s="158">
        <v>526</v>
      </c>
    </row>
    <row r="26" spans="2:6" ht="15" thickBot="1" x14ac:dyDescent="0.4">
      <c r="B26" s="90" t="s">
        <v>31</v>
      </c>
      <c r="C26" s="160">
        <v>94.2</v>
      </c>
      <c r="D26" s="158">
        <v>605</v>
      </c>
      <c r="E26" s="160">
        <v>95.7</v>
      </c>
      <c r="F26" s="158">
        <v>593</v>
      </c>
    </row>
    <row r="27" spans="2:6" ht="15" thickBot="1" x14ac:dyDescent="0.4">
      <c r="B27" s="90" t="s">
        <v>32</v>
      </c>
      <c r="C27" s="160">
        <v>95.8</v>
      </c>
      <c r="D27" s="158">
        <v>675</v>
      </c>
      <c r="E27" s="160">
        <v>96.2</v>
      </c>
      <c r="F27" s="158">
        <v>676</v>
      </c>
    </row>
    <row r="28" spans="2:6" ht="15" thickBot="1" x14ac:dyDescent="0.4">
      <c r="B28" s="90" t="s">
        <v>33</v>
      </c>
      <c r="C28" s="160">
        <v>96.5</v>
      </c>
      <c r="D28" s="158">
        <v>898</v>
      </c>
      <c r="E28" s="160">
        <v>97.5</v>
      </c>
      <c r="F28" s="158">
        <v>911</v>
      </c>
    </row>
    <row r="29" spans="2:6" x14ac:dyDescent="0.35">
      <c r="B29" s="95" t="s">
        <v>234</v>
      </c>
    </row>
  </sheetData>
  <mergeCells count="8">
    <mergeCell ref="C19:F19"/>
    <mergeCell ref="C23:F23"/>
    <mergeCell ref="B4:B5"/>
    <mergeCell ref="C4:D4"/>
    <mergeCell ref="E4:F4"/>
    <mergeCell ref="C7:F7"/>
    <mergeCell ref="C10:F10"/>
    <mergeCell ref="C16:F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abSelected="1" topLeftCell="A13" workbookViewId="0">
      <selection activeCell="K12" sqref="K12"/>
    </sheetView>
  </sheetViews>
  <sheetFormatPr defaultRowHeight="14.5" x14ac:dyDescent="0.35"/>
  <cols>
    <col min="2" max="2" width="14.81640625" bestFit="1" customWidth="1"/>
    <col min="3" max="3" width="26" customWidth="1"/>
    <col min="4" max="4" width="18" bestFit="1" customWidth="1"/>
  </cols>
  <sheetData>
    <row r="2" spans="2:5" x14ac:dyDescent="0.35">
      <c r="B2" s="16" t="s">
        <v>272</v>
      </c>
    </row>
    <row r="3" spans="2:5" ht="15" thickBot="1" x14ac:dyDescent="0.4"/>
    <row r="4" spans="2:5" ht="59.25" customHeight="1" thickBot="1" x14ac:dyDescent="0.4">
      <c r="B4" s="292"/>
      <c r="C4" s="163" t="s">
        <v>295</v>
      </c>
      <c r="D4" s="191" t="s">
        <v>261</v>
      </c>
      <c r="E4" s="294" t="s">
        <v>262</v>
      </c>
    </row>
    <row r="5" spans="2:5" ht="15" thickBot="1" x14ac:dyDescent="0.4">
      <c r="B5" s="293"/>
      <c r="C5" s="164" t="s">
        <v>15</v>
      </c>
      <c r="D5" s="164" t="s">
        <v>16</v>
      </c>
      <c r="E5" s="295"/>
    </row>
    <row r="6" spans="2:5" ht="15" thickBot="1" x14ac:dyDescent="0.4">
      <c r="B6" s="135" t="s">
        <v>18</v>
      </c>
      <c r="C6" s="165">
        <v>3</v>
      </c>
      <c r="D6" s="165">
        <v>3.1</v>
      </c>
      <c r="E6" s="165">
        <v>3.3</v>
      </c>
    </row>
    <row r="7" spans="2:5" ht="15" thickBot="1" x14ac:dyDescent="0.4">
      <c r="B7" s="135" t="s">
        <v>19</v>
      </c>
      <c r="C7" s="289"/>
      <c r="D7" s="290"/>
      <c r="E7" s="291"/>
    </row>
    <row r="8" spans="2:5" ht="15" thickBot="1" x14ac:dyDescent="0.4">
      <c r="B8" s="151" t="s">
        <v>20</v>
      </c>
      <c r="C8" s="166">
        <v>8.5</v>
      </c>
      <c r="D8" s="166">
        <v>7.8</v>
      </c>
      <c r="E8" s="166">
        <v>-8.1999999999999993</v>
      </c>
    </row>
    <row r="9" spans="2:5" ht="15" thickBot="1" x14ac:dyDescent="0.4">
      <c r="B9" s="151" t="s">
        <v>21</v>
      </c>
      <c r="C9" s="166">
        <v>1.4</v>
      </c>
      <c r="D9" s="166">
        <v>1.6</v>
      </c>
      <c r="E9" s="166">
        <v>14.3</v>
      </c>
    </row>
    <row r="10" spans="2:5" ht="15" thickBot="1" x14ac:dyDescent="0.4">
      <c r="B10" s="135" t="s">
        <v>22</v>
      </c>
      <c r="C10" s="289"/>
      <c r="D10" s="290"/>
      <c r="E10" s="291"/>
    </row>
    <row r="11" spans="2:5" ht="15" thickBot="1" x14ac:dyDescent="0.4">
      <c r="B11" s="151" t="s">
        <v>23</v>
      </c>
      <c r="C11" s="166">
        <v>8.6</v>
      </c>
      <c r="D11" s="166">
        <v>7.6</v>
      </c>
      <c r="E11" s="166">
        <v>-11.6</v>
      </c>
    </row>
    <row r="12" spans="2:5" ht="15" thickBot="1" x14ac:dyDescent="0.4">
      <c r="B12" s="151" t="s">
        <v>24</v>
      </c>
      <c r="C12" s="166">
        <v>2.1</v>
      </c>
      <c r="D12" s="166">
        <v>2.5</v>
      </c>
      <c r="E12" s="166">
        <v>19</v>
      </c>
    </row>
    <row r="13" spans="2:5" ht="15" thickBot="1" x14ac:dyDescent="0.4">
      <c r="B13" s="151" t="s">
        <v>25</v>
      </c>
      <c r="C13" s="166">
        <v>1.5</v>
      </c>
      <c r="D13" s="166">
        <v>2</v>
      </c>
      <c r="E13" s="166">
        <v>33.299999999999997</v>
      </c>
    </row>
    <row r="14" spans="2:5" ht="15" thickBot="1" x14ac:dyDescent="0.4">
      <c r="B14" s="151" t="s">
        <v>26</v>
      </c>
      <c r="C14" s="166">
        <v>2.4</v>
      </c>
      <c r="D14" s="166">
        <v>2.2999999999999998</v>
      </c>
      <c r="E14" s="166">
        <v>-4.2</v>
      </c>
    </row>
    <row r="15" spans="2:5" ht="15" thickBot="1" x14ac:dyDescent="0.4">
      <c r="B15" s="151" t="s">
        <v>27</v>
      </c>
      <c r="C15" s="166">
        <v>2.1</v>
      </c>
      <c r="D15" s="166">
        <v>1.7</v>
      </c>
      <c r="E15" s="166">
        <v>-19</v>
      </c>
    </row>
    <row r="16" spans="2:5" ht="15" thickBot="1" x14ac:dyDescent="0.4">
      <c r="B16" s="135" t="s">
        <v>35</v>
      </c>
      <c r="C16" s="289"/>
      <c r="D16" s="290"/>
      <c r="E16" s="291"/>
    </row>
    <row r="17" spans="2:5" ht="15" thickBot="1" x14ac:dyDescent="0.4">
      <c r="B17" s="151" t="s">
        <v>17</v>
      </c>
      <c r="C17" s="166">
        <v>3.5</v>
      </c>
      <c r="D17" s="166">
        <v>3.5</v>
      </c>
      <c r="E17" s="166">
        <v>0</v>
      </c>
    </row>
    <row r="18" spans="2:5" ht="15" thickBot="1" x14ac:dyDescent="0.4">
      <c r="B18" s="151" t="s">
        <v>14</v>
      </c>
      <c r="C18" s="166">
        <v>2.5</v>
      </c>
      <c r="D18" s="166">
        <v>2.8</v>
      </c>
      <c r="E18" s="166">
        <v>12</v>
      </c>
    </row>
    <row r="19" spans="2:5" ht="15" thickBot="1" x14ac:dyDescent="0.4">
      <c r="B19" s="135" t="s">
        <v>36</v>
      </c>
      <c r="C19" s="289"/>
      <c r="D19" s="290"/>
      <c r="E19" s="291"/>
    </row>
    <row r="20" spans="2:5" ht="15" thickBot="1" x14ac:dyDescent="0.4">
      <c r="B20" s="151" t="s">
        <v>5</v>
      </c>
      <c r="C20" s="166">
        <v>0.2</v>
      </c>
      <c r="D20" s="166">
        <v>0.5</v>
      </c>
      <c r="E20" s="166">
        <v>150</v>
      </c>
    </row>
    <row r="21" spans="2:5" ht="15" thickBot="1" x14ac:dyDescent="0.4">
      <c r="B21" s="151" t="s">
        <v>6</v>
      </c>
      <c r="C21" s="166">
        <v>4.5999999999999996</v>
      </c>
      <c r="D21" s="166">
        <v>5</v>
      </c>
      <c r="E21" s="166">
        <v>8.6999999999999993</v>
      </c>
    </row>
    <row r="22" spans="2:5" ht="15" thickBot="1" x14ac:dyDescent="0.4">
      <c r="B22" s="151" t="s">
        <v>7</v>
      </c>
      <c r="C22" s="166">
        <v>4</v>
      </c>
      <c r="D22" s="166">
        <v>3.8</v>
      </c>
      <c r="E22" s="166">
        <v>-5</v>
      </c>
    </row>
    <row r="23" spans="2:5" ht="15" thickBot="1" x14ac:dyDescent="0.4">
      <c r="B23" s="135" t="s">
        <v>244</v>
      </c>
      <c r="C23" s="289"/>
      <c r="D23" s="290"/>
      <c r="E23" s="291"/>
    </row>
    <row r="24" spans="2:5" ht="15" thickBot="1" x14ac:dyDescent="0.4">
      <c r="B24" s="151" t="s">
        <v>29</v>
      </c>
      <c r="C24" s="166">
        <v>0.3</v>
      </c>
      <c r="D24" s="166">
        <v>0.1</v>
      </c>
      <c r="E24" s="166">
        <v>-66.7</v>
      </c>
    </row>
    <row r="25" spans="2:5" ht="15" thickBot="1" x14ac:dyDescent="0.4">
      <c r="B25" s="151" t="s">
        <v>30</v>
      </c>
      <c r="C25" s="166">
        <v>0.4</v>
      </c>
      <c r="D25" s="166">
        <v>0.4</v>
      </c>
      <c r="E25" s="166">
        <v>0</v>
      </c>
    </row>
    <row r="26" spans="2:5" ht="15" thickBot="1" x14ac:dyDescent="0.4">
      <c r="B26" s="151" t="s">
        <v>31</v>
      </c>
      <c r="C26" s="166">
        <v>0.8</v>
      </c>
      <c r="D26" s="166">
        <v>0.5</v>
      </c>
      <c r="E26" s="166">
        <v>-37.5</v>
      </c>
    </row>
    <row r="27" spans="2:5" ht="15" thickBot="1" x14ac:dyDescent="0.4">
      <c r="B27" s="151" t="s">
        <v>32</v>
      </c>
      <c r="C27" s="166">
        <v>1.6</v>
      </c>
      <c r="D27" s="166">
        <v>2.1</v>
      </c>
      <c r="E27" s="166">
        <v>31.3</v>
      </c>
    </row>
    <row r="28" spans="2:5" ht="15" thickBot="1" x14ac:dyDescent="0.4">
      <c r="B28" s="151" t="s">
        <v>33</v>
      </c>
      <c r="C28" s="166">
        <v>7.8</v>
      </c>
      <c r="D28" s="166">
        <v>8.5</v>
      </c>
      <c r="E28" s="166">
        <v>9</v>
      </c>
    </row>
    <row r="29" spans="2:5" x14ac:dyDescent="0.35">
      <c r="B29" s="95" t="s">
        <v>234</v>
      </c>
    </row>
  </sheetData>
  <mergeCells count="7">
    <mergeCell ref="C23:E23"/>
    <mergeCell ref="B4:B5"/>
    <mergeCell ref="C7:E7"/>
    <mergeCell ref="C10:E10"/>
    <mergeCell ref="C16:E16"/>
    <mergeCell ref="C19:E19"/>
    <mergeCell ref="E4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workbookViewId="0">
      <selection activeCell="B28" sqref="B28"/>
    </sheetView>
  </sheetViews>
  <sheetFormatPr defaultRowHeight="14.5" x14ac:dyDescent="0.35"/>
  <cols>
    <col min="2" max="2" width="14.1796875" bestFit="1" customWidth="1"/>
    <col min="3" max="3" width="19.7265625" bestFit="1" customWidth="1"/>
  </cols>
  <sheetData>
    <row r="2" spans="2:5" ht="15.5" x14ac:dyDescent="0.35">
      <c r="B2" s="11" t="s">
        <v>273</v>
      </c>
    </row>
    <row r="4" spans="2:5" ht="15.5" x14ac:dyDescent="0.35">
      <c r="B4" s="6"/>
      <c r="C4" s="6"/>
      <c r="D4" s="7" t="s">
        <v>9</v>
      </c>
      <c r="E4" s="7" t="s">
        <v>3</v>
      </c>
    </row>
    <row r="5" spans="2:5" ht="15.5" x14ac:dyDescent="0.35">
      <c r="B5" s="296" t="s">
        <v>18</v>
      </c>
      <c r="C5" s="297"/>
      <c r="D5" s="8">
        <v>12.432219999999999</v>
      </c>
      <c r="E5" s="8">
        <v>13.059150000000001</v>
      </c>
    </row>
    <row r="6" spans="2:5" ht="15.5" x14ac:dyDescent="0.35">
      <c r="B6" s="296" t="s">
        <v>19</v>
      </c>
      <c r="C6" s="297"/>
      <c r="D6" s="9"/>
      <c r="E6" s="9"/>
    </row>
    <row r="7" spans="2:5" ht="15.5" x14ac:dyDescent="0.35">
      <c r="B7" s="10" t="s">
        <v>34</v>
      </c>
      <c r="C7" s="10" t="s">
        <v>20</v>
      </c>
      <c r="D7" s="8">
        <v>30.006730000000001</v>
      </c>
      <c r="E7" s="8">
        <v>28.479189999999999</v>
      </c>
    </row>
    <row r="8" spans="2:5" ht="15.5" x14ac:dyDescent="0.35">
      <c r="B8" s="10"/>
      <c r="C8" s="10" t="s">
        <v>21</v>
      </c>
      <c r="D8" s="8">
        <v>7.3780349999999997</v>
      </c>
      <c r="E8" s="8">
        <v>8.0315879999999993</v>
      </c>
    </row>
    <row r="9" spans="2:5" ht="15.5" x14ac:dyDescent="0.35">
      <c r="B9" s="24" t="s">
        <v>22</v>
      </c>
      <c r="C9" s="10"/>
      <c r="D9" s="8"/>
      <c r="E9" s="8"/>
    </row>
    <row r="10" spans="2:5" ht="15.5" x14ac:dyDescent="0.35">
      <c r="B10" s="10" t="s">
        <v>34</v>
      </c>
      <c r="C10" s="10" t="s">
        <v>23</v>
      </c>
      <c r="D10" s="8">
        <v>27.486730000000001</v>
      </c>
      <c r="E10" s="8">
        <v>26.92765</v>
      </c>
    </row>
    <row r="11" spans="2:5" ht="15.5" x14ac:dyDescent="0.35">
      <c r="B11" s="10" t="s">
        <v>34</v>
      </c>
      <c r="C11" s="10" t="s">
        <v>24</v>
      </c>
      <c r="D11" s="8">
        <v>9.7695889999999999</v>
      </c>
      <c r="E11" s="8">
        <v>10.169180000000001</v>
      </c>
    </row>
    <row r="12" spans="2:5" ht="15.5" x14ac:dyDescent="0.35">
      <c r="B12" s="10" t="s">
        <v>34</v>
      </c>
      <c r="C12" s="10" t="s">
        <v>25</v>
      </c>
      <c r="D12" s="8">
        <v>9.2618939999999998</v>
      </c>
      <c r="E12" s="8">
        <v>9.9346169999999994</v>
      </c>
    </row>
    <row r="13" spans="2:5" ht="15.5" x14ac:dyDescent="0.35">
      <c r="B13" s="10" t="s">
        <v>34</v>
      </c>
      <c r="C13" s="10" t="s">
        <v>26</v>
      </c>
      <c r="D13" s="8">
        <v>11.52955</v>
      </c>
      <c r="E13" s="8">
        <v>10.99578</v>
      </c>
    </row>
    <row r="14" spans="2:5" ht="15.5" x14ac:dyDescent="0.35">
      <c r="B14" s="10" t="s">
        <v>34</v>
      </c>
      <c r="C14" s="10" t="s">
        <v>27</v>
      </c>
      <c r="D14" s="8">
        <v>9.1230969999999996</v>
      </c>
      <c r="E14" s="8">
        <v>8.7007449999999995</v>
      </c>
    </row>
    <row r="15" spans="2:5" ht="15.5" x14ac:dyDescent="0.35">
      <c r="B15" s="24" t="s">
        <v>35</v>
      </c>
      <c r="C15" s="10"/>
      <c r="D15" s="8"/>
      <c r="E15" s="8"/>
    </row>
    <row r="16" spans="2:5" ht="15.5" x14ac:dyDescent="0.35">
      <c r="B16" s="10" t="s">
        <v>34</v>
      </c>
      <c r="C16" s="10" t="s">
        <v>17</v>
      </c>
      <c r="D16" s="8">
        <v>13.896520000000001</v>
      </c>
      <c r="E16" s="8">
        <v>14.80106</v>
      </c>
    </row>
    <row r="17" spans="2:5" ht="15.5" x14ac:dyDescent="0.35">
      <c r="B17" s="10" t="s">
        <v>34</v>
      </c>
      <c r="C17" s="10" t="s">
        <v>14</v>
      </c>
      <c r="D17" s="8">
        <v>11.080399999999999</v>
      </c>
      <c r="E17" s="8">
        <v>11.464560000000001</v>
      </c>
    </row>
    <row r="18" spans="2:5" ht="15.5" x14ac:dyDescent="0.35">
      <c r="B18" s="24" t="s">
        <v>36</v>
      </c>
      <c r="C18" s="10"/>
      <c r="D18" s="8"/>
      <c r="E18" s="8"/>
    </row>
    <row r="19" spans="2:5" ht="15.5" x14ac:dyDescent="0.35">
      <c r="B19" s="10" t="s">
        <v>34</v>
      </c>
      <c r="C19" s="10" t="s">
        <v>5</v>
      </c>
      <c r="D19" s="8">
        <v>7.9764169999999996</v>
      </c>
      <c r="E19" s="8">
        <v>8.1510479999999994</v>
      </c>
    </row>
    <row r="20" spans="2:5" ht="15.5" x14ac:dyDescent="0.35">
      <c r="B20" s="10" t="s">
        <v>34</v>
      </c>
      <c r="C20" s="10" t="s">
        <v>37</v>
      </c>
      <c r="D20" s="8">
        <v>17.277000000000001</v>
      </c>
      <c r="E20" s="8">
        <v>16.64677</v>
      </c>
    </row>
    <row r="21" spans="2:5" ht="15.5" x14ac:dyDescent="0.35">
      <c r="B21" s="10" t="s">
        <v>34</v>
      </c>
      <c r="C21" s="10" t="s">
        <v>38</v>
      </c>
      <c r="D21" s="8">
        <v>12.95856</v>
      </c>
      <c r="E21" s="8">
        <v>15.56134</v>
      </c>
    </row>
    <row r="22" spans="2:5" ht="15.5" x14ac:dyDescent="0.35">
      <c r="B22" s="24" t="s">
        <v>28</v>
      </c>
      <c r="C22" s="10"/>
      <c r="D22" s="8"/>
      <c r="E22" s="8"/>
    </row>
    <row r="23" spans="2:5" ht="15.5" x14ac:dyDescent="0.35">
      <c r="B23" s="10" t="s">
        <v>34</v>
      </c>
      <c r="C23" s="8" t="s">
        <v>29</v>
      </c>
      <c r="D23" s="8">
        <v>3.3047930000000001</v>
      </c>
      <c r="E23" s="3">
        <v>2</v>
      </c>
    </row>
    <row r="24" spans="2:5" ht="15.5" x14ac:dyDescent="0.35">
      <c r="B24" s="10" t="s">
        <v>34</v>
      </c>
      <c r="C24" s="8" t="s">
        <v>30</v>
      </c>
      <c r="D24" s="8">
        <v>4.3650679999999999</v>
      </c>
      <c r="E24" s="3">
        <v>3.6</v>
      </c>
    </row>
    <row r="25" spans="2:5" ht="15.5" x14ac:dyDescent="0.35">
      <c r="B25" s="10" t="s">
        <v>34</v>
      </c>
      <c r="C25" s="8" t="s">
        <v>31</v>
      </c>
      <c r="D25" s="8">
        <v>6.0430440000000001</v>
      </c>
      <c r="E25" s="3">
        <v>5.5</v>
      </c>
    </row>
    <row r="26" spans="2:5" ht="15.5" x14ac:dyDescent="0.35">
      <c r="B26" s="10" t="s">
        <v>34</v>
      </c>
      <c r="C26" s="8" t="s">
        <v>32</v>
      </c>
      <c r="D26" s="8">
        <v>9.3924479999999999</v>
      </c>
      <c r="E26" s="3">
        <v>10.5</v>
      </c>
    </row>
    <row r="27" spans="2:5" ht="15.5" x14ac:dyDescent="0.35">
      <c r="B27" s="10" t="s">
        <v>34</v>
      </c>
      <c r="C27" s="8" t="s">
        <v>33</v>
      </c>
      <c r="D27" s="8">
        <v>28.282920000000001</v>
      </c>
      <c r="E27" s="3">
        <v>30.9</v>
      </c>
    </row>
    <row r="28" spans="2:5" x14ac:dyDescent="0.35">
      <c r="B28" s="95" t="s">
        <v>234</v>
      </c>
    </row>
  </sheetData>
  <mergeCells count="2"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</vt:i4>
      </vt:variant>
    </vt:vector>
  </HeadingPairs>
  <TitlesOfParts>
    <vt:vector size="37" baseType="lpstr">
      <vt:lpstr>Table 2.1</vt:lpstr>
      <vt:lpstr>Table 2.2</vt:lpstr>
      <vt:lpstr>Table 2.3</vt:lpstr>
      <vt:lpstr>Table 3.1</vt:lpstr>
      <vt:lpstr>Table 3.2</vt:lpstr>
      <vt:lpstr>Table 3.3</vt:lpstr>
      <vt:lpstr>Table 3.4</vt:lpstr>
      <vt:lpstr>Table 3.5</vt:lpstr>
      <vt:lpstr>Table 4.1</vt:lpstr>
      <vt:lpstr>Table 4.2</vt:lpstr>
      <vt:lpstr>Table 4.3</vt:lpstr>
      <vt:lpstr>Table 4.4</vt:lpstr>
      <vt:lpstr>Table 5.1</vt:lpstr>
      <vt:lpstr>Table 5.2</vt:lpstr>
      <vt:lpstr>Table 5.3</vt:lpstr>
      <vt:lpstr>Table 5.4</vt:lpstr>
      <vt:lpstr>Table 5.5</vt:lpstr>
      <vt:lpstr>Table 5.6</vt:lpstr>
      <vt:lpstr>Table 5.7</vt:lpstr>
      <vt:lpstr>Table 5.8</vt:lpstr>
      <vt:lpstr>Table 5.9</vt:lpstr>
      <vt:lpstr>Table 5.10</vt:lpstr>
      <vt:lpstr>Table 5.11</vt:lpstr>
      <vt:lpstr>Table 6.1</vt:lpstr>
      <vt:lpstr>Table 6.2</vt:lpstr>
      <vt:lpstr>Table 6.3</vt:lpstr>
      <vt:lpstr>Table A.1</vt:lpstr>
      <vt:lpstr>Table A.2</vt:lpstr>
      <vt:lpstr>Table A.3</vt:lpstr>
      <vt:lpstr>Table B.1</vt:lpstr>
      <vt:lpstr>Table B.2</vt:lpstr>
      <vt:lpstr>Table B.3</vt:lpstr>
      <vt:lpstr>Figure 2.1</vt:lpstr>
      <vt:lpstr>'Table 2.2'!_Toc513272773</vt:lpstr>
      <vt:lpstr>'Table 3.2'!_Toc513814116</vt:lpstr>
      <vt:lpstr>'Table 3.4'!_Toc519847382</vt:lpstr>
      <vt:lpstr>'Table 6.1'!_Toc521421406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MUHOZA</dc:creator>
  <cp:lastModifiedBy>USER .</cp:lastModifiedBy>
  <dcterms:created xsi:type="dcterms:W3CDTF">2017-09-15T10:14:26Z</dcterms:created>
  <dcterms:modified xsi:type="dcterms:W3CDTF">2024-12-03T15:10:47Z</dcterms:modified>
</cp:coreProperties>
</file>