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utvi\OneDrive\Desktop\Real_Projects\Statistics\statistics\Section 2\13_Practical Example - Descriptive Statistics\"/>
    </mc:Choice>
  </mc:AlternateContent>
  <xr:revisionPtr revIDLastSave="0" documentId="8_{E041D1AB-2732-49C8-85DC-5F6E720ADD04}" xr6:coauthVersionLast="47" xr6:coauthVersionMax="47" xr10:uidLastSave="{00000000-0000-0000-0000-000000000000}"/>
  <bookViews>
    <workbookView xWindow="-110" yWindow="-110" windowWidth="19420" windowHeight="10300" xr2:uid="{00000000-000D-0000-FFFF-FFFF00000000}"/>
  </bookViews>
  <sheets>
    <sheet name="Data" sheetId="1" r:id="rId1"/>
    <sheet name="Gender" sheetId="3" r:id="rId2"/>
    <sheet name="Location" sheetId="2" r:id="rId3"/>
    <sheet name="Age" sheetId="5" r:id="rId4"/>
    <sheet name="Age and price" sheetId="6" r:id="rId5"/>
    <sheet name="Data Type" sheetId="8" r:id="rId6"/>
  </sheets>
  <definedNames>
    <definedName name="_xlnm._FilterDatabase" localSheetId="0" hidden="1">Data!$A$5:$AM$926</definedName>
    <definedName name="_xlchart.v1.0" hidden="1">Data!$P$6</definedName>
    <definedName name="_xlchart.v1.1" hidden="1">Data!$P$7:$P$223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<sst xmlns="http://schemas.openxmlformats.org/spreadsheetml/2006/main" count="2621" uniqueCount="579">
  <si>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</si>
  <si>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</si>
  <si>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</si>
  <si>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</si>
  <si>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</si>
  <si>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</si>
  <si>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</si>
  <si>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</si>
  <si>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</si>
  <si>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</si>
  <si>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</si>
  <si>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</si>
  <si>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</si>
  <si>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</si>
  <si>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</si>
  <si>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</si>
  <si>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</si>
  <si>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</si>
  <si>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</si>
  <si>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</si>
  <si>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</si>
  <si>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</si>
  <si>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</si>
  <si>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</si>
  <si>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</si>
  <si>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</si>
  <si>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</si>
  <si>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</si>
  <si>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</si>
  <si>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</si>
  <si>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</si>
  <si>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</si>
  <si>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</si>
  <si>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</si>
  <si>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</si>
  <si>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</si>
  <si>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</si>
  <si>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</si>
  <si>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</si>
  <si>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</si>
  <si>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</si>
  <si>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</si>
  <si>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</si>
  <si>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</si>
  <si>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</si>
  <si>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</si>
  <si>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</si>
  <si>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</si>
  <si>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</si>
  <si>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</si>
  <si>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</si>
  <si>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</si>
  <si>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</si>
  <si>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</si>
  <si>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</si>
  <si>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</si>
  <si>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</si>
  <si>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</si>
  <si>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</si>
  <si>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</si>
  <si>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</si>
  <si>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</si>
  <si>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</si>
  <si>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</si>
  <si>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</si>
  <si>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</si>
  <si>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</si>
  <si>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</si>
  <si>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</si>
  <si>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</si>
  <si>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</si>
  <si>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</si>
  <si>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</si>
  <si>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</si>
  <si>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</si>
  <si>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</si>
  <si>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</si>
  <si>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</si>
  <si>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</si>
  <si>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</si>
  <si>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</si>
  <si>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</si>
  <si>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</si>
  <si>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</si>
  <si>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</si>
  <si>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</si>
  <si>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</si>
  <si>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</si>
  <si>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</si>
  <si>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</si>
  <si>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</si>
  <si>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</si>
  <si>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</si>
  <si>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</si>
  <si>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</si>
  <si>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</si>
  <si>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</si>
  <si>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</si>
  <si>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</si>
  <si>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</si>
  <si>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</si>
  <si>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</si>
  <si>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</si>
  <si>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</si>
  <si>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</si>
  <si>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</si>
  <si>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</si>
  <si>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</si>
  <si>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</si>
  <si>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</si>
  <si>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</si>
  <si>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</si>
  <si>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</si>
  <si>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</si>
  <si>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</si>
  <si>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</si>
  <si>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</si>
  <si>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</si>
  <si>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</si>
  <si>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</si>
  <si>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</si>
  <si>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</si>
  <si>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</si>
  <si>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</si>
  <si>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</si>
  <si>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</si>
  <si>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</si>
  <si>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</si>
  <si>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</si>
  <si>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</si>
  <si>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</si>
  <si>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</si>
  <si>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</si>
  <si>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</si>
  <si>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</si>
  <si>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</si>
  <si>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</si>
  <si>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</si>
  <si>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</si>
  <si>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</si>
  <si>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</si>
  <si>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</si>
  <si>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</si>
  <si>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</si>
  <si>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</si>
  <si>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</si>
  <si>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</si>
  <si>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</si>
  <si>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</si>
  <si>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</si>
  <si>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</si>
  <si>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</si>
  <si>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</si>
  <si>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</si>
  <si>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</si>
  <si>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</si>
  <si>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</si>
  <si>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</si>
  <si>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</si>
  <si>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</si>
  <si>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</si>
  <si>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</si>
  <si>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</si>
  <si>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</si>
  <si>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</si>
  <si>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</si>
  <si>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</si>
  <si>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</si>
  <si>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</si>
  <si>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</si>
  <si>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</si>
  <si>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</si>
  <si>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</si>
  <si>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</si>
  <si>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</si>
  <si>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</si>
  <si>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</si>
  <si>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</si>
  <si>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</si>
  <si>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</si>
  <si>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</si>
  <si>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</si>
  <si>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</si>
  <si>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</si>
  <si>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</si>
  <si>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</si>
  <si>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</si>
  <si>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</si>
  <si>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</si>
  <si>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</si>
  <si>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</si>
  <si>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</si>
  <si>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</si>
  <si>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</si>
  <si>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</si>
  <si>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</si>
  <si>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</si>
  <si>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</si>
  <si>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</si>
  <si>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</si>
  <si>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</si>
  <si>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</si>
  <si>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</si>
  <si>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</si>
  <si>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</si>
  <si>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</si>
  <si>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</si>
  <si>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</si>
  <si>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</si>
  <si>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</si>
  <si>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</si>
  <si>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</si>
  <si>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</si>
  <si>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</si>
  <si>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</si>
  <si>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</si>
  <si>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</si>
  <si>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</si>
  <si>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</si>
  <si>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</si>
  <si>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</si>
  <si>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</si>
  <si>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</si>
  <si>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</si>
  <si>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</si>
  <si>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</si>
  <si>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</si>
  <si>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</si>
  <si>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</si>
  <si>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</si>
  <si>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</si>
  <si>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</si>
  <si>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</si>
  <si>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</si>
  <si>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</si>
  <si>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</si>
  <si>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</si>
  <si>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</si>
  <si>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</si>
  <si>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</si>
  <si>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</si>
  <si>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</si>
  <si>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</si>
  <si>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</si>
  <si>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</si>
  <si>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</si>
  <si>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</si>
  <si>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</si>
  <si>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</si>
  <si>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</si>
  <si>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</si>
  <si>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</si>
  <si>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</si>
  <si>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</si>
  <si>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</si>
  <si>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</si>
  <si>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</si>
  <si>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</si>
  <si>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</si>
  <si>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</si>
  <si>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</si>
  <si>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</si>
  <si>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</si>
  <si>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</si>
  <si>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</si>
  <si>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</si>
  <si>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</si>
  <si>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</si>
  <si>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</si>
  <si>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</si>
  <si>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</si>
  <si>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</si>
  <si>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</si>
  <si>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</si>
  <si>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</si>
  <si>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</si>
  <si>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</si>
  <si>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</si>
  <si>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</si>
  <si>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</si>
  <si>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</si>
  <si>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</si>
  <si>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</si>
  <si>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</si>
  <si>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</si>
  <si>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</si>
  <si>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</si>
  <si>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</si>
  <si>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</si>
  <si>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</si>
  <si>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</si>
  <si>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</si>
  <si>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</si>
  <si>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</si>
  <si>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</si>
  <si>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</si>
  <si>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</si>
  <si>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</si>
  <si>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</si>
  <si>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</si>
  <si>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</si>
  <si>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</si>
  <si>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</si>
  <si>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</si>
  <si>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</si>
  <si>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</si>
  <si>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</si>
  <si>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</si>
  <si>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</si>
  <si>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</si>
  <si>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</si>
  <si>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</si>
  <si>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</si>
  <si>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</si>
  <si>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</si>
  <si>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</si>
  <si>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</si>
  <si>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</si>
  <si>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</si>
  <si>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</si>
  <si>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</si>
  <si>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</si>
  <si>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</si>
  <si>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</si>
  <si>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</si>
  <si>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</si>
  <si>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</si>
  <si>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</si>
  <si>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</si>
  <si>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</si>
  <si>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</si>
  <si>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</si>
  <si>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</si>
  <si>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</si>
  <si>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</si>
  <si>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</si>
  <si>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</si>
  <si>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</si>
  <si>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</si>
  <si>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</si>
  <si>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</si>
  <si>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</si>
  <si>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</si>
  <si>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</si>
  <si>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</si>
  <si>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</si>
  <si>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</si>
  <si>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</si>
  <si>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</si>
  <si>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</si>
  <si>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</si>
  <si>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</si>
  <si>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</si>
  <si>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</si>
  <si>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</si>
  <si>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</si>
  <si>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</si>
  <si>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</si>
  <si>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</si>
  <si>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</si>
  <si>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</si>
  <si>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</si>
  <si>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</si>
  <si>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</si>
  <si>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</si>
  <si>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</si>
  <si>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</si>
  <si>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</si>
  <si>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</si>
  <si>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</si>
  <si>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</si>
  <si>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</si>
  <si>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</si>
  <si>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</si>
  <si>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</si>
  <si>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</si>
  <si>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</si>
  <si>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</si>
  <si>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</si>
  <si>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</si>
  <si>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</si>
  <si>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</si>
  <si>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</si>
  <si>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</si>
  <si>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</si>
  <si>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</si>
  <si>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</si>
  <si>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</si>
  <si>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</si>
  <si>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</si>
  <si>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</si>
  <si>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</si>
  <si>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</si>
  <si>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</si>
  <si>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</si>
  <si>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</si>
  <si>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</si>
  <si>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</si>
  <si>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</si>
  <si>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</si>
  <si>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</si>
  <si>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</si>
  <si>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</si>
  <si>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</si>
  <si>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</si>
  <si>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</si>
  <si>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</si>
  <si>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</si>
  <si>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</si>
  <si>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</si>
  <si>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</si>
  <si>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</si>
  <si>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</si>
  <si>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</si>
  <si>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</si>
  <si>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</si>
  <si>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</si>
  <si>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</si>
  <si>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</si>
  <si>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</si>
  <si>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</si>
  <si>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</si>
  <si>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</si>
  <si>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</si>
  <si>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</si>
  <si>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</si>
  <si>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</si>
  <si>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</si>
  <si>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</si>
  <si>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</si>
  <si>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</si>
  <si>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</si>
  <si>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</si>
  <si>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</si>
  <si>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</si>
  <si>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</si>
  <si>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</si>
  <si>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</si>
  <si>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</si>
  <si>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</si>
  <si>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</si>
  <si>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</si>
  <si>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</si>
  <si>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</si>
  <si>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</si>
  <si>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</si>
  <si>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</si>
  <si>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</si>
  <si>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</si>
  <si>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</si>
  <si>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</si>
  <si>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</si>
  <si>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</si>
  <si>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</si>
  <si>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</si>
  <si>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</si>
  <si>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</si>
  <si>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</si>
  <si>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</si>
  <si>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</si>
  <si>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</si>
  <si>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</si>
  <si>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</si>
  <si>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</si>
  <si>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</si>
  <si>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</si>
  <si>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</si>
  <si>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</si>
  <si>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</si>
  <si>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</si>
  <si>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</si>
  <si>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</si>
  <si>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</si>
  <si>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</si>
  <si>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</si>
  <si>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</si>
  <si>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</si>
  <si>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</si>
  <si>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</si>
  <si>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</si>
  <si>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</si>
  <si>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</si>
  <si>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</si>
  <si>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</si>
  <si>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</si>
  <si>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</si>
  <si>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</si>
  <si>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</si>
  <si>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</si>
  <si>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</si>
  <si>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</si>
  <si>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</si>
  <si>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</si>
  <si>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</si>
  <si>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</si>
  <si>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</si>
  <si>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</si>
  <si>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</si>
  <si>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</si>
  <si>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</si>
  <si>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</si>
  <si>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</si>
  <si>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</si>
  <si>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</si>
  <si>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</si>
  <si>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</si>
  <si>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</si>
  <si>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</si>
  <si>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</si>
  <si>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</si>
  <si>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</si>
  <si>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</si>
  <si>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</si>
  <si>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</si>
  <si>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</si>
  <si>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</si>
  <si>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</si>
  <si>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</si>
  <si>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</si>
  <si>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</si>
  <si>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</si>
  <si>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</si>
  <si>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</si>
  <si>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</si>
  <si>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</si>
  <si>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</si>
  <si>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</si>
  <si>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</si>
  <si>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</si>
  <si>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</si>
  <si>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</si>
  <si>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</si>
  <si>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</si>
  <si>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</si>
  <si>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</si>
  <si>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</si>
  <si>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</si>
  <si>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</si>
  <si>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</si>
  <si>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</si>
  <si>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</si>
  <si>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</si>
  <si>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</si>
  <si>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</si>
  <si>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</si>
  <si>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</si>
  <si>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</si>
  <si>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</si>
  <si>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</si>
  <si>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</si>
  <si>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</si>
  <si>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</si>
  <si>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</si>
  <si>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</si>
  <si>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</si>
  <si>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</si>
  <si>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</si>
  <si>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</si>
  <si>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</si>
  <si>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</si>
  <si>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</si>
  <si>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</si>
  <si>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</si>
  <si>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</si>
  <si>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</si>
  <si>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</si>
  <si>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</si>
  <si>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</si>
  <si>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</si>
  <si>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</si>
  <si>
    <t>Real Estate California Database</t>
  </si>
  <si>
    <t>Column Name</t>
  </si>
  <si>
    <t>Category</t>
  </si>
  <si>
    <t>Level of Measurement</t>
  </si>
  <si>
    <t>Numerical</t>
  </si>
  <si>
    <t>Quantitative</t>
  </si>
  <si>
    <t>Categorical</t>
  </si>
  <si>
    <t>Qualitative</t>
  </si>
  <si>
    <t>Unnamed: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</si>
</sst>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sz val="9"/>
      <color rgb="FF000000"/>
      <name val="Arial"/>
      <family val="2"/>
    </font>
    <font>
      <sz val="9"/>
      <color theme="1"/>
      <name val="Arial"/>
      <family val="2"/>
    </font>
    <font>
      <sz val="11"/>
      <color rgb="FF000000"/>
      <name val="Calibri"/>
      <family val="2"/>
    </font>
    <font>
      <b/>
      <sz val="9"/>
      <color theme="9" tint="-0.249977111117893"/>
      <name val="Arial"/>
      <family val="2"/>
    </font>
    <font>
      <b/>
      <sz val="12"/>
      <color theme="9" tint="-0.249977111117893"/>
      <name val="Arial"/>
      <family val="2"/>
    </font>
    <font>
      <sz val="9"/>
      <color theme="9" tint="-0.249977111117893"/>
      <name val="Arial"/>
      <family val="2"/>
    </font>
    <font>
      <sz val="9"/>
      <color theme="9" tint="-0.249977111117893"/>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theme="9" tint="-0.249977111117893"/>
        <bgColor indexed="64"/>
      </patternFill>
    </fill>
  </fills>
  <borders count="5">
    <border>
      <left/>
      <right/>
      <top/>
      <bottom/>
      <diagonal/>
    </border>
    <border>
      <left/>
      <right/>
      <top/>
      <bottom style="medium">
        <color rgb="FF002060"/>
      </bottom>
      <diagonal/>
    </border>
    <border>
      <left/>
      <right/>
      <top style="medium">
        <color rgb="FF002060"/>
      </top>
      <bottom style="thick">
        <color rgb="FF002060"/>
      </bottom>
      <diagonal/>
    </border>
    <border>
      <left/>
      <right/>
      <top style="thin">
        <color indexed="6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7">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9" fillId="4" borderId="0" xfId="0" applyFont="1" applyFill="1" applyAlignment="1">
      <alignment vertical="center"/>
    </xf>
    <xf numFmtId="9" fontId="9" fillId="4" borderId="0" xfId="2" applyFont="1" applyFill="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2" fillId="4" borderId="0" xfId="0" applyFont="1" applyFill="1"/>
    <xf numFmtId="0" fontId="5" fillId="4" borderId="0" xfId="0" applyFont="1" applyFill="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0" fontId="10" fillId="4" borderId="0" xfId="0" applyFont="1" applyFill="1"/>
    <xf numFmtId="2" fontId="2" fillId="4" borderId="0" xfId="0" applyNumberFormat="1" applyFont="1" applyFill="1"/>
    <xf numFmtId="1" fontId="2" fillId="2" borderId="0" xfId="0" applyNumberFormat="1" applyFont="1" applyFill="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12" fillId="4" borderId="0" xfId="0" applyFont="1" applyFill="1"/>
    <xf numFmtId="0" fontId="13" fillId="4" borderId="0" xfId="0" applyFont="1" applyFill="1" applyAlignment="1">
      <alignment vertical="center"/>
    </xf>
    <xf numFmtId="9" fontId="13" fillId="4" borderId="0" xfId="2" applyFont="1" applyFill="1" applyAlignment="1">
      <alignment vertical="center"/>
    </xf>
    <xf numFmtId="0" fontId="13" fillId="4" borderId="2" xfId="0" applyFont="1" applyFill="1" applyBorder="1" applyAlignment="1">
      <alignment vertical="center"/>
    </xf>
    <xf numFmtId="9" fontId="13" fillId="4" borderId="2" xfId="0" applyNumberFormat="1" applyFont="1" applyFill="1" applyBorder="1" applyAlignment="1">
      <alignment vertical="center"/>
    </xf>
    <xf numFmtId="0" fontId="12" fillId="5" borderId="0" xfId="0" applyFont="1" applyFill="1" applyAlignment="1">
      <alignment horizontal="left" vertical="center"/>
    </xf>
    <xf numFmtId="0" fontId="14" fillId="4" borderId="0" xfId="0" applyFont="1" applyFill="1"/>
    <xf numFmtId="9" fontId="13" fillId="4" borderId="0" xfId="2" applyFont="1" applyFill="1" applyBorder="1" applyAlignment="1">
      <alignment vertical="center"/>
    </xf>
    <xf numFmtId="0" fontId="15" fillId="4" borderId="1" xfId="0" applyFont="1" applyFill="1" applyBorder="1" applyAlignment="1">
      <alignment horizontal="right" vertical="center"/>
    </xf>
    <xf numFmtId="0" fontId="16" fillId="4" borderId="0" xfId="0" applyFont="1" applyFill="1" applyAlignment="1">
      <alignment vertical="center"/>
    </xf>
    <xf numFmtId="0" fontId="15" fillId="4" borderId="0" xfId="0" applyFont="1" applyFill="1" applyAlignment="1">
      <alignment vertical="center"/>
    </xf>
    <xf numFmtId="0" fontId="15" fillId="4" borderId="0" xfId="0" applyFont="1" applyFill="1"/>
    <xf numFmtId="0" fontId="16" fillId="0" borderId="0" xfId="0" applyFont="1" applyAlignment="1">
      <alignment vertical="center"/>
    </xf>
    <xf numFmtId="0" fontId="11" fillId="6" borderId="0" xfId="0" applyFont="1" applyFill="1" applyAlignment="1">
      <alignment horizontal="center" vertical="center"/>
    </xf>
    <xf numFmtId="0" fontId="15" fillId="3" borderId="1" xfId="0" applyFont="1" applyFill="1" applyBorder="1" applyAlignment="1">
      <alignment horizontal="left" vertical="center"/>
    </xf>
    <xf numFmtId="0" fontId="17" fillId="0" borderId="0" xfId="0" applyFont="1" applyAlignment="1">
      <alignment vertical="center"/>
    </xf>
    <xf numFmtId="0" fontId="17" fillId="4" borderId="0" xfId="0" applyFont="1" applyFill="1" applyAlignment="1">
      <alignment vertical="center" wrapText="1"/>
    </xf>
    <xf numFmtId="0" fontId="17" fillId="4" borderId="1" xfId="0" applyFont="1" applyFill="1" applyBorder="1" applyAlignment="1">
      <alignment vertical="center"/>
    </xf>
    <xf numFmtId="0" fontId="18" fillId="4" borderId="0" xfId="0" applyFont="1" applyFill="1" applyAlignment="1">
      <alignment vertical="center"/>
    </xf>
    <xf numFmtId="0" fontId="17" fillId="4" borderId="0" xfId="0" applyFont="1" applyFill="1"/>
    <xf numFmtId="0" fontId="15" fillId="5" borderId="0" xfId="0" applyFont="1" applyFill="1" applyAlignment="1">
      <alignment horizontal="left" vertical="center"/>
    </xf>
    <xf numFmtId="0" fontId="15" fillId="5" borderId="3" xfId="0" applyFont="1" applyFill="1" applyBorder="1" applyAlignment="1">
      <alignment horizontal="left" vertical="center"/>
    </xf>
    <xf numFmtId="2" fontId="13" fillId="4" borderId="0" xfId="0" applyNumberFormat="1" applyFont="1" applyFill="1" applyBorder="1" applyAlignment="1">
      <alignment vertical="center"/>
    </xf>
    <xf numFmtId="0" fontId="15" fillId="4" borderId="4" xfId="0" applyFont="1" applyFill="1" applyBorder="1"/>
    <xf numFmtId="2" fontId="13" fillId="4" borderId="4" xfId="0" applyNumberFormat="1" applyFont="1" applyFill="1" applyBorder="1" applyAlignment="1">
      <alignment vertical="center"/>
    </xf>
    <xf numFmtId="2" fontId="13" fillId="4" borderId="3" xfId="0" applyNumberFormat="1" applyFont="1" applyFill="1" applyBorder="1" applyAlignment="1">
      <alignment vertical="center"/>
    </xf>
    <xf numFmtId="0" fontId="15" fillId="4" borderId="1" xfId="0" applyFont="1" applyFill="1" applyBorder="1"/>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a:t>
            </a:r>
            <a:r>
              <a:rPr lang="en-US" baseline="0"/>
              <a:t> Frequency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lumMod val="50000"/>
                </a:schemeClr>
              </a:solidFill>
              <a:ln>
                <a:noFill/>
              </a:ln>
              <a:effectLst/>
              <a:sp3d/>
            </c:spPr>
            <c:extLst>
              <c:ext xmlns:c16="http://schemas.microsoft.com/office/drawing/2014/chart" uri="{C3380CC4-5D6E-409C-BE32-E72D297353CC}">
                <c16:uniqueId val="{00000008-11E4-46F7-AFD7-084519EF92D2}"/>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20-11E4-46F7-AFD7-084519EF92D2}"/>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sz="1000" b="1">
                <a:solidFill>
                  <a:schemeClr val="accent6">
                    <a:lumMod val="75000"/>
                  </a:schemeClr>
                </a:solidFill>
              </a:rPr>
              <a:t>Segmentation</a:t>
            </a:r>
            <a:r>
              <a:rPr lang="en-US" sz="1000" b="1" baseline="0">
                <a:solidFill>
                  <a:schemeClr val="accent6">
                    <a:lumMod val="75000"/>
                  </a:schemeClr>
                </a:solidFill>
              </a:rPr>
              <a:t> of US clients by State</a:t>
            </a:r>
            <a:endParaRPr lang="en-US" sz="1000" b="1">
              <a:solidFill>
                <a:schemeClr val="accent6">
                  <a:lumMod val="75000"/>
                </a:schemeClr>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rgbClr val="0070C0"/>
              </a:solidFill>
              <a:round/>
            </a:ln>
            <a:effectLst/>
          </c:spPr>
          <c:marker>
            <c:symbol val="circle"/>
            <c:size val="5"/>
            <c:spPr>
              <a:solidFill>
                <a:schemeClr val="accent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6">
                  <a:lumMod val="75000"/>
                </a:schemeClr>
              </a:solidFill>
              <a:ln w="9525">
                <a:solidFill>
                  <a:schemeClr val="accent1"/>
                </a:solidFill>
              </a:ln>
              <a:effectLst/>
            </c:spPr>
          </c:marker>
          <c:xVal>
            <c:numRef>
              <c:f>Data!$I$6:$I$200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Data!$P$6:$P$200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chemeClr val="accent6">
                <a:lumMod val="75000"/>
              </a:schemeClr>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12820" y="488950"/>
              <a:ext cx="4673600" cy="3126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4FC5C3-A5F6-4B01-9D18-5376026C44F4}" name="Table1" displayName="Table1" ref="A1:C27" totalsRowShown="0">
  <autoFilter ref="A1:C27" xr:uid="{1E4FC5C3-A5F6-4B01-9D18-5376026C44F4}"/>
  <tableColumns count="3">
    <tableColumn id="1" xr3:uid="{03E59B36-8480-4D82-A050-658A3F476BA4}" name="Column Name"/>
    <tableColumn id="2" xr3:uid="{B74BE868-5C28-442A-8587-6E8722BCFB1B}" name="Category"/>
    <tableColumn id="3" xr3:uid="{79C9AEA8-724C-4F36-A90F-53162E8FF122}" name="Level of Measure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74" zoomScaleNormal="74" workbookViewId="0">
      <pane ySplit="5" topLeftCell="A6" activePane="bottomLeft" state="frozen"/>
      <selection pane="bottomLeft" activeCell="I12" sqref="I12"/>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0.81640625" style="11" bestFit="1" customWidth="1"/>
    <col min="10" max="10" width="5.81640625" style="11" bestFit="1" customWidth="1"/>
    <col min="11" max="11" width="2" style="11" customWidth="1"/>
    <col min="12" max="12" width="10.1796875" style="14" customWidth="1"/>
    <col min="13" max="13" width="7.36328125" style="14"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6" bestFit="1" customWidth="1"/>
    <col min="22" max="22" width="7.453125" style="6" bestFit="1" customWidth="1"/>
    <col min="23" max="23" width="8" style="6" bestFit="1" customWidth="1"/>
    <col min="24" max="24" width="8.6328125" style="6" bestFit="1" customWidth="1"/>
    <col min="25" max="25" width="13.90625" style="6" bestFit="1" customWidth="1"/>
    <col min="26" max="26" width="8.36328125" style="6" bestFit="1" customWidth="1"/>
    <col min="27" max="27" width="6.453125" style="6" bestFit="1" customWidth="1"/>
    <col min="28" max="16384" width="15.08984375" style="11"/>
  </cols>
  <sheetData>
    <row r="1" spans="2:27" ht="15.5" x14ac:dyDescent="0.35">
      <c r="B1" s="52" t="s">
        <v>570</v>
      </c>
      <c r="W1" s="14"/>
    </row>
    <row r="2" spans="2:27" ht="11.5" x14ac:dyDescent="0.35">
      <c r="B2" s="18"/>
      <c r="W2" s="14"/>
    </row>
    <row r="3" spans="2:27" ht="11.5" x14ac:dyDescent="0.35">
      <c r="B3" s="18"/>
      <c r="W3" s="14"/>
    </row>
    <row r="4" spans="2:27" ht="15" customHeight="1" x14ac:dyDescent="0.35">
      <c r="B4" s="53" t="s">
        <v>531</v>
      </c>
      <c r="C4" s="53"/>
      <c r="D4" s="53"/>
      <c r="E4" s="53"/>
      <c r="F4" s="53"/>
      <c r="G4" s="53"/>
      <c r="H4" s="53"/>
      <c r="I4" s="53"/>
      <c r="J4" s="53"/>
      <c r="L4" s="53" t="s">
        <v>532</v>
      </c>
      <c r="M4" s="53"/>
      <c r="N4" s="53"/>
      <c r="O4" s="53"/>
      <c r="P4" s="53"/>
      <c r="Q4" s="53"/>
      <c r="R4" s="53"/>
      <c r="S4" s="53"/>
      <c r="T4" s="53"/>
      <c r="U4" s="53"/>
      <c r="V4" s="53"/>
      <c r="W4" s="53"/>
      <c r="X4" s="53"/>
      <c r="Y4" s="53"/>
      <c r="Z4" s="53"/>
      <c r="AA4" s="53"/>
    </row>
    <row r="5" spans="2:27" s="55" customFormat="1" ht="13.75" customHeight="1" thickBot="1" x14ac:dyDescent="0.4">
      <c r="B5" s="54" t="s">
        <v>179</v>
      </c>
      <c r="C5" s="54" t="s">
        <v>562</v>
      </c>
      <c r="D5" s="54" t="s">
        <v>27</v>
      </c>
      <c r="E5" s="54" t="s">
        <v>28</v>
      </c>
      <c r="F5" s="54" t="s">
        <v>520</v>
      </c>
      <c r="G5" s="54" t="s">
        <v>560</v>
      </c>
      <c r="H5" s="54" t="s">
        <v>2</v>
      </c>
      <c r="I5" s="54" t="s">
        <v>519</v>
      </c>
      <c r="J5" s="54" t="s">
        <v>3</v>
      </c>
      <c r="K5" s="54"/>
      <c r="L5" s="54" t="s">
        <v>29</v>
      </c>
      <c r="M5" s="54" t="s">
        <v>521</v>
      </c>
      <c r="N5" s="54" t="s">
        <v>23</v>
      </c>
      <c r="O5" s="54" t="s">
        <v>24</v>
      </c>
      <c r="P5" s="54" t="s">
        <v>522</v>
      </c>
      <c r="Q5" s="54" t="s">
        <v>523</v>
      </c>
      <c r="R5" s="54" t="s">
        <v>175</v>
      </c>
      <c r="S5" s="54" t="s">
        <v>176</v>
      </c>
      <c r="T5" s="54" t="s">
        <v>177</v>
      </c>
      <c r="U5" s="54" t="s">
        <v>25</v>
      </c>
      <c r="V5" s="54" t="s">
        <v>26</v>
      </c>
      <c r="W5" s="54" t="s">
        <v>13</v>
      </c>
      <c r="X5" s="54" t="s">
        <v>41</v>
      </c>
      <c r="Y5" s="54" t="s">
        <v>524</v>
      </c>
      <c r="Z5" s="54" t="s">
        <v>38</v>
      </c>
      <c r="AA5" s="54" t="s">
        <v>39</v>
      </c>
    </row>
    <row r="6" spans="2:27" ht="14.25" customHeight="1" x14ac:dyDescent="0.35">
      <c r="B6" s="37">
        <f t="shared" ref="B6:B37" si="0">C6*1000+G6</f>
        <v>1030</v>
      </c>
      <c r="C6" s="4">
        <v>1</v>
      </c>
      <c r="D6" s="4">
        <v>2005</v>
      </c>
      <c r="E6" s="4">
        <v>11</v>
      </c>
      <c r="F6" s="3" t="s">
        <v>1</v>
      </c>
      <c r="G6" s="5">
        <v>30</v>
      </c>
      <c r="H6" s="7">
        <v>743.0856</v>
      </c>
      <c r="I6" s="19">
        <v>246172.67600000001</v>
      </c>
      <c r="J6" s="19" t="s">
        <v>4</v>
      </c>
      <c r="K6" s="19"/>
      <c r="L6" s="3" t="s">
        <v>63</v>
      </c>
      <c r="M6" s="3" t="s">
        <v>180</v>
      </c>
      <c r="N6" s="11" t="s">
        <v>225</v>
      </c>
      <c r="O6" s="11" t="s">
        <v>226</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525</v>
      </c>
    </row>
    <row r="7" spans="2:27" ht="14.25" customHeight="1" x14ac:dyDescent="0.35">
      <c r="B7" s="37">
        <f t="shared" si="0"/>
        <v>1029</v>
      </c>
      <c r="C7" s="4">
        <v>1</v>
      </c>
      <c r="D7" s="4">
        <v>2005</v>
      </c>
      <c r="E7" s="4">
        <v>10</v>
      </c>
      <c r="F7" s="3" t="s">
        <v>1</v>
      </c>
      <c r="G7" s="5">
        <v>29</v>
      </c>
      <c r="H7" s="7">
        <v>756.21280000000002</v>
      </c>
      <c r="I7" s="19">
        <v>246331.90400000001</v>
      </c>
      <c r="J7" s="19" t="s">
        <v>4</v>
      </c>
      <c r="K7" s="19"/>
      <c r="L7" s="3" t="s">
        <v>62</v>
      </c>
      <c r="M7" s="3" t="s">
        <v>180</v>
      </c>
      <c r="N7" s="11" t="s">
        <v>221</v>
      </c>
      <c r="O7" s="11" t="s">
        <v>222</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525</v>
      </c>
    </row>
    <row r="8" spans="2:27" ht="14.25" customHeight="1" x14ac:dyDescent="0.35">
      <c r="B8" s="37">
        <f t="shared" si="0"/>
        <v>2002</v>
      </c>
      <c r="C8" s="4">
        <v>2</v>
      </c>
      <c r="D8" s="4">
        <v>2007</v>
      </c>
      <c r="E8" s="4">
        <v>7</v>
      </c>
      <c r="F8" s="3" t="s">
        <v>1</v>
      </c>
      <c r="G8" s="5">
        <v>2</v>
      </c>
      <c r="H8" s="7">
        <v>587.2808</v>
      </c>
      <c r="I8" s="19">
        <v>209280.91039999999</v>
      </c>
      <c r="J8" s="19" t="s">
        <v>4</v>
      </c>
      <c r="K8" s="19"/>
      <c r="L8" s="3" t="s">
        <v>133</v>
      </c>
      <c r="M8" s="3" t="s">
        <v>180</v>
      </c>
      <c r="N8" s="9" t="s">
        <v>329</v>
      </c>
      <c r="O8" s="10" t="s">
        <v>330</v>
      </c>
      <c r="P8" s="4">
        <f t="shared" ref="P8" si="3">IF((D8-R8)=0," ",D8-R8)</f>
        <v>22</v>
      </c>
      <c r="Q8" s="4" t="str">
        <f t="shared" si="1"/>
        <v>18-25</v>
      </c>
      <c r="R8" s="11">
        <v>1985</v>
      </c>
      <c r="S8" s="4">
        <v>12</v>
      </c>
      <c r="T8" s="4">
        <v>27</v>
      </c>
      <c r="U8" s="3" t="s">
        <v>176</v>
      </c>
      <c r="V8" s="3" t="s">
        <v>5</v>
      </c>
      <c r="W8" s="3" t="s">
        <v>14</v>
      </c>
      <c r="X8" s="3" t="s">
        <v>34</v>
      </c>
      <c r="Y8" s="4">
        <v>1</v>
      </c>
      <c r="Z8" s="3" t="s">
        <v>37</v>
      </c>
      <c r="AA8" s="3" t="s">
        <v>182</v>
      </c>
    </row>
    <row r="9" spans="2:27" ht="14.25" customHeight="1" x14ac:dyDescent="0.35">
      <c r="B9" s="37">
        <f t="shared" si="0"/>
        <v>2031</v>
      </c>
      <c r="C9" s="4">
        <v>2</v>
      </c>
      <c r="D9" s="4">
        <v>2007</v>
      </c>
      <c r="E9" s="4">
        <v>12</v>
      </c>
      <c r="F9" s="3" t="s">
        <v>1</v>
      </c>
      <c r="G9" s="5">
        <v>31</v>
      </c>
      <c r="H9" s="7">
        <v>1604.7463999999998</v>
      </c>
      <c r="I9" s="19">
        <v>452667.00639999995</v>
      </c>
      <c r="J9" s="19" t="s">
        <v>4</v>
      </c>
      <c r="K9" s="19"/>
      <c r="L9" s="3" t="s">
        <v>164</v>
      </c>
      <c r="M9" s="3" t="s">
        <v>180</v>
      </c>
      <c r="N9" s="9" t="s">
        <v>473</v>
      </c>
      <c r="O9" s="10" t="s">
        <v>474</v>
      </c>
      <c r="P9" s="4">
        <f t="shared" ref="P9:P15" si="4">IF((D9-R9)=0," ",D9-R9)</f>
        <v>22</v>
      </c>
      <c r="Q9" s="4" t="str">
        <f t="shared" si="1"/>
        <v>18-25</v>
      </c>
      <c r="R9" s="11">
        <v>1985</v>
      </c>
      <c r="S9" s="4">
        <v>12</v>
      </c>
      <c r="T9" s="4">
        <v>27</v>
      </c>
      <c r="U9" s="3" t="s">
        <v>176</v>
      </c>
      <c r="V9" s="3" t="s">
        <v>5</v>
      </c>
      <c r="W9" s="3" t="s">
        <v>14</v>
      </c>
      <c r="X9" s="3" t="s">
        <v>35</v>
      </c>
      <c r="Y9" s="4">
        <v>3</v>
      </c>
      <c r="Z9" s="3" t="s">
        <v>37</v>
      </c>
      <c r="AA9" s="3" t="s">
        <v>525</v>
      </c>
    </row>
    <row r="10" spans="2:27" ht="14.25" customHeight="1" x14ac:dyDescent="0.35">
      <c r="B10" s="37">
        <f t="shared" si="0"/>
        <v>1049</v>
      </c>
      <c r="C10" s="4">
        <v>1</v>
      </c>
      <c r="D10" s="4">
        <v>2004</v>
      </c>
      <c r="E10" s="4">
        <v>11</v>
      </c>
      <c r="F10" s="3" t="s">
        <v>1</v>
      </c>
      <c r="G10" s="5">
        <v>49</v>
      </c>
      <c r="H10" s="7">
        <v>1375.4507999999998</v>
      </c>
      <c r="I10" s="19">
        <v>467083.31319999998</v>
      </c>
      <c r="J10" s="19" t="s">
        <v>4</v>
      </c>
      <c r="K10" s="19"/>
      <c r="L10" s="3" t="s">
        <v>50</v>
      </c>
      <c r="M10" s="3" t="s">
        <v>180</v>
      </c>
      <c r="N10" s="9" t="s">
        <v>212</v>
      </c>
      <c r="O10" s="10" t="s">
        <v>213</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5">
      <c r="B11" s="37">
        <f t="shared" si="0"/>
        <v>3011</v>
      </c>
      <c r="C11" s="4">
        <v>3</v>
      </c>
      <c r="D11" s="4">
        <v>2007</v>
      </c>
      <c r="E11" s="12">
        <v>9</v>
      </c>
      <c r="F11" s="3" t="s">
        <v>1</v>
      </c>
      <c r="G11" s="4">
        <v>11</v>
      </c>
      <c r="H11" s="7">
        <v>675.18999999999994</v>
      </c>
      <c r="I11" s="19">
        <v>203491.84999999998</v>
      </c>
      <c r="J11" s="19" t="s">
        <v>4</v>
      </c>
      <c r="K11" s="19"/>
      <c r="L11" s="3" t="s">
        <v>143</v>
      </c>
      <c r="M11" s="3" t="s">
        <v>180</v>
      </c>
      <c r="N11" s="9" t="s">
        <v>416</v>
      </c>
      <c r="O11" s="10" t="s">
        <v>417</v>
      </c>
      <c r="P11" s="4">
        <f t="shared" si="4"/>
        <v>26</v>
      </c>
      <c r="Q11" s="4" t="str">
        <f t="shared" si="1"/>
        <v>26-35</v>
      </c>
      <c r="R11" s="11">
        <v>1981</v>
      </c>
      <c r="S11" s="4">
        <v>12</v>
      </c>
      <c r="T11" s="4">
        <v>26</v>
      </c>
      <c r="U11" s="3" t="s">
        <v>178</v>
      </c>
      <c r="V11" s="3" t="s">
        <v>5</v>
      </c>
      <c r="W11" s="3" t="s">
        <v>17</v>
      </c>
      <c r="X11" s="3" t="s">
        <v>35</v>
      </c>
      <c r="Y11" s="4">
        <v>5</v>
      </c>
      <c r="Z11" s="3" t="s">
        <v>36</v>
      </c>
      <c r="AA11" s="3" t="s">
        <v>182</v>
      </c>
    </row>
    <row r="12" spans="2:27" ht="14.25" customHeight="1" x14ac:dyDescent="0.35">
      <c r="B12" s="37">
        <f t="shared" si="0"/>
        <v>3026</v>
      </c>
      <c r="C12" s="4">
        <v>3</v>
      </c>
      <c r="D12" s="4">
        <v>2007</v>
      </c>
      <c r="E12" s="12">
        <v>9</v>
      </c>
      <c r="F12" s="3" t="s">
        <v>1</v>
      </c>
      <c r="G12" s="4">
        <v>26</v>
      </c>
      <c r="H12" s="7">
        <v>670.88599999999997</v>
      </c>
      <c r="I12" s="19">
        <v>212520.826</v>
      </c>
      <c r="J12" s="19" t="s">
        <v>4</v>
      </c>
      <c r="K12" s="19"/>
      <c r="L12" s="3" t="s">
        <v>143</v>
      </c>
      <c r="M12" s="3" t="s">
        <v>180</v>
      </c>
      <c r="N12" s="9" t="s">
        <v>416</v>
      </c>
      <c r="O12" s="10" t="s">
        <v>417</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5">
      <c r="B13" s="37">
        <f t="shared" si="0"/>
        <v>3023</v>
      </c>
      <c r="C13" s="4">
        <v>3</v>
      </c>
      <c r="D13" s="4">
        <v>2008</v>
      </c>
      <c r="E13" s="12">
        <v>1</v>
      </c>
      <c r="F13" s="3" t="s">
        <v>1</v>
      </c>
      <c r="G13" s="4">
        <v>23</v>
      </c>
      <c r="H13" s="7">
        <v>720.81239999999991</v>
      </c>
      <c r="I13" s="19">
        <v>198591.84879999998</v>
      </c>
      <c r="J13" s="19" t="s">
        <v>4</v>
      </c>
      <c r="K13" s="19"/>
      <c r="L13" s="3" t="s">
        <v>169</v>
      </c>
      <c r="M13" s="3" t="s">
        <v>180</v>
      </c>
      <c r="N13" s="9" t="s">
        <v>292</v>
      </c>
      <c r="O13" s="10" t="s">
        <v>293</v>
      </c>
      <c r="P13" s="4">
        <f t="shared" si="4"/>
        <v>26</v>
      </c>
      <c r="Q13" s="4" t="str">
        <f t="shared" si="1"/>
        <v>26-35</v>
      </c>
      <c r="R13" s="11">
        <v>1982</v>
      </c>
      <c r="S13" s="4">
        <v>5</v>
      </c>
      <c r="T13" s="4">
        <v>27</v>
      </c>
      <c r="U13" s="3" t="s">
        <v>176</v>
      </c>
      <c r="V13" s="3" t="s">
        <v>5</v>
      </c>
      <c r="W13" s="3" t="s">
        <v>14</v>
      </c>
      <c r="X13" s="3" t="s">
        <v>34</v>
      </c>
      <c r="Y13" s="4">
        <v>5</v>
      </c>
      <c r="Z13" s="3" t="s">
        <v>36</v>
      </c>
      <c r="AA13" s="3" t="s">
        <v>182</v>
      </c>
    </row>
    <row r="14" spans="2:27" ht="14.25" customHeight="1" x14ac:dyDescent="0.35">
      <c r="B14" s="37">
        <f t="shared" si="0"/>
        <v>1031</v>
      </c>
      <c r="C14" s="4">
        <v>1</v>
      </c>
      <c r="D14" s="4">
        <v>2006</v>
      </c>
      <c r="E14" s="4">
        <v>6</v>
      </c>
      <c r="F14" s="3" t="s">
        <v>1</v>
      </c>
      <c r="G14" s="5">
        <v>31</v>
      </c>
      <c r="H14" s="7">
        <v>782.25200000000007</v>
      </c>
      <c r="I14" s="19">
        <v>265467.68000000005</v>
      </c>
      <c r="J14" s="19" t="s">
        <v>4</v>
      </c>
      <c r="K14" s="19"/>
      <c r="L14" s="3" t="s">
        <v>69</v>
      </c>
      <c r="M14" s="3" t="s">
        <v>180</v>
      </c>
      <c r="N14" s="9" t="s">
        <v>240</v>
      </c>
      <c r="O14" s="10" t="s">
        <v>241</v>
      </c>
      <c r="P14" s="4">
        <f t="shared" si="4"/>
        <v>27</v>
      </c>
      <c r="Q14" s="4" t="str">
        <f t="shared" si="1"/>
        <v>26-35</v>
      </c>
      <c r="R14" s="11">
        <v>1979</v>
      </c>
      <c r="S14" s="4">
        <v>6</v>
      </c>
      <c r="T14" s="4">
        <v>27</v>
      </c>
      <c r="U14" s="3" t="s">
        <v>176</v>
      </c>
      <c r="V14" s="3" t="s">
        <v>5</v>
      </c>
      <c r="W14" s="3" t="s">
        <v>16</v>
      </c>
      <c r="X14" s="3" t="s">
        <v>34</v>
      </c>
      <c r="Y14" s="4">
        <v>2</v>
      </c>
      <c r="Z14" s="3" t="s">
        <v>37</v>
      </c>
      <c r="AA14" s="3" t="s">
        <v>525</v>
      </c>
    </row>
    <row r="15" spans="2:27" ht="14.25" customHeight="1" x14ac:dyDescent="0.35">
      <c r="B15" s="37">
        <f t="shared" si="0"/>
        <v>4023</v>
      </c>
      <c r="C15" s="4">
        <v>4</v>
      </c>
      <c r="D15" s="4">
        <v>2006</v>
      </c>
      <c r="E15" s="4">
        <v>3</v>
      </c>
      <c r="F15" s="3" t="s">
        <v>1</v>
      </c>
      <c r="G15" s="5">
        <v>23</v>
      </c>
      <c r="H15" s="7">
        <v>794.51840000000004</v>
      </c>
      <c r="I15" s="19">
        <v>235633.2592</v>
      </c>
      <c r="J15" s="19" t="s">
        <v>4</v>
      </c>
      <c r="K15" s="19"/>
      <c r="L15" s="3" t="s">
        <v>512</v>
      </c>
      <c r="M15" s="3" t="s">
        <v>180</v>
      </c>
      <c r="N15" s="9" t="s">
        <v>250</v>
      </c>
      <c r="O15" s="10" t="s">
        <v>251</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5">
      <c r="B16" s="37">
        <f t="shared" si="0"/>
        <v>1036</v>
      </c>
      <c r="C16" s="4">
        <v>1</v>
      </c>
      <c r="D16" s="4">
        <v>2004</v>
      </c>
      <c r="E16" s="4">
        <v>10</v>
      </c>
      <c r="F16" s="3" t="s">
        <v>1</v>
      </c>
      <c r="G16" s="5">
        <v>36</v>
      </c>
      <c r="H16" s="7">
        <v>1160.3584000000001</v>
      </c>
      <c r="I16" s="19">
        <v>317473.86080000002</v>
      </c>
      <c r="J16" s="19" t="s">
        <v>4</v>
      </c>
      <c r="K16" s="19"/>
      <c r="L16" s="3" t="s">
        <v>45</v>
      </c>
      <c r="M16" s="3" t="s">
        <v>180</v>
      </c>
      <c r="N16" s="9" t="s">
        <v>223</v>
      </c>
      <c r="O16" s="10" t="s">
        <v>224</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5">
      <c r="B17" s="37">
        <f t="shared" si="0"/>
        <v>1046</v>
      </c>
      <c r="C17" s="4">
        <v>1</v>
      </c>
      <c r="D17" s="4">
        <v>2006</v>
      </c>
      <c r="E17" s="4">
        <v>8</v>
      </c>
      <c r="F17" s="3" t="s">
        <v>1</v>
      </c>
      <c r="G17" s="5">
        <v>46</v>
      </c>
      <c r="H17" s="7">
        <v>1942.5028</v>
      </c>
      <c r="I17" s="19">
        <v>503790.23080000002</v>
      </c>
      <c r="J17" s="19" t="s">
        <v>4</v>
      </c>
      <c r="K17" s="19"/>
      <c r="L17" s="3" t="s">
        <v>76</v>
      </c>
      <c r="M17" s="3" t="s">
        <v>180</v>
      </c>
      <c r="N17" s="9" t="s">
        <v>286</v>
      </c>
      <c r="O17" s="10" t="s">
        <v>287</v>
      </c>
      <c r="P17" s="4">
        <f t="shared" si="5"/>
        <v>26</v>
      </c>
      <c r="Q17" s="4" t="str">
        <f t="shared" si="1"/>
        <v>26-35</v>
      </c>
      <c r="R17" s="11">
        <v>1980</v>
      </c>
      <c r="S17" s="4">
        <v>9</v>
      </c>
      <c r="T17" s="4">
        <v>14</v>
      </c>
      <c r="U17" s="3" t="s">
        <v>176</v>
      </c>
      <c r="V17" s="3" t="s">
        <v>5</v>
      </c>
      <c r="W17" s="3" t="s">
        <v>14</v>
      </c>
      <c r="X17" s="3" t="s">
        <v>34</v>
      </c>
      <c r="Y17" s="4">
        <v>5</v>
      </c>
      <c r="Z17" s="3" t="s">
        <v>36</v>
      </c>
      <c r="AA17" s="3" t="s">
        <v>525</v>
      </c>
    </row>
    <row r="18" spans="2:27" ht="14.25" customHeight="1" x14ac:dyDescent="0.35">
      <c r="B18" s="37">
        <f t="shared" si="0"/>
        <v>4035</v>
      </c>
      <c r="C18" s="4">
        <v>4</v>
      </c>
      <c r="D18" s="4">
        <v>2007</v>
      </c>
      <c r="E18" s="4">
        <v>10</v>
      </c>
      <c r="F18" s="3" t="s">
        <v>1</v>
      </c>
      <c r="G18" s="5">
        <v>35</v>
      </c>
      <c r="H18" s="7">
        <v>794.51840000000004</v>
      </c>
      <c r="I18" s="19">
        <v>217786.37600000002</v>
      </c>
      <c r="J18" s="19" t="s">
        <v>4</v>
      </c>
      <c r="K18" s="19"/>
      <c r="L18" s="3" t="s">
        <v>488</v>
      </c>
      <c r="M18" s="3" t="s">
        <v>180</v>
      </c>
      <c r="N18" s="9" t="s">
        <v>314</v>
      </c>
      <c r="O18" s="10" t="s">
        <v>315</v>
      </c>
      <c r="P18" s="4">
        <f t="shared" si="5"/>
        <v>29</v>
      </c>
      <c r="Q18" s="4" t="str">
        <f t="shared" si="1"/>
        <v>26-35</v>
      </c>
      <c r="R18" s="11">
        <v>1978</v>
      </c>
      <c r="S18" s="4">
        <v>6</v>
      </c>
      <c r="T18" s="4">
        <v>4</v>
      </c>
      <c r="U18" s="3" t="s">
        <v>178</v>
      </c>
      <c r="V18" s="3" t="s">
        <v>5</v>
      </c>
      <c r="W18" s="3" t="s">
        <v>15</v>
      </c>
      <c r="X18" s="3" t="s">
        <v>34</v>
      </c>
      <c r="Y18" s="4">
        <v>3</v>
      </c>
      <c r="Z18" s="3" t="s">
        <v>37</v>
      </c>
      <c r="AA18" s="3" t="s">
        <v>525</v>
      </c>
    </row>
    <row r="19" spans="2:27" ht="14.25" customHeight="1" x14ac:dyDescent="0.35">
      <c r="B19" s="37">
        <f t="shared" si="0"/>
        <v>2036</v>
      </c>
      <c r="C19" s="4">
        <v>2</v>
      </c>
      <c r="D19" s="4">
        <v>2006</v>
      </c>
      <c r="E19" s="4">
        <v>11</v>
      </c>
      <c r="F19" s="3" t="s">
        <v>1</v>
      </c>
      <c r="G19" s="5">
        <v>36</v>
      </c>
      <c r="H19" s="7">
        <v>1109.2483999999999</v>
      </c>
      <c r="I19" s="19">
        <v>460001.25599999994</v>
      </c>
      <c r="J19" s="19" t="s">
        <v>4</v>
      </c>
      <c r="K19" s="19"/>
      <c r="L19" s="3" t="s">
        <v>92</v>
      </c>
      <c r="M19" s="3" t="s">
        <v>180</v>
      </c>
      <c r="N19" s="9" t="s">
        <v>294</v>
      </c>
      <c r="O19" s="10" t="s">
        <v>295</v>
      </c>
      <c r="P19" s="4">
        <f t="shared" si="5"/>
        <v>29</v>
      </c>
      <c r="Q19" s="4" t="str">
        <f t="shared" si="1"/>
        <v>26-35</v>
      </c>
      <c r="R19" s="11">
        <v>1977</v>
      </c>
      <c r="S19" s="4">
        <v>6</v>
      </c>
      <c r="T19" s="4">
        <v>10</v>
      </c>
      <c r="U19" s="3" t="s">
        <v>176</v>
      </c>
      <c r="V19" s="3" t="s">
        <v>5</v>
      </c>
      <c r="W19" s="3" t="s">
        <v>14</v>
      </c>
      <c r="X19" s="3" t="s">
        <v>34</v>
      </c>
      <c r="Y19" s="4">
        <v>2</v>
      </c>
      <c r="Z19" s="3" t="s">
        <v>36</v>
      </c>
      <c r="AA19" s="3" t="s">
        <v>525</v>
      </c>
    </row>
    <row r="20" spans="2:27" ht="14.25" customHeight="1" x14ac:dyDescent="0.35">
      <c r="B20" s="37">
        <f t="shared" si="0"/>
        <v>2056</v>
      </c>
      <c r="C20" s="4">
        <v>2</v>
      </c>
      <c r="D20" s="4">
        <v>2007</v>
      </c>
      <c r="E20" s="4">
        <v>4</v>
      </c>
      <c r="F20" s="3" t="s">
        <v>1</v>
      </c>
      <c r="G20" s="5">
        <v>56</v>
      </c>
      <c r="H20" s="7">
        <v>1400.9519999999998</v>
      </c>
      <c r="I20" s="19">
        <v>460001.25599999994</v>
      </c>
      <c r="J20" s="19" t="s">
        <v>4</v>
      </c>
      <c r="K20" s="19"/>
      <c r="L20" s="3" t="s">
        <v>117</v>
      </c>
      <c r="M20" s="3" t="s">
        <v>180</v>
      </c>
      <c r="N20" s="9" t="s">
        <v>383</v>
      </c>
      <c r="O20" s="10" t="s">
        <v>384</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5">
      <c r="B21" s="37">
        <f t="shared" si="0"/>
        <v>1047</v>
      </c>
      <c r="C21" s="4">
        <v>1</v>
      </c>
      <c r="D21" s="4">
        <v>2007</v>
      </c>
      <c r="E21" s="4">
        <v>12</v>
      </c>
      <c r="F21" s="3" t="s">
        <v>1</v>
      </c>
      <c r="G21" s="5">
        <v>47</v>
      </c>
      <c r="H21" s="7">
        <v>1479.7152000000001</v>
      </c>
      <c r="I21" s="19">
        <v>448134.26880000002</v>
      </c>
      <c r="J21" s="19" t="s">
        <v>4</v>
      </c>
      <c r="K21" s="19"/>
      <c r="L21" s="3" t="s">
        <v>163</v>
      </c>
      <c r="M21" s="3" t="s">
        <v>180</v>
      </c>
      <c r="N21" s="9" t="s">
        <v>254</v>
      </c>
      <c r="O21" s="10" t="s">
        <v>255</v>
      </c>
      <c r="P21" s="4">
        <f t="shared" si="5"/>
        <v>29</v>
      </c>
      <c r="Q21" s="4" t="str">
        <f t="shared" si="1"/>
        <v>26-35</v>
      </c>
      <c r="R21" s="11">
        <v>1978</v>
      </c>
      <c r="S21" s="4">
        <v>9</v>
      </c>
      <c r="T21" s="4">
        <v>14</v>
      </c>
      <c r="U21" s="3" t="s">
        <v>176</v>
      </c>
      <c r="V21" s="3" t="s">
        <v>5</v>
      </c>
      <c r="W21" s="3" t="s">
        <v>14</v>
      </c>
      <c r="X21" s="3" t="s">
        <v>34</v>
      </c>
      <c r="Y21" s="4">
        <v>5</v>
      </c>
      <c r="Z21" s="3" t="s">
        <v>36</v>
      </c>
      <c r="AA21" s="3" t="s">
        <v>525</v>
      </c>
    </row>
    <row r="22" spans="2:27" ht="14.25" customHeight="1" x14ac:dyDescent="0.35">
      <c r="B22" s="37">
        <f t="shared" si="0"/>
        <v>5051</v>
      </c>
      <c r="C22" s="4">
        <v>5</v>
      </c>
      <c r="D22" s="4">
        <v>2006</v>
      </c>
      <c r="E22" s="4">
        <v>3</v>
      </c>
      <c r="F22" s="3" t="s">
        <v>1</v>
      </c>
      <c r="G22" s="5">
        <v>51</v>
      </c>
      <c r="H22" s="7">
        <v>790.53719999999998</v>
      </c>
      <c r="I22" s="19">
        <v>249591.99479999999</v>
      </c>
      <c r="J22" s="19" t="s">
        <v>4</v>
      </c>
      <c r="K22" s="19"/>
      <c r="L22" s="3" t="s">
        <v>172</v>
      </c>
      <c r="M22" s="3" t="s">
        <v>180</v>
      </c>
      <c r="N22" s="9" t="s">
        <v>264</v>
      </c>
      <c r="O22" s="10" t="s">
        <v>265</v>
      </c>
      <c r="P22" s="4">
        <f t="shared" si="5"/>
        <v>29</v>
      </c>
      <c r="Q22" s="4" t="str">
        <f t="shared" si="1"/>
        <v>26-35</v>
      </c>
      <c r="R22" s="11">
        <v>1977</v>
      </c>
      <c r="S22" s="4">
        <v>12</v>
      </c>
      <c r="T22" s="4">
        <v>25</v>
      </c>
      <c r="U22" s="3" t="s">
        <v>176</v>
      </c>
      <c r="V22" s="3" t="s">
        <v>5</v>
      </c>
      <c r="W22" s="3" t="s">
        <v>15</v>
      </c>
      <c r="X22" s="3" t="s">
        <v>34</v>
      </c>
      <c r="Y22" s="4">
        <v>4</v>
      </c>
      <c r="Z22" s="3" t="s">
        <v>37</v>
      </c>
      <c r="AA22" s="3" t="s">
        <v>525</v>
      </c>
    </row>
    <row r="23" spans="2:27" ht="14.25" customHeight="1" x14ac:dyDescent="0.35">
      <c r="B23" s="37">
        <f t="shared" si="0"/>
        <v>2007</v>
      </c>
      <c r="C23" s="4">
        <v>2</v>
      </c>
      <c r="D23" s="4">
        <v>2006</v>
      </c>
      <c r="E23" s="4">
        <v>8</v>
      </c>
      <c r="F23" s="3" t="s">
        <v>1</v>
      </c>
      <c r="G23" s="5">
        <v>7</v>
      </c>
      <c r="H23" s="7">
        <v>723.93280000000004</v>
      </c>
      <c r="I23" s="19">
        <v>196142.19200000001</v>
      </c>
      <c r="J23" s="19" t="s">
        <v>4</v>
      </c>
      <c r="K23" s="19"/>
      <c r="L23" s="3" t="s">
        <v>77</v>
      </c>
      <c r="M23" s="3" t="s">
        <v>180</v>
      </c>
      <c r="N23" s="9" t="s">
        <v>290</v>
      </c>
      <c r="O23" s="10" t="s">
        <v>291</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5">
      <c r="B24" s="37">
        <f t="shared" si="0"/>
        <v>3020</v>
      </c>
      <c r="C24" s="4">
        <v>3</v>
      </c>
      <c r="D24" s="4">
        <v>2007</v>
      </c>
      <c r="E24" s="12">
        <v>4</v>
      </c>
      <c r="F24" s="3" t="s">
        <v>1</v>
      </c>
      <c r="G24" s="4">
        <v>20</v>
      </c>
      <c r="H24" s="7">
        <v>781.0684</v>
      </c>
      <c r="I24" s="19">
        <v>258572.47760000001</v>
      </c>
      <c r="J24" s="19" t="s">
        <v>4</v>
      </c>
      <c r="K24" s="19"/>
      <c r="L24" s="3" t="s">
        <v>120</v>
      </c>
      <c r="M24" s="3" t="s">
        <v>180</v>
      </c>
      <c r="N24" s="9" t="s">
        <v>381</v>
      </c>
      <c r="O24" s="10" t="s">
        <v>382</v>
      </c>
      <c r="P24" s="4">
        <f t="shared" si="5"/>
        <v>30</v>
      </c>
      <c r="Q24" s="4" t="str">
        <f t="shared" si="1"/>
        <v>26-35</v>
      </c>
      <c r="R24" s="11">
        <v>1977</v>
      </c>
      <c r="S24" s="4">
        <v>1</v>
      </c>
      <c r="T24" s="4">
        <v>8</v>
      </c>
      <c r="U24" s="3" t="s">
        <v>176</v>
      </c>
      <c r="V24" s="3" t="s">
        <v>5</v>
      </c>
      <c r="W24" s="3" t="s">
        <v>16</v>
      </c>
      <c r="X24" s="3" t="s">
        <v>34</v>
      </c>
      <c r="Y24" s="4">
        <v>5</v>
      </c>
      <c r="Z24" s="3" t="s">
        <v>36</v>
      </c>
      <c r="AA24" s="3" t="s">
        <v>182</v>
      </c>
    </row>
    <row r="25" spans="2:27" ht="14.25" customHeight="1" x14ac:dyDescent="0.35">
      <c r="B25" s="37">
        <f t="shared" si="0"/>
        <v>3029</v>
      </c>
      <c r="C25" s="4">
        <v>3</v>
      </c>
      <c r="D25" s="4">
        <v>2007</v>
      </c>
      <c r="E25" s="12">
        <v>4</v>
      </c>
      <c r="F25" s="3" t="s">
        <v>1</v>
      </c>
      <c r="G25" s="4">
        <v>29</v>
      </c>
      <c r="H25" s="7">
        <v>1127.7556</v>
      </c>
      <c r="I25" s="19">
        <v>310831.21159999998</v>
      </c>
      <c r="J25" s="19" t="s">
        <v>4</v>
      </c>
      <c r="K25" s="19"/>
      <c r="L25" s="3" t="s">
        <v>120</v>
      </c>
      <c r="M25" s="3" t="s">
        <v>180</v>
      </c>
      <c r="N25" s="9" t="s">
        <v>381</v>
      </c>
      <c r="O25" s="10" t="s">
        <v>382</v>
      </c>
      <c r="P25" s="4">
        <f t="shared" si="5"/>
        <v>30</v>
      </c>
      <c r="Q25" s="4" t="str">
        <f t="shared" si="1"/>
        <v>26-35</v>
      </c>
      <c r="R25" s="11">
        <v>1977</v>
      </c>
      <c r="S25" s="4">
        <v>1</v>
      </c>
      <c r="T25" s="4">
        <v>8</v>
      </c>
      <c r="U25" s="3" t="s">
        <v>176</v>
      </c>
      <c r="V25" s="3" t="s">
        <v>5</v>
      </c>
      <c r="W25" s="3" t="s">
        <v>16</v>
      </c>
      <c r="X25" s="3" t="s">
        <v>34</v>
      </c>
      <c r="Y25" s="4">
        <v>3</v>
      </c>
      <c r="Z25" s="3" t="s">
        <v>36</v>
      </c>
      <c r="AA25" s="3" t="s">
        <v>182</v>
      </c>
    </row>
    <row r="26" spans="2:27" ht="14.25" customHeight="1" x14ac:dyDescent="0.35">
      <c r="B26" s="37">
        <f t="shared" si="0"/>
        <v>3015</v>
      </c>
      <c r="C26" s="4">
        <v>3</v>
      </c>
      <c r="D26" s="4">
        <v>2006</v>
      </c>
      <c r="E26" s="12">
        <v>10</v>
      </c>
      <c r="F26" s="3" t="s">
        <v>1</v>
      </c>
      <c r="G26" s="4">
        <v>15</v>
      </c>
      <c r="H26" s="7">
        <v>720.70479999999998</v>
      </c>
      <c r="I26" s="19">
        <v>207281.5912</v>
      </c>
      <c r="J26" s="19" t="s">
        <v>4</v>
      </c>
      <c r="K26" s="19"/>
      <c r="L26" s="3" t="s">
        <v>84</v>
      </c>
      <c r="M26" s="3" t="s">
        <v>180</v>
      </c>
      <c r="N26" s="9" t="s">
        <v>308</v>
      </c>
      <c r="O26" s="10" t="s">
        <v>309</v>
      </c>
      <c r="P26" s="4">
        <f t="shared" si="5"/>
        <v>31</v>
      </c>
      <c r="Q26" s="4" t="str">
        <f t="shared" si="1"/>
        <v>26-35</v>
      </c>
      <c r="R26" s="11">
        <v>1975</v>
      </c>
      <c r="S26" s="4">
        <v>3</v>
      </c>
      <c r="T26" s="4">
        <v>22</v>
      </c>
      <c r="U26" s="3" t="s">
        <v>176</v>
      </c>
      <c r="V26" s="3" t="s">
        <v>5</v>
      </c>
      <c r="W26" s="3" t="s">
        <v>15</v>
      </c>
      <c r="X26" s="3" t="s">
        <v>34</v>
      </c>
      <c r="Y26" s="4">
        <v>5</v>
      </c>
      <c r="Z26" s="3" t="s">
        <v>36</v>
      </c>
      <c r="AA26" s="3" t="s">
        <v>525</v>
      </c>
    </row>
    <row r="27" spans="2:27" ht="14.25" customHeight="1" x14ac:dyDescent="0.35">
      <c r="B27" s="37">
        <f t="shared" si="0"/>
        <v>2004</v>
      </c>
      <c r="C27" s="4">
        <v>2</v>
      </c>
      <c r="D27" s="4">
        <v>2006</v>
      </c>
      <c r="E27" s="4">
        <v>12</v>
      </c>
      <c r="F27" s="3" t="s">
        <v>1</v>
      </c>
      <c r="G27" s="5">
        <v>4</v>
      </c>
      <c r="H27" s="7">
        <v>649.68880000000001</v>
      </c>
      <c r="I27" s="19">
        <v>168834.04240000001</v>
      </c>
      <c r="J27" s="19" t="s">
        <v>4</v>
      </c>
      <c r="K27" s="19"/>
      <c r="L27" s="3" t="s">
        <v>95</v>
      </c>
      <c r="M27" s="3" t="s">
        <v>180</v>
      </c>
      <c r="N27" s="9" t="s">
        <v>323</v>
      </c>
      <c r="O27" s="10" t="s">
        <v>324</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5">
      <c r="B28" s="37">
        <f t="shared" si="0"/>
        <v>2006</v>
      </c>
      <c r="C28" s="4">
        <v>2</v>
      </c>
      <c r="D28" s="4">
        <v>2006</v>
      </c>
      <c r="E28" s="4">
        <v>12</v>
      </c>
      <c r="F28" s="3" t="s">
        <v>1</v>
      </c>
      <c r="G28" s="5">
        <v>6</v>
      </c>
      <c r="H28" s="7">
        <v>1307.4476</v>
      </c>
      <c r="I28" s="19">
        <v>396973.83240000001</v>
      </c>
      <c r="J28" s="19" t="s">
        <v>4</v>
      </c>
      <c r="K28" s="19"/>
      <c r="L28" s="3" t="s">
        <v>95</v>
      </c>
      <c r="M28" s="3" t="s">
        <v>180</v>
      </c>
      <c r="N28" s="9" t="s">
        <v>323</v>
      </c>
      <c r="O28" s="10" t="s">
        <v>324</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5">
      <c r="B29" s="37">
        <f t="shared" si="0"/>
        <v>5013</v>
      </c>
      <c r="C29" s="4">
        <v>5</v>
      </c>
      <c r="D29" s="4">
        <v>2007</v>
      </c>
      <c r="E29" s="4">
        <v>9</v>
      </c>
      <c r="F29" s="3" t="s">
        <v>1</v>
      </c>
      <c r="G29" s="5">
        <v>13</v>
      </c>
      <c r="H29" s="7">
        <v>618.37720000000002</v>
      </c>
      <c r="I29" s="19">
        <v>188743.1072</v>
      </c>
      <c r="J29" s="19" t="s">
        <v>4</v>
      </c>
      <c r="K29" s="19"/>
      <c r="L29" s="3" t="s">
        <v>145</v>
      </c>
      <c r="M29" s="3" t="s">
        <v>180</v>
      </c>
      <c r="N29" s="9" t="s">
        <v>348</v>
      </c>
      <c r="O29" s="10" t="s">
        <v>349</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5">
      <c r="B30" s="37">
        <f t="shared" si="0"/>
        <v>1026</v>
      </c>
      <c r="C30" s="4">
        <v>1</v>
      </c>
      <c r="D30" s="4">
        <v>2005</v>
      </c>
      <c r="E30" s="4">
        <v>3</v>
      </c>
      <c r="F30" s="3" t="s">
        <v>1</v>
      </c>
      <c r="G30" s="5">
        <v>26</v>
      </c>
      <c r="H30" s="7">
        <v>625.80160000000001</v>
      </c>
      <c r="I30" s="19">
        <v>179674.07519999999</v>
      </c>
      <c r="J30" s="19" t="s">
        <v>4</v>
      </c>
      <c r="K30" s="19"/>
      <c r="L30" s="3" t="s">
        <v>55</v>
      </c>
      <c r="M30" s="3" t="s">
        <v>180</v>
      </c>
      <c r="N30" s="9" t="s">
        <v>204</v>
      </c>
      <c r="O30" s="10" t="s">
        <v>205</v>
      </c>
      <c r="P30" s="4">
        <f t="shared" si="5"/>
        <v>32</v>
      </c>
      <c r="Q30" s="4" t="str">
        <f t="shared" si="1"/>
        <v>26-35</v>
      </c>
      <c r="R30" s="11">
        <v>1973</v>
      </c>
      <c r="S30" s="4">
        <v>9</v>
      </c>
      <c r="T30" s="4">
        <v>1</v>
      </c>
      <c r="U30" s="3" t="s">
        <v>176</v>
      </c>
      <c r="V30" s="3" t="s">
        <v>5</v>
      </c>
      <c r="W30" s="3" t="s">
        <v>14</v>
      </c>
      <c r="X30" s="3" t="s">
        <v>34</v>
      </c>
      <c r="Y30" s="4">
        <v>4</v>
      </c>
      <c r="Z30" s="3" t="s">
        <v>36</v>
      </c>
      <c r="AA30" s="3" t="s">
        <v>525</v>
      </c>
    </row>
    <row r="31" spans="2:27" ht="14.25" customHeight="1" x14ac:dyDescent="0.35">
      <c r="B31" s="37">
        <f t="shared" si="0"/>
        <v>2054</v>
      </c>
      <c r="C31" s="4">
        <v>2</v>
      </c>
      <c r="D31" s="4">
        <v>2006</v>
      </c>
      <c r="E31" s="4">
        <v>6</v>
      </c>
      <c r="F31" s="3" t="s">
        <v>1</v>
      </c>
      <c r="G31" s="5">
        <v>54</v>
      </c>
      <c r="H31" s="7">
        <v>1203.2908</v>
      </c>
      <c r="I31" s="19">
        <v>306363.64360000001</v>
      </c>
      <c r="J31" s="19" t="s">
        <v>4</v>
      </c>
      <c r="K31" s="19"/>
      <c r="L31" s="3" t="s">
        <v>72</v>
      </c>
      <c r="M31" s="3" t="s">
        <v>180</v>
      </c>
      <c r="N31" s="9" t="s">
        <v>278</v>
      </c>
      <c r="O31" s="10" t="s">
        <v>279</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182</v>
      </c>
    </row>
    <row r="32" spans="2:27" ht="14.25" customHeight="1" x14ac:dyDescent="0.35">
      <c r="B32" s="37">
        <f t="shared" si="0"/>
        <v>3033</v>
      </c>
      <c r="C32" s="4">
        <v>3</v>
      </c>
      <c r="D32" s="4">
        <v>2007</v>
      </c>
      <c r="E32" s="12">
        <v>9</v>
      </c>
      <c r="F32" s="3" t="s">
        <v>1</v>
      </c>
      <c r="G32" s="4">
        <v>33</v>
      </c>
      <c r="H32" s="7">
        <v>670.88599999999997</v>
      </c>
      <c r="I32" s="19">
        <v>200300.63399999999</v>
      </c>
      <c r="J32" s="19" t="s">
        <v>4</v>
      </c>
      <c r="K32" s="19"/>
      <c r="L32" s="3" t="s">
        <v>144</v>
      </c>
      <c r="M32" s="3" t="s">
        <v>180</v>
      </c>
      <c r="N32" s="9" t="s">
        <v>420</v>
      </c>
      <c r="O32" s="10" t="s">
        <v>421</v>
      </c>
      <c r="P32" s="4">
        <f t="shared" si="6"/>
        <v>32</v>
      </c>
      <c r="Q32" s="4" t="str">
        <f t="shared" si="1"/>
        <v>26-35</v>
      </c>
      <c r="R32" s="11">
        <v>1975</v>
      </c>
      <c r="S32" s="4">
        <v>8</v>
      </c>
      <c r="T32" s="4">
        <v>11.999999999999998</v>
      </c>
      <c r="U32" s="3" t="s">
        <v>178</v>
      </c>
      <c r="V32" s="3" t="s">
        <v>5</v>
      </c>
      <c r="W32" s="3" t="s">
        <v>18</v>
      </c>
      <c r="X32" s="3" t="s">
        <v>34</v>
      </c>
      <c r="Y32" s="4">
        <v>1</v>
      </c>
      <c r="Z32" s="3" t="s">
        <v>37</v>
      </c>
      <c r="AA32" s="3" t="s">
        <v>525</v>
      </c>
    </row>
    <row r="33" spans="2:27" ht="14.25" customHeight="1" x14ac:dyDescent="0.35">
      <c r="B33" s="37">
        <f t="shared" si="0"/>
        <v>1025</v>
      </c>
      <c r="C33" s="4">
        <v>1</v>
      </c>
      <c r="D33" s="4">
        <v>2005</v>
      </c>
      <c r="E33" s="4">
        <v>3</v>
      </c>
      <c r="F33" s="3" t="s">
        <v>1</v>
      </c>
      <c r="G33" s="5">
        <v>25</v>
      </c>
      <c r="H33" s="7">
        <v>1434.0927999999999</v>
      </c>
      <c r="I33" s="19">
        <v>382041.12799999997</v>
      </c>
      <c r="J33" s="19" t="s">
        <v>4</v>
      </c>
      <c r="K33" s="19"/>
      <c r="L33" s="3" t="s">
        <v>54</v>
      </c>
      <c r="M33" s="3" t="s">
        <v>180</v>
      </c>
      <c r="N33" s="11" t="s">
        <v>389</v>
      </c>
      <c r="O33" s="11" t="s">
        <v>185</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5">
      <c r="B34" s="37">
        <f t="shared" si="0"/>
        <v>3027</v>
      </c>
      <c r="C34" s="4">
        <v>3</v>
      </c>
      <c r="D34" s="4">
        <v>2006</v>
      </c>
      <c r="E34" s="12">
        <v>8</v>
      </c>
      <c r="F34" s="3" t="s">
        <v>1</v>
      </c>
      <c r="G34" s="4">
        <v>27</v>
      </c>
      <c r="H34" s="7">
        <v>781.0684</v>
      </c>
      <c r="I34" s="19">
        <v>245572.7936</v>
      </c>
      <c r="J34" s="19" t="s">
        <v>4</v>
      </c>
      <c r="K34" s="19"/>
      <c r="L34" s="3" t="s">
        <v>75</v>
      </c>
      <c r="M34" s="3" t="s">
        <v>180</v>
      </c>
      <c r="N34" s="9" t="s">
        <v>284</v>
      </c>
      <c r="O34" s="10" t="s">
        <v>285</v>
      </c>
      <c r="P34" s="4">
        <f t="shared" si="6"/>
        <v>33</v>
      </c>
      <c r="Q34" s="4" t="str">
        <f t="shared" si="1"/>
        <v>26-35</v>
      </c>
      <c r="R34" s="11">
        <v>1973</v>
      </c>
      <c r="S34" s="4">
        <v>9</v>
      </c>
      <c r="T34" s="4">
        <v>15</v>
      </c>
      <c r="U34" s="3" t="s">
        <v>176</v>
      </c>
      <c r="V34" s="3" t="s">
        <v>5</v>
      </c>
      <c r="W34" s="3" t="s">
        <v>14</v>
      </c>
      <c r="X34" s="3" t="s">
        <v>34</v>
      </c>
      <c r="Y34" s="4">
        <v>3</v>
      </c>
      <c r="Z34" s="3" t="s">
        <v>36</v>
      </c>
      <c r="AA34" s="3" t="s">
        <v>525</v>
      </c>
    </row>
    <row r="35" spans="2:27" ht="14.25" customHeight="1" x14ac:dyDescent="0.35">
      <c r="B35" s="37">
        <f t="shared" si="0"/>
        <v>3031</v>
      </c>
      <c r="C35" s="4">
        <v>3</v>
      </c>
      <c r="D35" s="4">
        <v>2007</v>
      </c>
      <c r="E35" s="12">
        <v>3</v>
      </c>
      <c r="F35" s="3" t="s">
        <v>1</v>
      </c>
      <c r="G35" s="4">
        <v>31</v>
      </c>
      <c r="H35" s="7">
        <v>1596.3536000000001</v>
      </c>
      <c r="I35" s="19">
        <v>407214.28960000002</v>
      </c>
      <c r="J35" s="19" t="s">
        <v>4</v>
      </c>
      <c r="K35" s="19"/>
      <c r="L35" s="3" t="s">
        <v>111</v>
      </c>
      <c r="M35" s="3" t="s">
        <v>180</v>
      </c>
      <c r="N35" s="9" t="s">
        <v>360</v>
      </c>
      <c r="O35" s="10" t="s">
        <v>361</v>
      </c>
      <c r="P35" s="4">
        <f t="shared" si="6"/>
        <v>33</v>
      </c>
      <c r="Q35" s="4" t="str">
        <f t="shared" si="1"/>
        <v>26-35</v>
      </c>
      <c r="R35" s="11">
        <v>1974</v>
      </c>
      <c r="S35" s="4">
        <v>12</v>
      </c>
      <c r="T35" s="4">
        <v>25</v>
      </c>
      <c r="U35" s="3" t="s">
        <v>178</v>
      </c>
      <c r="V35" s="3" t="s">
        <v>5</v>
      </c>
      <c r="W35" s="3" t="s">
        <v>14</v>
      </c>
      <c r="X35" s="3" t="s">
        <v>35</v>
      </c>
      <c r="Y35" s="4">
        <v>4</v>
      </c>
      <c r="Z35" s="3" t="s">
        <v>36</v>
      </c>
      <c r="AA35" s="3" t="s">
        <v>182</v>
      </c>
    </row>
    <row r="36" spans="2:27" ht="14.25" customHeight="1" x14ac:dyDescent="0.35">
      <c r="B36" s="37">
        <f t="shared" si="0"/>
        <v>2043</v>
      </c>
      <c r="C36" s="4">
        <v>2</v>
      </c>
      <c r="D36" s="4">
        <v>2007</v>
      </c>
      <c r="E36" s="4">
        <v>4</v>
      </c>
      <c r="F36" s="3" t="s">
        <v>1</v>
      </c>
      <c r="G36" s="5">
        <v>43</v>
      </c>
      <c r="H36" s="7">
        <v>1110.3244</v>
      </c>
      <c r="I36" s="19">
        <v>355073.4032</v>
      </c>
      <c r="J36" s="19" t="s">
        <v>4</v>
      </c>
      <c r="K36" s="19"/>
      <c r="L36" s="3" t="s">
        <v>114</v>
      </c>
      <c r="M36" s="3" t="s">
        <v>180</v>
      </c>
      <c r="N36" s="9" t="s">
        <v>377</v>
      </c>
      <c r="O36" s="10" t="s">
        <v>378</v>
      </c>
      <c r="P36" s="4">
        <f t="shared" si="6"/>
        <v>33</v>
      </c>
      <c r="Q36" s="4" t="str">
        <f t="shared" si="1"/>
        <v>26-35</v>
      </c>
      <c r="R36" s="11">
        <v>1974</v>
      </c>
      <c r="S36" s="4">
        <v>7.0000000000000009</v>
      </c>
      <c r="T36" s="4">
        <v>18</v>
      </c>
      <c r="U36" s="3" t="s">
        <v>176</v>
      </c>
      <c r="V36" s="3" t="s">
        <v>5</v>
      </c>
      <c r="W36" s="3" t="s">
        <v>15</v>
      </c>
      <c r="X36" s="3" t="s">
        <v>34</v>
      </c>
      <c r="Y36" s="4">
        <v>2</v>
      </c>
      <c r="Z36" s="3" t="s">
        <v>37</v>
      </c>
      <c r="AA36" s="3" t="s">
        <v>525</v>
      </c>
    </row>
    <row r="37" spans="2:27" ht="14.25" customHeight="1" x14ac:dyDescent="0.35">
      <c r="B37" s="37">
        <f t="shared" si="0"/>
        <v>3034</v>
      </c>
      <c r="C37" s="4">
        <v>3</v>
      </c>
      <c r="D37" s="4">
        <v>2007</v>
      </c>
      <c r="E37" s="12">
        <v>4</v>
      </c>
      <c r="F37" s="3" t="s">
        <v>1</v>
      </c>
      <c r="G37" s="4">
        <v>34</v>
      </c>
      <c r="H37" s="7">
        <v>781.0684</v>
      </c>
      <c r="I37" s="19">
        <v>256821.6404</v>
      </c>
      <c r="J37" s="19" t="s">
        <v>4</v>
      </c>
      <c r="K37" s="19"/>
      <c r="L37" s="3" t="s">
        <v>116</v>
      </c>
      <c r="M37" s="3" t="s">
        <v>180</v>
      </c>
      <c r="N37" s="9" t="s">
        <v>366</v>
      </c>
      <c r="O37" s="10" t="s">
        <v>367</v>
      </c>
      <c r="P37" s="4">
        <f t="shared" si="6"/>
        <v>33</v>
      </c>
      <c r="Q37" s="4" t="str">
        <f t="shared" si="1"/>
        <v>26-35</v>
      </c>
      <c r="R37" s="11">
        <v>1974</v>
      </c>
      <c r="S37" s="4">
        <v>12</v>
      </c>
      <c r="T37" s="4">
        <v>25</v>
      </c>
      <c r="U37" s="3" t="s">
        <v>178</v>
      </c>
      <c r="V37" s="3" t="s">
        <v>5</v>
      </c>
      <c r="W37" s="3" t="s">
        <v>14</v>
      </c>
      <c r="X37" s="3" t="s">
        <v>35</v>
      </c>
      <c r="Y37" s="4">
        <v>3</v>
      </c>
      <c r="Z37" s="3" t="s">
        <v>36</v>
      </c>
      <c r="AA37" s="3" t="s">
        <v>182</v>
      </c>
    </row>
    <row r="38" spans="2:27" ht="14.25" customHeight="1" x14ac:dyDescent="0.35">
      <c r="B38" s="37">
        <f t="shared" ref="B38:B69" si="7">C38*1000+G38</f>
        <v>3016</v>
      </c>
      <c r="C38" s="4">
        <v>3</v>
      </c>
      <c r="D38" s="4">
        <v>2007</v>
      </c>
      <c r="E38" s="12">
        <v>4</v>
      </c>
      <c r="F38" s="3" t="s">
        <v>1</v>
      </c>
      <c r="G38" s="4">
        <v>16</v>
      </c>
      <c r="H38" s="7">
        <v>697.89359999999999</v>
      </c>
      <c r="I38" s="19">
        <v>226342.80319999999</v>
      </c>
      <c r="J38" s="19" t="s">
        <v>4</v>
      </c>
      <c r="K38" s="19"/>
      <c r="L38" s="3" t="s">
        <v>119</v>
      </c>
      <c r="M38" s="3" t="s">
        <v>180</v>
      </c>
      <c r="N38" s="11" t="s">
        <v>495</v>
      </c>
      <c r="O38" s="11" t="s">
        <v>496</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5">
      <c r="B39" s="37">
        <f t="shared" si="7"/>
        <v>1018</v>
      </c>
      <c r="C39" s="4">
        <v>1</v>
      </c>
      <c r="D39" s="4">
        <v>2004</v>
      </c>
      <c r="E39" s="4">
        <v>10</v>
      </c>
      <c r="F39" s="3" t="s">
        <v>1</v>
      </c>
      <c r="G39" s="5">
        <v>18</v>
      </c>
      <c r="H39" s="7">
        <v>625.80160000000001</v>
      </c>
      <c r="I39" s="19">
        <v>191389.8688</v>
      </c>
      <c r="J39" s="19" t="s">
        <v>4</v>
      </c>
      <c r="K39" s="19"/>
      <c r="L39" s="3" t="s">
        <v>43</v>
      </c>
      <c r="M39" s="3" t="s">
        <v>180</v>
      </c>
      <c r="N39" s="9" t="s">
        <v>198</v>
      </c>
      <c r="O39" s="10" t="s">
        <v>199</v>
      </c>
      <c r="P39" s="4">
        <f t="shared" si="6"/>
        <v>34</v>
      </c>
      <c r="Q39" s="4" t="str">
        <f t="shared" si="8"/>
        <v>26-35</v>
      </c>
      <c r="R39" s="11">
        <v>1970</v>
      </c>
      <c r="S39" s="4">
        <v>5</v>
      </c>
      <c r="T39" s="4">
        <v>5</v>
      </c>
      <c r="U39" s="3" t="s">
        <v>178</v>
      </c>
      <c r="V39" s="3" t="s">
        <v>5</v>
      </c>
      <c r="W39" s="3" t="s">
        <v>14</v>
      </c>
      <c r="X39" s="3" t="s">
        <v>34</v>
      </c>
      <c r="Y39" s="4">
        <v>3</v>
      </c>
      <c r="Z39" s="3" t="s">
        <v>36</v>
      </c>
      <c r="AA39" s="3" t="s">
        <v>525</v>
      </c>
    </row>
    <row r="40" spans="2:27" ht="14.25" customHeight="1" x14ac:dyDescent="0.35">
      <c r="B40" s="37">
        <f t="shared" si="7"/>
        <v>2050</v>
      </c>
      <c r="C40" s="4">
        <v>2</v>
      </c>
      <c r="D40" s="4">
        <v>2006</v>
      </c>
      <c r="E40" s="4">
        <v>9</v>
      </c>
      <c r="F40" s="3" t="s">
        <v>1</v>
      </c>
      <c r="G40" s="5">
        <v>50</v>
      </c>
      <c r="H40" s="7">
        <v>957.53239999999994</v>
      </c>
      <c r="I40" s="19">
        <v>297008.96519999998</v>
      </c>
      <c r="J40" s="19" t="s">
        <v>4</v>
      </c>
      <c r="K40" s="19"/>
      <c r="L40" s="3" t="s">
        <v>82</v>
      </c>
      <c r="M40" s="3" t="s">
        <v>180</v>
      </c>
      <c r="N40" s="9" t="s">
        <v>300</v>
      </c>
      <c r="O40" s="10" t="s">
        <v>301</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5">
      <c r="B41" s="37">
        <f t="shared" si="7"/>
        <v>2044</v>
      </c>
      <c r="C41" s="4">
        <v>2</v>
      </c>
      <c r="D41" s="4">
        <v>2007</v>
      </c>
      <c r="E41" s="4">
        <v>1</v>
      </c>
      <c r="F41" s="3" t="s">
        <v>1</v>
      </c>
      <c r="G41" s="5">
        <v>44</v>
      </c>
      <c r="H41" s="7">
        <v>722.96439999999996</v>
      </c>
      <c r="I41" s="19">
        <v>250773.1452</v>
      </c>
      <c r="J41" s="19" t="s">
        <v>4</v>
      </c>
      <c r="K41" s="19"/>
      <c r="L41" s="3" t="s">
        <v>96</v>
      </c>
      <c r="M41" s="3" t="s">
        <v>180</v>
      </c>
      <c r="N41" s="9" t="s">
        <v>331</v>
      </c>
      <c r="O41" s="10" t="s">
        <v>332</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5">
      <c r="B42" s="37">
        <f t="shared" si="7"/>
        <v>3039</v>
      </c>
      <c r="C42" s="4">
        <v>3</v>
      </c>
      <c r="D42" s="4">
        <v>2007</v>
      </c>
      <c r="E42" s="12">
        <v>5</v>
      </c>
      <c r="F42" s="3" t="s">
        <v>1</v>
      </c>
      <c r="G42" s="4">
        <v>39</v>
      </c>
      <c r="H42" s="7">
        <v>923.20799999999997</v>
      </c>
      <c r="I42" s="19">
        <v>312211.14399999997</v>
      </c>
      <c r="J42" s="19" t="s">
        <v>4</v>
      </c>
      <c r="K42" s="19"/>
      <c r="L42" s="3" t="s">
        <v>122</v>
      </c>
      <c r="M42" s="3" t="s">
        <v>180</v>
      </c>
      <c r="N42" s="9" t="s">
        <v>342</v>
      </c>
      <c r="O42" s="10" t="s">
        <v>343</v>
      </c>
      <c r="P42" s="4">
        <f t="shared" si="9"/>
        <v>34</v>
      </c>
      <c r="Q42" s="4" t="str">
        <f t="shared" si="8"/>
        <v>26-35</v>
      </c>
      <c r="R42" s="11">
        <v>1973</v>
      </c>
      <c r="S42" s="4">
        <v>12</v>
      </c>
      <c r="T42" s="4">
        <v>15</v>
      </c>
      <c r="U42" s="3" t="s">
        <v>176</v>
      </c>
      <c r="V42" s="3" t="s">
        <v>5</v>
      </c>
      <c r="W42" s="3" t="s">
        <v>20</v>
      </c>
      <c r="X42" s="3" t="s">
        <v>34</v>
      </c>
      <c r="Y42" s="4">
        <v>3</v>
      </c>
      <c r="Z42" s="3" t="s">
        <v>36</v>
      </c>
      <c r="AA42" s="3" t="s">
        <v>525</v>
      </c>
    </row>
    <row r="43" spans="2:27" ht="14.25" customHeight="1" x14ac:dyDescent="0.35">
      <c r="B43" s="37">
        <f t="shared" si="7"/>
        <v>3053</v>
      </c>
      <c r="C43" s="4">
        <v>3</v>
      </c>
      <c r="D43" s="4">
        <v>2007</v>
      </c>
      <c r="E43" s="12">
        <v>12</v>
      </c>
      <c r="F43" s="3" t="s">
        <v>1</v>
      </c>
      <c r="G43" s="4">
        <v>53</v>
      </c>
      <c r="H43" s="7">
        <v>670.24040000000002</v>
      </c>
      <c r="I43" s="19">
        <v>190119.50400000002</v>
      </c>
      <c r="J43" s="19" t="s">
        <v>4</v>
      </c>
      <c r="K43" s="19"/>
      <c r="L43" s="3" t="s">
        <v>167</v>
      </c>
      <c r="M43" s="3" t="s">
        <v>180</v>
      </c>
      <c r="N43" s="9" t="s">
        <v>258</v>
      </c>
      <c r="O43" s="10" t="s">
        <v>259</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5">
      <c r="B44" s="37">
        <f t="shared" si="7"/>
        <v>2041</v>
      </c>
      <c r="C44" s="4">
        <v>2</v>
      </c>
      <c r="D44" s="4">
        <v>2006</v>
      </c>
      <c r="E44" s="4">
        <v>7</v>
      </c>
      <c r="F44" s="3" t="s">
        <v>1</v>
      </c>
      <c r="G44" s="5">
        <v>41</v>
      </c>
      <c r="H44" s="7">
        <v>785.48</v>
      </c>
      <c r="I44" s="19">
        <v>225050.52000000002</v>
      </c>
      <c r="J44" s="19" t="s">
        <v>4</v>
      </c>
      <c r="K44" s="19"/>
      <c r="L44" s="3" t="s">
        <v>73</v>
      </c>
      <c r="M44" s="3" t="s">
        <v>180</v>
      </c>
      <c r="N44" s="9" t="s">
        <v>266</v>
      </c>
      <c r="O44" s="10" t="s">
        <v>267</v>
      </c>
      <c r="P44" s="4">
        <f t="shared" si="9"/>
        <v>35</v>
      </c>
      <c r="Q44" s="4" t="str">
        <f t="shared" si="8"/>
        <v>26-35</v>
      </c>
      <c r="R44" s="11">
        <v>1971</v>
      </c>
      <c r="S44" s="4">
        <v>12</v>
      </c>
      <c r="T44" s="4">
        <v>2</v>
      </c>
      <c r="U44" s="3" t="s">
        <v>176</v>
      </c>
      <c r="V44" s="3" t="s">
        <v>5</v>
      </c>
      <c r="W44" s="3" t="s">
        <v>14</v>
      </c>
      <c r="X44" s="3" t="s">
        <v>34</v>
      </c>
      <c r="Y44" s="4">
        <v>1</v>
      </c>
      <c r="Z44" s="3" t="s">
        <v>36</v>
      </c>
      <c r="AA44" s="3" t="s">
        <v>525</v>
      </c>
    </row>
    <row r="45" spans="2:27" ht="14.25" customHeight="1" x14ac:dyDescent="0.35">
      <c r="B45" s="37">
        <f t="shared" si="7"/>
        <v>5035</v>
      </c>
      <c r="C45" s="4">
        <v>5</v>
      </c>
      <c r="D45" s="4">
        <v>2008</v>
      </c>
      <c r="E45" s="4">
        <v>5</v>
      </c>
      <c r="F45" s="3" t="s">
        <v>1</v>
      </c>
      <c r="G45" s="5">
        <v>35</v>
      </c>
      <c r="H45" s="7">
        <v>798.28440000000001</v>
      </c>
      <c r="I45" s="19">
        <v>261742.742</v>
      </c>
      <c r="J45" s="19" t="s">
        <v>4</v>
      </c>
      <c r="K45" s="19"/>
      <c r="L45" s="3" t="s">
        <v>493</v>
      </c>
      <c r="M45" s="3" t="s">
        <v>180</v>
      </c>
      <c r="N45" s="9" t="s">
        <v>372</v>
      </c>
      <c r="O45" s="10" t="s">
        <v>373</v>
      </c>
      <c r="P45" s="4">
        <f t="shared" si="9"/>
        <v>35</v>
      </c>
      <c r="Q45" s="4" t="str">
        <f t="shared" si="8"/>
        <v>26-35</v>
      </c>
      <c r="R45" s="11">
        <v>1973</v>
      </c>
      <c r="S45" s="4">
        <v>7</v>
      </c>
      <c r="T45" s="4">
        <v>17</v>
      </c>
      <c r="U45" s="3" t="s">
        <v>176</v>
      </c>
      <c r="V45" s="3" t="s">
        <v>5</v>
      </c>
      <c r="W45" s="3" t="s">
        <v>16</v>
      </c>
      <c r="X45" s="3" t="s">
        <v>35</v>
      </c>
      <c r="Y45" s="4">
        <v>5</v>
      </c>
      <c r="Z45" s="3" t="s">
        <v>36</v>
      </c>
      <c r="AA45" s="3" t="s">
        <v>525</v>
      </c>
    </row>
    <row r="46" spans="2:27" ht="14.25" customHeight="1" x14ac:dyDescent="0.35">
      <c r="B46" s="37">
        <f t="shared" si="7"/>
        <v>4005</v>
      </c>
      <c r="C46" s="4">
        <v>4</v>
      </c>
      <c r="D46" s="4">
        <v>2007</v>
      </c>
      <c r="E46" s="4">
        <v>11</v>
      </c>
      <c r="F46" s="3" t="s">
        <v>1</v>
      </c>
      <c r="G46" s="5">
        <v>5</v>
      </c>
      <c r="H46" s="7">
        <v>1121.9451999999999</v>
      </c>
      <c r="I46" s="19">
        <v>344530.88879999996</v>
      </c>
      <c r="J46" s="19" t="s">
        <v>4</v>
      </c>
      <c r="K46" s="19"/>
      <c r="L46" s="3" t="s">
        <v>154</v>
      </c>
      <c r="M46" s="3" t="s">
        <v>180</v>
      </c>
      <c r="N46" s="9" t="s">
        <v>452</v>
      </c>
      <c r="O46" s="10" t="s">
        <v>453</v>
      </c>
      <c r="P46" s="4">
        <f t="shared" si="9"/>
        <v>35</v>
      </c>
      <c r="Q46" s="4" t="str">
        <f t="shared" si="8"/>
        <v>26-35</v>
      </c>
      <c r="R46" s="11">
        <v>1972</v>
      </c>
      <c r="S46" s="4">
        <v>5</v>
      </c>
      <c r="T46" s="4">
        <v>7</v>
      </c>
      <c r="U46" s="3" t="s">
        <v>178</v>
      </c>
      <c r="V46" s="3" t="s">
        <v>6</v>
      </c>
      <c r="W46" s="3" t="s">
        <v>14</v>
      </c>
      <c r="X46" s="3" t="s">
        <v>34</v>
      </c>
      <c r="Y46" s="4">
        <v>5</v>
      </c>
      <c r="Z46" s="3" t="s">
        <v>36</v>
      </c>
      <c r="AA46" s="3" t="s">
        <v>525</v>
      </c>
    </row>
    <row r="47" spans="2:27" ht="14.25" customHeight="1" x14ac:dyDescent="0.35">
      <c r="B47" s="37">
        <f t="shared" si="7"/>
        <v>1032</v>
      </c>
      <c r="C47" s="4">
        <v>1</v>
      </c>
      <c r="D47" s="4">
        <v>2005</v>
      </c>
      <c r="E47" s="4">
        <v>1</v>
      </c>
      <c r="F47" s="3" t="s">
        <v>1</v>
      </c>
      <c r="G47" s="5">
        <v>32</v>
      </c>
      <c r="H47" s="7">
        <v>782.25200000000007</v>
      </c>
      <c r="I47" s="19">
        <v>215410.27600000001</v>
      </c>
      <c r="J47" s="19" t="s">
        <v>4</v>
      </c>
      <c r="K47" s="19"/>
      <c r="L47" s="3" t="s">
        <v>51</v>
      </c>
      <c r="M47" s="3" t="s">
        <v>180</v>
      </c>
      <c r="N47" s="9" t="s">
        <v>217</v>
      </c>
      <c r="O47" s="10" t="s">
        <v>218</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5">
      <c r="B48" s="37">
        <f t="shared" si="7"/>
        <v>3046</v>
      </c>
      <c r="C48" s="4">
        <v>3</v>
      </c>
      <c r="D48" s="4">
        <v>2007</v>
      </c>
      <c r="E48" s="12">
        <v>8</v>
      </c>
      <c r="F48" s="3" t="s">
        <v>1</v>
      </c>
      <c r="G48" s="4">
        <v>46</v>
      </c>
      <c r="H48" s="7">
        <v>923.20799999999997</v>
      </c>
      <c r="I48" s="19">
        <v>252185.992</v>
      </c>
      <c r="J48" s="19" t="s">
        <v>4</v>
      </c>
      <c r="K48" s="19"/>
      <c r="L48" s="3" t="s">
        <v>140</v>
      </c>
      <c r="M48" s="3" t="s">
        <v>180</v>
      </c>
      <c r="N48" s="9" t="s">
        <v>424</v>
      </c>
      <c r="O48" s="10" t="s">
        <v>425</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525</v>
      </c>
    </row>
    <row r="49" spans="1:27" ht="14.25" customHeight="1" x14ac:dyDescent="0.35">
      <c r="B49" s="37">
        <f t="shared" si="7"/>
        <v>1041</v>
      </c>
      <c r="C49" s="4">
        <v>1</v>
      </c>
      <c r="D49" s="4">
        <v>2005</v>
      </c>
      <c r="E49" s="4">
        <v>3</v>
      </c>
      <c r="F49" s="3" t="s">
        <v>1</v>
      </c>
      <c r="G49" s="5">
        <v>41</v>
      </c>
      <c r="H49" s="7">
        <v>1434.0927999999999</v>
      </c>
      <c r="I49" s="19">
        <v>480545.80959999998</v>
      </c>
      <c r="J49" s="19" t="s">
        <v>4</v>
      </c>
      <c r="K49" s="19"/>
      <c r="L49" s="3" t="s">
        <v>53</v>
      </c>
      <c r="M49" s="3" t="s">
        <v>180</v>
      </c>
      <c r="N49" s="9" t="s">
        <v>215</v>
      </c>
      <c r="O49" s="10" t="s">
        <v>216</v>
      </c>
      <c r="P49" s="4">
        <f t="shared" si="10"/>
        <v>37</v>
      </c>
      <c r="Q49" s="4" t="str">
        <f t="shared" si="8"/>
        <v>36-45</v>
      </c>
      <c r="R49" s="11">
        <v>1968</v>
      </c>
      <c r="S49" s="4">
        <v>8</v>
      </c>
      <c r="T49" s="4">
        <v>25</v>
      </c>
      <c r="U49" s="3" t="s">
        <v>176</v>
      </c>
      <c r="V49" s="3" t="s">
        <v>5</v>
      </c>
      <c r="W49" s="3" t="s">
        <v>14</v>
      </c>
      <c r="X49" s="3" t="s">
        <v>34</v>
      </c>
      <c r="Y49" s="4">
        <v>2</v>
      </c>
      <c r="Z49" s="3" t="s">
        <v>37</v>
      </c>
      <c r="AA49" s="3" t="s">
        <v>525</v>
      </c>
    </row>
    <row r="50" spans="1:27" ht="14.25" customHeight="1" x14ac:dyDescent="0.35">
      <c r="B50" s="37">
        <f t="shared" si="7"/>
        <v>1012</v>
      </c>
      <c r="C50" s="4">
        <v>1</v>
      </c>
      <c r="D50" s="4">
        <v>2005</v>
      </c>
      <c r="E50" s="4">
        <v>3</v>
      </c>
      <c r="F50" s="3" t="s">
        <v>1</v>
      </c>
      <c r="G50" s="5">
        <v>12</v>
      </c>
      <c r="H50" s="7">
        <v>1160.3584000000001</v>
      </c>
      <c r="I50" s="19">
        <v>300385.6176</v>
      </c>
      <c r="J50" s="19" t="s">
        <v>4</v>
      </c>
      <c r="K50" s="19"/>
      <c r="L50" s="3" t="s">
        <v>56</v>
      </c>
      <c r="M50" s="3" t="s">
        <v>180</v>
      </c>
      <c r="N50" s="9" t="s">
        <v>206</v>
      </c>
      <c r="O50" s="10" t="s">
        <v>207</v>
      </c>
      <c r="P50" s="4">
        <f t="shared" si="10"/>
        <v>37</v>
      </c>
      <c r="Q50" s="4" t="str">
        <f t="shared" si="8"/>
        <v>36-45</v>
      </c>
      <c r="R50" s="11">
        <v>1968</v>
      </c>
      <c r="S50" s="4">
        <v>9</v>
      </c>
      <c r="T50" s="4">
        <v>8</v>
      </c>
      <c r="U50" s="3" t="s">
        <v>176</v>
      </c>
      <c r="V50" s="3" t="s">
        <v>5</v>
      </c>
      <c r="W50" s="3" t="s">
        <v>14</v>
      </c>
      <c r="X50" s="3" t="s">
        <v>34</v>
      </c>
      <c r="Y50" s="4">
        <v>5</v>
      </c>
      <c r="Z50" s="3" t="s">
        <v>37</v>
      </c>
      <c r="AA50" s="3" t="s">
        <v>525</v>
      </c>
    </row>
    <row r="51" spans="1:27" ht="14.25" customHeight="1" x14ac:dyDescent="0.35">
      <c r="A51" s="11" t="s">
        <v>563</v>
      </c>
      <c r="B51" s="37">
        <f t="shared" si="7"/>
        <v>5033</v>
      </c>
      <c r="C51" s="4">
        <v>5</v>
      </c>
      <c r="D51" s="4">
        <v>2008</v>
      </c>
      <c r="E51" s="4">
        <v>5</v>
      </c>
      <c r="F51" s="3" t="s">
        <v>1</v>
      </c>
      <c r="G51" s="5">
        <v>33</v>
      </c>
      <c r="H51" s="7">
        <v>798.28440000000001</v>
      </c>
      <c r="I51" s="19">
        <v>240539.34760000001</v>
      </c>
      <c r="J51" s="19" t="s">
        <v>4</v>
      </c>
      <c r="K51" s="19"/>
      <c r="L51" s="3" t="s">
        <v>492</v>
      </c>
      <c r="M51" s="3" t="s">
        <v>180</v>
      </c>
      <c r="N51" s="9" t="s">
        <v>374</v>
      </c>
      <c r="O51" s="10" t="s">
        <v>375</v>
      </c>
      <c r="P51" s="4">
        <f t="shared" si="10"/>
        <v>37</v>
      </c>
      <c r="Q51" s="4" t="str">
        <f t="shared" si="8"/>
        <v>36-45</v>
      </c>
      <c r="R51" s="11">
        <v>1971</v>
      </c>
      <c r="S51" s="4">
        <v>8</v>
      </c>
      <c r="T51" s="4">
        <v>20</v>
      </c>
      <c r="U51" s="3" t="s">
        <v>178</v>
      </c>
      <c r="V51" s="3" t="s">
        <v>5</v>
      </c>
      <c r="W51" s="3" t="s">
        <v>14</v>
      </c>
      <c r="X51" s="3" t="s">
        <v>34</v>
      </c>
      <c r="Y51" s="4">
        <v>1</v>
      </c>
      <c r="Z51" s="3" t="s">
        <v>36</v>
      </c>
      <c r="AA51" s="3" t="s">
        <v>525</v>
      </c>
    </row>
    <row r="52" spans="1:27" ht="14.25" customHeight="1" x14ac:dyDescent="0.35">
      <c r="B52" s="37">
        <f t="shared" si="7"/>
        <v>4006</v>
      </c>
      <c r="C52" s="4">
        <v>4</v>
      </c>
      <c r="D52" s="4">
        <v>2006</v>
      </c>
      <c r="E52" s="4">
        <v>7</v>
      </c>
      <c r="F52" s="3" t="s">
        <v>1</v>
      </c>
      <c r="G52" s="5">
        <v>6</v>
      </c>
      <c r="H52" s="7">
        <v>733.18639999999994</v>
      </c>
      <c r="I52" s="19">
        <v>222138.71599999999</v>
      </c>
      <c r="J52" s="19" t="s">
        <v>4</v>
      </c>
      <c r="K52" s="19"/>
      <c r="L52" s="3" t="s">
        <v>514</v>
      </c>
      <c r="M52" s="3" t="s">
        <v>180</v>
      </c>
      <c r="N52" s="9" t="s">
        <v>461</v>
      </c>
      <c r="O52" s="10" t="s">
        <v>462</v>
      </c>
      <c r="P52" s="4">
        <f t="shared" si="10"/>
        <v>37</v>
      </c>
      <c r="Q52" s="4" t="str">
        <f t="shared" si="8"/>
        <v>36-45</v>
      </c>
      <c r="R52" s="11">
        <v>1969</v>
      </c>
      <c r="S52" s="4">
        <v>6</v>
      </c>
      <c r="T52" s="4">
        <v>5</v>
      </c>
      <c r="U52" s="3" t="s">
        <v>176</v>
      </c>
      <c r="V52" s="3" t="s">
        <v>6</v>
      </c>
      <c r="W52" s="3" t="s">
        <v>14</v>
      </c>
      <c r="X52" s="3" t="s">
        <v>34</v>
      </c>
      <c r="Y52" s="4">
        <v>3</v>
      </c>
      <c r="Z52" s="3" t="s">
        <v>36</v>
      </c>
      <c r="AA52" s="3" t="s">
        <v>525</v>
      </c>
    </row>
    <row r="53" spans="1:27" ht="14.25" customHeight="1" x14ac:dyDescent="0.35">
      <c r="B53" s="37">
        <f t="shared" si="7"/>
        <v>5040</v>
      </c>
      <c r="C53" s="4">
        <v>5</v>
      </c>
      <c r="D53" s="4">
        <v>2007</v>
      </c>
      <c r="E53" s="4">
        <v>12</v>
      </c>
      <c r="F53" s="3" t="s">
        <v>1</v>
      </c>
      <c r="G53" s="5">
        <v>40</v>
      </c>
      <c r="H53" s="7">
        <v>798.28440000000001</v>
      </c>
      <c r="I53" s="19">
        <v>228410.054</v>
      </c>
      <c r="J53" s="19" t="s">
        <v>4</v>
      </c>
      <c r="K53" s="19"/>
      <c r="L53" s="3" t="s">
        <v>161</v>
      </c>
      <c r="M53" s="3" t="s">
        <v>180</v>
      </c>
      <c r="N53" s="9" t="s">
        <v>469</v>
      </c>
      <c r="O53" s="10" t="s">
        <v>470</v>
      </c>
      <c r="P53" s="4">
        <f t="shared" si="10"/>
        <v>37</v>
      </c>
      <c r="Q53" s="4" t="str">
        <f t="shared" si="8"/>
        <v>36-45</v>
      </c>
      <c r="R53" s="11">
        <v>1970</v>
      </c>
      <c r="S53" s="4">
        <v>4</v>
      </c>
      <c r="T53" s="4">
        <v>1</v>
      </c>
      <c r="U53" s="3" t="s">
        <v>176</v>
      </c>
      <c r="V53" s="3" t="s">
        <v>5</v>
      </c>
      <c r="W53" s="3" t="s">
        <v>14</v>
      </c>
      <c r="X53" s="3" t="s">
        <v>35</v>
      </c>
      <c r="Y53" s="4">
        <v>4</v>
      </c>
      <c r="Z53" s="3" t="s">
        <v>36</v>
      </c>
      <c r="AA53" s="3" t="s">
        <v>525</v>
      </c>
    </row>
    <row r="54" spans="1:27" ht="14.25" customHeight="1" x14ac:dyDescent="0.35">
      <c r="B54" s="37">
        <f t="shared" si="7"/>
        <v>4013</v>
      </c>
      <c r="C54" s="4">
        <v>4</v>
      </c>
      <c r="D54" s="4">
        <v>2007</v>
      </c>
      <c r="E54" s="4">
        <v>1</v>
      </c>
      <c r="F54" s="3" t="s">
        <v>1</v>
      </c>
      <c r="G54" s="5">
        <v>13</v>
      </c>
      <c r="H54" s="7">
        <v>733.18639999999994</v>
      </c>
      <c r="I54" s="19">
        <v>197053.51439999999</v>
      </c>
      <c r="J54" s="19" t="s">
        <v>4</v>
      </c>
      <c r="K54" s="19"/>
      <c r="L54" s="3" t="s">
        <v>171</v>
      </c>
      <c r="M54" s="3" t="s">
        <v>180</v>
      </c>
      <c r="N54" s="9" t="s">
        <v>248</v>
      </c>
      <c r="O54" s="10" t="s">
        <v>249</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5">
      <c r="B55" s="37">
        <f t="shared" si="7"/>
        <v>1003</v>
      </c>
      <c r="C55" s="4">
        <v>1</v>
      </c>
      <c r="D55" s="4">
        <v>2005</v>
      </c>
      <c r="E55" s="4">
        <v>6</v>
      </c>
      <c r="F55" s="3" t="s">
        <v>0</v>
      </c>
      <c r="G55" s="5">
        <v>3</v>
      </c>
      <c r="H55" s="7">
        <v>717.04639999999995</v>
      </c>
      <c r="I55" s="19">
        <v>193660.62079999998</v>
      </c>
      <c r="J55" s="19" t="s">
        <v>4</v>
      </c>
      <c r="K55" s="19"/>
      <c r="L55" s="3" t="s">
        <v>58</v>
      </c>
      <c r="M55" s="3" t="s">
        <v>180</v>
      </c>
      <c r="N55" s="9" t="s">
        <v>228</v>
      </c>
      <c r="O55" s="10" t="s">
        <v>229</v>
      </c>
      <c r="P55" s="4">
        <f t="shared" si="10"/>
        <v>38</v>
      </c>
      <c r="Q55" s="4" t="str">
        <f t="shared" si="8"/>
        <v>36-45</v>
      </c>
      <c r="R55" s="11">
        <v>1967</v>
      </c>
      <c r="S55" s="4">
        <v>4</v>
      </c>
      <c r="T55" s="4">
        <v>13</v>
      </c>
      <c r="U55" s="3" t="s">
        <v>176</v>
      </c>
      <c r="V55" s="3" t="s">
        <v>5</v>
      </c>
      <c r="W55" s="3" t="s">
        <v>16</v>
      </c>
      <c r="X55" s="3" t="s">
        <v>34</v>
      </c>
      <c r="Y55" s="4">
        <v>1</v>
      </c>
      <c r="Z55" s="3" t="s">
        <v>37</v>
      </c>
      <c r="AA55" s="3" t="s">
        <v>525</v>
      </c>
    </row>
    <row r="56" spans="1:27" ht="14.25" customHeight="1" x14ac:dyDescent="0.35">
      <c r="B56" s="37">
        <f t="shared" si="7"/>
        <v>2009</v>
      </c>
      <c r="C56" s="4">
        <v>2</v>
      </c>
      <c r="D56" s="4">
        <v>2007</v>
      </c>
      <c r="E56" s="4">
        <v>3</v>
      </c>
      <c r="F56" s="3" t="s">
        <v>1</v>
      </c>
      <c r="G56" s="5">
        <v>9</v>
      </c>
      <c r="H56" s="7">
        <v>747.49720000000002</v>
      </c>
      <c r="I56" s="19">
        <v>237060.1488</v>
      </c>
      <c r="J56" s="19" t="s">
        <v>4</v>
      </c>
      <c r="K56" s="19"/>
      <c r="L56" s="3" t="s">
        <v>103</v>
      </c>
      <c r="M56" s="3" t="s">
        <v>180</v>
      </c>
      <c r="N56" s="9" t="s">
        <v>344</v>
      </c>
      <c r="O56" s="10" t="s">
        <v>345</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5">
      <c r="B57" s="37">
        <f t="shared" si="7"/>
        <v>4024</v>
      </c>
      <c r="C57" s="4">
        <v>4</v>
      </c>
      <c r="D57" s="4">
        <v>2007</v>
      </c>
      <c r="E57" s="4">
        <v>11</v>
      </c>
      <c r="F57" s="3" t="s">
        <v>1</v>
      </c>
      <c r="G57" s="5">
        <v>24</v>
      </c>
      <c r="H57" s="7">
        <v>1121.9451999999999</v>
      </c>
      <c r="I57" s="19">
        <v>372001.69679999998</v>
      </c>
      <c r="J57" s="19" t="s">
        <v>4</v>
      </c>
      <c r="K57" s="19"/>
      <c r="L57" s="3" t="s">
        <v>151</v>
      </c>
      <c r="M57" s="3" t="s">
        <v>180</v>
      </c>
      <c r="N57" s="9" t="s">
        <v>448</v>
      </c>
      <c r="O57" s="10" t="s">
        <v>449</v>
      </c>
      <c r="P57" s="4">
        <f t="shared" si="10"/>
        <v>38</v>
      </c>
      <c r="Q57" s="4" t="str">
        <f t="shared" si="8"/>
        <v>36-45</v>
      </c>
      <c r="R57" s="11">
        <v>1969</v>
      </c>
      <c r="S57" s="4">
        <v>10</v>
      </c>
      <c r="T57" s="4">
        <v>14</v>
      </c>
      <c r="U57" s="3" t="s">
        <v>178</v>
      </c>
      <c r="V57" s="3" t="s">
        <v>5</v>
      </c>
      <c r="W57" s="3" t="s">
        <v>14</v>
      </c>
      <c r="X57" s="3" t="s">
        <v>34</v>
      </c>
      <c r="Y57" s="4">
        <v>5</v>
      </c>
      <c r="Z57" s="3" t="s">
        <v>37</v>
      </c>
      <c r="AA57" s="3" t="s">
        <v>525</v>
      </c>
    </row>
    <row r="58" spans="1:27" ht="14.25" customHeight="1" x14ac:dyDescent="0.35">
      <c r="B58" s="37">
        <f t="shared" si="7"/>
        <v>4012</v>
      </c>
      <c r="C58" s="4">
        <v>4</v>
      </c>
      <c r="D58" s="4">
        <v>2007</v>
      </c>
      <c r="E58" s="4">
        <v>11</v>
      </c>
      <c r="F58" s="3" t="s">
        <v>1</v>
      </c>
      <c r="G58" s="5">
        <v>12</v>
      </c>
      <c r="H58" s="7">
        <v>1121.9451999999999</v>
      </c>
      <c r="I58" s="19">
        <v>290031.25879999995</v>
      </c>
      <c r="J58" s="19" t="s">
        <v>4</v>
      </c>
      <c r="K58" s="19"/>
      <c r="L58" s="3" t="s">
        <v>157</v>
      </c>
      <c r="M58" s="3" t="s">
        <v>180</v>
      </c>
      <c r="N58" s="9" t="s">
        <v>465</v>
      </c>
      <c r="O58" s="10" t="s">
        <v>466</v>
      </c>
      <c r="P58" s="4">
        <f t="shared" si="10"/>
        <v>38</v>
      </c>
      <c r="Q58" s="4" t="str">
        <f t="shared" si="8"/>
        <v>36-45</v>
      </c>
      <c r="R58" s="11">
        <v>1969</v>
      </c>
      <c r="S58" s="4">
        <v>10</v>
      </c>
      <c r="T58" s="4">
        <v>17</v>
      </c>
      <c r="U58" s="3" t="s">
        <v>178</v>
      </c>
      <c r="V58" s="3" t="s">
        <v>5</v>
      </c>
      <c r="W58" s="3" t="s">
        <v>14</v>
      </c>
      <c r="X58" s="3" t="s">
        <v>34</v>
      </c>
      <c r="Y58" s="4">
        <v>5</v>
      </c>
      <c r="Z58" s="3" t="s">
        <v>36</v>
      </c>
      <c r="AA58" s="3" t="s">
        <v>525</v>
      </c>
    </row>
    <row r="59" spans="1:27" ht="14.25" customHeight="1" x14ac:dyDescent="0.35">
      <c r="B59" s="37">
        <f t="shared" si="7"/>
        <v>1035</v>
      </c>
      <c r="C59" s="4">
        <v>1</v>
      </c>
      <c r="D59" s="4">
        <v>2004</v>
      </c>
      <c r="E59" s="4">
        <v>10</v>
      </c>
      <c r="F59" s="3" t="s">
        <v>1</v>
      </c>
      <c r="G59" s="5">
        <v>35</v>
      </c>
      <c r="H59" s="7">
        <v>827.87439999999992</v>
      </c>
      <c r="I59" s="19">
        <v>238811.06399999998</v>
      </c>
      <c r="J59" s="19" t="s">
        <v>4</v>
      </c>
      <c r="K59" s="19"/>
      <c r="L59" s="3" t="s">
        <v>47</v>
      </c>
      <c r="M59" s="3" t="s">
        <v>180</v>
      </c>
      <c r="N59" s="9" t="s">
        <v>190</v>
      </c>
      <c r="O59" s="10" t="s">
        <v>191</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5">
      <c r="B60" s="37">
        <f t="shared" si="7"/>
        <v>2017</v>
      </c>
      <c r="C60" s="4">
        <v>2</v>
      </c>
      <c r="D60" s="4">
        <v>2007</v>
      </c>
      <c r="E60" s="4">
        <v>3</v>
      </c>
      <c r="F60" s="3" t="s">
        <v>1</v>
      </c>
      <c r="G60" s="5">
        <v>17</v>
      </c>
      <c r="H60" s="7">
        <v>747.49720000000002</v>
      </c>
      <c r="I60" s="19">
        <v>199054.1992</v>
      </c>
      <c r="J60" s="19" t="s">
        <v>4</v>
      </c>
      <c r="K60" s="19"/>
      <c r="L60" s="3" t="s">
        <v>104</v>
      </c>
      <c r="M60" s="3" t="s">
        <v>180</v>
      </c>
      <c r="N60" s="9" t="s">
        <v>354</v>
      </c>
      <c r="O60" s="10" t="s">
        <v>355</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5">
      <c r="B61" s="37">
        <f t="shared" si="7"/>
        <v>4051</v>
      </c>
      <c r="C61" s="4">
        <v>4</v>
      </c>
      <c r="D61" s="4">
        <v>2007</v>
      </c>
      <c r="E61" s="4">
        <v>3</v>
      </c>
      <c r="F61" s="3" t="s">
        <v>1</v>
      </c>
      <c r="G61" s="5">
        <v>51</v>
      </c>
      <c r="H61" s="7">
        <v>1608.8352</v>
      </c>
      <c r="I61" s="19">
        <v>496266.40639999998</v>
      </c>
      <c r="J61" s="19" t="s">
        <v>4</v>
      </c>
      <c r="K61" s="19"/>
      <c r="L61" s="3" t="s">
        <v>502</v>
      </c>
      <c r="M61" s="3" t="s">
        <v>180</v>
      </c>
      <c r="N61" s="9" t="s">
        <v>403</v>
      </c>
      <c r="O61" s="10" t="s">
        <v>404</v>
      </c>
      <c r="P61" s="4">
        <f t="shared" si="11"/>
        <v>39</v>
      </c>
      <c r="Q61" s="4" t="str">
        <f t="shared" si="8"/>
        <v>36-45</v>
      </c>
      <c r="R61" s="11">
        <v>1968</v>
      </c>
      <c r="S61" s="4">
        <v>5</v>
      </c>
      <c r="T61" s="4">
        <v>11</v>
      </c>
      <c r="U61" s="3" t="s">
        <v>178</v>
      </c>
      <c r="V61" s="3" t="s">
        <v>5</v>
      </c>
      <c r="W61" s="3" t="s">
        <v>14</v>
      </c>
      <c r="X61" s="3" t="s">
        <v>34</v>
      </c>
      <c r="Y61" s="4">
        <v>4</v>
      </c>
      <c r="Z61" s="3" t="s">
        <v>37</v>
      </c>
      <c r="AA61" s="11" t="s">
        <v>525</v>
      </c>
    </row>
    <row r="62" spans="1:27" ht="14.25" customHeight="1" x14ac:dyDescent="0.35">
      <c r="B62" s="37">
        <f t="shared" si="7"/>
        <v>3014</v>
      </c>
      <c r="C62" s="4">
        <v>3</v>
      </c>
      <c r="D62" s="4">
        <v>2007</v>
      </c>
      <c r="E62" s="12">
        <v>7</v>
      </c>
      <c r="F62" s="3" t="s">
        <v>1</v>
      </c>
      <c r="G62" s="4">
        <v>14</v>
      </c>
      <c r="H62" s="7">
        <v>1132.0595999999998</v>
      </c>
      <c r="I62" s="19">
        <v>346906.89319999993</v>
      </c>
      <c r="J62" s="19" t="s">
        <v>4</v>
      </c>
      <c r="K62" s="19"/>
      <c r="L62" s="3" t="s">
        <v>132</v>
      </c>
      <c r="M62" s="3" t="s">
        <v>180</v>
      </c>
      <c r="N62" s="9" t="s">
        <v>393</v>
      </c>
      <c r="O62" s="10" t="s">
        <v>394</v>
      </c>
      <c r="P62" s="4">
        <f t="shared" si="11"/>
        <v>39</v>
      </c>
      <c r="Q62" s="4" t="str">
        <f t="shared" si="8"/>
        <v>36-45</v>
      </c>
      <c r="R62" s="11">
        <v>1968</v>
      </c>
      <c r="S62" s="4">
        <v>12</v>
      </c>
      <c r="T62" s="4">
        <v>20</v>
      </c>
      <c r="U62" s="3" t="s">
        <v>178</v>
      </c>
      <c r="V62" s="3" t="s">
        <v>5</v>
      </c>
      <c r="W62" s="3" t="s">
        <v>14</v>
      </c>
      <c r="X62" s="3" t="s">
        <v>34</v>
      </c>
      <c r="Y62" s="4">
        <v>3</v>
      </c>
      <c r="Z62" s="3" t="s">
        <v>37</v>
      </c>
      <c r="AA62" s="3" t="s">
        <v>525</v>
      </c>
    </row>
    <row r="63" spans="1:27" ht="14.25" customHeight="1" x14ac:dyDescent="0.35">
      <c r="B63" s="37">
        <f t="shared" si="7"/>
        <v>2051</v>
      </c>
      <c r="C63" s="4">
        <v>2</v>
      </c>
      <c r="D63" s="4">
        <v>2007</v>
      </c>
      <c r="E63" s="4">
        <v>9</v>
      </c>
      <c r="F63" s="3" t="s">
        <v>1</v>
      </c>
      <c r="G63" s="5">
        <v>51</v>
      </c>
      <c r="H63" s="7">
        <v>1383.8436000000002</v>
      </c>
      <c r="I63" s="19">
        <v>376964.61560000002</v>
      </c>
      <c r="J63" s="19" t="s">
        <v>4</v>
      </c>
      <c r="K63" s="19"/>
      <c r="L63" s="3" t="s">
        <v>141</v>
      </c>
      <c r="M63" s="3" t="s">
        <v>180</v>
      </c>
      <c r="N63" s="9" t="s">
        <v>346</v>
      </c>
      <c r="O63" s="10" t="s">
        <v>347</v>
      </c>
      <c r="P63" s="4">
        <f t="shared" si="11"/>
        <v>39</v>
      </c>
      <c r="Q63" s="4" t="str">
        <f t="shared" si="8"/>
        <v>36-45</v>
      </c>
      <c r="R63" s="11">
        <v>1968</v>
      </c>
      <c r="S63" s="4">
        <v>8</v>
      </c>
      <c r="T63" s="4">
        <v>14</v>
      </c>
      <c r="U63" s="3" t="s">
        <v>178</v>
      </c>
      <c r="V63" s="3" t="s">
        <v>5</v>
      </c>
      <c r="W63" s="3" t="s">
        <v>14</v>
      </c>
      <c r="X63" s="3" t="s">
        <v>34</v>
      </c>
      <c r="Y63" s="4">
        <v>3</v>
      </c>
      <c r="Z63" s="3" t="s">
        <v>37</v>
      </c>
      <c r="AA63" s="3" t="s">
        <v>525</v>
      </c>
    </row>
    <row r="64" spans="1:27" ht="14.25" customHeight="1" x14ac:dyDescent="0.35">
      <c r="B64" s="37">
        <f t="shared" si="7"/>
        <v>2025</v>
      </c>
      <c r="C64" s="4">
        <v>2</v>
      </c>
      <c r="D64" s="4">
        <v>2007</v>
      </c>
      <c r="E64" s="4">
        <v>2</v>
      </c>
      <c r="F64" s="3" t="s">
        <v>1</v>
      </c>
      <c r="G64" s="5">
        <v>25</v>
      </c>
      <c r="H64" s="7">
        <v>927.83479999999997</v>
      </c>
      <c r="I64" s="19">
        <v>315733.15360000002</v>
      </c>
      <c r="J64" s="19" t="s">
        <v>4</v>
      </c>
      <c r="K64" s="19"/>
      <c r="L64" s="3" t="s">
        <v>101</v>
      </c>
      <c r="M64" s="3" t="s">
        <v>180</v>
      </c>
      <c r="N64" s="11" t="s">
        <v>486</v>
      </c>
      <c r="O64" s="11" t="s">
        <v>487</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5">
      <c r="B65" s="37">
        <f t="shared" si="7"/>
        <v>3047</v>
      </c>
      <c r="C65" s="4">
        <v>3</v>
      </c>
      <c r="D65" s="4">
        <v>2007</v>
      </c>
      <c r="E65" s="12">
        <v>3</v>
      </c>
      <c r="F65" s="3" t="s">
        <v>1</v>
      </c>
      <c r="G65" s="4">
        <v>47</v>
      </c>
      <c r="H65" s="7">
        <v>669.1644</v>
      </c>
      <c r="I65" s="19">
        <v>188273.7304</v>
      </c>
      <c r="J65" s="19" t="s">
        <v>4</v>
      </c>
      <c r="K65" s="19"/>
      <c r="L65" s="3" t="s">
        <v>106</v>
      </c>
      <c r="M65" s="3" t="s">
        <v>180</v>
      </c>
      <c r="N65" s="9" t="s">
        <v>352</v>
      </c>
      <c r="O65" s="10" t="s">
        <v>353</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5">
      <c r="B66" s="37">
        <f t="shared" si="7"/>
        <v>2046</v>
      </c>
      <c r="C66" s="4">
        <v>2</v>
      </c>
      <c r="D66" s="4">
        <v>2007</v>
      </c>
      <c r="E66" s="4">
        <v>3</v>
      </c>
      <c r="F66" s="3" t="s">
        <v>1</v>
      </c>
      <c r="G66" s="5">
        <v>46</v>
      </c>
      <c r="H66" s="7">
        <v>928.1576</v>
      </c>
      <c r="I66" s="19">
        <v>253831.02480000001</v>
      </c>
      <c r="J66" s="19" t="s">
        <v>4</v>
      </c>
      <c r="K66" s="19"/>
      <c r="L66" s="3" t="s">
        <v>107</v>
      </c>
      <c r="M66" s="3" t="s">
        <v>180</v>
      </c>
      <c r="N66" s="9" t="s">
        <v>358</v>
      </c>
      <c r="O66" s="10" t="s">
        <v>359</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5">
      <c r="B67" s="37">
        <f t="shared" si="7"/>
        <v>5016</v>
      </c>
      <c r="C67" s="4">
        <v>5</v>
      </c>
      <c r="D67" s="4">
        <v>2007</v>
      </c>
      <c r="E67" s="4">
        <v>6</v>
      </c>
      <c r="F67" s="3" t="s">
        <v>1</v>
      </c>
      <c r="G67" s="5">
        <v>16</v>
      </c>
      <c r="H67" s="7">
        <v>798.49959999999987</v>
      </c>
      <c r="I67" s="19">
        <v>278575.86879999994</v>
      </c>
      <c r="J67" s="19" t="s">
        <v>4</v>
      </c>
      <c r="K67" s="19"/>
      <c r="L67" s="3" t="s">
        <v>501</v>
      </c>
      <c r="M67" s="3" t="s">
        <v>180</v>
      </c>
      <c r="N67" s="9" t="s">
        <v>395</v>
      </c>
      <c r="O67" s="10" t="s">
        <v>396</v>
      </c>
      <c r="P67" s="4">
        <f t="shared" si="11"/>
        <v>40</v>
      </c>
      <c r="Q67" s="4" t="str">
        <f t="shared" si="8"/>
        <v>36-45</v>
      </c>
      <c r="R67" s="11">
        <v>1967</v>
      </c>
      <c r="S67" s="4">
        <v>2</v>
      </c>
      <c r="T67" s="4">
        <v>2.9999999999999996</v>
      </c>
      <c r="U67" s="3" t="s">
        <v>178</v>
      </c>
      <c r="V67" s="3" t="s">
        <v>5</v>
      </c>
      <c r="W67" s="3" t="s">
        <v>19</v>
      </c>
      <c r="X67" s="3" t="s">
        <v>35</v>
      </c>
      <c r="Y67" s="4">
        <v>2</v>
      </c>
      <c r="Z67" s="3" t="s">
        <v>36</v>
      </c>
      <c r="AA67" s="3" t="s">
        <v>182</v>
      </c>
    </row>
    <row r="68" spans="2:27" ht="14.25" customHeight="1" x14ac:dyDescent="0.35">
      <c r="B68" s="37">
        <f t="shared" si="7"/>
        <v>4041</v>
      </c>
      <c r="C68" s="4">
        <v>4</v>
      </c>
      <c r="D68" s="4">
        <v>2007</v>
      </c>
      <c r="E68" s="4">
        <v>10</v>
      </c>
      <c r="F68" s="3" t="s">
        <v>1</v>
      </c>
      <c r="G68" s="5">
        <v>41</v>
      </c>
      <c r="H68" s="7">
        <v>1305.6184000000001</v>
      </c>
      <c r="I68" s="19">
        <v>402081.79600000003</v>
      </c>
      <c r="J68" s="19" t="s">
        <v>4</v>
      </c>
      <c r="K68" s="19"/>
      <c r="L68" s="3" t="s">
        <v>150</v>
      </c>
      <c r="M68" s="3" t="s">
        <v>180</v>
      </c>
      <c r="N68" s="9" t="s">
        <v>246</v>
      </c>
      <c r="O68" s="10" t="s">
        <v>247</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5">
      <c r="B69" s="37">
        <f t="shared" si="7"/>
        <v>4018</v>
      </c>
      <c r="C69" s="4">
        <v>4</v>
      </c>
      <c r="D69" s="4">
        <v>2007</v>
      </c>
      <c r="E69" s="4">
        <v>11</v>
      </c>
      <c r="F69" s="3" t="s">
        <v>1</v>
      </c>
      <c r="G69" s="5">
        <v>18</v>
      </c>
      <c r="H69" s="7">
        <v>1121.9451999999999</v>
      </c>
      <c r="I69" s="19">
        <v>310832.58759999997</v>
      </c>
      <c r="J69" s="19" t="s">
        <v>4</v>
      </c>
      <c r="K69" s="19"/>
      <c r="L69" s="3" t="s">
        <v>159</v>
      </c>
      <c r="M69" s="3" t="s">
        <v>180</v>
      </c>
      <c r="N69" s="9" t="s">
        <v>475</v>
      </c>
      <c r="O69" s="10" t="s">
        <v>476</v>
      </c>
      <c r="P69" s="4">
        <f t="shared" si="11"/>
        <v>40</v>
      </c>
      <c r="Q69" s="4" t="str">
        <f t="shared" si="8"/>
        <v>36-45</v>
      </c>
      <c r="R69" s="11">
        <v>1967</v>
      </c>
      <c r="S69" s="4">
        <v>10</v>
      </c>
      <c r="T69" s="4">
        <v>17</v>
      </c>
      <c r="U69" s="3" t="s">
        <v>178</v>
      </c>
      <c r="V69" s="3" t="s">
        <v>5</v>
      </c>
      <c r="W69" s="3" t="s">
        <v>14</v>
      </c>
      <c r="X69" s="3" t="s">
        <v>34</v>
      </c>
      <c r="Y69" s="4">
        <v>5</v>
      </c>
      <c r="Z69" s="3" t="s">
        <v>36</v>
      </c>
      <c r="AA69" s="3" t="s">
        <v>525</v>
      </c>
    </row>
    <row r="70" spans="2:27" ht="14.25" customHeight="1" x14ac:dyDescent="0.35">
      <c r="B70" s="37">
        <f t="shared" ref="B70:B101" si="12">C70*1000+G70</f>
        <v>2005</v>
      </c>
      <c r="C70" s="4">
        <v>2</v>
      </c>
      <c r="D70" s="4">
        <v>2006</v>
      </c>
      <c r="E70" s="4">
        <v>9</v>
      </c>
      <c r="F70" s="3" t="s">
        <v>1</v>
      </c>
      <c r="G70" s="5">
        <v>5</v>
      </c>
      <c r="H70" s="7">
        <v>785.48</v>
      </c>
      <c r="I70" s="19">
        <v>257183.48</v>
      </c>
      <c r="J70" s="19" t="s">
        <v>4</v>
      </c>
      <c r="K70" s="19"/>
      <c r="L70" s="3" t="s">
        <v>81</v>
      </c>
      <c r="M70" s="3" t="s">
        <v>180</v>
      </c>
      <c r="N70" s="9" t="s">
        <v>268</v>
      </c>
      <c r="O70" s="10" t="s">
        <v>269</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5">
      <c r="B71" s="37">
        <f t="shared" si="12"/>
        <v>2010</v>
      </c>
      <c r="C71" s="4">
        <v>2</v>
      </c>
      <c r="D71" s="4">
        <v>2006</v>
      </c>
      <c r="E71" s="4">
        <v>11</v>
      </c>
      <c r="F71" s="3" t="s">
        <v>1</v>
      </c>
      <c r="G71" s="5">
        <v>10</v>
      </c>
      <c r="H71" s="7">
        <v>927.08159999999998</v>
      </c>
      <c r="I71" s="19">
        <v>326885.33600000001</v>
      </c>
      <c r="J71" s="19" t="s">
        <v>4</v>
      </c>
      <c r="K71" s="19"/>
      <c r="L71" s="3" t="s">
        <v>91</v>
      </c>
      <c r="M71" s="3" t="s">
        <v>180</v>
      </c>
      <c r="N71" s="9" t="s">
        <v>306</v>
      </c>
      <c r="O71" s="10" t="s">
        <v>307</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5">
      <c r="B72" s="37">
        <f t="shared" si="12"/>
        <v>2022</v>
      </c>
      <c r="C72" s="4">
        <v>2</v>
      </c>
      <c r="D72" s="4">
        <v>2007</v>
      </c>
      <c r="E72" s="4">
        <v>1</v>
      </c>
      <c r="F72" s="3" t="s">
        <v>1</v>
      </c>
      <c r="G72" s="5">
        <v>22</v>
      </c>
      <c r="H72" s="7">
        <v>1109.2483999999999</v>
      </c>
      <c r="I72" s="19">
        <v>344568.74280000001</v>
      </c>
      <c r="J72" s="19" t="s">
        <v>4</v>
      </c>
      <c r="K72" s="19"/>
      <c r="L72" s="3" t="s">
        <v>97</v>
      </c>
      <c r="M72" s="3" t="s">
        <v>180</v>
      </c>
      <c r="N72" s="9" t="s">
        <v>333</v>
      </c>
      <c r="O72" s="10" t="s">
        <v>334</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5">
      <c r="B73" s="37">
        <f t="shared" si="12"/>
        <v>2047</v>
      </c>
      <c r="C73" s="4">
        <v>2</v>
      </c>
      <c r="D73" s="4">
        <v>2007</v>
      </c>
      <c r="E73" s="4">
        <v>2</v>
      </c>
      <c r="F73" s="3" t="s">
        <v>1</v>
      </c>
      <c r="G73" s="5">
        <v>47</v>
      </c>
      <c r="H73" s="7">
        <v>649.79639999999995</v>
      </c>
      <c r="I73" s="19">
        <v>214631.68039999998</v>
      </c>
      <c r="J73" s="19" t="s">
        <v>4</v>
      </c>
      <c r="K73" s="19"/>
      <c r="L73" s="3" t="s">
        <v>99</v>
      </c>
      <c r="M73" s="3" t="s">
        <v>180</v>
      </c>
      <c r="N73" s="9" t="s">
        <v>338</v>
      </c>
      <c r="O73" s="10" t="s">
        <v>339</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5">
      <c r="B74" s="37">
        <f t="shared" si="12"/>
        <v>2012</v>
      </c>
      <c r="C74" s="4">
        <v>2</v>
      </c>
      <c r="D74" s="4">
        <v>2007</v>
      </c>
      <c r="E74" s="4">
        <v>4</v>
      </c>
      <c r="F74" s="3" t="s">
        <v>1</v>
      </c>
      <c r="G74" s="5">
        <v>12</v>
      </c>
      <c r="H74" s="7">
        <v>785.48</v>
      </c>
      <c r="I74" s="19">
        <v>237207.67999999999</v>
      </c>
      <c r="J74" s="19" t="s">
        <v>4</v>
      </c>
      <c r="K74" s="19"/>
      <c r="L74" s="3" t="s">
        <v>118</v>
      </c>
      <c r="M74" s="3" t="s">
        <v>180</v>
      </c>
      <c r="N74" s="9" t="s">
        <v>385</v>
      </c>
      <c r="O74" s="10" t="s">
        <v>386</v>
      </c>
      <c r="P74" s="4">
        <f t="shared" si="11"/>
        <v>41</v>
      </c>
      <c r="Q74" s="4" t="str">
        <f t="shared" si="13"/>
        <v>36-45</v>
      </c>
      <c r="R74" s="11">
        <v>1966</v>
      </c>
      <c r="S74" s="4">
        <v>5</v>
      </c>
      <c r="T74" s="4">
        <v>26</v>
      </c>
      <c r="U74" s="3" t="s">
        <v>178</v>
      </c>
      <c r="V74" s="3" t="s">
        <v>5</v>
      </c>
      <c r="W74" s="3" t="s">
        <v>14</v>
      </c>
      <c r="X74" s="3" t="s">
        <v>34</v>
      </c>
      <c r="Y74" s="4">
        <v>5</v>
      </c>
      <c r="Z74" s="3" t="s">
        <v>36</v>
      </c>
      <c r="AA74" s="3" t="s">
        <v>525</v>
      </c>
    </row>
    <row r="75" spans="2:27" ht="14.25" customHeight="1" x14ac:dyDescent="0.35">
      <c r="B75" s="37">
        <f t="shared" si="12"/>
        <v>3038</v>
      </c>
      <c r="C75" s="4">
        <v>3</v>
      </c>
      <c r="D75" s="4">
        <v>2007</v>
      </c>
      <c r="E75" s="12">
        <v>5</v>
      </c>
      <c r="F75" s="3" t="s">
        <v>1</v>
      </c>
      <c r="G75" s="4">
        <v>38</v>
      </c>
      <c r="H75" s="7">
        <v>1596.3536000000001</v>
      </c>
      <c r="I75" s="19">
        <v>464549.19040000002</v>
      </c>
      <c r="J75" s="19" t="s">
        <v>4</v>
      </c>
      <c r="K75" s="19"/>
      <c r="L75" s="3" t="s">
        <v>121</v>
      </c>
      <c r="M75" s="3" t="s">
        <v>180</v>
      </c>
      <c r="N75" s="9" t="s">
        <v>389</v>
      </c>
      <c r="O75" s="10" t="s">
        <v>390</v>
      </c>
      <c r="P75" s="4">
        <f t="shared" si="11"/>
        <v>41</v>
      </c>
      <c r="Q75" s="4" t="str">
        <f t="shared" si="13"/>
        <v>36-45</v>
      </c>
      <c r="R75" s="11">
        <v>1966</v>
      </c>
      <c r="S75" s="4">
        <v>8</v>
      </c>
      <c r="T75" s="4">
        <v>11</v>
      </c>
      <c r="U75" s="3" t="s">
        <v>176</v>
      </c>
      <c r="V75" s="3" t="s">
        <v>5</v>
      </c>
      <c r="W75" s="3" t="s">
        <v>14</v>
      </c>
      <c r="X75" s="3" t="s">
        <v>34</v>
      </c>
      <c r="Y75" s="4">
        <v>4</v>
      </c>
      <c r="Z75" s="3" t="s">
        <v>36</v>
      </c>
      <c r="AA75" s="3" t="s">
        <v>525</v>
      </c>
    </row>
    <row r="76" spans="2:27" ht="14.25" customHeight="1" x14ac:dyDescent="0.35">
      <c r="B76" s="37">
        <f t="shared" si="12"/>
        <v>4030</v>
      </c>
      <c r="C76" s="4">
        <v>4</v>
      </c>
      <c r="D76" s="4">
        <v>2007</v>
      </c>
      <c r="E76" s="4">
        <v>11</v>
      </c>
      <c r="F76" s="3" t="s">
        <v>1</v>
      </c>
      <c r="G76" s="5">
        <v>30</v>
      </c>
      <c r="H76" s="7">
        <v>1121.9451999999999</v>
      </c>
      <c r="I76" s="19">
        <v>310577.03959999996</v>
      </c>
      <c r="J76" s="19" t="s">
        <v>4</v>
      </c>
      <c r="K76" s="19"/>
      <c r="L76" s="3" t="s">
        <v>158</v>
      </c>
      <c r="M76" s="3" t="s">
        <v>180</v>
      </c>
      <c r="N76" s="9" t="s">
        <v>463</v>
      </c>
      <c r="O76" s="10" t="s">
        <v>464</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5">
      <c r="B77" s="37">
        <f t="shared" si="12"/>
        <v>3017</v>
      </c>
      <c r="C77" s="4">
        <v>3</v>
      </c>
      <c r="D77" s="4">
        <v>2007</v>
      </c>
      <c r="E77" s="12">
        <v>12</v>
      </c>
      <c r="F77" s="3" t="s">
        <v>1</v>
      </c>
      <c r="G77" s="4">
        <v>17</v>
      </c>
      <c r="H77" s="7">
        <v>743.40840000000003</v>
      </c>
      <c r="I77" s="19">
        <v>205098.2108</v>
      </c>
      <c r="J77" s="19" t="s">
        <v>4</v>
      </c>
      <c r="K77" s="19"/>
      <c r="L77" s="3" t="s">
        <v>165</v>
      </c>
      <c r="M77" s="3" t="s">
        <v>180</v>
      </c>
      <c r="N77" s="9" t="s">
        <v>260</v>
      </c>
      <c r="O77" s="10" t="s">
        <v>261</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5">
      <c r="B78" s="37">
        <f t="shared" si="12"/>
        <v>1045</v>
      </c>
      <c r="C78" s="4">
        <v>1</v>
      </c>
      <c r="D78" s="4">
        <v>2004</v>
      </c>
      <c r="E78" s="4">
        <v>10</v>
      </c>
      <c r="F78" s="3" t="s">
        <v>1</v>
      </c>
      <c r="G78" s="5">
        <v>45</v>
      </c>
      <c r="H78" s="7">
        <v>756.21280000000002</v>
      </c>
      <c r="I78" s="19">
        <v>248525.11680000002</v>
      </c>
      <c r="J78" s="19" t="s">
        <v>4</v>
      </c>
      <c r="K78" s="19"/>
      <c r="L78" s="3" t="s">
        <v>46</v>
      </c>
      <c r="M78" s="3" t="s">
        <v>180</v>
      </c>
      <c r="N78" s="9" t="s">
        <v>202</v>
      </c>
      <c r="O78" s="10" t="s">
        <v>203</v>
      </c>
      <c r="P78" s="4">
        <f t="shared" si="11"/>
        <v>42</v>
      </c>
      <c r="Q78" s="4" t="str">
        <f t="shared" si="13"/>
        <v>36-45</v>
      </c>
      <c r="R78" s="11">
        <v>1962</v>
      </c>
      <c r="S78" s="4">
        <v>11</v>
      </c>
      <c r="T78" s="4">
        <v>26</v>
      </c>
      <c r="U78" s="3" t="s">
        <v>176</v>
      </c>
      <c r="V78" s="3" t="s">
        <v>5</v>
      </c>
      <c r="W78" s="3" t="s">
        <v>14</v>
      </c>
      <c r="X78" s="3" t="s">
        <v>34</v>
      </c>
      <c r="Y78" s="4">
        <v>1</v>
      </c>
      <c r="Z78" s="3" t="s">
        <v>36</v>
      </c>
      <c r="AA78" s="3" t="s">
        <v>525</v>
      </c>
    </row>
    <row r="79" spans="2:27" ht="14.25" customHeight="1" x14ac:dyDescent="0.35">
      <c r="B79" s="37">
        <f t="shared" si="12"/>
        <v>2040</v>
      </c>
      <c r="C79" s="4">
        <v>2</v>
      </c>
      <c r="D79" s="4">
        <v>2006</v>
      </c>
      <c r="E79" s="4">
        <v>10</v>
      </c>
      <c r="F79" s="3" t="s">
        <v>1</v>
      </c>
      <c r="G79" s="5">
        <v>40</v>
      </c>
      <c r="H79" s="7">
        <v>649.79639999999995</v>
      </c>
      <c r="I79" s="19">
        <v>224463.86599999998</v>
      </c>
      <c r="J79" s="19" t="s">
        <v>4</v>
      </c>
      <c r="K79" s="19"/>
      <c r="L79" s="3" t="s">
        <v>87</v>
      </c>
      <c r="M79" s="3" t="s">
        <v>180</v>
      </c>
      <c r="N79" s="9" t="s">
        <v>312</v>
      </c>
      <c r="O79" s="10" t="s">
        <v>313</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5">
      <c r="B80" s="37">
        <f t="shared" si="12"/>
        <v>2042</v>
      </c>
      <c r="C80" s="4">
        <v>2</v>
      </c>
      <c r="D80" s="4">
        <v>2006</v>
      </c>
      <c r="E80" s="4">
        <v>11</v>
      </c>
      <c r="F80" s="3" t="s">
        <v>1</v>
      </c>
      <c r="G80" s="5">
        <v>42</v>
      </c>
      <c r="H80" s="7">
        <v>785.48</v>
      </c>
      <c r="I80" s="19">
        <v>220606.28</v>
      </c>
      <c r="J80" s="19" t="s">
        <v>4</v>
      </c>
      <c r="K80" s="19"/>
      <c r="L80" s="3" t="s">
        <v>89</v>
      </c>
      <c r="M80" s="3" t="s">
        <v>180</v>
      </c>
      <c r="N80" s="9" t="s">
        <v>302</v>
      </c>
      <c r="O80" s="10" t="s">
        <v>303</v>
      </c>
      <c r="P80" s="4">
        <f>IF((D80-R80)=0," ",D80-R80)</f>
        <v>42</v>
      </c>
      <c r="Q80" s="4" t="str">
        <f t="shared" si="13"/>
        <v>36-45</v>
      </c>
      <c r="R80" s="11">
        <v>1964</v>
      </c>
      <c r="S80" s="4">
        <v>11</v>
      </c>
      <c r="T80" s="4">
        <v>30</v>
      </c>
      <c r="U80" s="3" t="s">
        <v>178</v>
      </c>
      <c r="V80" s="3" t="s">
        <v>5</v>
      </c>
      <c r="W80" s="3" t="s">
        <v>14</v>
      </c>
      <c r="X80" s="3" t="s">
        <v>34</v>
      </c>
      <c r="Y80" s="4">
        <v>4</v>
      </c>
      <c r="Z80" s="3" t="s">
        <v>36</v>
      </c>
      <c r="AA80" s="3" t="s">
        <v>525</v>
      </c>
    </row>
    <row r="81" spans="2:27" ht="14.25" customHeight="1" x14ac:dyDescent="0.35">
      <c r="B81" s="37">
        <f t="shared" si="12"/>
        <v>2048</v>
      </c>
      <c r="C81" s="4">
        <v>2</v>
      </c>
      <c r="D81" s="4">
        <v>2007</v>
      </c>
      <c r="E81" s="4">
        <v>3</v>
      </c>
      <c r="F81" s="3" t="s">
        <v>1</v>
      </c>
      <c r="G81" s="5">
        <v>48</v>
      </c>
      <c r="H81" s="7">
        <v>785.48</v>
      </c>
      <c r="I81" s="19">
        <v>220865</v>
      </c>
      <c r="J81" s="19" t="s">
        <v>4</v>
      </c>
      <c r="K81" s="19"/>
      <c r="L81" s="3" t="s">
        <v>112</v>
      </c>
      <c r="M81" s="3" t="s">
        <v>180</v>
      </c>
      <c r="N81" s="9" t="s">
        <v>370</v>
      </c>
      <c r="O81" s="10" t="s">
        <v>371</v>
      </c>
      <c r="P81" s="4">
        <f>IF((D81-R81)=0," ",D81-R81)</f>
        <v>42</v>
      </c>
      <c r="Q81" s="4" t="str">
        <f t="shared" si="13"/>
        <v>36-45</v>
      </c>
      <c r="R81" s="11">
        <v>1965</v>
      </c>
      <c r="S81" s="4">
        <v>4</v>
      </c>
      <c r="T81" s="4">
        <v>4</v>
      </c>
      <c r="U81" s="3" t="s">
        <v>176</v>
      </c>
      <c r="V81" s="3" t="s">
        <v>5</v>
      </c>
      <c r="W81" s="3" t="s">
        <v>15</v>
      </c>
      <c r="X81" s="3" t="s">
        <v>35</v>
      </c>
      <c r="Y81" s="4">
        <v>3</v>
      </c>
      <c r="Z81" s="3" t="s">
        <v>37</v>
      </c>
      <c r="AA81" s="3" t="s">
        <v>525</v>
      </c>
    </row>
    <row r="82" spans="2:27" ht="14.25" customHeight="1" x14ac:dyDescent="0.35">
      <c r="B82" s="37">
        <f t="shared" si="12"/>
        <v>3049</v>
      </c>
      <c r="C82" s="4">
        <v>3</v>
      </c>
      <c r="D82" s="4">
        <v>2007</v>
      </c>
      <c r="E82" s="12">
        <v>4</v>
      </c>
      <c r="F82" s="3" t="s">
        <v>1</v>
      </c>
      <c r="G82" s="4">
        <v>49</v>
      </c>
      <c r="H82" s="7">
        <v>1283.4528</v>
      </c>
      <c r="I82" s="19">
        <v>338181.18080000003</v>
      </c>
      <c r="J82" s="19" t="s">
        <v>4</v>
      </c>
      <c r="K82" s="19"/>
      <c r="L82" s="3" t="s">
        <v>115</v>
      </c>
      <c r="M82" s="3" t="s">
        <v>180</v>
      </c>
      <c r="N82" s="11" t="s">
        <v>491</v>
      </c>
      <c r="O82" s="11" t="s">
        <v>376</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5">
      <c r="B83" s="37">
        <f t="shared" si="12"/>
        <v>1017</v>
      </c>
      <c r="C83" s="4">
        <v>1</v>
      </c>
      <c r="D83" s="4">
        <v>2005</v>
      </c>
      <c r="E83" s="4">
        <v>2</v>
      </c>
      <c r="F83" s="3" t="s">
        <v>1</v>
      </c>
      <c r="G83" s="5">
        <v>17</v>
      </c>
      <c r="H83" s="7">
        <v>1434.0927999999999</v>
      </c>
      <c r="I83" s="19">
        <v>432679.91199999995</v>
      </c>
      <c r="J83" s="19" t="s">
        <v>4</v>
      </c>
      <c r="K83" s="19"/>
      <c r="L83" s="3" t="s">
        <v>52</v>
      </c>
      <c r="M83" s="3" t="s">
        <v>180</v>
      </c>
      <c r="N83" s="9" t="s">
        <v>196</v>
      </c>
      <c r="O83" s="10" t="s">
        <v>197</v>
      </c>
      <c r="P83" s="4">
        <f>D83-R83</f>
        <v>43</v>
      </c>
      <c r="Q83" s="4" t="str">
        <f t="shared" si="13"/>
        <v>36-45</v>
      </c>
      <c r="R83" s="11">
        <v>1962</v>
      </c>
      <c r="S83" s="4">
        <v>8</v>
      </c>
      <c r="T83" s="4">
        <v>10</v>
      </c>
      <c r="U83" s="3" t="s">
        <v>176</v>
      </c>
      <c r="V83" s="3" t="s">
        <v>5</v>
      </c>
      <c r="W83" s="3" t="s">
        <v>14</v>
      </c>
      <c r="X83" s="3" t="s">
        <v>34</v>
      </c>
      <c r="Y83" s="4">
        <v>1</v>
      </c>
      <c r="Z83" s="3" t="s">
        <v>37</v>
      </c>
      <c r="AA83" s="3" t="s">
        <v>525</v>
      </c>
    </row>
    <row r="84" spans="2:27" ht="14.25" customHeight="1" x14ac:dyDescent="0.35">
      <c r="B84" s="37">
        <f t="shared" si="12"/>
        <v>1039</v>
      </c>
      <c r="C84" s="4">
        <v>1</v>
      </c>
      <c r="D84" s="4">
        <v>2006</v>
      </c>
      <c r="E84" s="4">
        <v>6</v>
      </c>
      <c r="F84" s="3" t="s">
        <v>1</v>
      </c>
      <c r="G84" s="5">
        <v>39</v>
      </c>
      <c r="H84" s="7">
        <v>782.25200000000007</v>
      </c>
      <c r="I84" s="19">
        <v>196220.04800000001</v>
      </c>
      <c r="J84" s="19" t="s">
        <v>4</v>
      </c>
      <c r="K84" s="19"/>
      <c r="L84" s="3" t="s">
        <v>70</v>
      </c>
      <c r="M84" s="3" t="s">
        <v>180</v>
      </c>
      <c r="N84" s="9" t="s">
        <v>252</v>
      </c>
      <c r="O84" s="10" t="s">
        <v>253</v>
      </c>
      <c r="P84" s="4">
        <f>D84-R84</f>
        <v>49</v>
      </c>
      <c r="Q84" s="4" t="str">
        <f t="shared" si="13"/>
        <v>46-55</v>
      </c>
      <c r="R84" s="11">
        <v>1957</v>
      </c>
      <c r="S84" s="4">
        <v>10</v>
      </c>
      <c r="T84" s="4">
        <v>28.999999999999996</v>
      </c>
      <c r="U84" s="3" t="s">
        <v>178</v>
      </c>
      <c r="V84" s="3" t="s">
        <v>5</v>
      </c>
      <c r="W84" s="3" t="s">
        <v>14</v>
      </c>
      <c r="X84" s="3" t="s">
        <v>34</v>
      </c>
      <c r="Y84" s="4">
        <v>3</v>
      </c>
      <c r="Z84" s="3" t="s">
        <v>37</v>
      </c>
      <c r="AA84" s="3" t="s">
        <v>525</v>
      </c>
    </row>
    <row r="85" spans="2:27" ht="14.25" customHeight="1" x14ac:dyDescent="0.35">
      <c r="B85" s="37">
        <f t="shared" si="12"/>
        <v>2049</v>
      </c>
      <c r="C85" s="4">
        <v>2</v>
      </c>
      <c r="D85" s="4">
        <v>2006</v>
      </c>
      <c r="E85" s="4">
        <v>11</v>
      </c>
      <c r="F85" s="3" t="s">
        <v>1</v>
      </c>
      <c r="G85" s="5">
        <v>49</v>
      </c>
      <c r="H85" s="7">
        <v>1288.6176</v>
      </c>
      <c r="I85" s="19">
        <v>323915.8112</v>
      </c>
      <c r="J85" s="19" t="s">
        <v>4</v>
      </c>
      <c r="K85" s="19"/>
      <c r="L85" s="3" t="s">
        <v>93</v>
      </c>
      <c r="M85" s="3" t="s">
        <v>180</v>
      </c>
      <c r="N85" s="9" t="s">
        <v>321</v>
      </c>
      <c r="O85" s="10" t="s">
        <v>322</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5">
      <c r="B86" s="37">
        <f t="shared" si="12"/>
        <v>3054</v>
      </c>
      <c r="C86" s="4">
        <v>3</v>
      </c>
      <c r="D86" s="4">
        <v>2007</v>
      </c>
      <c r="E86" s="12">
        <v>5</v>
      </c>
      <c r="F86" s="3" t="s">
        <v>1</v>
      </c>
      <c r="G86" s="4">
        <v>54</v>
      </c>
      <c r="H86" s="7">
        <v>781.0684</v>
      </c>
      <c r="I86" s="19">
        <v>200719.01519999999</v>
      </c>
      <c r="J86" s="19" t="s">
        <v>4</v>
      </c>
      <c r="K86" s="19"/>
      <c r="L86" s="3" t="s">
        <v>124</v>
      </c>
      <c r="M86" s="3" t="s">
        <v>180</v>
      </c>
      <c r="N86" s="9" t="s">
        <v>399</v>
      </c>
      <c r="O86" s="10" t="s">
        <v>400</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5">
      <c r="B87" s="37">
        <f t="shared" si="12"/>
        <v>3055</v>
      </c>
      <c r="C87" s="4">
        <v>3</v>
      </c>
      <c r="D87" s="4">
        <v>2007</v>
      </c>
      <c r="E87" s="12">
        <v>5</v>
      </c>
      <c r="F87" s="3" t="s">
        <v>1</v>
      </c>
      <c r="G87" s="4">
        <v>55</v>
      </c>
      <c r="H87" s="7">
        <v>1222.336</v>
      </c>
      <c r="I87" s="19">
        <v>380809.52</v>
      </c>
      <c r="J87" s="19" t="s">
        <v>4</v>
      </c>
      <c r="K87" s="19"/>
      <c r="L87" s="3" t="s">
        <v>124</v>
      </c>
      <c r="M87" s="3" t="s">
        <v>180</v>
      </c>
      <c r="N87" s="9" t="s">
        <v>399</v>
      </c>
      <c r="O87" s="10" t="s">
        <v>400</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5">
      <c r="B88" s="37">
        <f t="shared" si="12"/>
        <v>3042</v>
      </c>
      <c r="C88" s="4">
        <v>3</v>
      </c>
      <c r="D88" s="4">
        <v>2007</v>
      </c>
      <c r="E88" s="12">
        <v>7</v>
      </c>
      <c r="F88" s="3" t="s">
        <v>1</v>
      </c>
      <c r="G88" s="4">
        <v>42</v>
      </c>
      <c r="H88" s="7">
        <v>781.0684</v>
      </c>
      <c r="I88" s="19">
        <v>213942.5624</v>
      </c>
      <c r="J88" s="19" t="s">
        <v>4</v>
      </c>
      <c r="K88" s="19"/>
      <c r="L88" s="3" t="s">
        <v>135</v>
      </c>
      <c r="M88" s="3" t="s">
        <v>180</v>
      </c>
      <c r="N88" s="9" t="s">
        <v>410</v>
      </c>
      <c r="O88" s="10" t="s">
        <v>411</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5">
      <c r="B89" s="37">
        <f t="shared" si="12"/>
        <v>1038</v>
      </c>
      <c r="C89" s="4">
        <v>1</v>
      </c>
      <c r="D89" s="4">
        <v>2004</v>
      </c>
      <c r="E89" s="4">
        <v>8</v>
      </c>
      <c r="F89" s="3" t="s">
        <v>1</v>
      </c>
      <c r="G89" s="5">
        <v>38</v>
      </c>
      <c r="H89" s="7">
        <v>743.0856</v>
      </c>
      <c r="I89" s="19">
        <v>207581.42720000001</v>
      </c>
      <c r="J89" s="19" t="s">
        <v>4</v>
      </c>
      <c r="K89" s="19"/>
      <c r="L89" s="3" t="s">
        <v>42</v>
      </c>
      <c r="M89" s="3" t="s">
        <v>180</v>
      </c>
      <c r="N89" s="9" t="s">
        <v>192</v>
      </c>
      <c r="O89" s="10" t="s">
        <v>193</v>
      </c>
      <c r="P89" s="4">
        <f>IF((D89-R89)=0," ",D89-R89)</f>
        <v>48</v>
      </c>
      <c r="Q89" s="4" t="str">
        <f t="shared" si="13"/>
        <v>46-55</v>
      </c>
      <c r="R89" s="11">
        <v>1956</v>
      </c>
      <c r="S89" s="4">
        <v>6</v>
      </c>
      <c r="T89" s="4">
        <v>17</v>
      </c>
      <c r="U89" s="3" t="s">
        <v>178</v>
      </c>
      <c r="V89" s="3" t="s">
        <v>5</v>
      </c>
      <c r="W89" s="3" t="s">
        <v>14</v>
      </c>
      <c r="X89" s="3" t="s">
        <v>34</v>
      </c>
      <c r="Y89" s="4">
        <v>2</v>
      </c>
      <c r="Z89" s="3" t="s">
        <v>37</v>
      </c>
      <c r="AA89" s="3" t="s">
        <v>525</v>
      </c>
    </row>
    <row r="90" spans="2:27" ht="14.25" customHeight="1" x14ac:dyDescent="0.35">
      <c r="B90" s="37">
        <f t="shared" si="12"/>
        <v>2020</v>
      </c>
      <c r="C90" s="4">
        <v>2</v>
      </c>
      <c r="D90" s="4">
        <v>2006</v>
      </c>
      <c r="E90" s="4">
        <v>10</v>
      </c>
      <c r="F90" s="3" t="s">
        <v>1</v>
      </c>
      <c r="G90" s="5">
        <v>20</v>
      </c>
      <c r="H90" s="7">
        <v>785.48</v>
      </c>
      <c r="I90" s="19">
        <v>241671.52000000002</v>
      </c>
      <c r="J90" s="19" t="s">
        <v>4</v>
      </c>
      <c r="K90" s="19"/>
      <c r="L90" s="3" t="s">
        <v>86</v>
      </c>
      <c r="M90" s="3" t="s">
        <v>180</v>
      </c>
      <c r="N90" s="9" t="s">
        <v>325</v>
      </c>
      <c r="O90" s="10" t="s">
        <v>326</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525</v>
      </c>
    </row>
    <row r="91" spans="2:27" ht="14.25" customHeight="1" x14ac:dyDescent="0.35">
      <c r="B91" s="37">
        <f t="shared" si="12"/>
        <v>2014</v>
      </c>
      <c r="C91" s="4">
        <v>2</v>
      </c>
      <c r="D91" s="4">
        <v>2007</v>
      </c>
      <c r="E91" s="4">
        <v>2</v>
      </c>
      <c r="F91" s="3" t="s">
        <v>1</v>
      </c>
      <c r="G91" s="5">
        <v>14</v>
      </c>
      <c r="H91" s="7">
        <v>1109.2483999999999</v>
      </c>
      <c r="I91" s="19">
        <v>336695.2524</v>
      </c>
      <c r="J91" s="19" t="s">
        <v>4</v>
      </c>
      <c r="K91" s="19"/>
      <c r="L91" s="3" t="s">
        <v>100</v>
      </c>
      <c r="M91" s="3" t="s">
        <v>180</v>
      </c>
      <c r="N91" s="9" t="s">
        <v>317</v>
      </c>
      <c r="O91" s="10" t="s">
        <v>318</v>
      </c>
      <c r="P91" s="4">
        <f t="shared" si="14"/>
        <v>44</v>
      </c>
      <c r="Q91" s="4" t="str">
        <f t="shared" si="13"/>
        <v>36-45</v>
      </c>
      <c r="R91" s="11">
        <v>1963</v>
      </c>
      <c r="S91" s="4">
        <v>11</v>
      </c>
      <c r="T91" s="4">
        <v>5</v>
      </c>
      <c r="U91" s="3" t="s">
        <v>176</v>
      </c>
      <c r="V91" s="3" t="s">
        <v>5</v>
      </c>
      <c r="W91" s="3" t="s">
        <v>14</v>
      </c>
      <c r="X91" s="3" t="s">
        <v>35</v>
      </c>
      <c r="Y91" s="4">
        <v>4</v>
      </c>
      <c r="Z91" s="3" t="s">
        <v>36</v>
      </c>
      <c r="AA91" s="3" t="s">
        <v>525</v>
      </c>
    </row>
    <row r="92" spans="2:27" ht="14.25" customHeight="1" x14ac:dyDescent="0.35">
      <c r="B92" s="37">
        <f t="shared" si="12"/>
        <v>3001</v>
      </c>
      <c r="C92" s="4">
        <v>3</v>
      </c>
      <c r="D92" s="5">
        <v>2007</v>
      </c>
      <c r="E92" s="12">
        <v>8</v>
      </c>
      <c r="F92" s="3" t="s">
        <v>1</v>
      </c>
      <c r="G92" s="4">
        <v>1</v>
      </c>
      <c r="H92" s="7">
        <v>579.74879999999996</v>
      </c>
      <c r="I92" s="19">
        <v>171262.6544</v>
      </c>
      <c r="J92" s="19" t="s">
        <v>4</v>
      </c>
      <c r="K92" s="19"/>
      <c r="L92" s="3" t="s">
        <v>100</v>
      </c>
      <c r="M92" s="3" t="s">
        <v>180</v>
      </c>
      <c r="N92" s="9" t="s">
        <v>317</v>
      </c>
      <c r="O92" s="10" t="s">
        <v>318</v>
      </c>
      <c r="P92" s="4">
        <f t="shared" si="14"/>
        <v>44</v>
      </c>
      <c r="Q92" s="4" t="str">
        <f t="shared" si="13"/>
        <v>36-45</v>
      </c>
      <c r="R92" s="11">
        <v>1963</v>
      </c>
      <c r="S92" s="4">
        <v>11</v>
      </c>
      <c r="T92" s="4">
        <v>5</v>
      </c>
      <c r="U92" s="3" t="s">
        <v>176</v>
      </c>
      <c r="V92" s="3" t="s">
        <v>5</v>
      </c>
      <c r="W92" s="3" t="s">
        <v>14</v>
      </c>
      <c r="X92" s="3" t="s">
        <v>35</v>
      </c>
      <c r="Y92" s="4">
        <v>5</v>
      </c>
      <c r="Z92" s="3" t="s">
        <v>36</v>
      </c>
      <c r="AA92" s="3" t="s">
        <v>525</v>
      </c>
    </row>
    <row r="93" spans="2:27" ht="14.25" customHeight="1" x14ac:dyDescent="0.35">
      <c r="B93" s="37">
        <f t="shared" si="12"/>
        <v>3043</v>
      </c>
      <c r="C93" s="4">
        <v>3</v>
      </c>
      <c r="D93" s="4">
        <v>2007</v>
      </c>
      <c r="E93" s="12">
        <v>11</v>
      </c>
      <c r="F93" s="3" t="s">
        <v>1</v>
      </c>
      <c r="G93" s="4">
        <v>43</v>
      </c>
      <c r="H93" s="7">
        <v>1128.4012</v>
      </c>
      <c r="I93" s="19">
        <v>299159.1384</v>
      </c>
      <c r="J93" s="19" t="s">
        <v>4</v>
      </c>
      <c r="K93" s="19"/>
      <c r="L93" s="3" t="s">
        <v>100</v>
      </c>
      <c r="M93" s="3" t="s">
        <v>180</v>
      </c>
      <c r="N93" s="9" t="s">
        <v>317</v>
      </c>
      <c r="O93" s="10" t="s">
        <v>318</v>
      </c>
      <c r="P93" s="4">
        <f t="shared" si="14"/>
        <v>44</v>
      </c>
      <c r="Q93" s="4" t="str">
        <f t="shared" si="13"/>
        <v>36-45</v>
      </c>
      <c r="R93" s="11">
        <v>1963</v>
      </c>
      <c r="S93" s="4">
        <v>11</v>
      </c>
      <c r="T93" s="4">
        <v>5</v>
      </c>
      <c r="U93" s="3" t="s">
        <v>176</v>
      </c>
      <c r="V93" s="3" t="s">
        <v>5</v>
      </c>
      <c r="W93" s="3" t="s">
        <v>14</v>
      </c>
      <c r="X93" s="3" t="s">
        <v>34</v>
      </c>
      <c r="Y93" s="4">
        <v>5</v>
      </c>
      <c r="Z93" s="3" t="s">
        <v>36</v>
      </c>
      <c r="AA93" s="3" t="s">
        <v>525</v>
      </c>
    </row>
    <row r="94" spans="2:27" ht="14.25" customHeight="1" x14ac:dyDescent="0.35">
      <c r="B94" s="37">
        <f t="shared" si="12"/>
        <v>2016</v>
      </c>
      <c r="C94" s="4">
        <v>2</v>
      </c>
      <c r="D94" s="4">
        <v>2007</v>
      </c>
      <c r="E94" s="4">
        <v>3</v>
      </c>
      <c r="F94" s="3" t="s">
        <v>1</v>
      </c>
      <c r="G94" s="5">
        <v>16</v>
      </c>
      <c r="H94" s="7">
        <v>701.65959999999995</v>
      </c>
      <c r="I94" s="19">
        <v>212265.66799999998</v>
      </c>
      <c r="J94" s="19" t="s">
        <v>4</v>
      </c>
      <c r="K94" s="19"/>
      <c r="L94" s="3" t="s">
        <v>108</v>
      </c>
      <c r="M94" s="3" t="s">
        <v>180</v>
      </c>
      <c r="N94" s="9" t="s">
        <v>356</v>
      </c>
      <c r="O94" s="10" t="s">
        <v>357</v>
      </c>
      <c r="P94" s="4">
        <f t="shared" si="14"/>
        <v>44</v>
      </c>
      <c r="Q94" s="4" t="str">
        <f t="shared" si="13"/>
        <v>36-45</v>
      </c>
      <c r="R94" s="11">
        <v>1963</v>
      </c>
      <c r="S94" s="4">
        <v>2</v>
      </c>
      <c r="T94" s="4">
        <v>1</v>
      </c>
      <c r="U94" s="3" t="s">
        <v>176</v>
      </c>
      <c r="V94" s="3" t="s">
        <v>5</v>
      </c>
      <c r="W94" s="3" t="s">
        <v>20</v>
      </c>
      <c r="X94" s="3" t="s">
        <v>34</v>
      </c>
      <c r="Y94" s="4">
        <v>2</v>
      </c>
      <c r="Z94" s="3" t="s">
        <v>36</v>
      </c>
      <c r="AA94" s="3" t="s">
        <v>525</v>
      </c>
    </row>
    <row r="95" spans="2:27" ht="14.25" customHeight="1" x14ac:dyDescent="0.35">
      <c r="B95" s="37">
        <f t="shared" si="12"/>
        <v>4049</v>
      </c>
      <c r="C95" s="4">
        <v>4</v>
      </c>
      <c r="D95" s="4">
        <v>2008</v>
      </c>
      <c r="E95" s="4">
        <v>1</v>
      </c>
      <c r="F95" s="3" t="s">
        <v>1</v>
      </c>
      <c r="G95" s="5">
        <v>49</v>
      </c>
      <c r="H95" s="7">
        <v>1336.93</v>
      </c>
      <c r="I95" s="19">
        <v>388515.14</v>
      </c>
      <c r="J95" s="19" t="s">
        <v>4</v>
      </c>
      <c r="K95" s="19"/>
      <c r="L95" s="3" t="s">
        <v>170</v>
      </c>
      <c r="M95" s="3" t="s">
        <v>180</v>
      </c>
      <c r="N95" s="9" t="s">
        <v>242</v>
      </c>
      <c r="O95" s="10" t="s">
        <v>243</v>
      </c>
      <c r="P95" s="4">
        <f t="shared" si="14"/>
        <v>44</v>
      </c>
      <c r="Q95" s="4" t="str">
        <f t="shared" si="13"/>
        <v>36-45</v>
      </c>
      <c r="R95" s="11">
        <v>1964</v>
      </c>
      <c r="S95" s="4">
        <v>9</v>
      </c>
      <c r="T95" s="4">
        <v>24</v>
      </c>
      <c r="U95" s="3" t="s">
        <v>178</v>
      </c>
      <c r="V95" s="3" t="s">
        <v>5</v>
      </c>
      <c r="W95" s="3" t="s">
        <v>14</v>
      </c>
      <c r="X95" s="3" t="s">
        <v>34</v>
      </c>
      <c r="Y95" s="4">
        <v>5</v>
      </c>
      <c r="Z95" s="3" t="s">
        <v>36</v>
      </c>
      <c r="AA95" s="3" t="s">
        <v>182</v>
      </c>
    </row>
    <row r="96" spans="2:27" ht="14.25" customHeight="1" x14ac:dyDescent="0.35">
      <c r="B96" s="37">
        <f t="shared" si="12"/>
        <v>4022</v>
      </c>
      <c r="C96" s="4">
        <v>4</v>
      </c>
      <c r="D96" s="4">
        <v>2007</v>
      </c>
      <c r="E96" s="4">
        <v>8</v>
      </c>
      <c r="F96" s="3" t="s">
        <v>1</v>
      </c>
      <c r="G96" s="5">
        <v>22</v>
      </c>
      <c r="H96" s="7">
        <v>794.51840000000004</v>
      </c>
      <c r="I96" s="19">
        <v>263790.81440000003</v>
      </c>
      <c r="J96" s="19" t="s">
        <v>4</v>
      </c>
      <c r="K96" s="19"/>
      <c r="L96" s="3" t="s">
        <v>489</v>
      </c>
      <c r="M96" s="3" t="s">
        <v>180</v>
      </c>
      <c r="N96" s="9" t="s">
        <v>288</v>
      </c>
      <c r="O96" s="10" t="s">
        <v>289</v>
      </c>
      <c r="P96" s="4">
        <f t="shared" si="14"/>
        <v>45</v>
      </c>
      <c r="Q96" s="4" t="str">
        <f t="shared" si="13"/>
        <v>36-45</v>
      </c>
      <c r="R96" s="11">
        <v>1962</v>
      </c>
      <c r="S96" s="4">
        <v>8</v>
      </c>
      <c r="T96" s="4">
        <v>25</v>
      </c>
      <c r="U96" s="3" t="s">
        <v>178</v>
      </c>
      <c r="V96" s="3" t="s">
        <v>5</v>
      </c>
      <c r="W96" s="3" t="s">
        <v>14</v>
      </c>
      <c r="X96" s="3" t="s">
        <v>34</v>
      </c>
      <c r="Y96" s="4">
        <v>4</v>
      </c>
      <c r="Z96" s="3" t="s">
        <v>37</v>
      </c>
      <c r="AA96" s="3" t="s">
        <v>525</v>
      </c>
    </row>
    <row r="97" spans="2:27" ht="14.25" customHeight="1" x14ac:dyDescent="0.35">
      <c r="B97" s="37">
        <f t="shared" si="12"/>
        <v>3059</v>
      </c>
      <c r="C97" s="4">
        <v>3</v>
      </c>
      <c r="D97" s="4">
        <v>2007</v>
      </c>
      <c r="E97" s="12">
        <v>6</v>
      </c>
      <c r="F97" s="3" t="s">
        <v>1</v>
      </c>
      <c r="G97" s="4">
        <v>59</v>
      </c>
      <c r="H97" s="7">
        <v>1171.5488</v>
      </c>
      <c r="I97" s="19">
        <v>367976.45760000002</v>
      </c>
      <c r="J97" s="19" t="s">
        <v>4</v>
      </c>
      <c r="K97" s="19"/>
      <c r="L97" s="3" t="s">
        <v>129</v>
      </c>
      <c r="M97" s="3" t="s">
        <v>180</v>
      </c>
      <c r="N97" s="9" t="s">
        <v>405</v>
      </c>
      <c r="O97" s="10" t="s">
        <v>406</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5">
      <c r="B98" s="37">
        <f t="shared" si="12"/>
        <v>4034</v>
      </c>
      <c r="C98" s="4">
        <v>4</v>
      </c>
      <c r="D98" s="4">
        <v>2007</v>
      </c>
      <c r="E98" s="4">
        <v>10</v>
      </c>
      <c r="F98" s="3" t="s">
        <v>1</v>
      </c>
      <c r="G98" s="5">
        <v>34</v>
      </c>
      <c r="H98" s="7">
        <v>794.51840000000004</v>
      </c>
      <c r="I98" s="19">
        <v>243052.59039999999</v>
      </c>
      <c r="J98" s="19" t="s">
        <v>4</v>
      </c>
      <c r="K98" s="19"/>
      <c r="L98" s="3" t="s">
        <v>147</v>
      </c>
      <c r="M98" s="3" t="s">
        <v>180</v>
      </c>
      <c r="N98" s="9" t="s">
        <v>434</v>
      </c>
      <c r="O98" s="10" t="s">
        <v>435</v>
      </c>
      <c r="P98" s="4">
        <f t="shared" si="14"/>
        <v>45</v>
      </c>
      <c r="Q98" s="4" t="str">
        <f t="shared" si="13"/>
        <v>36-45</v>
      </c>
      <c r="R98" s="11">
        <v>1962</v>
      </c>
      <c r="S98" s="4">
        <v>1</v>
      </c>
      <c r="T98" s="4">
        <v>21</v>
      </c>
      <c r="U98" s="3" t="s">
        <v>178</v>
      </c>
      <c r="V98" s="3" t="s">
        <v>5</v>
      </c>
      <c r="W98" s="3" t="s">
        <v>14</v>
      </c>
      <c r="X98" s="3" t="s">
        <v>34</v>
      </c>
      <c r="Y98" s="4">
        <v>1</v>
      </c>
      <c r="Z98" s="3" t="s">
        <v>37</v>
      </c>
      <c r="AA98" s="3" t="s">
        <v>525</v>
      </c>
    </row>
    <row r="99" spans="2:27" ht="14.25" customHeight="1" x14ac:dyDescent="0.35">
      <c r="B99" s="37">
        <f t="shared" si="12"/>
        <v>5027</v>
      </c>
      <c r="C99" s="4">
        <v>5</v>
      </c>
      <c r="D99" s="4">
        <v>2007</v>
      </c>
      <c r="E99" s="4">
        <v>11</v>
      </c>
      <c r="F99" s="3" t="s">
        <v>1</v>
      </c>
      <c r="G99" s="5">
        <v>27</v>
      </c>
      <c r="H99" s="7">
        <v>798.28440000000001</v>
      </c>
      <c r="I99" s="19">
        <v>269075.30160000001</v>
      </c>
      <c r="J99" s="19" t="s">
        <v>4</v>
      </c>
      <c r="K99" s="19"/>
      <c r="L99" s="3" t="s">
        <v>155</v>
      </c>
      <c r="M99" s="3" t="s">
        <v>180</v>
      </c>
      <c r="N99" s="9" t="s">
        <v>319</v>
      </c>
      <c r="O99" s="10" t="s">
        <v>320</v>
      </c>
      <c r="P99" s="4">
        <f t="shared" si="14"/>
        <v>45</v>
      </c>
      <c r="Q99" s="4" t="str">
        <f t="shared" si="13"/>
        <v>36-45</v>
      </c>
      <c r="R99" s="11">
        <v>1962</v>
      </c>
      <c r="S99" s="4">
        <v>9</v>
      </c>
      <c r="T99" s="4">
        <v>23</v>
      </c>
      <c r="U99" s="3" t="s">
        <v>176</v>
      </c>
      <c r="V99" s="3" t="s">
        <v>5</v>
      </c>
      <c r="W99" s="3" t="s">
        <v>14</v>
      </c>
      <c r="X99" s="3" t="s">
        <v>35</v>
      </c>
      <c r="Y99" s="4">
        <v>5</v>
      </c>
      <c r="Z99" s="3" t="s">
        <v>36</v>
      </c>
      <c r="AA99" s="3" t="s">
        <v>525</v>
      </c>
    </row>
    <row r="100" spans="2:27" ht="14.25" customHeight="1" x14ac:dyDescent="0.35">
      <c r="B100" s="37">
        <f t="shared" si="12"/>
        <v>5028</v>
      </c>
      <c r="C100" s="4">
        <v>5</v>
      </c>
      <c r="D100" s="4">
        <v>2007</v>
      </c>
      <c r="E100" s="4">
        <v>11</v>
      </c>
      <c r="F100" s="3" t="s">
        <v>1</v>
      </c>
      <c r="G100" s="5">
        <v>28</v>
      </c>
      <c r="H100" s="7">
        <v>798.28440000000001</v>
      </c>
      <c r="I100" s="19">
        <v>223577.32</v>
      </c>
      <c r="J100" s="19" t="s">
        <v>4</v>
      </c>
      <c r="K100" s="19"/>
      <c r="L100" s="3" t="s">
        <v>155</v>
      </c>
      <c r="M100" s="3" t="s">
        <v>180</v>
      </c>
      <c r="N100" s="9" t="s">
        <v>319</v>
      </c>
      <c r="O100" s="10" t="s">
        <v>320</v>
      </c>
      <c r="P100" s="4">
        <f t="shared" si="14"/>
        <v>45</v>
      </c>
      <c r="Q100" s="4" t="str">
        <f t="shared" si="13"/>
        <v>36-45</v>
      </c>
      <c r="R100" s="11">
        <v>1962</v>
      </c>
      <c r="S100" s="4">
        <v>9</v>
      </c>
      <c r="T100" s="4">
        <v>23</v>
      </c>
      <c r="U100" s="3" t="s">
        <v>176</v>
      </c>
      <c r="V100" s="3" t="s">
        <v>5</v>
      </c>
      <c r="W100" s="3" t="s">
        <v>14</v>
      </c>
      <c r="X100" s="3" t="s">
        <v>35</v>
      </c>
      <c r="Y100" s="4">
        <v>5</v>
      </c>
      <c r="Z100" s="3" t="s">
        <v>36</v>
      </c>
      <c r="AA100" s="3" t="s">
        <v>525</v>
      </c>
    </row>
    <row r="101" spans="2:27" ht="14.25" customHeight="1" x14ac:dyDescent="0.35">
      <c r="B101" s="37">
        <f t="shared" si="12"/>
        <v>2026</v>
      </c>
      <c r="C101" s="4">
        <v>2</v>
      </c>
      <c r="D101" s="4">
        <v>2006</v>
      </c>
      <c r="E101" s="4">
        <v>9</v>
      </c>
      <c r="F101" s="3" t="s">
        <v>1</v>
      </c>
      <c r="G101" s="5">
        <v>26</v>
      </c>
      <c r="H101" s="7">
        <v>649.79639999999995</v>
      </c>
      <c r="I101" s="19">
        <v>198075.992</v>
      </c>
      <c r="J101" s="19" t="s">
        <v>4</v>
      </c>
      <c r="K101" s="19"/>
      <c r="L101" s="3" t="s">
        <v>82</v>
      </c>
      <c r="M101" s="3" t="s">
        <v>180</v>
      </c>
      <c r="N101" s="9" t="s">
        <v>300</v>
      </c>
      <c r="O101" s="10" t="s">
        <v>301</v>
      </c>
      <c r="P101" s="4">
        <f t="shared" si="14"/>
        <v>47</v>
      </c>
      <c r="Q101" s="4" t="str">
        <f t="shared" si="13"/>
        <v>46-55</v>
      </c>
      <c r="R101" s="11">
        <v>1959</v>
      </c>
      <c r="S101" s="4">
        <v>9</v>
      </c>
      <c r="T101" s="4">
        <v>28</v>
      </c>
      <c r="U101" s="3" t="s">
        <v>178</v>
      </c>
      <c r="V101" s="3" t="s">
        <v>5</v>
      </c>
      <c r="W101" s="3" t="s">
        <v>18</v>
      </c>
      <c r="X101" s="3" t="s">
        <v>35</v>
      </c>
      <c r="Y101" s="4">
        <v>1</v>
      </c>
      <c r="Z101" s="3" t="s">
        <v>36</v>
      </c>
      <c r="AA101" s="3" t="s">
        <v>182</v>
      </c>
    </row>
    <row r="102" spans="2:27" ht="14.25" customHeight="1" x14ac:dyDescent="0.35">
      <c r="B102" s="37">
        <f t="shared" ref="B102:B133" si="15">C102*1000+G102</f>
        <v>3022</v>
      </c>
      <c r="C102" s="4">
        <v>3</v>
      </c>
      <c r="D102" s="4">
        <v>2007</v>
      </c>
      <c r="E102" s="12">
        <v>5</v>
      </c>
      <c r="F102" s="3" t="s">
        <v>1</v>
      </c>
      <c r="G102" s="4">
        <v>22</v>
      </c>
      <c r="H102" s="7">
        <v>1137.4395999999999</v>
      </c>
      <c r="I102" s="19">
        <v>354553.23239999998</v>
      </c>
      <c r="J102" s="19" t="s">
        <v>4</v>
      </c>
      <c r="K102" s="19"/>
      <c r="L102" s="3" t="s">
        <v>123</v>
      </c>
      <c r="M102" s="3" t="s">
        <v>180</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525</v>
      </c>
    </row>
    <row r="103" spans="2:27" ht="14.25" customHeight="1" x14ac:dyDescent="0.35">
      <c r="B103" s="37">
        <f t="shared" si="15"/>
        <v>2024</v>
      </c>
      <c r="C103" s="4">
        <v>2</v>
      </c>
      <c r="D103" s="4">
        <v>2005</v>
      </c>
      <c r="E103" s="4">
        <v>6</v>
      </c>
      <c r="F103" s="3" t="s">
        <v>1</v>
      </c>
      <c r="G103" s="5">
        <v>24</v>
      </c>
      <c r="H103" s="7">
        <v>1604.7463999999998</v>
      </c>
      <c r="I103" s="19">
        <v>456919.45599999995</v>
      </c>
      <c r="J103" s="19" t="s">
        <v>4</v>
      </c>
      <c r="K103" s="19"/>
      <c r="L103" s="3" t="s">
        <v>506</v>
      </c>
      <c r="M103" s="3" t="s">
        <v>180</v>
      </c>
      <c r="N103" s="9" t="s">
        <v>450</v>
      </c>
      <c r="O103" s="10" t="s">
        <v>451</v>
      </c>
      <c r="P103" s="4">
        <f t="shared" si="14"/>
        <v>47</v>
      </c>
      <c r="Q103" s="4" t="str">
        <f t="shared" si="16"/>
        <v>46-55</v>
      </c>
      <c r="R103" s="11">
        <v>1958</v>
      </c>
      <c r="S103" s="4">
        <v>2</v>
      </c>
      <c r="T103" s="4">
        <v>24</v>
      </c>
      <c r="U103" s="3" t="s">
        <v>176</v>
      </c>
      <c r="V103" s="3" t="s">
        <v>5</v>
      </c>
      <c r="W103" s="3" t="s">
        <v>14</v>
      </c>
      <c r="X103" s="3" t="s">
        <v>34</v>
      </c>
      <c r="Y103" s="4">
        <v>1</v>
      </c>
      <c r="Z103" s="3" t="s">
        <v>36</v>
      </c>
      <c r="AA103" s="3" t="s">
        <v>525</v>
      </c>
    </row>
    <row r="104" spans="2:27" ht="14.25" customHeight="1" x14ac:dyDescent="0.35">
      <c r="B104" s="37">
        <f t="shared" si="15"/>
        <v>3003</v>
      </c>
      <c r="C104" s="4">
        <v>3</v>
      </c>
      <c r="D104" s="4">
        <v>2007</v>
      </c>
      <c r="E104" s="12">
        <v>11</v>
      </c>
      <c r="F104" s="3" t="s">
        <v>1</v>
      </c>
      <c r="G104" s="4">
        <v>3</v>
      </c>
      <c r="H104" s="7">
        <v>675.18999999999994</v>
      </c>
      <c r="I104" s="19">
        <v>233142.8</v>
      </c>
      <c r="J104" s="19" t="s">
        <v>4</v>
      </c>
      <c r="K104" s="19"/>
      <c r="L104" s="3" t="s">
        <v>153</v>
      </c>
      <c r="M104" s="3" t="s">
        <v>180</v>
      </c>
      <c r="N104" s="9" t="s">
        <v>442</v>
      </c>
      <c r="O104" s="10" t="s">
        <v>443</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5">
      <c r="B105" s="37">
        <f t="shared" si="15"/>
        <v>2011</v>
      </c>
      <c r="C105" s="4">
        <v>2</v>
      </c>
      <c r="D105" s="4">
        <v>2007</v>
      </c>
      <c r="E105" s="4">
        <v>1</v>
      </c>
      <c r="F105" s="3" t="s">
        <v>1</v>
      </c>
      <c r="G105" s="5">
        <v>11</v>
      </c>
      <c r="H105" s="7">
        <v>649.68880000000001</v>
      </c>
      <c r="I105" s="19">
        <v>225401.6152</v>
      </c>
      <c r="J105" s="19" t="s">
        <v>4</v>
      </c>
      <c r="K105" s="19"/>
      <c r="L105" s="3" t="s">
        <v>98</v>
      </c>
      <c r="M105" s="3" t="s">
        <v>180</v>
      </c>
      <c r="N105" s="9" t="s">
        <v>337</v>
      </c>
      <c r="O105" s="10" t="s">
        <v>206</v>
      </c>
      <c r="P105" s="4">
        <f t="shared" si="14"/>
        <v>48</v>
      </c>
      <c r="Q105" s="4" t="str">
        <f t="shared" si="16"/>
        <v>46-55</v>
      </c>
      <c r="R105" s="11">
        <v>1959</v>
      </c>
      <c r="S105" s="4">
        <v>11</v>
      </c>
      <c r="T105" s="4">
        <v>13</v>
      </c>
      <c r="U105" s="3" t="s">
        <v>178</v>
      </c>
      <c r="V105" s="3" t="s">
        <v>5</v>
      </c>
      <c r="W105" s="3" t="s">
        <v>14</v>
      </c>
      <c r="X105" s="3" t="s">
        <v>34</v>
      </c>
      <c r="Y105" s="4">
        <v>4</v>
      </c>
      <c r="Z105" s="3" t="s">
        <v>36</v>
      </c>
      <c r="AA105" s="3" t="s">
        <v>525</v>
      </c>
    </row>
    <row r="106" spans="2:27" ht="14.25" customHeight="1" x14ac:dyDescent="0.35">
      <c r="B106" s="37">
        <f t="shared" si="15"/>
        <v>2028</v>
      </c>
      <c r="C106" s="4">
        <v>2</v>
      </c>
      <c r="D106" s="4">
        <v>2007</v>
      </c>
      <c r="E106" s="4">
        <v>4</v>
      </c>
      <c r="F106" s="3" t="s">
        <v>1</v>
      </c>
      <c r="G106" s="5">
        <v>28</v>
      </c>
      <c r="H106" s="7">
        <v>785.48</v>
      </c>
      <c r="I106" s="19">
        <v>195153.16</v>
      </c>
      <c r="J106" s="19" t="s">
        <v>4</v>
      </c>
      <c r="K106" s="19"/>
      <c r="L106" s="3" t="s">
        <v>113</v>
      </c>
      <c r="M106" s="3" t="s">
        <v>180</v>
      </c>
      <c r="N106" s="9" t="s">
        <v>368</v>
      </c>
      <c r="O106" s="10" t="s">
        <v>369</v>
      </c>
      <c r="P106" s="4">
        <f t="shared" si="14"/>
        <v>48</v>
      </c>
      <c r="Q106" s="4" t="str">
        <f t="shared" si="16"/>
        <v>46-55</v>
      </c>
      <c r="R106" s="11">
        <v>1959</v>
      </c>
      <c r="S106" s="4">
        <v>1</v>
      </c>
      <c r="T106" s="4">
        <v>1</v>
      </c>
      <c r="U106" s="3" t="s">
        <v>178</v>
      </c>
      <c r="V106" s="3" t="s">
        <v>5</v>
      </c>
      <c r="W106" s="3" t="s">
        <v>19</v>
      </c>
      <c r="X106" s="3" t="s">
        <v>35</v>
      </c>
      <c r="Y106" s="4">
        <v>5</v>
      </c>
      <c r="Z106" s="3" t="s">
        <v>36</v>
      </c>
      <c r="AA106" s="3" t="s">
        <v>182</v>
      </c>
    </row>
    <row r="107" spans="2:27" ht="14.25" customHeight="1" x14ac:dyDescent="0.35">
      <c r="B107" s="37">
        <f t="shared" si="15"/>
        <v>3028</v>
      </c>
      <c r="C107" s="4">
        <v>3</v>
      </c>
      <c r="D107" s="4">
        <v>2007</v>
      </c>
      <c r="E107" s="12">
        <v>7</v>
      </c>
      <c r="F107" s="3" t="s">
        <v>1</v>
      </c>
      <c r="G107" s="4">
        <v>28</v>
      </c>
      <c r="H107" s="7">
        <v>781.0684</v>
      </c>
      <c r="I107" s="19">
        <v>206631.81</v>
      </c>
      <c r="J107" s="19" t="s">
        <v>4</v>
      </c>
      <c r="K107" s="19"/>
      <c r="L107" s="3" t="s">
        <v>134</v>
      </c>
      <c r="M107" s="3" t="s">
        <v>180</v>
      </c>
      <c r="N107" s="9" t="s">
        <v>327</v>
      </c>
      <c r="O107" s="10" t="s">
        <v>328</v>
      </c>
      <c r="P107" s="4">
        <f t="shared" si="14"/>
        <v>48</v>
      </c>
      <c r="Q107" s="4" t="str">
        <f t="shared" si="16"/>
        <v>46-55</v>
      </c>
      <c r="R107" s="11">
        <v>1959</v>
      </c>
      <c r="S107" s="4">
        <v>6</v>
      </c>
      <c r="T107" s="4">
        <v>11</v>
      </c>
      <c r="U107" s="3" t="s">
        <v>178</v>
      </c>
      <c r="V107" s="3" t="s">
        <v>5</v>
      </c>
      <c r="W107" s="3" t="s">
        <v>14</v>
      </c>
      <c r="X107" s="3" t="s">
        <v>34</v>
      </c>
      <c r="Y107" s="4">
        <v>4</v>
      </c>
      <c r="Z107" s="3" t="s">
        <v>36</v>
      </c>
      <c r="AA107" s="3" t="s">
        <v>525</v>
      </c>
    </row>
    <row r="108" spans="2:27" ht="14.25" customHeight="1" x14ac:dyDescent="0.35">
      <c r="B108" s="37">
        <f t="shared" si="15"/>
        <v>3036</v>
      </c>
      <c r="C108" s="4">
        <v>3</v>
      </c>
      <c r="D108" s="4">
        <v>2007</v>
      </c>
      <c r="E108" s="12">
        <v>10</v>
      </c>
      <c r="F108" s="3" t="s">
        <v>1</v>
      </c>
      <c r="G108" s="4">
        <v>36</v>
      </c>
      <c r="H108" s="7">
        <v>1127.7556</v>
      </c>
      <c r="I108" s="19">
        <v>358525.59239999996</v>
      </c>
      <c r="J108" s="19" t="s">
        <v>4</v>
      </c>
      <c r="K108" s="19"/>
      <c r="L108" s="3" t="s">
        <v>148</v>
      </c>
      <c r="M108" s="3" t="s">
        <v>180</v>
      </c>
      <c r="N108" s="9" t="s">
        <v>430</v>
      </c>
      <c r="O108" s="10" t="s">
        <v>431</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5">
      <c r="B109" s="37">
        <f t="shared" si="15"/>
        <v>4010</v>
      </c>
      <c r="C109" s="4">
        <v>4</v>
      </c>
      <c r="D109" s="4">
        <v>2007</v>
      </c>
      <c r="E109" s="4">
        <v>11</v>
      </c>
      <c r="F109" s="3" t="s">
        <v>1</v>
      </c>
      <c r="G109" s="5">
        <v>10</v>
      </c>
      <c r="H109" s="7">
        <v>794.51840000000004</v>
      </c>
      <c r="I109" s="19">
        <v>223917.33600000001</v>
      </c>
      <c r="J109" s="19" t="s">
        <v>4</v>
      </c>
      <c r="K109" s="19"/>
      <c r="L109" s="3" t="s">
        <v>152</v>
      </c>
      <c r="M109" s="3" t="s">
        <v>180</v>
      </c>
      <c r="N109" s="9" t="s">
        <v>438</v>
      </c>
      <c r="O109" s="10" t="s">
        <v>439</v>
      </c>
      <c r="P109" s="4">
        <f t="shared" si="14"/>
        <v>48</v>
      </c>
      <c r="Q109" s="4" t="str">
        <f t="shared" si="16"/>
        <v>46-55</v>
      </c>
      <c r="R109" s="11">
        <v>1959</v>
      </c>
      <c r="S109" s="4">
        <v>11</v>
      </c>
      <c r="T109" s="4">
        <v>25</v>
      </c>
      <c r="U109" s="3" t="s">
        <v>176</v>
      </c>
      <c r="V109" s="3" t="s">
        <v>5</v>
      </c>
      <c r="W109" s="3" t="s">
        <v>14</v>
      </c>
      <c r="X109" s="3" t="s">
        <v>34</v>
      </c>
      <c r="Y109" s="4">
        <v>5</v>
      </c>
      <c r="Z109" s="3" t="s">
        <v>36</v>
      </c>
      <c r="AA109" s="3" t="s">
        <v>525</v>
      </c>
    </row>
    <row r="110" spans="2:27" ht="14.25" customHeight="1" x14ac:dyDescent="0.35">
      <c r="B110" s="37">
        <f t="shared" si="15"/>
        <v>4011</v>
      </c>
      <c r="C110" s="4">
        <v>4</v>
      </c>
      <c r="D110" s="4">
        <v>2007</v>
      </c>
      <c r="E110" s="4">
        <v>11</v>
      </c>
      <c r="F110" s="3" t="s">
        <v>1</v>
      </c>
      <c r="G110" s="5">
        <v>11</v>
      </c>
      <c r="H110" s="7">
        <v>794.51840000000004</v>
      </c>
      <c r="I110" s="19">
        <v>201518.89440000002</v>
      </c>
      <c r="J110" s="19" t="s">
        <v>4</v>
      </c>
      <c r="K110" s="19"/>
      <c r="L110" s="3" t="s">
        <v>152</v>
      </c>
      <c r="M110" s="3" t="s">
        <v>180</v>
      </c>
      <c r="N110" s="9" t="s">
        <v>438</v>
      </c>
      <c r="O110" s="10" t="s">
        <v>439</v>
      </c>
      <c r="P110" s="4">
        <f t="shared" si="14"/>
        <v>48</v>
      </c>
      <c r="Q110" s="4" t="str">
        <f t="shared" si="16"/>
        <v>46-55</v>
      </c>
      <c r="R110" s="11">
        <v>1959</v>
      </c>
      <c r="S110" s="4">
        <v>11</v>
      </c>
      <c r="T110" s="4">
        <v>25</v>
      </c>
      <c r="U110" s="3" t="s">
        <v>176</v>
      </c>
      <c r="V110" s="3" t="s">
        <v>5</v>
      </c>
      <c r="W110" s="3" t="s">
        <v>14</v>
      </c>
      <c r="X110" s="3" t="s">
        <v>34</v>
      </c>
      <c r="Y110" s="4">
        <v>5</v>
      </c>
      <c r="Z110" s="3" t="s">
        <v>36</v>
      </c>
      <c r="AA110" s="3" t="s">
        <v>525</v>
      </c>
    </row>
    <row r="111" spans="2:27" ht="14.25" customHeight="1" x14ac:dyDescent="0.35">
      <c r="B111" s="37">
        <f t="shared" si="15"/>
        <v>3035</v>
      </c>
      <c r="C111" s="4">
        <v>3</v>
      </c>
      <c r="D111" s="4">
        <v>2007</v>
      </c>
      <c r="E111" s="12">
        <v>12</v>
      </c>
      <c r="F111" s="3" t="s">
        <v>1</v>
      </c>
      <c r="G111" s="4">
        <v>35</v>
      </c>
      <c r="H111" s="7">
        <v>781.0684</v>
      </c>
      <c r="I111" s="19">
        <v>269278.57199999999</v>
      </c>
      <c r="J111" s="19" t="s">
        <v>4</v>
      </c>
      <c r="K111" s="19"/>
      <c r="L111" s="3" t="s">
        <v>160</v>
      </c>
      <c r="M111" s="3" t="s">
        <v>180</v>
      </c>
      <c r="N111" s="9" t="s">
        <v>219</v>
      </c>
      <c r="O111" s="10" t="s">
        <v>220</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5">
      <c r="B112" s="37">
        <f t="shared" si="15"/>
        <v>3037</v>
      </c>
      <c r="C112" s="4">
        <v>3</v>
      </c>
      <c r="D112" s="4">
        <v>2007</v>
      </c>
      <c r="E112" s="12">
        <v>12</v>
      </c>
      <c r="F112" s="3" t="s">
        <v>1</v>
      </c>
      <c r="G112" s="4">
        <v>37</v>
      </c>
      <c r="H112" s="7">
        <v>720.81239999999991</v>
      </c>
      <c r="I112" s="19">
        <v>204808.16039999996</v>
      </c>
      <c r="J112" s="19" t="s">
        <v>4</v>
      </c>
      <c r="K112" s="19"/>
      <c r="L112" s="3" t="s">
        <v>166</v>
      </c>
      <c r="M112" s="3" t="s">
        <v>180</v>
      </c>
      <c r="N112" s="9" t="s">
        <v>274</v>
      </c>
      <c r="O112" s="10" t="s">
        <v>275</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525</v>
      </c>
    </row>
    <row r="113" spans="2:27" ht="14.25" customHeight="1" x14ac:dyDescent="0.35">
      <c r="B113" s="37">
        <f t="shared" si="15"/>
        <v>2032</v>
      </c>
      <c r="C113" s="4">
        <v>2</v>
      </c>
      <c r="D113" s="4">
        <v>2006</v>
      </c>
      <c r="E113" s="4">
        <v>8</v>
      </c>
      <c r="F113" s="3" t="s">
        <v>1</v>
      </c>
      <c r="G113" s="5">
        <v>32</v>
      </c>
      <c r="H113" s="7">
        <v>927.83479999999997</v>
      </c>
      <c r="I113" s="19">
        <v>306878.45759999997</v>
      </c>
      <c r="J113" s="19" t="s">
        <v>4</v>
      </c>
      <c r="K113" s="19"/>
      <c r="L113" s="3" t="s">
        <v>74</v>
      </c>
      <c r="M113" s="3" t="s">
        <v>180</v>
      </c>
      <c r="N113" s="9" t="s">
        <v>272</v>
      </c>
      <c r="O113" s="10" t="s">
        <v>273</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5">
      <c r="B114" s="37">
        <f t="shared" si="15"/>
        <v>2018</v>
      </c>
      <c r="C114" s="4">
        <v>2</v>
      </c>
      <c r="D114" s="4">
        <v>2007</v>
      </c>
      <c r="E114" s="4">
        <v>2</v>
      </c>
      <c r="F114" s="3" t="s">
        <v>1</v>
      </c>
      <c r="G114" s="5">
        <v>18</v>
      </c>
      <c r="H114" s="7">
        <v>927.83479999999997</v>
      </c>
      <c r="I114" s="19">
        <v>275394.24839999998</v>
      </c>
      <c r="J114" s="19" t="s">
        <v>4</v>
      </c>
      <c r="K114" s="19"/>
      <c r="L114" s="3" t="s">
        <v>102</v>
      </c>
      <c r="M114" s="3" t="s">
        <v>180</v>
      </c>
      <c r="N114" s="9" t="s">
        <v>340</v>
      </c>
      <c r="O114" s="10" t="s">
        <v>341</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525</v>
      </c>
    </row>
    <row r="115" spans="2:27" ht="14.25" customHeight="1" x14ac:dyDescent="0.35">
      <c r="B115" s="37">
        <f t="shared" si="15"/>
        <v>2035</v>
      </c>
      <c r="C115" s="4">
        <v>2</v>
      </c>
      <c r="D115" s="4">
        <v>2007</v>
      </c>
      <c r="E115" s="4">
        <v>5</v>
      </c>
      <c r="F115" s="3" t="s">
        <v>1</v>
      </c>
      <c r="G115" s="5">
        <v>35</v>
      </c>
      <c r="H115" s="7">
        <v>785.48</v>
      </c>
      <c r="I115" s="19">
        <v>192092.24</v>
      </c>
      <c r="J115" s="19" t="s">
        <v>4</v>
      </c>
      <c r="K115" s="19"/>
      <c r="L115" s="3" t="s">
        <v>125</v>
      </c>
      <c r="M115" s="3" t="s">
        <v>180</v>
      </c>
      <c r="N115" s="9" t="s">
        <v>391</v>
      </c>
      <c r="O115" s="10" t="s">
        <v>392</v>
      </c>
      <c r="P115" s="4">
        <f t="shared" si="14"/>
        <v>49</v>
      </c>
      <c r="Q115" s="4" t="str">
        <f t="shared" si="16"/>
        <v>46-55</v>
      </c>
      <c r="R115" s="11">
        <v>1958</v>
      </c>
      <c r="S115" s="4">
        <v>4</v>
      </c>
      <c r="T115" s="4">
        <v>15</v>
      </c>
      <c r="U115" s="3" t="s">
        <v>178</v>
      </c>
      <c r="V115" s="3" t="s">
        <v>5</v>
      </c>
      <c r="W115" s="3" t="s">
        <v>14</v>
      </c>
      <c r="X115" s="3" t="s">
        <v>34</v>
      </c>
      <c r="Y115" s="4">
        <v>3</v>
      </c>
      <c r="Z115" s="3" t="s">
        <v>36</v>
      </c>
      <c r="AA115" s="3" t="s">
        <v>182</v>
      </c>
    </row>
    <row r="116" spans="2:27" ht="14.25" customHeight="1" x14ac:dyDescent="0.35">
      <c r="B116" s="37">
        <f t="shared" si="15"/>
        <v>5025</v>
      </c>
      <c r="C116" s="4">
        <v>5</v>
      </c>
      <c r="D116" s="4">
        <v>2008</v>
      </c>
      <c r="E116" s="4">
        <v>12</v>
      </c>
      <c r="F116" s="3" t="s">
        <v>1</v>
      </c>
      <c r="G116" s="5">
        <v>25</v>
      </c>
      <c r="H116" s="7">
        <v>618.16200000000003</v>
      </c>
      <c r="I116" s="19">
        <v>165430.28200000001</v>
      </c>
      <c r="J116" s="19" t="s">
        <v>4</v>
      </c>
      <c r="K116" s="19"/>
      <c r="L116" s="3" t="s">
        <v>513</v>
      </c>
      <c r="M116" s="3" t="s">
        <v>180</v>
      </c>
      <c r="N116" s="9" t="s">
        <v>456</v>
      </c>
      <c r="O116" s="10" t="s">
        <v>457</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5">
      <c r="B117" s="37">
        <f t="shared" si="15"/>
        <v>2029</v>
      </c>
      <c r="C117" s="4">
        <v>2</v>
      </c>
      <c r="D117" s="4">
        <v>2006</v>
      </c>
      <c r="E117" s="4">
        <v>9</v>
      </c>
      <c r="F117" s="3" t="s">
        <v>1</v>
      </c>
      <c r="G117" s="5">
        <v>29</v>
      </c>
      <c r="H117" s="7">
        <v>1109.2483999999999</v>
      </c>
      <c r="I117" s="19">
        <v>310223.29079999996</v>
      </c>
      <c r="J117" s="19" t="s">
        <v>4</v>
      </c>
      <c r="K117" s="19"/>
      <c r="L117" s="3" t="s">
        <v>84</v>
      </c>
      <c r="M117" s="3" t="s">
        <v>180</v>
      </c>
      <c r="N117" s="9" t="s">
        <v>308</v>
      </c>
      <c r="O117" s="10" t="s">
        <v>309</v>
      </c>
      <c r="P117" s="4">
        <f t="shared" si="14"/>
        <v>50</v>
      </c>
      <c r="Q117" s="4" t="str">
        <f t="shared" si="16"/>
        <v>46-55</v>
      </c>
      <c r="R117" s="11">
        <v>1956</v>
      </c>
      <c r="S117" s="4">
        <v>3</v>
      </c>
      <c r="T117" s="4">
        <v>13</v>
      </c>
      <c r="U117" s="3" t="s">
        <v>176</v>
      </c>
      <c r="V117" s="3" t="s">
        <v>5</v>
      </c>
      <c r="W117" s="3" t="s">
        <v>14</v>
      </c>
      <c r="X117" s="3" t="s">
        <v>34</v>
      </c>
      <c r="Y117" s="4">
        <v>5</v>
      </c>
      <c r="Z117" s="3" t="s">
        <v>36</v>
      </c>
      <c r="AA117" s="3" t="s">
        <v>525</v>
      </c>
    </row>
    <row r="118" spans="2:27" ht="14.25" customHeight="1" x14ac:dyDescent="0.35">
      <c r="B118" s="37">
        <f t="shared" si="15"/>
        <v>3007</v>
      </c>
      <c r="C118" s="4">
        <v>3</v>
      </c>
      <c r="D118" s="4">
        <v>2006</v>
      </c>
      <c r="E118" s="12">
        <v>10</v>
      </c>
      <c r="F118" s="3" t="s">
        <v>1</v>
      </c>
      <c r="G118" s="4">
        <v>7</v>
      </c>
      <c r="H118" s="7">
        <v>720.70479999999998</v>
      </c>
      <c r="I118" s="19">
        <v>231552.32559999998</v>
      </c>
      <c r="J118" s="19" t="s">
        <v>4</v>
      </c>
      <c r="K118" s="19"/>
      <c r="L118" s="3" t="s">
        <v>85</v>
      </c>
      <c r="M118" s="3" t="s">
        <v>180</v>
      </c>
      <c r="N118" s="9" t="s">
        <v>310</v>
      </c>
      <c r="O118" s="10" t="s">
        <v>311</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5">
      <c r="B119" s="37">
        <f t="shared" si="15"/>
        <v>3030</v>
      </c>
      <c r="C119" s="4">
        <v>3</v>
      </c>
      <c r="D119" s="4">
        <v>2006</v>
      </c>
      <c r="E119" s="12">
        <v>10</v>
      </c>
      <c r="F119" s="3" t="s">
        <v>1</v>
      </c>
      <c r="G119" s="4">
        <v>30</v>
      </c>
      <c r="H119" s="7">
        <v>720.81239999999991</v>
      </c>
      <c r="I119" s="19">
        <v>215774.28439999997</v>
      </c>
      <c r="J119" s="19" t="s">
        <v>4</v>
      </c>
      <c r="K119" s="19"/>
      <c r="L119" s="3" t="s">
        <v>85</v>
      </c>
      <c r="M119" s="3" t="s">
        <v>180</v>
      </c>
      <c r="N119" s="9" t="s">
        <v>310</v>
      </c>
      <c r="O119" s="10" t="s">
        <v>311</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5">
      <c r="B120" s="37">
        <f t="shared" si="15"/>
        <v>2003</v>
      </c>
      <c r="C120" s="4">
        <v>2</v>
      </c>
      <c r="D120" s="4">
        <v>2006</v>
      </c>
      <c r="E120" s="4">
        <v>12</v>
      </c>
      <c r="F120" s="3" t="s">
        <v>1</v>
      </c>
      <c r="G120" s="5">
        <v>3</v>
      </c>
      <c r="H120" s="7">
        <v>927.08159999999998</v>
      </c>
      <c r="I120" s="19">
        <v>289727.99040000001</v>
      </c>
      <c r="J120" s="19" t="s">
        <v>4</v>
      </c>
      <c r="K120" s="19"/>
      <c r="L120" s="3" t="s">
        <v>94</v>
      </c>
      <c r="M120" s="3" t="s">
        <v>180</v>
      </c>
      <c r="N120" s="11" t="s">
        <v>484</v>
      </c>
      <c r="O120" s="11" t="s">
        <v>485</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5">
      <c r="B121" s="37">
        <f t="shared" si="15"/>
        <v>5039</v>
      </c>
      <c r="C121" s="4">
        <v>5</v>
      </c>
      <c r="D121" s="4">
        <v>2008</v>
      </c>
      <c r="E121" s="4">
        <v>5</v>
      </c>
      <c r="F121" s="3" t="s">
        <v>1</v>
      </c>
      <c r="G121" s="5">
        <v>39</v>
      </c>
      <c r="H121" s="7">
        <v>798.28440000000001</v>
      </c>
      <c r="I121" s="19">
        <v>195874.94399999999</v>
      </c>
      <c r="J121" s="19" t="s">
        <v>4</v>
      </c>
      <c r="K121" s="19"/>
      <c r="L121" s="3" t="s">
        <v>494</v>
      </c>
      <c r="M121" s="3" t="s">
        <v>180</v>
      </c>
      <c r="N121" s="9" t="s">
        <v>379</v>
      </c>
      <c r="O121" s="10" t="s">
        <v>380</v>
      </c>
      <c r="P121" s="4">
        <f t="shared" si="14"/>
        <v>51</v>
      </c>
      <c r="Q121" s="4" t="str">
        <f t="shared" si="16"/>
        <v>46-55</v>
      </c>
      <c r="R121" s="11">
        <v>1957</v>
      </c>
      <c r="S121" s="4">
        <v>3</v>
      </c>
      <c r="T121" s="4">
        <v>6</v>
      </c>
      <c r="U121" s="3" t="s">
        <v>176</v>
      </c>
      <c r="V121" s="3" t="s">
        <v>5</v>
      </c>
      <c r="W121" s="3" t="s">
        <v>14</v>
      </c>
      <c r="X121" s="3" t="s">
        <v>34</v>
      </c>
      <c r="Y121" s="4">
        <v>3</v>
      </c>
      <c r="Z121" s="3" t="s">
        <v>37</v>
      </c>
      <c r="AA121" s="3" t="s">
        <v>525</v>
      </c>
    </row>
    <row r="122" spans="2:27" ht="14.25" customHeight="1" x14ac:dyDescent="0.35">
      <c r="B122" s="37">
        <f t="shared" si="15"/>
        <v>5030</v>
      </c>
      <c r="C122" s="4">
        <v>5</v>
      </c>
      <c r="D122" s="4">
        <v>2010</v>
      </c>
      <c r="E122" s="4">
        <v>5</v>
      </c>
      <c r="F122" s="3" t="s">
        <v>1</v>
      </c>
      <c r="G122" s="5">
        <v>30</v>
      </c>
      <c r="H122" s="7">
        <v>1057.9232</v>
      </c>
      <c r="I122" s="19">
        <v>357538.19519999996</v>
      </c>
      <c r="J122" s="19" t="s">
        <v>4</v>
      </c>
      <c r="K122" s="19"/>
      <c r="L122" s="3" t="s">
        <v>499</v>
      </c>
      <c r="M122" s="3" t="s">
        <v>180</v>
      </c>
      <c r="N122" s="9" t="s">
        <v>387</v>
      </c>
      <c r="O122" s="10" t="s">
        <v>388</v>
      </c>
      <c r="P122" s="4">
        <f t="shared" si="14"/>
        <v>51</v>
      </c>
      <c r="Q122" s="4" t="str">
        <f t="shared" si="16"/>
        <v>46-55</v>
      </c>
      <c r="R122" s="11">
        <v>1959</v>
      </c>
      <c r="S122" s="4">
        <v>4</v>
      </c>
      <c r="T122" s="4">
        <v>20</v>
      </c>
      <c r="U122" s="3" t="s">
        <v>176</v>
      </c>
      <c r="V122" s="3" t="s">
        <v>5</v>
      </c>
      <c r="W122" s="3" t="s">
        <v>15</v>
      </c>
      <c r="X122" s="3" t="s">
        <v>34</v>
      </c>
      <c r="Y122" s="4">
        <v>3</v>
      </c>
      <c r="Z122" s="3" t="s">
        <v>37</v>
      </c>
      <c r="AA122" s="3" t="s">
        <v>525</v>
      </c>
    </row>
    <row r="123" spans="2:27" ht="14.25" customHeight="1" x14ac:dyDescent="0.35">
      <c r="B123" s="37">
        <f t="shared" si="15"/>
        <v>3041</v>
      </c>
      <c r="C123" s="4">
        <v>3</v>
      </c>
      <c r="D123" s="4">
        <v>2008</v>
      </c>
      <c r="E123" s="12">
        <v>1</v>
      </c>
      <c r="F123" s="3" t="s">
        <v>1</v>
      </c>
      <c r="G123" s="4">
        <v>41</v>
      </c>
      <c r="H123" s="7">
        <v>781.0684</v>
      </c>
      <c r="I123" s="19">
        <v>239248.7512</v>
      </c>
      <c r="J123" s="19" t="s">
        <v>4</v>
      </c>
      <c r="K123" s="19"/>
      <c r="L123" s="3" t="s">
        <v>168</v>
      </c>
      <c r="M123" s="3" t="s">
        <v>180</v>
      </c>
      <c r="N123" s="9" t="s">
        <v>276</v>
      </c>
      <c r="O123" s="10" t="s">
        <v>277</v>
      </c>
      <c r="P123" s="4">
        <f t="shared" si="14"/>
        <v>51</v>
      </c>
      <c r="Q123" s="4" t="str">
        <f t="shared" si="16"/>
        <v>46-55</v>
      </c>
      <c r="R123" s="11">
        <v>1957</v>
      </c>
      <c r="S123" s="4">
        <v>9</v>
      </c>
      <c r="T123" s="4">
        <v>9</v>
      </c>
      <c r="U123" s="3" t="s">
        <v>176</v>
      </c>
      <c r="V123" s="3" t="s">
        <v>5</v>
      </c>
      <c r="W123" s="3" t="s">
        <v>14</v>
      </c>
      <c r="X123" s="3" t="s">
        <v>34</v>
      </c>
      <c r="Y123" s="4">
        <v>5</v>
      </c>
      <c r="Z123" s="3" t="s">
        <v>37</v>
      </c>
      <c r="AA123" s="3" t="s">
        <v>182</v>
      </c>
    </row>
    <row r="124" spans="2:27" ht="14.25" customHeight="1" x14ac:dyDescent="0.35">
      <c r="B124" s="37">
        <f t="shared" si="15"/>
        <v>2057</v>
      </c>
      <c r="C124" s="4">
        <v>2</v>
      </c>
      <c r="D124" s="4">
        <v>2006</v>
      </c>
      <c r="E124" s="4">
        <v>9</v>
      </c>
      <c r="F124" s="6" t="s">
        <v>1</v>
      </c>
      <c r="G124" s="5">
        <v>57</v>
      </c>
      <c r="H124" s="7">
        <v>1396.8632</v>
      </c>
      <c r="I124" s="19">
        <v>382277.14880000002</v>
      </c>
      <c r="J124" s="19" t="s">
        <v>4</v>
      </c>
      <c r="K124" s="19"/>
      <c r="L124" s="3" t="s">
        <v>79</v>
      </c>
      <c r="M124" s="3" t="s">
        <v>180</v>
      </c>
      <c r="N124" s="9" t="s">
        <v>296</v>
      </c>
      <c r="O124" s="10" t="s">
        <v>297</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5">
      <c r="B125" s="37">
        <f t="shared" si="15"/>
        <v>4028</v>
      </c>
      <c r="C125" s="4">
        <v>4</v>
      </c>
      <c r="D125" s="4">
        <v>2007</v>
      </c>
      <c r="E125" s="4">
        <v>2</v>
      </c>
      <c r="F125" s="3" t="s">
        <v>1</v>
      </c>
      <c r="G125" s="5">
        <v>28</v>
      </c>
      <c r="H125" s="7">
        <v>794.51840000000004</v>
      </c>
      <c r="I125" s="19">
        <v>248422.66399999999</v>
      </c>
      <c r="J125" s="19" t="s">
        <v>4</v>
      </c>
      <c r="K125" s="19"/>
      <c r="L125" s="3" t="s">
        <v>516</v>
      </c>
      <c r="M125" s="3" t="s">
        <v>180</v>
      </c>
      <c r="N125" s="15" t="s">
        <v>477</v>
      </c>
      <c r="O125" s="3" t="s">
        <v>517</v>
      </c>
      <c r="P125" s="4">
        <f t="shared" si="14"/>
        <v>52</v>
      </c>
      <c r="Q125" s="4" t="str">
        <f t="shared" si="16"/>
        <v>46-55</v>
      </c>
      <c r="R125" s="11">
        <v>1955</v>
      </c>
      <c r="S125" s="4">
        <v>8</v>
      </c>
      <c r="T125" s="4">
        <v>7</v>
      </c>
      <c r="U125" s="3" t="s">
        <v>178</v>
      </c>
      <c r="V125" s="3" t="s">
        <v>5</v>
      </c>
      <c r="W125" s="3" t="s">
        <v>14</v>
      </c>
      <c r="X125" s="3" t="s">
        <v>35</v>
      </c>
      <c r="Y125" s="4">
        <v>4</v>
      </c>
      <c r="Z125" s="3" t="s">
        <v>36</v>
      </c>
      <c r="AA125" s="3" t="s">
        <v>525</v>
      </c>
    </row>
    <row r="126" spans="2:27" ht="14.25" customHeight="1" x14ac:dyDescent="0.35">
      <c r="B126" s="37">
        <f t="shared" si="15"/>
        <v>3032</v>
      </c>
      <c r="C126" s="4">
        <v>3</v>
      </c>
      <c r="D126" s="4">
        <v>2007</v>
      </c>
      <c r="E126" s="12">
        <v>8</v>
      </c>
      <c r="F126" s="3" t="s">
        <v>1</v>
      </c>
      <c r="G126" s="4">
        <v>32</v>
      </c>
      <c r="H126" s="7">
        <v>923.20799999999997</v>
      </c>
      <c r="I126" s="19">
        <v>242740.65599999999</v>
      </c>
      <c r="J126" s="19" t="s">
        <v>4</v>
      </c>
      <c r="K126" s="19"/>
      <c r="L126" s="3" t="s">
        <v>137</v>
      </c>
      <c r="M126" s="3" t="s">
        <v>180</v>
      </c>
      <c r="N126" s="9" t="s">
        <v>412</v>
      </c>
      <c r="O126" s="10" t="s">
        <v>413</v>
      </c>
      <c r="P126" s="4">
        <f t="shared" si="14"/>
        <v>53</v>
      </c>
      <c r="Q126" s="4" t="str">
        <f t="shared" si="16"/>
        <v>46-55</v>
      </c>
      <c r="R126" s="11">
        <v>1954</v>
      </c>
      <c r="S126" s="4">
        <v>2</v>
      </c>
      <c r="T126" s="4">
        <v>27</v>
      </c>
      <c r="U126" s="3" t="s">
        <v>176</v>
      </c>
      <c r="V126" s="3" t="s">
        <v>8</v>
      </c>
      <c r="W126" s="3" t="s">
        <v>16</v>
      </c>
      <c r="X126" s="3" t="s">
        <v>35</v>
      </c>
      <c r="Y126" s="4">
        <v>4</v>
      </c>
      <c r="Z126" s="3" t="s">
        <v>36</v>
      </c>
      <c r="AA126" s="3" t="s">
        <v>525</v>
      </c>
    </row>
    <row r="127" spans="2:27" ht="14.25" customHeight="1" x14ac:dyDescent="0.35">
      <c r="B127" s="37">
        <f t="shared" si="15"/>
        <v>3013</v>
      </c>
      <c r="C127" s="4">
        <v>3</v>
      </c>
      <c r="D127" s="4">
        <v>2007</v>
      </c>
      <c r="E127" s="12">
        <v>8</v>
      </c>
      <c r="F127" s="3" t="s">
        <v>1</v>
      </c>
      <c r="G127" s="4">
        <v>13</v>
      </c>
      <c r="H127" s="7">
        <v>781.0684</v>
      </c>
      <c r="I127" s="19">
        <v>253025.77720000001</v>
      </c>
      <c r="J127" s="19" t="s">
        <v>4</v>
      </c>
      <c r="K127" s="19"/>
      <c r="L127" s="3" t="s">
        <v>138</v>
      </c>
      <c r="M127" s="3" t="s">
        <v>180</v>
      </c>
      <c r="N127" s="9" t="s">
        <v>428</v>
      </c>
      <c r="O127" s="10" t="s">
        <v>429</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5">
      <c r="B128" s="37">
        <f t="shared" si="15"/>
        <v>1040</v>
      </c>
      <c r="C128" s="4">
        <v>1</v>
      </c>
      <c r="D128" s="4">
        <v>2006</v>
      </c>
      <c r="E128" s="4">
        <v>4</v>
      </c>
      <c r="F128" s="3" t="s">
        <v>1</v>
      </c>
      <c r="G128" s="5">
        <v>40</v>
      </c>
      <c r="H128" s="7">
        <v>782.25200000000007</v>
      </c>
      <c r="I128" s="19">
        <v>234172.38800000004</v>
      </c>
      <c r="J128" s="19" t="s">
        <v>4</v>
      </c>
      <c r="K128" s="19"/>
      <c r="L128" s="3" t="s">
        <v>68</v>
      </c>
      <c r="M128" s="3" t="s">
        <v>180</v>
      </c>
      <c r="N128" s="9" t="s">
        <v>236</v>
      </c>
      <c r="O128" s="10" t="s">
        <v>237</v>
      </c>
      <c r="P128" s="4">
        <f t="shared" si="14"/>
        <v>54</v>
      </c>
      <c r="Q128" s="4" t="str">
        <f t="shared" si="16"/>
        <v>46-55</v>
      </c>
      <c r="R128" s="11">
        <v>1952</v>
      </c>
      <c r="S128" s="4">
        <v>6</v>
      </c>
      <c r="T128" s="4">
        <v>19</v>
      </c>
      <c r="U128" s="3" t="s">
        <v>178</v>
      </c>
      <c r="V128" s="3" t="s">
        <v>5</v>
      </c>
      <c r="W128" s="3" t="s">
        <v>15</v>
      </c>
      <c r="X128" s="3" t="s">
        <v>34</v>
      </c>
      <c r="Y128" s="4">
        <v>3</v>
      </c>
      <c r="Z128" s="3" t="s">
        <v>36</v>
      </c>
      <c r="AA128" s="3" t="s">
        <v>525</v>
      </c>
    </row>
    <row r="129" spans="2:27" ht="14.25" customHeight="1" x14ac:dyDescent="0.35">
      <c r="B129" s="37">
        <f t="shared" si="15"/>
        <v>4031</v>
      </c>
      <c r="C129" s="4">
        <v>4</v>
      </c>
      <c r="D129" s="4">
        <v>2007</v>
      </c>
      <c r="E129" s="4">
        <v>6</v>
      </c>
      <c r="F129" s="3" t="s">
        <v>1</v>
      </c>
      <c r="G129" s="5">
        <v>31</v>
      </c>
      <c r="H129" s="7">
        <v>733.18639999999994</v>
      </c>
      <c r="I129" s="19">
        <v>200678.75119999997</v>
      </c>
      <c r="J129" s="19" t="s">
        <v>4</v>
      </c>
      <c r="K129" s="19"/>
      <c r="L129" s="3" t="s">
        <v>500</v>
      </c>
      <c r="M129" s="3" t="s">
        <v>180</v>
      </c>
      <c r="N129" s="9" t="s">
        <v>384</v>
      </c>
      <c r="O129" s="10" t="s">
        <v>238</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525</v>
      </c>
    </row>
    <row r="130" spans="2:27" ht="14.25" customHeight="1" x14ac:dyDescent="0.35">
      <c r="B130" s="37">
        <f t="shared" si="15"/>
        <v>4019</v>
      </c>
      <c r="C130" s="4">
        <v>4</v>
      </c>
      <c r="D130" s="4">
        <v>2007</v>
      </c>
      <c r="E130" s="4">
        <v>12</v>
      </c>
      <c r="F130" s="3" t="s">
        <v>1</v>
      </c>
      <c r="G130" s="5">
        <v>19</v>
      </c>
      <c r="H130" s="7">
        <v>733.18639999999994</v>
      </c>
      <c r="I130" s="19">
        <v>226578.51199999999</v>
      </c>
      <c r="J130" s="19" t="s">
        <v>4</v>
      </c>
      <c r="K130" s="19"/>
      <c r="L130" s="3" t="s">
        <v>504</v>
      </c>
      <c r="M130" s="3" t="s">
        <v>180</v>
      </c>
      <c r="N130" s="9" t="s">
        <v>432</v>
      </c>
      <c r="O130" s="10" t="s">
        <v>433</v>
      </c>
      <c r="P130" s="4">
        <f t="shared" si="17"/>
        <v>54</v>
      </c>
      <c r="Q130" s="4" t="str">
        <f t="shared" si="16"/>
        <v>46-55</v>
      </c>
      <c r="R130" s="11">
        <v>1953</v>
      </c>
      <c r="S130" s="4">
        <v>9</v>
      </c>
      <c r="T130" s="4">
        <v>15</v>
      </c>
      <c r="U130" s="3" t="s">
        <v>176</v>
      </c>
      <c r="V130" s="3" t="s">
        <v>5</v>
      </c>
      <c r="W130" s="3" t="s">
        <v>14</v>
      </c>
      <c r="X130" s="3" t="s">
        <v>34</v>
      </c>
      <c r="Y130" s="4">
        <v>4</v>
      </c>
      <c r="Z130" s="3" t="s">
        <v>36</v>
      </c>
      <c r="AA130" s="3" t="s">
        <v>525</v>
      </c>
    </row>
    <row r="131" spans="2:27" ht="14.25" customHeight="1" x14ac:dyDescent="0.35">
      <c r="B131" s="37">
        <f t="shared" si="15"/>
        <v>4029</v>
      </c>
      <c r="C131" s="4">
        <v>4</v>
      </c>
      <c r="D131" s="4">
        <v>2007</v>
      </c>
      <c r="E131" s="4">
        <v>11</v>
      </c>
      <c r="F131" s="3" t="s">
        <v>1</v>
      </c>
      <c r="G131" s="5">
        <v>29</v>
      </c>
      <c r="H131" s="7">
        <v>794.51840000000004</v>
      </c>
      <c r="I131" s="19">
        <v>200148.89440000002</v>
      </c>
      <c r="J131" s="19" t="s">
        <v>4</v>
      </c>
      <c r="K131" s="19"/>
      <c r="L131" s="3" t="s">
        <v>526</v>
      </c>
      <c r="M131" s="3" t="s">
        <v>180</v>
      </c>
      <c r="N131" s="9" t="s">
        <v>460</v>
      </c>
      <c r="O131" s="10" t="s">
        <v>290</v>
      </c>
      <c r="P131" s="4">
        <f t="shared" si="17"/>
        <v>54</v>
      </c>
      <c r="Q131" s="4" t="str">
        <f t="shared" si="16"/>
        <v>46-55</v>
      </c>
      <c r="R131" s="11">
        <v>1953</v>
      </c>
      <c r="S131" s="4">
        <v>7</v>
      </c>
      <c r="T131" s="4">
        <v>30</v>
      </c>
      <c r="U131" s="3" t="s">
        <v>178</v>
      </c>
      <c r="V131" s="3" t="s">
        <v>5</v>
      </c>
      <c r="W131" s="3" t="s">
        <v>14</v>
      </c>
      <c r="X131" s="3" t="s">
        <v>34</v>
      </c>
      <c r="Y131" s="4">
        <v>4</v>
      </c>
      <c r="Z131" s="3" t="s">
        <v>37</v>
      </c>
      <c r="AA131" s="3" t="s">
        <v>525</v>
      </c>
    </row>
    <row r="132" spans="2:27" ht="14.25" customHeight="1" x14ac:dyDescent="0.35">
      <c r="B132" s="37">
        <f t="shared" si="15"/>
        <v>1021</v>
      </c>
      <c r="C132" s="4">
        <v>1</v>
      </c>
      <c r="D132" s="4">
        <v>2004</v>
      </c>
      <c r="E132" s="4">
        <v>10</v>
      </c>
      <c r="F132" s="3" t="s">
        <v>1</v>
      </c>
      <c r="G132" s="5">
        <v>21</v>
      </c>
      <c r="H132" s="7">
        <v>756.21280000000002</v>
      </c>
      <c r="I132" s="19">
        <v>218585.92480000001</v>
      </c>
      <c r="J132" s="19" t="s">
        <v>4</v>
      </c>
      <c r="K132" s="19"/>
      <c r="L132" s="3" t="s">
        <v>44</v>
      </c>
      <c r="M132" s="3" t="s">
        <v>180</v>
      </c>
      <c r="N132" s="9" t="s">
        <v>188</v>
      </c>
      <c r="O132" s="10" t="s">
        <v>189</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5">
      <c r="B133" s="37">
        <f t="shared" si="15"/>
        <v>1006</v>
      </c>
      <c r="C133" s="4">
        <v>1</v>
      </c>
      <c r="D133" s="4">
        <v>2005</v>
      </c>
      <c r="E133" s="4">
        <v>8</v>
      </c>
      <c r="F133" s="3" t="s">
        <v>1</v>
      </c>
      <c r="G133" s="5">
        <v>6</v>
      </c>
      <c r="H133" s="7">
        <v>736.62959999999987</v>
      </c>
      <c r="I133" s="19">
        <v>198841.69519999996</v>
      </c>
      <c r="J133" s="19" t="s">
        <v>4</v>
      </c>
      <c r="K133" s="19"/>
      <c r="L133" s="3" t="s">
        <v>59</v>
      </c>
      <c r="M133" s="3" t="s">
        <v>180</v>
      </c>
      <c r="N133" s="9" t="s">
        <v>238</v>
      </c>
      <c r="O133" s="10" t="s">
        <v>239</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525</v>
      </c>
    </row>
    <row r="134" spans="2:27" ht="14.25" customHeight="1" x14ac:dyDescent="0.35">
      <c r="B134" s="37">
        <f t="shared" ref="B134:B165" si="18">C134*1000+G134</f>
        <v>2034</v>
      </c>
      <c r="C134" s="4">
        <v>2</v>
      </c>
      <c r="D134" s="4">
        <v>2007</v>
      </c>
      <c r="E134" s="4">
        <v>7</v>
      </c>
      <c r="F134" s="3" t="s">
        <v>1</v>
      </c>
      <c r="G134" s="5">
        <v>34</v>
      </c>
      <c r="H134" s="7">
        <v>785.48</v>
      </c>
      <c r="I134" s="19">
        <v>252927.84</v>
      </c>
      <c r="J134" s="19" t="s">
        <v>4</v>
      </c>
      <c r="K134" s="19"/>
      <c r="L134" s="3" t="s">
        <v>130</v>
      </c>
      <c r="M134" s="3" t="s">
        <v>180</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182</v>
      </c>
    </row>
    <row r="135" spans="2:27" ht="14.25" customHeight="1" x14ac:dyDescent="0.35">
      <c r="B135" s="37">
        <f t="shared" si="18"/>
        <v>3021</v>
      </c>
      <c r="C135" s="4">
        <v>3</v>
      </c>
      <c r="D135" s="4">
        <v>2007</v>
      </c>
      <c r="E135" s="12">
        <v>7</v>
      </c>
      <c r="F135" s="3" t="s">
        <v>1</v>
      </c>
      <c r="G135" s="4">
        <v>21</v>
      </c>
      <c r="H135" s="7">
        <v>781.0684</v>
      </c>
      <c r="I135" s="19">
        <v>225290.22039999999</v>
      </c>
      <c r="J135" s="19" t="s">
        <v>4</v>
      </c>
      <c r="K135" s="19"/>
      <c r="L135" s="3" t="s">
        <v>131</v>
      </c>
      <c r="M135" s="3" t="s">
        <v>180</v>
      </c>
      <c r="N135" s="9" t="s">
        <v>397</v>
      </c>
      <c r="O135" s="10" t="s">
        <v>398</v>
      </c>
      <c r="P135" s="4">
        <f t="shared" si="17"/>
        <v>55</v>
      </c>
      <c r="Q135" s="4" t="str">
        <f t="shared" si="19"/>
        <v>46-55</v>
      </c>
      <c r="R135" s="11">
        <v>1952</v>
      </c>
      <c r="S135" s="4">
        <v>6</v>
      </c>
      <c r="T135" s="4">
        <v>18</v>
      </c>
      <c r="U135" s="3" t="s">
        <v>178</v>
      </c>
      <c r="V135" s="3" t="s">
        <v>5</v>
      </c>
      <c r="W135" s="3" t="s">
        <v>14</v>
      </c>
      <c r="X135" s="3" t="s">
        <v>34</v>
      </c>
      <c r="Y135" s="4">
        <v>3</v>
      </c>
      <c r="Z135" s="3" t="s">
        <v>36</v>
      </c>
      <c r="AA135" s="3" t="s">
        <v>525</v>
      </c>
    </row>
    <row r="136" spans="2:27" ht="14.25" customHeight="1" x14ac:dyDescent="0.35">
      <c r="B136" s="37">
        <f t="shared" si="18"/>
        <v>5021</v>
      </c>
      <c r="C136" s="4">
        <v>5</v>
      </c>
      <c r="D136" s="4">
        <v>2008</v>
      </c>
      <c r="E136" s="4">
        <v>12</v>
      </c>
      <c r="F136" s="3" t="s">
        <v>1</v>
      </c>
      <c r="G136" s="5">
        <v>21</v>
      </c>
      <c r="H136" s="7">
        <v>798.28440000000001</v>
      </c>
      <c r="I136" s="19">
        <v>234750.58600000001</v>
      </c>
      <c r="J136" s="19" t="s">
        <v>4</v>
      </c>
      <c r="K136" s="19"/>
      <c r="L136" s="3" t="s">
        <v>507</v>
      </c>
      <c r="M136" s="3" t="s">
        <v>180</v>
      </c>
      <c r="N136" s="9" t="s">
        <v>454</v>
      </c>
      <c r="O136" s="10" t="s">
        <v>455</v>
      </c>
      <c r="P136" s="4">
        <f t="shared" si="17"/>
        <v>55</v>
      </c>
      <c r="Q136" s="4" t="str">
        <f t="shared" si="19"/>
        <v>46-55</v>
      </c>
      <c r="R136" s="11">
        <v>1953</v>
      </c>
      <c r="S136" s="4">
        <v>2</v>
      </c>
      <c r="T136" s="4">
        <v>3</v>
      </c>
      <c r="U136" s="3" t="s">
        <v>176</v>
      </c>
      <c r="V136" s="3" t="s">
        <v>5</v>
      </c>
      <c r="W136" s="3" t="s">
        <v>15</v>
      </c>
      <c r="X136" s="3" t="s">
        <v>35</v>
      </c>
      <c r="Y136" s="4">
        <v>2</v>
      </c>
      <c r="Z136" s="3" t="s">
        <v>36</v>
      </c>
      <c r="AA136" s="3" t="s">
        <v>525</v>
      </c>
    </row>
    <row r="137" spans="2:27" ht="14.25" customHeight="1" x14ac:dyDescent="0.35">
      <c r="B137" s="37">
        <f t="shared" si="18"/>
        <v>5022</v>
      </c>
      <c r="C137" s="4">
        <v>5</v>
      </c>
      <c r="D137" s="4">
        <v>2008</v>
      </c>
      <c r="E137" s="4">
        <v>12</v>
      </c>
      <c r="F137" s="3" t="s">
        <v>1</v>
      </c>
      <c r="G137" s="5">
        <v>22</v>
      </c>
      <c r="H137" s="7">
        <v>798.28440000000001</v>
      </c>
      <c r="I137" s="19">
        <v>287466.41159999999</v>
      </c>
      <c r="J137" s="19" t="s">
        <v>4</v>
      </c>
      <c r="K137" s="19"/>
      <c r="L137" s="3" t="s">
        <v>507</v>
      </c>
      <c r="M137" s="3" t="s">
        <v>180</v>
      </c>
      <c r="N137" s="9" t="s">
        <v>454</v>
      </c>
      <c r="O137" s="10" t="s">
        <v>455</v>
      </c>
      <c r="P137" s="4">
        <f t="shared" si="17"/>
        <v>55</v>
      </c>
      <c r="Q137" s="4" t="str">
        <f t="shared" si="19"/>
        <v>46-55</v>
      </c>
      <c r="R137" s="11">
        <v>1953</v>
      </c>
      <c r="S137" s="4">
        <v>2</v>
      </c>
      <c r="T137" s="4">
        <v>3</v>
      </c>
      <c r="U137" s="3" t="s">
        <v>176</v>
      </c>
      <c r="V137" s="3" t="s">
        <v>5</v>
      </c>
      <c r="W137" s="3" t="s">
        <v>15</v>
      </c>
      <c r="X137" s="3" t="s">
        <v>35</v>
      </c>
      <c r="Y137" s="4">
        <v>2</v>
      </c>
      <c r="Z137" s="3" t="s">
        <v>36</v>
      </c>
      <c r="AA137" s="3" t="s">
        <v>525</v>
      </c>
    </row>
    <row r="138" spans="2:27" ht="14.25" customHeight="1" x14ac:dyDescent="0.35">
      <c r="B138" s="37">
        <f t="shared" si="18"/>
        <v>1044</v>
      </c>
      <c r="C138" s="4">
        <v>1</v>
      </c>
      <c r="D138" s="4">
        <v>2004</v>
      </c>
      <c r="E138" s="4">
        <v>6</v>
      </c>
      <c r="F138" s="3" t="s">
        <v>1</v>
      </c>
      <c r="G138" s="5">
        <v>44</v>
      </c>
      <c r="H138" s="7">
        <v>827.87439999999992</v>
      </c>
      <c r="I138" s="19">
        <v>229464.71119999999</v>
      </c>
      <c r="J138" s="19" t="s">
        <v>4</v>
      </c>
      <c r="K138" s="19"/>
      <c r="L138" s="3" t="s">
        <v>31</v>
      </c>
      <c r="M138" s="3" t="s">
        <v>180</v>
      </c>
      <c r="N138" s="9" t="s">
        <v>183</v>
      </c>
      <c r="O138" s="10" t="s">
        <v>184</v>
      </c>
      <c r="P138" s="4">
        <f t="shared" si="17"/>
        <v>56</v>
      </c>
      <c r="Q138" s="4" t="str">
        <f t="shared" si="19"/>
        <v>56-65</v>
      </c>
      <c r="R138" s="11">
        <v>1948</v>
      </c>
      <c r="S138" s="4">
        <v>4</v>
      </c>
      <c r="T138" s="4">
        <v>23</v>
      </c>
      <c r="U138" s="3" t="s">
        <v>178</v>
      </c>
      <c r="V138" s="3" t="s">
        <v>5</v>
      </c>
      <c r="W138" s="3" t="s">
        <v>14</v>
      </c>
      <c r="X138" s="3" t="s">
        <v>34</v>
      </c>
      <c r="Y138" s="4">
        <v>5</v>
      </c>
      <c r="Z138" s="3" t="s">
        <v>36</v>
      </c>
      <c r="AA138" s="3" t="s">
        <v>525</v>
      </c>
    </row>
    <row r="139" spans="2:27" ht="14.25" customHeight="1" x14ac:dyDescent="0.35">
      <c r="B139" s="37">
        <f t="shared" si="18"/>
        <v>1043</v>
      </c>
      <c r="C139" s="4">
        <v>1</v>
      </c>
      <c r="D139" s="4">
        <v>2004</v>
      </c>
      <c r="E139" s="4">
        <v>6</v>
      </c>
      <c r="F139" s="3" t="s">
        <v>1</v>
      </c>
      <c r="G139" s="5">
        <v>43</v>
      </c>
      <c r="H139" s="7">
        <v>1160.3584000000001</v>
      </c>
      <c r="I139" s="19">
        <v>377313.5552</v>
      </c>
      <c r="J139" s="19" t="s">
        <v>4</v>
      </c>
      <c r="K139" s="19"/>
      <c r="L139" s="3" t="s">
        <v>32</v>
      </c>
      <c r="M139" s="3" t="s">
        <v>180</v>
      </c>
      <c r="N139" s="9" t="s">
        <v>200</v>
      </c>
      <c r="O139" s="10" t="s">
        <v>201</v>
      </c>
      <c r="P139" s="4">
        <f t="shared" si="17"/>
        <v>56</v>
      </c>
      <c r="Q139" s="4" t="str">
        <f t="shared" si="19"/>
        <v>56-65</v>
      </c>
      <c r="R139" s="11">
        <v>1948</v>
      </c>
      <c r="S139" s="4">
        <v>4</v>
      </c>
      <c r="T139" s="4">
        <v>23</v>
      </c>
      <c r="U139" s="3" t="s">
        <v>178</v>
      </c>
      <c r="V139" s="3" t="s">
        <v>5</v>
      </c>
      <c r="W139" s="3" t="s">
        <v>14</v>
      </c>
      <c r="X139" s="3" t="s">
        <v>34</v>
      </c>
      <c r="Y139" s="4">
        <v>5</v>
      </c>
      <c r="Z139" s="3" t="s">
        <v>36</v>
      </c>
      <c r="AA139" s="3" t="s">
        <v>525</v>
      </c>
    </row>
    <row r="140" spans="2:27" ht="14.25" customHeight="1" x14ac:dyDescent="0.35">
      <c r="B140" s="37">
        <f t="shared" si="18"/>
        <v>1027</v>
      </c>
      <c r="C140" s="4">
        <v>1</v>
      </c>
      <c r="D140" s="4">
        <v>2005</v>
      </c>
      <c r="E140" s="4">
        <v>8</v>
      </c>
      <c r="F140" s="3" t="s">
        <v>1</v>
      </c>
      <c r="G140" s="5">
        <v>27</v>
      </c>
      <c r="H140" s="7">
        <v>827.87439999999992</v>
      </c>
      <c r="I140" s="19">
        <v>276759.18</v>
      </c>
      <c r="J140" s="19" t="s">
        <v>4</v>
      </c>
      <c r="K140" s="19"/>
      <c r="L140" s="3" t="s">
        <v>60</v>
      </c>
      <c r="M140" s="3" t="s">
        <v>180</v>
      </c>
      <c r="N140" s="9" t="s">
        <v>232</v>
      </c>
      <c r="O140" s="10" t="s">
        <v>233</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5">
      <c r="B141" s="37">
        <f t="shared" si="18"/>
        <v>2023</v>
      </c>
      <c r="C141" s="4">
        <v>2</v>
      </c>
      <c r="D141" s="4">
        <v>2005</v>
      </c>
      <c r="E141" s="4">
        <v>12</v>
      </c>
      <c r="F141" s="3" t="s">
        <v>1</v>
      </c>
      <c r="G141" s="5">
        <v>23</v>
      </c>
      <c r="H141" s="7">
        <v>723.8252</v>
      </c>
      <c r="I141" s="19">
        <v>219373.4056</v>
      </c>
      <c r="J141" s="19" t="s">
        <v>4</v>
      </c>
      <c r="K141" s="19"/>
      <c r="L141" s="3" t="s">
        <v>65</v>
      </c>
      <c r="M141" s="3" t="s">
        <v>180</v>
      </c>
      <c r="N141" s="9" t="s">
        <v>230</v>
      </c>
      <c r="O141" s="10" t="s">
        <v>231</v>
      </c>
      <c r="P141" s="4">
        <f t="shared" si="17"/>
        <v>56</v>
      </c>
      <c r="Q141" s="4" t="str">
        <f t="shared" si="19"/>
        <v>56-65</v>
      </c>
      <c r="R141" s="11">
        <v>1949</v>
      </c>
      <c r="S141" s="4">
        <v>1</v>
      </c>
      <c r="T141" s="4">
        <v>16</v>
      </c>
      <c r="U141" s="3" t="s">
        <v>178</v>
      </c>
      <c r="V141" s="3" t="s">
        <v>5</v>
      </c>
      <c r="W141" s="3" t="s">
        <v>14</v>
      </c>
      <c r="X141" s="3" t="s">
        <v>35</v>
      </c>
      <c r="Y141" s="4">
        <v>3</v>
      </c>
      <c r="Z141" s="3" t="s">
        <v>36</v>
      </c>
      <c r="AA141" s="3" t="s">
        <v>525</v>
      </c>
    </row>
    <row r="142" spans="2:27" ht="14.25" customHeight="1" x14ac:dyDescent="0.35">
      <c r="B142" s="37">
        <f t="shared" si="18"/>
        <v>5046</v>
      </c>
      <c r="C142" s="4">
        <v>5</v>
      </c>
      <c r="D142" s="4">
        <v>2007</v>
      </c>
      <c r="E142" s="4">
        <v>11</v>
      </c>
      <c r="F142" s="3" t="s">
        <v>1</v>
      </c>
      <c r="G142" s="5">
        <v>46</v>
      </c>
      <c r="H142" s="7">
        <v>798.28440000000001</v>
      </c>
      <c r="I142" s="19">
        <v>230216.21919999999</v>
      </c>
      <c r="J142" s="19" t="s">
        <v>4</v>
      </c>
      <c r="K142" s="19"/>
      <c r="L142" s="3" t="s">
        <v>156</v>
      </c>
      <c r="M142" s="3" t="s">
        <v>180</v>
      </c>
      <c r="N142" s="9" t="s">
        <v>458</v>
      </c>
      <c r="O142" s="10" t="s">
        <v>459</v>
      </c>
      <c r="P142" s="4">
        <f t="shared" si="17"/>
        <v>56</v>
      </c>
      <c r="Q142" s="4" t="str">
        <f t="shared" si="19"/>
        <v>56-65</v>
      </c>
      <c r="R142" s="11">
        <v>1951</v>
      </c>
      <c r="S142" s="4">
        <v>11</v>
      </c>
      <c r="T142" s="4">
        <v>10</v>
      </c>
      <c r="U142" s="3" t="s">
        <v>176</v>
      </c>
      <c r="V142" s="3" t="s">
        <v>5</v>
      </c>
      <c r="W142" s="3" t="s">
        <v>14</v>
      </c>
      <c r="X142" s="3" t="s">
        <v>34</v>
      </c>
      <c r="Y142" s="4">
        <v>5</v>
      </c>
      <c r="Z142" s="3" t="s">
        <v>36</v>
      </c>
      <c r="AA142" s="3" t="s">
        <v>525</v>
      </c>
    </row>
    <row r="143" spans="2:27" ht="14.25" customHeight="1" x14ac:dyDescent="0.35">
      <c r="B143" s="37">
        <f t="shared" si="18"/>
        <v>1002</v>
      </c>
      <c r="C143" s="4">
        <v>1</v>
      </c>
      <c r="D143" s="4">
        <v>2004</v>
      </c>
      <c r="E143" s="4">
        <v>3</v>
      </c>
      <c r="F143" s="3" t="s">
        <v>0</v>
      </c>
      <c r="G143" s="5">
        <v>2</v>
      </c>
      <c r="H143" s="7">
        <v>1238.5835999999999</v>
      </c>
      <c r="I143" s="19">
        <v>410932.67319999996</v>
      </c>
      <c r="J143" s="19" t="s">
        <v>4</v>
      </c>
      <c r="K143" s="19"/>
      <c r="L143" s="3" t="s">
        <v>30</v>
      </c>
      <c r="M143" s="3" t="s">
        <v>180</v>
      </c>
      <c r="N143" s="11" t="s">
        <v>436</v>
      </c>
      <c r="O143" s="11" t="s">
        <v>316</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525</v>
      </c>
    </row>
    <row r="144" spans="2:27" ht="14.25" customHeight="1" x14ac:dyDescent="0.35">
      <c r="B144" s="37">
        <f t="shared" si="18"/>
        <v>2030</v>
      </c>
      <c r="C144" s="4">
        <v>2</v>
      </c>
      <c r="D144" s="4">
        <v>2005</v>
      </c>
      <c r="E144" s="4">
        <v>12</v>
      </c>
      <c r="F144" s="3" t="s">
        <v>1</v>
      </c>
      <c r="G144" s="5">
        <v>30</v>
      </c>
      <c r="H144" s="7">
        <v>723.8252</v>
      </c>
      <c r="I144" s="19">
        <v>214341.3364</v>
      </c>
      <c r="J144" s="19" t="s">
        <v>4</v>
      </c>
      <c r="K144" s="19"/>
      <c r="L144" s="3" t="s">
        <v>66</v>
      </c>
      <c r="M144" s="3" t="s">
        <v>180</v>
      </c>
      <c r="N144" s="11" t="s">
        <v>210</v>
      </c>
      <c r="O144" s="11" t="s">
        <v>211</v>
      </c>
      <c r="P144" s="4">
        <f t="shared" si="20"/>
        <v>57</v>
      </c>
      <c r="Q144" s="4" t="str">
        <f t="shared" si="19"/>
        <v>56-65</v>
      </c>
      <c r="R144" s="11">
        <v>1948</v>
      </c>
      <c r="S144" s="4">
        <v>2</v>
      </c>
      <c r="T144" s="4">
        <v>20</v>
      </c>
      <c r="U144" s="3" t="s">
        <v>176</v>
      </c>
      <c r="V144" s="3" t="s">
        <v>5</v>
      </c>
      <c r="W144" s="3" t="s">
        <v>18</v>
      </c>
      <c r="X144" s="3" t="s">
        <v>34</v>
      </c>
      <c r="Y144" s="4">
        <v>4</v>
      </c>
      <c r="Z144" s="3" t="s">
        <v>36</v>
      </c>
      <c r="AA144" s="3" t="s">
        <v>182</v>
      </c>
    </row>
    <row r="145" spans="2:27" ht="14.25" customHeight="1" x14ac:dyDescent="0.35">
      <c r="B145" s="37">
        <f t="shared" si="18"/>
        <v>3050</v>
      </c>
      <c r="C145" s="4">
        <v>3</v>
      </c>
      <c r="D145" s="4">
        <v>2006</v>
      </c>
      <c r="E145" s="12">
        <v>11</v>
      </c>
      <c r="F145" s="3" t="s">
        <v>1</v>
      </c>
      <c r="G145" s="4">
        <v>50</v>
      </c>
      <c r="H145" s="7">
        <v>977.86879999999996</v>
      </c>
      <c r="I145" s="19">
        <v>248274.31359999999</v>
      </c>
      <c r="J145" s="19" t="s">
        <v>4</v>
      </c>
      <c r="K145" s="19"/>
      <c r="L145" s="3" t="s">
        <v>90</v>
      </c>
      <c r="M145" s="3" t="s">
        <v>180</v>
      </c>
      <c r="N145" s="11" t="s">
        <v>482</v>
      </c>
      <c r="O145" s="11" t="s">
        <v>483</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5">
      <c r="B146" s="37">
        <f t="shared" si="18"/>
        <v>5050</v>
      </c>
      <c r="C146" s="4">
        <v>5</v>
      </c>
      <c r="D146" s="4">
        <v>2007</v>
      </c>
      <c r="E146" s="4">
        <v>11</v>
      </c>
      <c r="F146" s="3" t="s">
        <v>1</v>
      </c>
      <c r="G146" s="5">
        <v>50</v>
      </c>
      <c r="H146" s="7">
        <v>1093.0008</v>
      </c>
      <c r="I146" s="19">
        <v>390494.27120000002</v>
      </c>
      <c r="J146" s="19" t="s">
        <v>4</v>
      </c>
      <c r="K146" s="19"/>
      <c r="L146" s="3" t="s">
        <v>511</v>
      </c>
      <c r="M146" s="3" t="s">
        <v>180</v>
      </c>
      <c r="N146" s="9" t="s">
        <v>444</v>
      </c>
      <c r="O146" s="10" t="s">
        <v>445</v>
      </c>
      <c r="P146" s="4">
        <f t="shared" si="20"/>
        <v>57</v>
      </c>
      <c r="Q146" s="4" t="str">
        <f t="shared" si="19"/>
        <v>56-65</v>
      </c>
      <c r="R146" s="11">
        <v>1950</v>
      </c>
      <c r="S146" s="4">
        <v>15</v>
      </c>
      <c r="T146" s="4">
        <v>2</v>
      </c>
      <c r="U146" s="3" t="s">
        <v>178</v>
      </c>
      <c r="V146" s="3" t="s">
        <v>5</v>
      </c>
      <c r="W146" s="3" t="s">
        <v>15</v>
      </c>
      <c r="X146" s="3" t="s">
        <v>34</v>
      </c>
      <c r="Y146" s="4">
        <v>3</v>
      </c>
      <c r="Z146" s="3" t="s">
        <v>36</v>
      </c>
      <c r="AA146" s="3" t="s">
        <v>525</v>
      </c>
    </row>
    <row r="147" spans="2:27" ht="14.25" customHeight="1" x14ac:dyDescent="0.35">
      <c r="B147" s="37">
        <f t="shared" si="18"/>
        <v>2039</v>
      </c>
      <c r="C147" s="4">
        <v>2</v>
      </c>
      <c r="D147" s="4">
        <v>2006</v>
      </c>
      <c r="E147" s="4">
        <v>8</v>
      </c>
      <c r="F147" s="3" t="s">
        <v>1</v>
      </c>
      <c r="G147" s="5">
        <v>39</v>
      </c>
      <c r="H147" s="7">
        <v>927.83479999999997</v>
      </c>
      <c r="I147" s="19">
        <v>293876.27480000001</v>
      </c>
      <c r="J147" s="19" t="s">
        <v>4</v>
      </c>
      <c r="K147" s="19"/>
      <c r="L147" s="3" t="s">
        <v>78</v>
      </c>
      <c r="M147" s="3" t="s">
        <v>180</v>
      </c>
      <c r="N147" s="9" t="s">
        <v>256</v>
      </c>
      <c r="O147" s="10" t="s">
        <v>257</v>
      </c>
      <c r="P147" s="4">
        <f t="shared" si="20"/>
        <v>59</v>
      </c>
      <c r="Q147" s="4" t="str">
        <f t="shared" si="19"/>
        <v>56-65</v>
      </c>
      <c r="R147" s="11">
        <v>1947</v>
      </c>
      <c r="S147" s="4">
        <v>4</v>
      </c>
      <c r="T147" s="4">
        <v>27</v>
      </c>
      <c r="U147" s="3" t="s">
        <v>178</v>
      </c>
      <c r="V147" s="3" t="s">
        <v>5</v>
      </c>
      <c r="W147" s="3" t="s">
        <v>16</v>
      </c>
      <c r="X147" s="3" t="s">
        <v>34</v>
      </c>
      <c r="Y147" s="4">
        <v>4</v>
      </c>
      <c r="Z147" s="3" t="s">
        <v>37</v>
      </c>
      <c r="AA147" s="3" t="s">
        <v>525</v>
      </c>
    </row>
    <row r="148" spans="2:27" ht="14.25" customHeight="1" x14ac:dyDescent="0.35">
      <c r="B148" s="37">
        <f t="shared" si="18"/>
        <v>2008</v>
      </c>
      <c r="C148" s="4">
        <v>2</v>
      </c>
      <c r="D148" s="4">
        <v>2007</v>
      </c>
      <c r="E148" s="4">
        <v>3</v>
      </c>
      <c r="F148" s="3" t="s">
        <v>1</v>
      </c>
      <c r="G148" s="5">
        <v>8</v>
      </c>
      <c r="H148" s="7">
        <v>701.65959999999995</v>
      </c>
      <c r="I148" s="19">
        <v>204286.66679999998</v>
      </c>
      <c r="J148" s="19" t="s">
        <v>4</v>
      </c>
      <c r="K148" s="19"/>
      <c r="L148" s="3" t="s">
        <v>109</v>
      </c>
      <c r="M148" s="3" t="s">
        <v>180</v>
      </c>
      <c r="N148" s="9" t="s">
        <v>364</v>
      </c>
      <c r="O148" s="10" t="s">
        <v>365</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5">
      <c r="B149" s="37">
        <f t="shared" si="18"/>
        <v>3019</v>
      </c>
      <c r="C149" s="4">
        <v>3</v>
      </c>
      <c r="D149" s="4">
        <v>2007</v>
      </c>
      <c r="E149" s="12">
        <v>9</v>
      </c>
      <c r="F149" s="3" t="s">
        <v>1</v>
      </c>
      <c r="G149" s="4">
        <v>19</v>
      </c>
      <c r="H149" s="7">
        <v>680.56999999999994</v>
      </c>
      <c r="I149" s="19">
        <v>230154.52999999997</v>
      </c>
      <c r="J149" s="19" t="s">
        <v>4</v>
      </c>
      <c r="K149" s="19"/>
      <c r="L149" s="3" t="s">
        <v>142</v>
      </c>
      <c r="M149" s="3" t="s">
        <v>180</v>
      </c>
      <c r="N149" s="9" t="s">
        <v>414</v>
      </c>
      <c r="O149" s="10" t="s">
        <v>415</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5">
      <c r="B150" s="37">
        <f t="shared" si="18"/>
        <v>2015</v>
      </c>
      <c r="C150" s="4">
        <v>2</v>
      </c>
      <c r="D150" s="4">
        <v>2006</v>
      </c>
      <c r="E150" s="4">
        <v>9</v>
      </c>
      <c r="F150" s="3" t="s">
        <v>1</v>
      </c>
      <c r="G150" s="5">
        <v>15</v>
      </c>
      <c r="H150" s="7">
        <v>723.93280000000004</v>
      </c>
      <c r="I150" s="19">
        <v>228170.02560000002</v>
      </c>
      <c r="J150" s="19" t="s">
        <v>4</v>
      </c>
      <c r="K150" s="19"/>
      <c r="L150" s="3" t="s">
        <v>83</v>
      </c>
      <c r="M150" s="3" t="s">
        <v>180</v>
      </c>
      <c r="N150" s="9" t="s">
        <v>298</v>
      </c>
      <c r="O150" s="10" t="s">
        <v>299</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5">
      <c r="B151" s="37">
        <f t="shared" si="18"/>
        <v>2033</v>
      </c>
      <c r="C151" s="4">
        <v>2</v>
      </c>
      <c r="D151" s="4">
        <v>2006</v>
      </c>
      <c r="E151" s="4">
        <v>9</v>
      </c>
      <c r="F151" s="3" t="s">
        <v>1</v>
      </c>
      <c r="G151" s="5">
        <v>33</v>
      </c>
      <c r="H151" s="7">
        <v>649.79639999999995</v>
      </c>
      <c r="I151" s="19">
        <v>205085.40479999999</v>
      </c>
      <c r="J151" s="19" t="s">
        <v>4</v>
      </c>
      <c r="K151" s="19"/>
      <c r="L151" s="3" t="s">
        <v>83</v>
      </c>
      <c r="M151" s="3" t="s">
        <v>180</v>
      </c>
      <c r="N151" s="9" t="s">
        <v>298</v>
      </c>
      <c r="O151" s="10" t="s">
        <v>299</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5">
      <c r="B152" s="37">
        <f t="shared" si="18"/>
        <v>2019</v>
      </c>
      <c r="C152" s="4">
        <v>2</v>
      </c>
      <c r="D152" s="4">
        <v>2007</v>
      </c>
      <c r="E152" s="4">
        <v>3</v>
      </c>
      <c r="F152" s="3" t="s">
        <v>1</v>
      </c>
      <c r="G152" s="5">
        <v>19</v>
      </c>
      <c r="H152" s="7">
        <v>649.79639999999995</v>
      </c>
      <c r="I152" s="19">
        <v>177555.06399999998</v>
      </c>
      <c r="J152" s="19" t="s">
        <v>4</v>
      </c>
      <c r="K152" s="19"/>
      <c r="L152" s="3" t="s">
        <v>110</v>
      </c>
      <c r="M152" s="3" t="s">
        <v>180</v>
      </c>
      <c r="N152" s="9" t="s">
        <v>362</v>
      </c>
      <c r="O152" s="10" t="s">
        <v>363</v>
      </c>
      <c r="P152" s="4">
        <f t="shared" ref="P152:P161" si="21">IF((D152-R152)=0," ",D152-R152)</f>
        <v>60</v>
      </c>
      <c r="Q152" s="4" t="str">
        <f t="shared" si="19"/>
        <v>56-65</v>
      </c>
      <c r="R152" s="11">
        <v>1947</v>
      </c>
      <c r="S152" s="4">
        <v>5</v>
      </c>
      <c r="T152" s="4">
        <v>24</v>
      </c>
      <c r="U152" s="3" t="s">
        <v>176</v>
      </c>
      <c r="V152" s="3" t="s">
        <v>490</v>
      </c>
      <c r="W152" s="3"/>
      <c r="X152" s="3" t="s">
        <v>35</v>
      </c>
      <c r="Y152" s="4">
        <v>5</v>
      </c>
      <c r="Z152" s="3" t="s">
        <v>36</v>
      </c>
      <c r="AA152" s="3" t="s">
        <v>525</v>
      </c>
    </row>
    <row r="153" spans="2:27" ht="14.25" customHeight="1" x14ac:dyDescent="0.35">
      <c r="B153" s="37">
        <f t="shared" si="18"/>
        <v>2021</v>
      </c>
      <c r="C153" s="4">
        <v>2</v>
      </c>
      <c r="D153" s="4">
        <v>2007</v>
      </c>
      <c r="E153" s="4">
        <v>4</v>
      </c>
      <c r="F153" s="3" t="s">
        <v>1</v>
      </c>
      <c r="G153" s="5">
        <v>21</v>
      </c>
      <c r="H153" s="7">
        <v>785.48</v>
      </c>
      <c r="I153" s="19">
        <v>217748.48000000001</v>
      </c>
      <c r="J153" s="19" t="s">
        <v>4</v>
      </c>
      <c r="K153" s="19"/>
      <c r="L153" s="3" t="s">
        <v>110</v>
      </c>
      <c r="M153" s="3" t="s">
        <v>180</v>
      </c>
      <c r="N153" s="9" t="s">
        <v>362</v>
      </c>
      <c r="O153" s="10" t="s">
        <v>363</v>
      </c>
      <c r="P153" s="4">
        <f t="shared" si="21"/>
        <v>60</v>
      </c>
      <c r="Q153" s="4" t="str">
        <f t="shared" si="19"/>
        <v>56-65</v>
      </c>
      <c r="R153" s="11">
        <v>1947</v>
      </c>
      <c r="S153" s="4">
        <v>5</v>
      </c>
      <c r="T153" s="4">
        <v>24</v>
      </c>
      <c r="U153" s="3" t="s">
        <v>176</v>
      </c>
      <c r="V153" s="3" t="s">
        <v>490</v>
      </c>
      <c r="W153" s="3"/>
      <c r="X153" s="3" t="s">
        <v>35</v>
      </c>
      <c r="Y153" s="4">
        <v>5</v>
      </c>
      <c r="Z153" s="3" t="s">
        <v>36</v>
      </c>
      <c r="AA153" s="3" t="s">
        <v>525</v>
      </c>
    </row>
    <row r="154" spans="2:27" ht="14.25" customHeight="1" x14ac:dyDescent="0.35">
      <c r="B154" s="37">
        <f t="shared" si="18"/>
        <v>2027</v>
      </c>
      <c r="C154" s="4">
        <v>2</v>
      </c>
      <c r="D154" s="4">
        <v>2007</v>
      </c>
      <c r="E154" s="4">
        <v>4</v>
      </c>
      <c r="F154" s="3" t="s">
        <v>1</v>
      </c>
      <c r="G154" s="5">
        <v>27</v>
      </c>
      <c r="H154" s="7">
        <v>785.48</v>
      </c>
      <c r="I154" s="19">
        <v>247739.44</v>
      </c>
      <c r="J154" s="19" t="s">
        <v>4</v>
      </c>
      <c r="K154" s="19"/>
      <c r="L154" s="3" t="s">
        <v>110</v>
      </c>
      <c r="M154" s="3" t="s">
        <v>180</v>
      </c>
      <c r="N154" s="9" t="s">
        <v>362</v>
      </c>
      <c r="O154" s="10" t="s">
        <v>363</v>
      </c>
      <c r="P154" s="4">
        <f t="shared" si="21"/>
        <v>60</v>
      </c>
      <c r="Q154" s="4" t="str">
        <f t="shared" si="19"/>
        <v>56-65</v>
      </c>
      <c r="R154" s="11">
        <v>1947</v>
      </c>
      <c r="S154" s="4">
        <v>5</v>
      </c>
      <c r="T154" s="4">
        <v>24</v>
      </c>
      <c r="U154" s="3" t="s">
        <v>176</v>
      </c>
      <c r="V154" s="3" t="s">
        <v>490</v>
      </c>
      <c r="W154" s="3"/>
      <c r="X154" s="3" t="s">
        <v>35</v>
      </c>
      <c r="Y154" s="4">
        <v>5</v>
      </c>
      <c r="Z154" s="3" t="s">
        <v>36</v>
      </c>
      <c r="AA154" s="3" t="s">
        <v>525</v>
      </c>
    </row>
    <row r="155" spans="2:27" ht="14.25" customHeight="1" x14ac:dyDescent="0.35">
      <c r="B155" s="37">
        <f t="shared" si="18"/>
        <v>2052</v>
      </c>
      <c r="C155" s="4">
        <v>2</v>
      </c>
      <c r="D155" s="4">
        <v>2007</v>
      </c>
      <c r="E155" s="4">
        <v>3</v>
      </c>
      <c r="F155" s="3" t="s">
        <v>1</v>
      </c>
      <c r="G155" s="5">
        <v>52</v>
      </c>
      <c r="H155" s="7">
        <v>1615.2912000000001</v>
      </c>
      <c r="I155" s="19">
        <v>484458.03040000005</v>
      </c>
      <c r="J155" s="19" t="s">
        <v>4</v>
      </c>
      <c r="K155" s="19"/>
      <c r="L155" s="3" t="s">
        <v>110</v>
      </c>
      <c r="M155" s="3" t="s">
        <v>180</v>
      </c>
      <c r="N155" s="9" t="s">
        <v>362</v>
      </c>
      <c r="O155" s="10" t="s">
        <v>363</v>
      </c>
      <c r="P155" s="4">
        <f t="shared" si="21"/>
        <v>60</v>
      </c>
      <c r="Q155" s="4" t="str">
        <f t="shared" si="19"/>
        <v>56-65</v>
      </c>
      <c r="R155" s="11">
        <v>1947</v>
      </c>
      <c r="S155" s="4">
        <v>5</v>
      </c>
      <c r="T155" s="4">
        <v>24</v>
      </c>
      <c r="U155" s="3" t="s">
        <v>176</v>
      </c>
      <c r="V155" s="3" t="s">
        <v>490</v>
      </c>
      <c r="W155" s="13"/>
      <c r="X155" s="3" t="s">
        <v>35</v>
      </c>
      <c r="Y155" s="4">
        <v>5</v>
      </c>
      <c r="Z155" s="3" t="s">
        <v>36</v>
      </c>
      <c r="AA155" s="13" t="s">
        <v>525</v>
      </c>
    </row>
    <row r="156" spans="2:27" ht="14.25" customHeight="1" x14ac:dyDescent="0.35">
      <c r="B156" s="37">
        <f t="shared" si="18"/>
        <v>3006</v>
      </c>
      <c r="C156" s="4">
        <v>3</v>
      </c>
      <c r="D156" s="14">
        <v>2007</v>
      </c>
      <c r="E156" s="14">
        <v>2</v>
      </c>
      <c r="F156" s="3" t="s">
        <v>1</v>
      </c>
      <c r="G156" s="4">
        <v>6</v>
      </c>
      <c r="H156" s="7">
        <v>1132.0595999999998</v>
      </c>
      <c r="I156" s="19">
        <v>356506.36999999994</v>
      </c>
      <c r="J156" s="19" t="s">
        <v>4</v>
      </c>
      <c r="K156" s="19"/>
      <c r="L156" s="3" t="s">
        <v>110</v>
      </c>
      <c r="M156" s="3" t="s">
        <v>180</v>
      </c>
      <c r="N156" s="9" t="s">
        <v>362</v>
      </c>
      <c r="O156" s="10" t="s">
        <v>363</v>
      </c>
      <c r="P156" s="4">
        <f t="shared" si="21"/>
        <v>60</v>
      </c>
      <c r="Q156" s="4" t="str">
        <f t="shared" si="19"/>
        <v>56-65</v>
      </c>
      <c r="R156" s="11">
        <v>1947</v>
      </c>
      <c r="S156" s="4">
        <v>5</v>
      </c>
      <c r="T156" s="4">
        <v>24</v>
      </c>
      <c r="U156" s="3" t="s">
        <v>176</v>
      </c>
      <c r="V156" s="3" t="s">
        <v>490</v>
      </c>
      <c r="W156" s="3"/>
      <c r="X156" s="3" t="s">
        <v>35</v>
      </c>
      <c r="Y156" s="4">
        <v>5</v>
      </c>
      <c r="Z156" s="3" t="s">
        <v>36</v>
      </c>
      <c r="AA156" s="3" t="s">
        <v>525</v>
      </c>
    </row>
    <row r="157" spans="2:27" ht="14.25" customHeight="1" x14ac:dyDescent="0.35">
      <c r="B157" s="37">
        <f t="shared" si="18"/>
        <v>3044</v>
      </c>
      <c r="C157" s="4">
        <v>3</v>
      </c>
      <c r="D157" s="4">
        <v>2007</v>
      </c>
      <c r="E157" s="12">
        <v>3</v>
      </c>
      <c r="F157" s="3" t="s">
        <v>1</v>
      </c>
      <c r="G157" s="4">
        <v>44</v>
      </c>
      <c r="H157" s="7">
        <v>720.38200000000006</v>
      </c>
      <c r="I157" s="19">
        <v>197869.36400000003</v>
      </c>
      <c r="J157" s="19" t="s">
        <v>4</v>
      </c>
      <c r="K157" s="19"/>
      <c r="L157" s="3" t="s">
        <v>110</v>
      </c>
      <c r="M157" s="3" t="s">
        <v>180</v>
      </c>
      <c r="N157" s="9" t="s">
        <v>362</v>
      </c>
      <c r="O157" s="10" t="s">
        <v>363</v>
      </c>
      <c r="P157" s="4">
        <f t="shared" si="21"/>
        <v>60</v>
      </c>
      <c r="Q157" s="4" t="str">
        <f t="shared" si="19"/>
        <v>56-65</v>
      </c>
      <c r="R157" s="11">
        <v>1947</v>
      </c>
      <c r="S157" s="4">
        <v>5</v>
      </c>
      <c r="T157" s="4">
        <v>24</v>
      </c>
      <c r="U157" s="3" t="s">
        <v>176</v>
      </c>
      <c r="V157" s="3" t="s">
        <v>490</v>
      </c>
      <c r="W157" s="13"/>
      <c r="X157" s="3" t="s">
        <v>35</v>
      </c>
      <c r="Y157" s="4">
        <v>5</v>
      </c>
      <c r="Z157" s="3" t="s">
        <v>36</v>
      </c>
      <c r="AA157" s="13" t="s">
        <v>525</v>
      </c>
    </row>
    <row r="158" spans="2:27" ht="14.25" customHeight="1" x14ac:dyDescent="0.35">
      <c r="B158" s="37">
        <f t="shared" si="18"/>
        <v>4025</v>
      </c>
      <c r="C158" s="4">
        <v>4</v>
      </c>
      <c r="D158" s="4">
        <v>2007</v>
      </c>
      <c r="E158" s="4">
        <v>12</v>
      </c>
      <c r="F158" s="3" t="s">
        <v>1</v>
      </c>
      <c r="G158" s="5">
        <v>25</v>
      </c>
      <c r="H158" s="7">
        <v>733.18639999999994</v>
      </c>
      <c r="I158" s="19">
        <v>236608.95279999997</v>
      </c>
      <c r="J158" s="19" t="s">
        <v>4</v>
      </c>
      <c r="K158" s="19"/>
      <c r="L158" s="3" t="s">
        <v>110</v>
      </c>
      <c r="M158" s="3" t="s">
        <v>180</v>
      </c>
      <c r="N158" s="9" t="s">
        <v>362</v>
      </c>
      <c r="O158" s="10" t="s">
        <v>363</v>
      </c>
      <c r="P158" s="4">
        <f t="shared" si="21"/>
        <v>60</v>
      </c>
      <c r="Q158" s="4" t="str">
        <f t="shared" si="19"/>
        <v>56-65</v>
      </c>
      <c r="R158" s="11">
        <v>1947</v>
      </c>
      <c r="S158" s="4">
        <v>5</v>
      </c>
      <c r="T158" s="4">
        <v>24</v>
      </c>
      <c r="U158" s="3" t="s">
        <v>176</v>
      </c>
      <c r="V158" s="3" t="s">
        <v>490</v>
      </c>
      <c r="W158" s="13"/>
      <c r="X158" s="3" t="s">
        <v>35</v>
      </c>
      <c r="Y158" s="4">
        <v>5</v>
      </c>
      <c r="Z158" s="3" t="s">
        <v>36</v>
      </c>
      <c r="AA158" s="13" t="s">
        <v>525</v>
      </c>
    </row>
    <row r="159" spans="2:27" ht="14.25" customHeight="1" x14ac:dyDescent="0.35">
      <c r="B159" s="37">
        <f t="shared" si="18"/>
        <v>1015</v>
      </c>
      <c r="C159" s="4">
        <v>1</v>
      </c>
      <c r="D159" s="4">
        <v>2004</v>
      </c>
      <c r="E159" s="4">
        <v>11</v>
      </c>
      <c r="F159" s="3" t="s">
        <v>1</v>
      </c>
      <c r="G159" s="5">
        <v>15</v>
      </c>
      <c r="H159" s="7">
        <v>782.25200000000007</v>
      </c>
      <c r="I159" s="19">
        <v>208930.81200000001</v>
      </c>
      <c r="J159" s="19" t="s">
        <v>4</v>
      </c>
      <c r="K159" s="19"/>
      <c r="L159" s="3" t="s">
        <v>49</v>
      </c>
      <c r="M159" s="3" t="s">
        <v>180</v>
      </c>
      <c r="N159" s="9" t="s">
        <v>194</v>
      </c>
      <c r="O159" s="10" t="s">
        <v>195</v>
      </c>
      <c r="P159" s="4">
        <f t="shared" si="21"/>
        <v>61</v>
      </c>
      <c r="Q159" s="4" t="str">
        <f t="shared" si="19"/>
        <v>56-65</v>
      </c>
      <c r="R159" s="11">
        <v>1943</v>
      </c>
      <c r="S159" s="4">
        <v>6</v>
      </c>
      <c r="T159" s="4">
        <v>18</v>
      </c>
      <c r="U159" s="3" t="s">
        <v>176</v>
      </c>
      <c r="V159" s="3" t="s">
        <v>5</v>
      </c>
      <c r="W159" s="3" t="s">
        <v>17</v>
      </c>
      <c r="X159" s="3" t="s">
        <v>34</v>
      </c>
      <c r="Y159" s="4">
        <v>5</v>
      </c>
      <c r="Z159" s="3" t="s">
        <v>37</v>
      </c>
      <c r="AA159" s="3" t="s">
        <v>525</v>
      </c>
    </row>
    <row r="160" spans="2:27" ht="14.25" customHeight="1" x14ac:dyDescent="0.35">
      <c r="B160" s="37">
        <f t="shared" si="18"/>
        <v>5041</v>
      </c>
      <c r="C160" s="4">
        <v>5</v>
      </c>
      <c r="D160" s="4">
        <v>2007</v>
      </c>
      <c r="E160" s="4">
        <v>11</v>
      </c>
      <c r="F160" s="3" t="s">
        <v>1</v>
      </c>
      <c r="G160" s="5">
        <v>41</v>
      </c>
      <c r="H160" s="7">
        <v>798.28440000000001</v>
      </c>
      <c r="I160" s="19">
        <v>263123.42080000002</v>
      </c>
      <c r="J160" s="19" t="s">
        <v>4</v>
      </c>
      <c r="K160" s="19"/>
      <c r="L160" s="3" t="s">
        <v>510</v>
      </c>
      <c r="M160" s="3" t="s">
        <v>180</v>
      </c>
      <c r="N160" s="9" t="s">
        <v>467</v>
      </c>
      <c r="O160" s="10" t="s">
        <v>468</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5">
      <c r="B161" s="37">
        <f t="shared" si="18"/>
        <v>5036</v>
      </c>
      <c r="C161" s="4">
        <v>5</v>
      </c>
      <c r="D161" s="4">
        <v>2007</v>
      </c>
      <c r="E161" s="4">
        <v>11</v>
      </c>
      <c r="F161" s="3" t="s">
        <v>1</v>
      </c>
      <c r="G161" s="5">
        <v>36</v>
      </c>
      <c r="H161" s="7">
        <v>1057.9232</v>
      </c>
      <c r="I161" s="19">
        <v>286433.57279999997</v>
      </c>
      <c r="J161" s="19" t="s">
        <v>4</v>
      </c>
      <c r="K161" s="19"/>
      <c r="L161" s="3" t="s">
        <v>515</v>
      </c>
      <c r="M161" s="3" t="s">
        <v>180</v>
      </c>
      <c r="N161" s="9" t="s">
        <v>244</v>
      </c>
      <c r="O161" s="10" t="s">
        <v>245</v>
      </c>
      <c r="P161" s="4">
        <f t="shared" si="21"/>
        <v>64</v>
      </c>
      <c r="Q161" s="4" t="str">
        <f t="shared" si="19"/>
        <v>56-65</v>
      </c>
      <c r="R161" s="11">
        <v>1943</v>
      </c>
      <c r="S161" s="4">
        <v>7</v>
      </c>
      <c r="T161" s="4">
        <v>24</v>
      </c>
      <c r="U161" s="3" t="s">
        <v>178</v>
      </c>
      <c r="V161" s="3" t="s">
        <v>5</v>
      </c>
      <c r="W161" s="3" t="s">
        <v>14</v>
      </c>
      <c r="X161" s="3" t="s">
        <v>34</v>
      </c>
      <c r="Y161" s="4">
        <v>4</v>
      </c>
      <c r="Z161" s="3" t="s">
        <v>37</v>
      </c>
      <c r="AA161" s="3" t="s">
        <v>525</v>
      </c>
    </row>
    <row r="162" spans="2:27" ht="14.25" customHeight="1" x14ac:dyDescent="0.35">
      <c r="B162" s="37">
        <f t="shared" si="18"/>
        <v>2037</v>
      </c>
      <c r="C162" s="4">
        <v>2</v>
      </c>
      <c r="D162" s="4">
        <v>2006</v>
      </c>
      <c r="E162" s="4">
        <v>9</v>
      </c>
      <c r="F162" s="3" t="s">
        <v>1</v>
      </c>
      <c r="G162" s="5">
        <v>37</v>
      </c>
      <c r="H162" s="7">
        <v>723.8252</v>
      </c>
      <c r="I162" s="19">
        <v>229581.7836</v>
      </c>
      <c r="J162" s="19" t="s">
        <v>4</v>
      </c>
      <c r="K162" s="19"/>
      <c r="L162" s="3" t="s">
        <v>80</v>
      </c>
      <c r="M162" s="3" t="s">
        <v>180</v>
      </c>
      <c r="N162" s="9" t="s">
        <v>270</v>
      </c>
      <c r="O162" s="10" t="s">
        <v>271</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5">
      <c r="B163" s="37">
        <f t="shared" si="18"/>
        <v>5034</v>
      </c>
      <c r="C163" s="4">
        <v>5</v>
      </c>
      <c r="D163" s="4">
        <v>2007</v>
      </c>
      <c r="E163" s="4">
        <v>10</v>
      </c>
      <c r="F163" s="3" t="s">
        <v>1</v>
      </c>
      <c r="G163" s="5">
        <v>34</v>
      </c>
      <c r="H163" s="7">
        <v>798.28440000000001</v>
      </c>
      <c r="I163" s="19">
        <v>252053.0264</v>
      </c>
      <c r="J163" s="19" t="s">
        <v>4</v>
      </c>
      <c r="K163" s="19"/>
      <c r="L163" s="3" t="s">
        <v>149</v>
      </c>
      <c r="M163" s="3" t="s">
        <v>180</v>
      </c>
      <c r="N163" s="9" t="s">
        <v>446</v>
      </c>
      <c r="O163" s="10" t="s">
        <v>447</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525</v>
      </c>
    </row>
    <row r="164" spans="2:27" ht="14.25" customHeight="1" x14ac:dyDescent="0.35">
      <c r="B164" s="37">
        <f t="shared" si="18"/>
        <v>4016</v>
      </c>
      <c r="C164" s="4">
        <v>4</v>
      </c>
      <c r="D164" s="4">
        <v>2007</v>
      </c>
      <c r="E164" s="4">
        <v>11</v>
      </c>
      <c r="F164" s="3" t="s">
        <v>1</v>
      </c>
      <c r="G164" s="5">
        <v>16</v>
      </c>
      <c r="H164" s="7">
        <v>794.51840000000004</v>
      </c>
      <c r="I164" s="19">
        <v>244820.66720000003</v>
      </c>
      <c r="J164" s="19" t="s">
        <v>4</v>
      </c>
      <c r="K164" s="19"/>
      <c r="L164" s="3" t="s">
        <v>509</v>
      </c>
      <c r="M164" s="3" t="s">
        <v>180</v>
      </c>
      <c r="N164" s="9" t="s">
        <v>262</v>
      </c>
      <c r="O164" s="10" t="s">
        <v>263</v>
      </c>
      <c r="P164" s="4">
        <f t="shared" si="22"/>
        <v>65</v>
      </c>
      <c r="Q164" s="4" t="str">
        <f t="shared" si="19"/>
        <v>56-65</v>
      </c>
      <c r="R164" s="11">
        <v>1942</v>
      </c>
      <c r="S164" s="4">
        <v>4</v>
      </c>
      <c r="T164" s="4">
        <v>14</v>
      </c>
      <c r="U164" s="3" t="s">
        <v>176</v>
      </c>
      <c r="V164" s="3" t="s">
        <v>5</v>
      </c>
      <c r="W164" s="3" t="s">
        <v>14</v>
      </c>
      <c r="X164" s="3" t="s">
        <v>34</v>
      </c>
      <c r="Y164" s="4">
        <v>3</v>
      </c>
      <c r="Z164" s="3" t="s">
        <v>36</v>
      </c>
      <c r="AA164" s="3" t="s">
        <v>525</v>
      </c>
    </row>
    <row r="165" spans="2:27" ht="14.25" customHeight="1" x14ac:dyDescent="0.35">
      <c r="B165" s="37">
        <f t="shared" si="18"/>
        <v>4040</v>
      </c>
      <c r="C165" s="4">
        <v>4</v>
      </c>
      <c r="D165" s="4">
        <v>2007</v>
      </c>
      <c r="E165" s="4">
        <v>12</v>
      </c>
      <c r="F165" s="3" t="s">
        <v>1</v>
      </c>
      <c r="G165" s="5">
        <v>40</v>
      </c>
      <c r="H165" s="7">
        <v>794.51840000000004</v>
      </c>
      <c r="I165" s="19">
        <v>241620.48320000002</v>
      </c>
      <c r="J165" s="19" t="s">
        <v>4</v>
      </c>
      <c r="K165" s="19"/>
      <c r="L165" s="3" t="s">
        <v>162</v>
      </c>
      <c r="M165" s="3" t="s">
        <v>180</v>
      </c>
      <c r="N165" s="9" t="s">
        <v>477</v>
      </c>
      <c r="O165" s="10" t="s">
        <v>478</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525</v>
      </c>
    </row>
    <row r="166" spans="2:27" ht="14.25" customHeight="1" x14ac:dyDescent="0.35">
      <c r="B166" s="37">
        <f t="shared" ref="B166:B183" si="23">C166*1000+G166</f>
        <v>1024</v>
      </c>
      <c r="C166" s="4">
        <v>1</v>
      </c>
      <c r="D166" s="4">
        <v>2006</v>
      </c>
      <c r="E166" s="4">
        <v>6</v>
      </c>
      <c r="F166" s="3" t="s">
        <v>1</v>
      </c>
      <c r="G166" s="5">
        <v>24</v>
      </c>
      <c r="H166" s="7">
        <v>782.25200000000007</v>
      </c>
      <c r="I166" s="19">
        <v>235762.34000000003</v>
      </c>
      <c r="J166" s="19" t="s">
        <v>4</v>
      </c>
      <c r="K166" s="19"/>
      <c r="L166" s="3" t="s">
        <v>71</v>
      </c>
      <c r="M166" s="3" t="s">
        <v>180</v>
      </c>
      <c r="N166" s="9" t="s">
        <v>280</v>
      </c>
      <c r="O166" s="10" t="s">
        <v>281</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525</v>
      </c>
    </row>
    <row r="167" spans="2:27" ht="14.25" customHeight="1" x14ac:dyDescent="0.35">
      <c r="B167" s="37">
        <f t="shared" si="23"/>
        <v>2013</v>
      </c>
      <c r="C167" s="4">
        <v>2</v>
      </c>
      <c r="D167" s="4">
        <v>2007</v>
      </c>
      <c r="E167" s="4">
        <v>3</v>
      </c>
      <c r="F167" s="3" t="s">
        <v>1</v>
      </c>
      <c r="G167" s="5">
        <v>13</v>
      </c>
      <c r="H167" s="7">
        <v>785.48</v>
      </c>
      <c r="I167" s="19">
        <v>236639.56</v>
      </c>
      <c r="J167" s="19" t="s">
        <v>4</v>
      </c>
      <c r="K167" s="19"/>
      <c r="L167" s="3" t="s">
        <v>105</v>
      </c>
      <c r="M167" s="3" t="s">
        <v>180</v>
      </c>
      <c r="N167" s="9" t="s">
        <v>350</v>
      </c>
      <c r="O167" s="10" t="s">
        <v>351</v>
      </c>
      <c r="P167" s="4">
        <f t="shared" si="22"/>
        <v>66</v>
      </c>
      <c r="Q167" s="4" t="str">
        <f t="shared" si="24"/>
        <v>65+</v>
      </c>
      <c r="R167" s="11">
        <v>1941</v>
      </c>
      <c r="S167" s="4">
        <v>8</v>
      </c>
      <c r="T167" s="4">
        <v>19</v>
      </c>
      <c r="U167" s="3" t="s">
        <v>178</v>
      </c>
      <c r="V167" s="3" t="s">
        <v>5</v>
      </c>
      <c r="W167" s="3" t="s">
        <v>14</v>
      </c>
      <c r="X167" s="3" t="s">
        <v>34</v>
      </c>
      <c r="Y167" s="4">
        <v>5</v>
      </c>
      <c r="Z167" s="3" t="s">
        <v>36</v>
      </c>
      <c r="AA167" s="3" t="s">
        <v>182</v>
      </c>
    </row>
    <row r="168" spans="2:27" ht="14.25" customHeight="1" x14ac:dyDescent="0.35">
      <c r="B168" s="37">
        <f t="shared" si="23"/>
        <v>3010</v>
      </c>
      <c r="C168" s="4">
        <v>3</v>
      </c>
      <c r="D168" s="4">
        <v>2007</v>
      </c>
      <c r="E168" s="12">
        <v>8</v>
      </c>
      <c r="F168" s="3" t="s">
        <v>1</v>
      </c>
      <c r="G168" s="4">
        <v>10</v>
      </c>
      <c r="H168" s="7">
        <v>923.20799999999997</v>
      </c>
      <c r="I168" s="19">
        <v>294807.64799999999</v>
      </c>
      <c r="J168" s="19" t="s">
        <v>4</v>
      </c>
      <c r="K168" s="19"/>
      <c r="L168" s="3" t="s">
        <v>139</v>
      </c>
      <c r="M168" s="3" t="s">
        <v>180</v>
      </c>
      <c r="N168" s="9" t="s">
        <v>436</v>
      </c>
      <c r="O168" s="10" t="s">
        <v>437</v>
      </c>
      <c r="P168" s="4">
        <f t="shared" si="22"/>
        <v>66</v>
      </c>
      <c r="Q168" s="4" t="str">
        <f t="shared" si="24"/>
        <v>65+</v>
      </c>
      <c r="R168" s="11">
        <v>1941</v>
      </c>
      <c r="S168" s="4">
        <v>12</v>
      </c>
      <c r="T168" s="4">
        <v>1</v>
      </c>
      <c r="U168" s="3" t="s">
        <v>176</v>
      </c>
      <c r="V168" s="3" t="s">
        <v>5</v>
      </c>
      <c r="W168" s="3" t="s">
        <v>14</v>
      </c>
      <c r="X168" s="3" t="s">
        <v>35</v>
      </c>
      <c r="Y168" s="4">
        <v>4</v>
      </c>
      <c r="Z168" s="3" t="s">
        <v>36</v>
      </c>
      <c r="AA168" s="3" t="s">
        <v>525</v>
      </c>
    </row>
    <row r="169" spans="2:27" ht="14.25" customHeight="1" x14ac:dyDescent="0.35">
      <c r="B169" s="37">
        <f t="shared" si="23"/>
        <v>3018</v>
      </c>
      <c r="C169" s="4">
        <v>3</v>
      </c>
      <c r="D169" s="4">
        <v>2007</v>
      </c>
      <c r="E169" s="12">
        <v>8</v>
      </c>
      <c r="F169" s="3" t="s">
        <v>1</v>
      </c>
      <c r="G169" s="4">
        <v>18</v>
      </c>
      <c r="H169" s="7">
        <v>923.20799999999997</v>
      </c>
      <c r="I169" s="19">
        <v>293828.68799999997</v>
      </c>
      <c r="J169" s="19" t="s">
        <v>4</v>
      </c>
      <c r="K169" s="19"/>
      <c r="L169" s="3" t="s">
        <v>139</v>
      </c>
      <c r="M169" s="3" t="s">
        <v>180</v>
      </c>
      <c r="N169" s="9" t="s">
        <v>436</v>
      </c>
      <c r="O169" s="10" t="s">
        <v>437</v>
      </c>
      <c r="P169" s="4">
        <f t="shared" si="22"/>
        <v>66</v>
      </c>
      <c r="Q169" s="4" t="str">
        <f t="shared" si="24"/>
        <v>65+</v>
      </c>
      <c r="R169" s="11">
        <v>1941</v>
      </c>
      <c r="S169" s="4">
        <v>12</v>
      </c>
      <c r="T169" s="4">
        <v>1</v>
      </c>
      <c r="U169" s="3" t="s">
        <v>176</v>
      </c>
      <c r="V169" s="3" t="s">
        <v>5</v>
      </c>
      <c r="W169" s="3" t="s">
        <v>14</v>
      </c>
      <c r="X169" s="3" t="s">
        <v>35</v>
      </c>
      <c r="Y169" s="4">
        <v>5</v>
      </c>
      <c r="Z169" s="3" t="s">
        <v>36</v>
      </c>
      <c r="AA169" s="3" t="s">
        <v>525</v>
      </c>
    </row>
    <row r="170" spans="2:27" ht="14.25" customHeight="1" x14ac:dyDescent="0.35">
      <c r="B170" s="37">
        <f t="shared" si="23"/>
        <v>1033</v>
      </c>
      <c r="C170" s="4">
        <v>1</v>
      </c>
      <c r="D170" s="4">
        <v>2004</v>
      </c>
      <c r="E170" s="4">
        <v>8</v>
      </c>
      <c r="F170" s="3" t="s">
        <v>1</v>
      </c>
      <c r="G170" s="5">
        <v>33</v>
      </c>
      <c r="H170" s="7">
        <v>1434.0927999999999</v>
      </c>
      <c r="I170" s="19">
        <v>412856.56159999996</v>
      </c>
      <c r="J170" s="19" t="s">
        <v>4</v>
      </c>
      <c r="K170" s="19"/>
      <c r="L170" s="3" t="s">
        <v>33</v>
      </c>
      <c r="M170" s="3" t="s">
        <v>180</v>
      </c>
      <c r="N170" s="9" t="s">
        <v>186</v>
      </c>
      <c r="O170" s="10" t="s">
        <v>187</v>
      </c>
      <c r="P170" s="4">
        <f t="shared" si="22"/>
        <v>67</v>
      </c>
      <c r="Q170" s="4" t="str">
        <f t="shared" si="24"/>
        <v>65+</v>
      </c>
      <c r="R170" s="11">
        <v>1937</v>
      </c>
      <c r="S170" s="4">
        <v>1</v>
      </c>
      <c r="T170" s="4">
        <v>20</v>
      </c>
      <c r="U170" s="3" t="s">
        <v>176</v>
      </c>
      <c r="V170" s="3" t="s">
        <v>5</v>
      </c>
      <c r="W170" s="3" t="s">
        <v>15</v>
      </c>
      <c r="X170" s="3" t="s">
        <v>34</v>
      </c>
      <c r="Y170" s="4">
        <v>2</v>
      </c>
      <c r="Z170" s="3" t="s">
        <v>37</v>
      </c>
      <c r="AA170" s="3" t="s">
        <v>525</v>
      </c>
    </row>
    <row r="171" spans="2:27" ht="14.25" customHeight="1" x14ac:dyDescent="0.35">
      <c r="B171" s="37">
        <f t="shared" si="23"/>
        <v>1016</v>
      </c>
      <c r="C171" s="4">
        <v>1</v>
      </c>
      <c r="D171" s="4">
        <v>2006</v>
      </c>
      <c r="E171" s="4">
        <v>2</v>
      </c>
      <c r="F171" s="3" t="s">
        <v>1</v>
      </c>
      <c r="G171" s="5">
        <v>16</v>
      </c>
      <c r="H171" s="7">
        <v>782.25200000000007</v>
      </c>
      <c r="I171" s="19">
        <v>224076.83600000001</v>
      </c>
      <c r="J171" s="19" t="s">
        <v>4</v>
      </c>
      <c r="K171" s="19"/>
      <c r="L171" s="3" t="s">
        <v>67</v>
      </c>
      <c r="M171" s="3" t="s">
        <v>180</v>
      </c>
      <c r="N171" s="9" t="s">
        <v>234</v>
      </c>
      <c r="O171" s="10" t="s">
        <v>235</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525</v>
      </c>
    </row>
    <row r="172" spans="2:27" ht="14.25" customHeight="1" x14ac:dyDescent="0.35">
      <c r="B172" s="37">
        <f t="shared" si="23"/>
        <v>3005</v>
      </c>
      <c r="C172" s="4">
        <v>3</v>
      </c>
      <c r="D172" s="4">
        <v>2006</v>
      </c>
      <c r="E172" s="14">
        <v>3</v>
      </c>
      <c r="F172" s="3" t="s">
        <v>1</v>
      </c>
      <c r="G172" s="4">
        <v>5</v>
      </c>
      <c r="H172" s="7">
        <v>781.0684</v>
      </c>
      <c r="I172" s="19">
        <v>258015.61439999999</v>
      </c>
      <c r="J172" s="19" t="s">
        <v>4</v>
      </c>
      <c r="K172" s="19"/>
      <c r="L172" s="3" t="s">
        <v>505</v>
      </c>
      <c r="M172" s="3" t="s">
        <v>180</v>
      </c>
      <c r="N172" s="9" t="s">
        <v>304</v>
      </c>
      <c r="O172" s="10" t="s">
        <v>305</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525</v>
      </c>
    </row>
    <row r="173" spans="2:27" ht="14.25" customHeight="1" x14ac:dyDescent="0.35">
      <c r="B173" s="37">
        <f t="shared" si="23"/>
        <v>5019</v>
      </c>
      <c r="C173" s="4">
        <v>5</v>
      </c>
      <c r="D173" s="4">
        <v>2007</v>
      </c>
      <c r="E173" s="4">
        <v>6</v>
      </c>
      <c r="F173" s="3" t="s">
        <v>1</v>
      </c>
      <c r="G173" s="5">
        <v>19</v>
      </c>
      <c r="H173" s="7">
        <v>618.37720000000002</v>
      </c>
      <c r="I173" s="19">
        <v>153466.71240000002</v>
      </c>
      <c r="J173" s="19" t="s">
        <v>4</v>
      </c>
      <c r="K173" s="19"/>
      <c r="L173" s="3" t="s">
        <v>128</v>
      </c>
      <c r="M173" s="3" t="s">
        <v>180</v>
      </c>
      <c r="N173" s="9" t="s">
        <v>418</v>
      </c>
      <c r="O173" s="10" t="s">
        <v>419</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5">
      <c r="B174" s="37">
        <f t="shared" si="23"/>
        <v>3002</v>
      </c>
      <c r="C174" s="4">
        <v>3</v>
      </c>
      <c r="D174" s="4">
        <v>2007</v>
      </c>
      <c r="E174" s="12">
        <v>8</v>
      </c>
      <c r="F174" s="3" t="s">
        <v>1</v>
      </c>
      <c r="G174" s="4">
        <v>2</v>
      </c>
      <c r="H174" s="7">
        <v>923.20799999999997</v>
      </c>
      <c r="I174" s="19">
        <v>261871.696</v>
      </c>
      <c r="J174" s="19" t="s">
        <v>4</v>
      </c>
      <c r="K174" s="19"/>
      <c r="L174" s="3" t="s">
        <v>136</v>
      </c>
      <c r="M174" s="3" t="s">
        <v>180</v>
      </c>
      <c r="N174" s="9" t="s">
        <v>426</v>
      </c>
      <c r="O174" s="10" t="s">
        <v>427</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525</v>
      </c>
    </row>
    <row r="175" spans="2:27" ht="14.25" customHeight="1" x14ac:dyDescent="0.35">
      <c r="B175" s="37">
        <f t="shared" si="23"/>
        <v>3004</v>
      </c>
      <c r="C175" s="4">
        <v>3</v>
      </c>
      <c r="D175" s="4">
        <v>2007</v>
      </c>
      <c r="E175" s="12">
        <v>8</v>
      </c>
      <c r="F175" s="3" t="s">
        <v>1</v>
      </c>
      <c r="G175" s="4">
        <v>4</v>
      </c>
      <c r="H175" s="7">
        <v>781.0684</v>
      </c>
      <c r="I175" s="19">
        <v>210038.6992</v>
      </c>
      <c r="J175" s="19" t="s">
        <v>4</v>
      </c>
      <c r="K175" s="19"/>
      <c r="L175" s="3" t="s">
        <v>136</v>
      </c>
      <c r="M175" s="3" t="s">
        <v>180</v>
      </c>
      <c r="N175" s="9" t="s">
        <v>426</v>
      </c>
      <c r="O175" s="10" t="s">
        <v>427</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525</v>
      </c>
    </row>
    <row r="176" spans="2:27" ht="14.25" customHeight="1" x14ac:dyDescent="0.35">
      <c r="B176" s="37">
        <f t="shared" si="23"/>
        <v>3012</v>
      </c>
      <c r="C176" s="4">
        <v>3</v>
      </c>
      <c r="D176" s="4">
        <v>2007</v>
      </c>
      <c r="E176" s="12">
        <v>10</v>
      </c>
      <c r="F176" s="3" t="s">
        <v>1</v>
      </c>
      <c r="G176" s="4">
        <v>12</v>
      </c>
      <c r="H176" s="7">
        <v>781.0684</v>
      </c>
      <c r="I176" s="19">
        <v>210824.0576</v>
      </c>
      <c r="J176" s="19" t="s">
        <v>4</v>
      </c>
      <c r="K176" s="19"/>
      <c r="L176" s="3" t="s">
        <v>146</v>
      </c>
      <c r="M176" s="3" t="s">
        <v>180</v>
      </c>
      <c r="N176" s="9" t="s">
        <v>440</v>
      </c>
      <c r="O176" s="10" t="s">
        <v>441</v>
      </c>
      <c r="P176" s="4">
        <f t="shared" si="25"/>
        <v>69</v>
      </c>
      <c r="Q176" s="4" t="str">
        <f t="shared" si="24"/>
        <v>65+</v>
      </c>
      <c r="R176" s="11">
        <v>1938</v>
      </c>
      <c r="S176" s="4">
        <v>6</v>
      </c>
      <c r="T176" s="4">
        <v>9</v>
      </c>
      <c r="U176" s="3" t="s">
        <v>176</v>
      </c>
      <c r="V176" s="3" t="s">
        <v>5</v>
      </c>
      <c r="W176" s="3" t="s">
        <v>19</v>
      </c>
      <c r="X176" s="3" t="s">
        <v>35</v>
      </c>
      <c r="Y176" s="4">
        <v>3</v>
      </c>
      <c r="Z176" s="3" t="s">
        <v>36</v>
      </c>
      <c r="AA176" s="3" t="s">
        <v>525</v>
      </c>
    </row>
    <row r="177" spans="2:27" ht="14.25" customHeight="1" x14ac:dyDescent="0.35">
      <c r="B177" s="37">
        <f t="shared" si="23"/>
        <v>3048</v>
      </c>
      <c r="C177" s="4">
        <v>3</v>
      </c>
      <c r="D177" s="4">
        <v>2007</v>
      </c>
      <c r="E177" s="12">
        <v>10</v>
      </c>
      <c r="F177" s="3" t="s">
        <v>1</v>
      </c>
      <c r="G177" s="4">
        <v>48</v>
      </c>
      <c r="H177" s="7">
        <v>781.0684</v>
      </c>
      <c r="I177" s="19">
        <v>249075.6568</v>
      </c>
      <c r="J177" s="19" t="s">
        <v>4</v>
      </c>
      <c r="K177" s="19"/>
      <c r="L177" s="3" t="s">
        <v>146</v>
      </c>
      <c r="M177" s="3" t="s">
        <v>180</v>
      </c>
      <c r="N177" s="9" t="s">
        <v>440</v>
      </c>
      <c r="O177" s="10" t="s">
        <v>441</v>
      </c>
      <c r="P177" s="4">
        <f t="shared" si="25"/>
        <v>69</v>
      </c>
      <c r="Q177" s="4" t="str">
        <f t="shared" si="24"/>
        <v>65+</v>
      </c>
      <c r="R177" s="11">
        <v>1938</v>
      </c>
      <c r="S177" s="4">
        <v>6</v>
      </c>
      <c r="T177" s="4">
        <v>9</v>
      </c>
      <c r="U177" s="3" t="s">
        <v>176</v>
      </c>
      <c r="V177" s="3" t="s">
        <v>5</v>
      </c>
      <c r="W177" s="3" t="s">
        <v>19</v>
      </c>
      <c r="X177" s="3" t="s">
        <v>35</v>
      </c>
      <c r="Y177" s="4">
        <v>3</v>
      </c>
      <c r="Z177" s="3" t="s">
        <v>36</v>
      </c>
      <c r="AA177" s="3" t="s">
        <v>525</v>
      </c>
    </row>
    <row r="178" spans="2:27" ht="14.25" customHeight="1" x14ac:dyDescent="0.35">
      <c r="B178" s="37">
        <f t="shared" si="23"/>
        <v>3008</v>
      </c>
      <c r="C178" s="4">
        <v>3</v>
      </c>
      <c r="D178" s="4">
        <v>2007</v>
      </c>
      <c r="E178" s="12">
        <v>6</v>
      </c>
      <c r="F178" s="3" t="s">
        <v>1</v>
      </c>
      <c r="G178" s="4">
        <v>8</v>
      </c>
      <c r="H178" s="7">
        <v>697.89359999999999</v>
      </c>
      <c r="I178" s="19">
        <v>219865.76079999999</v>
      </c>
      <c r="J178" s="19" t="s">
        <v>4</v>
      </c>
      <c r="K178" s="19"/>
      <c r="L178" s="3" t="s">
        <v>126</v>
      </c>
      <c r="M178" s="3" t="s">
        <v>180</v>
      </c>
      <c r="N178" s="9" t="s">
        <v>407</v>
      </c>
      <c r="O178" s="10" t="s">
        <v>408</v>
      </c>
      <c r="P178" s="4">
        <f t="shared" si="25"/>
        <v>71</v>
      </c>
      <c r="Q178" s="4" t="str">
        <f t="shared" si="24"/>
        <v>65+</v>
      </c>
      <c r="R178" s="11">
        <v>1936</v>
      </c>
      <c r="S178" s="4">
        <v>8</v>
      </c>
      <c r="T178" s="4">
        <v>13</v>
      </c>
      <c r="U178" s="3" t="s">
        <v>176</v>
      </c>
      <c r="V178" s="3" t="s">
        <v>5</v>
      </c>
      <c r="W178" s="3" t="s">
        <v>19</v>
      </c>
      <c r="X178" s="3" t="s">
        <v>35</v>
      </c>
      <c r="Y178" s="4">
        <v>2</v>
      </c>
      <c r="Z178" s="3" t="s">
        <v>36</v>
      </c>
      <c r="AA178" s="3" t="s">
        <v>525</v>
      </c>
    </row>
    <row r="179" spans="2:27" ht="14.25" customHeight="1" x14ac:dyDescent="0.35">
      <c r="B179" s="37">
        <f t="shared" si="23"/>
        <v>3040</v>
      </c>
      <c r="C179" s="4">
        <v>3</v>
      </c>
      <c r="D179" s="4">
        <v>2007</v>
      </c>
      <c r="E179" s="12">
        <v>6</v>
      </c>
      <c r="F179" s="3" t="s">
        <v>1</v>
      </c>
      <c r="G179" s="4">
        <v>40</v>
      </c>
      <c r="H179" s="7">
        <v>670.88599999999997</v>
      </c>
      <c r="I179" s="19">
        <v>204292.49399999998</v>
      </c>
      <c r="J179" s="19" t="s">
        <v>4</v>
      </c>
      <c r="K179" s="19"/>
      <c r="L179" s="3" t="s">
        <v>126</v>
      </c>
      <c r="M179" s="3" t="s">
        <v>180</v>
      </c>
      <c r="N179" s="9" t="s">
        <v>407</v>
      </c>
      <c r="O179" s="10" t="s">
        <v>408</v>
      </c>
      <c r="P179" s="4">
        <f t="shared" si="25"/>
        <v>71</v>
      </c>
      <c r="Q179" s="4" t="str">
        <f t="shared" si="24"/>
        <v>65+</v>
      </c>
      <c r="R179" s="11">
        <v>1936</v>
      </c>
      <c r="S179" s="4">
        <v>8</v>
      </c>
      <c r="T179" s="4">
        <v>13</v>
      </c>
      <c r="U179" s="3" t="s">
        <v>176</v>
      </c>
      <c r="V179" s="3" t="s">
        <v>5</v>
      </c>
      <c r="W179" s="3" t="s">
        <v>19</v>
      </c>
      <c r="X179" s="3" t="s">
        <v>35</v>
      </c>
      <c r="Y179" s="4">
        <v>2</v>
      </c>
      <c r="Z179" s="3" t="s">
        <v>36</v>
      </c>
      <c r="AA179" s="3" t="s">
        <v>525</v>
      </c>
    </row>
    <row r="180" spans="2:27" ht="14.25" customHeight="1" x14ac:dyDescent="0.35">
      <c r="B180" s="37">
        <f t="shared" si="23"/>
        <v>1023</v>
      </c>
      <c r="C180" s="4">
        <v>1</v>
      </c>
      <c r="D180" s="4">
        <v>2005</v>
      </c>
      <c r="E180" s="4">
        <v>4</v>
      </c>
      <c r="F180" s="3" t="s">
        <v>1</v>
      </c>
      <c r="G180" s="5">
        <v>23</v>
      </c>
      <c r="H180" s="7">
        <v>782.25200000000007</v>
      </c>
      <c r="I180" s="19">
        <v>261579.89200000002</v>
      </c>
      <c r="J180" s="19" t="s">
        <v>4</v>
      </c>
      <c r="K180" s="19"/>
      <c r="L180" s="3" t="s">
        <v>57</v>
      </c>
      <c r="M180" s="3" t="s">
        <v>180</v>
      </c>
      <c r="N180" s="9" t="s">
        <v>208</v>
      </c>
      <c r="O180" s="10" t="s">
        <v>209</v>
      </c>
      <c r="P180" s="4">
        <f t="shared" si="25"/>
        <v>73</v>
      </c>
      <c r="Q180" s="4" t="str">
        <f t="shared" si="24"/>
        <v>65+</v>
      </c>
      <c r="R180" s="11">
        <v>1932</v>
      </c>
      <c r="S180" s="4">
        <v>6</v>
      </c>
      <c r="T180" s="4">
        <v>13</v>
      </c>
      <c r="U180" s="3" t="s">
        <v>178</v>
      </c>
      <c r="V180" s="3" t="s">
        <v>7</v>
      </c>
      <c r="W180" s="3"/>
      <c r="X180" s="3" t="s">
        <v>35</v>
      </c>
      <c r="Y180" s="4">
        <v>3</v>
      </c>
      <c r="Z180" s="3" t="s">
        <v>36</v>
      </c>
      <c r="AA180" s="3" t="s">
        <v>525</v>
      </c>
    </row>
    <row r="181" spans="2:27" ht="14.25" customHeight="1" x14ac:dyDescent="0.35">
      <c r="B181" s="37">
        <f t="shared" si="23"/>
        <v>3009</v>
      </c>
      <c r="C181" s="4">
        <v>3</v>
      </c>
      <c r="D181" s="4">
        <v>2006</v>
      </c>
      <c r="E181" s="14">
        <v>5</v>
      </c>
      <c r="F181" s="3" t="s">
        <v>1</v>
      </c>
      <c r="G181" s="4">
        <v>9</v>
      </c>
      <c r="H181" s="7">
        <v>743.40840000000003</v>
      </c>
      <c r="I181" s="19">
        <v>222867.42080000002</v>
      </c>
      <c r="J181" s="19" t="s">
        <v>4</v>
      </c>
      <c r="K181" s="19"/>
      <c r="L181" s="3" t="s">
        <v>508</v>
      </c>
      <c r="M181" s="3" t="s">
        <v>180</v>
      </c>
      <c r="N181" s="9" t="s">
        <v>471</v>
      </c>
      <c r="O181" s="10" t="s">
        <v>472</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5">
      <c r="B182" s="37">
        <f t="shared" si="23"/>
        <v>3052</v>
      </c>
      <c r="C182" s="4">
        <v>3</v>
      </c>
      <c r="D182" s="4">
        <v>2006</v>
      </c>
      <c r="E182" s="14">
        <v>3</v>
      </c>
      <c r="F182" s="3" t="s">
        <v>1</v>
      </c>
      <c r="G182" s="4">
        <v>52</v>
      </c>
      <c r="H182" s="7">
        <v>923.20799999999997</v>
      </c>
      <c r="I182" s="19">
        <v>291494.36</v>
      </c>
      <c r="J182" s="19" t="s">
        <v>4</v>
      </c>
      <c r="K182" s="19"/>
      <c r="L182" s="3" t="s">
        <v>173</v>
      </c>
      <c r="M182" s="3" t="s">
        <v>180</v>
      </c>
      <c r="N182" s="9" t="s">
        <v>282</v>
      </c>
      <c r="O182" s="10" t="s">
        <v>283</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5">
      <c r="B183" s="37">
        <f t="shared" si="23"/>
        <v>3025</v>
      </c>
      <c r="C183" s="4">
        <v>3</v>
      </c>
      <c r="D183" s="4">
        <v>2007</v>
      </c>
      <c r="E183" s="12">
        <v>6</v>
      </c>
      <c r="F183" s="3" t="s">
        <v>1</v>
      </c>
      <c r="G183" s="4">
        <v>25</v>
      </c>
      <c r="H183" s="7">
        <v>923.20799999999997</v>
      </c>
      <c r="I183" s="19">
        <v>296483.14399999997</v>
      </c>
      <c r="J183" s="19" t="s">
        <v>4</v>
      </c>
      <c r="K183" s="19"/>
      <c r="L183" s="3" t="s">
        <v>127</v>
      </c>
      <c r="M183" s="3" t="s">
        <v>180</v>
      </c>
      <c r="N183" s="9" t="s">
        <v>401</v>
      </c>
      <c r="O183" s="10" t="s">
        <v>402</v>
      </c>
      <c r="P183" s="4">
        <f t="shared" si="25"/>
        <v>76</v>
      </c>
      <c r="Q183" s="4" t="str">
        <f t="shared" si="24"/>
        <v>65+</v>
      </c>
      <c r="R183" s="11">
        <v>1931</v>
      </c>
      <c r="S183" s="4">
        <v>2</v>
      </c>
      <c r="T183" s="4">
        <v>13</v>
      </c>
      <c r="U183" s="3" t="s">
        <v>178</v>
      </c>
      <c r="V183" s="3" t="s">
        <v>5</v>
      </c>
      <c r="W183" s="3" t="s">
        <v>16</v>
      </c>
      <c r="X183" s="3" t="s">
        <v>34</v>
      </c>
      <c r="Y183" s="4">
        <v>3</v>
      </c>
      <c r="Z183" s="3" t="s">
        <v>36</v>
      </c>
      <c r="AA183" s="3" t="s">
        <v>525</v>
      </c>
    </row>
    <row r="184" spans="2:27" ht="14.25" customHeight="1" x14ac:dyDescent="0.35">
      <c r="B184" s="37">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5">
      <c r="B185" s="37">
        <f>C185*1000+G185</f>
        <v>1005</v>
      </c>
      <c r="C185" s="4">
        <v>1</v>
      </c>
      <c r="D185" s="4">
        <v>2004</v>
      </c>
      <c r="E185" s="4">
        <v>3</v>
      </c>
      <c r="F185" s="3" t="s">
        <v>0</v>
      </c>
      <c r="G185" s="5">
        <v>5</v>
      </c>
      <c r="H185" s="7">
        <v>410.70920000000001</v>
      </c>
      <c r="I185" s="19">
        <v>117564.0716</v>
      </c>
      <c r="J185" s="19" t="s">
        <v>4</v>
      </c>
      <c r="K185" s="19"/>
      <c r="L185" s="3" t="s">
        <v>497</v>
      </c>
      <c r="M185" s="3" t="s">
        <v>181</v>
      </c>
      <c r="N185" s="11" t="s">
        <v>498</v>
      </c>
      <c r="O185" s="11" t="s">
        <v>479</v>
      </c>
      <c r="P185" s="1" t="s">
        <v>561</v>
      </c>
      <c r="Q185" s="1" t="s">
        <v>561</v>
      </c>
      <c r="R185" s="1" t="s">
        <v>561</v>
      </c>
      <c r="S185" s="38"/>
      <c r="T185" s="38"/>
      <c r="U185" s="1" t="s">
        <v>561</v>
      </c>
      <c r="V185" s="3" t="s">
        <v>5</v>
      </c>
      <c r="W185" s="3" t="s">
        <v>14</v>
      </c>
      <c r="X185" s="3" t="s">
        <v>35</v>
      </c>
      <c r="Y185" s="4">
        <v>5</v>
      </c>
      <c r="Z185" s="3" t="s">
        <v>36</v>
      </c>
      <c r="AA185" s="3" t="s">
        <v>40</v>
      </c>
    </row>
    <row r="186" spans="2:27" ht="14.25" customHeight="1" x14ac:dyDescent="0.35">
      <c r="B186" s="37">
        <v>1009</v>
      </c>
      <c r="C186" s="4">
        <v>1</v>
      </c>
      <c r="D186" s="4">
        <v>2004</v>
      </c>
      <c r="E186" s="4">
        <v>11</v>
      </c>
      <c r="F186" s="3" t="s">
        <v>0</v>
      </c>
      <c r="G186" s="5">
        <v>9</v>
      </c>
      <c r="H186" s="7">
        <v>1200.82</v>
      </c>
      <c r="I186" s="19">
        <v>317196.39999999997</v>
      </c>
      <c r="J186" s="19" t="s">
        <v>4</v>
      </c>
      <c r="K186" s="19"/>
      <c r="L186" s="3" t="s">
        <v>48</v>
      </c>
      <c r="M186" s="3" t="s">
        <v>181</v>
      </c>
      <c r="N186" s="9" t="s">
        <v>480</v>
      </c>
      <c r="O186" s="10" t="s">
        <v>479</v>
      </c>
      <c r="P186" s="1" t="s">
        <v>561</v>
      </c>
      <c r="Q186" s="1" t="s">
        <v>561</v>
      </c>
      <c r="R186" s="1" t="s">
        <v>561</v>
      </c>
      <c r="S186" s="1"/>
      <c r="T186" s="1"/>
      <c r="U186" s="1" t="s">
        <v>561</v>
      </c>
      <c r="V186" s="3" t="s">
        <v>5</v>
      </c>
      <c r="W186" s="3" t="s">
        <v>15</v>
      </c>
      <c r="X186" s="3" t="s">
        <v>35</v>
      </c>
      <c r="Y186" s="4">
        <v>5</v>
      </c>
      <c r="Z186" s="3" t="s">
        <v>36</v>
      </c>
      <c r="AA186" s="3" t="s">
        <v>525</v>
      </c>
    </row>
    <row r="187" spans="2:27" ht="14.25" customHeight="1" x14ac:dyDescent="0.35">
      <c r="B187" s="37">
        <v>1009</v>
      </c>
      <c r="C187" s="4">
        <v>1</v>
      </c>
      <c r="D187" s="4">
        <v>2004</v>
      </c>
      <c r="E187" s="4">
        <v>11</v>
      </c>
      <c r="F187" s="3" t="s">
        <v>0</v>
      </c>
      <c r="G187" s="5">
        <v>10</v>
      </c>
      <c r="H187" s="7">
        <v>800.96</v>
      </c>
      <c r="I187" s="19">
        <v>264142.16000000003</v>
      </c>
      <c r="J187" s="19" t="s">
        <v>4</v>
      </c>
      <c r="K187" s="19"/>
      <c r="L187" s="3" t="s">
        <v>48</v>
      </c>
      <c r="M187" s="3" t="s">
        <v>181</v>
      </c>
      <c r="N187" s="9" t="s">
        <v>480</v>
      </c>
      <c r="O187" s="10" t="s">
        <v>479</v>
      </c>
      <c r="P187" s="1" t="s">
        <v>561</v>
      </c>
      <c r="Q187" s="1" t="s">
        <v>561</v>
      </c>
      <c r="R187" s="1" t="s">
        <v>561</v>
      </c>
      <c r="S187" s="1"/>
      <c r="T187" s="1"/>
      <c r="U187" s="1" t="s">
        <v>561</v>
      </c>
      <c r="V187" s="3" t="s">
        <v>5</v>
      </c>
      <c r="W187" s="3" t="s">
        <v>15</v>
      </c>
      <c r="X187" s="3" t="s">
        <v>35</v>
      </c>
      <c r="Y187" s="4">
        <v>4</v>
      </c>
      <c r="Z187" s="3" t="s">
        <v>36</v>
      </c>
      <c r="AA187" s="3" t="s">
        <v>525</v>
      </c>
    </row>
    <row r="188" spans="2:27" ht="14.25" customHeight="1" x14ac:dyDescent="0.35">
      <c r="B188" s="37">
        <f t="shared" ref="B188:B201" si="26">C188*1000+G188</f>
        <v>1011</v>
      </c>
      <c r="C188" s="4">
        <v>1</v>
      </c>
      <c r="D188" s="4">
        <v>2005</v>
      </c>
      <c r="E188" s="4">
        <v>9</v>
      </c>
      <c r="F188" s="3" t="s">
        <v>0</v>
      </c>
      <c r="G188" s="5">
        <v>11</v>
      </c>
      <c r="H188" s="7">
        <v>827.87439999999992</v>
      </c>
      <c r="I188" s="19">
        <v>222947.20879999999</v>
      </c>
      <c r="J188" s="19" t="s">
        <v>4</v>
      </c>
      <c r="K188" s="19"/>
      <c r="L188" s="3" t="s">
        <v>61</v>
      </c>
      <c r="M188" s="3" t="s">
        <v>181</v>
      </c>
      <c r="N188" s="11" t="s">
        <v>214</v>
      </c>
      <c r="O188" s="11" t="s">
        <v>479</v>
      </c>
      <c r="P188" s="1" t="s">
        <v>561</v>
      </c>
      <c r="Q188" s="1" t="s">
        <v>561</v>
      </c>
      <c r="R188" s="1" t="s">
        <v>561</v>
      </c>
      <c r="S188" s="1"/>
      <c r="T188" s="1"/>
      <c r="U188" s="1" t="s">
        <v>561</v>
      </c>
      <c r="V188" s="3" t="s">
        <v>5</v>
      </c>
      <c r="W188" s="3" t="s">
        <v>15</v>
      </c>
      <c r="X188" s="3" t="s">
        <v>35</v>
      </c>
      <c r="Y188" s="4">
        <v>5</v>
      </c>
      <c r="Z188" s="3" t="s">
        <v>37</v>
      </c>
      <c r="AA188" s="3" t="s">
        <v>525</v>
      </c>
    </row>
    <row r="189" spans="2:27" ht="14.25" customHeight="1" x14ac:dyDescent="0.35">
      <c r="B189" s="37">
        <f t="shared" si="26"/>
        <v>1007</v>
      </c>
      <c r="C189" s="4">
        <v>1</v>
      </c>
      <c r="D189" s="4">
        <v>2005</v>
      </c>
      <c r="E189" s="4">
        <v>12</v>
      </c>
      <c r="F189" s="3" t="s">
        <v>1</v>
      </c>
      <c r="G189" s="5">
        <v>7</v>
      </c>
      <c r="H189" s="7">
        <v>775.6884</v>
      </c>
      <c r="I189" s="19">
        <v>250312.5344</v>
      </c>
      <c r="J189" s="19" t="s">
        <v>4</v>
      </c>
      <c r="K189" s="19"/>
      <c r="L189" s="3" t="s">
        <v>64</v>
      </c>
      <c r="M189" s="3" t="s">
        <v>181</v>
      </c>
      <c r="N189" s="11" t="s">
        <v>227</v>
      </c>
      <c r="O189" s="11" t="s">
        <v>479</v>
      </c>
      <c r="P189" s="1" t="s">
        <v>561</v>
      </c>
      <c r="Q189" s="1" t="s">
        <v>561</v>
      </c>
      <c r="R189" s="1" t="s">
        <v>561</v>
      </c>
      <c r="S189" s="1"/>
      <c r="T189" s="1"/>
      <c r="U189" s="1" t="s">
        <v>561</v>
      </c>
      <c r="V189" s="3" t="s">
        <v>5</v>
      </c>
      <c r="W189" s="3" t="s">
        <v>15</v>
      </c>
      <c r="X189" s="3" t="s">
        <v>35</v>
      </c>
      <c r="Y189" s="4">
        <v>1</v>
      </c>
      <c r="Z189" s="3" t="s">
        <v>37</v>
      </c>
      <c r="AA189" s="3" t="s">
        <v>525</v>
      </c>
    </row>
    <row r="190" spans="2:27" ht="14.25" customHeight="1" x14ac:dyDescent="0.35">
      <c r="B190" s="37">
        <f t="shared" si="26"/>
        <v>1008</v>
      </c>
      <c r="C190" s="4">
        <v>1</v>
      </c>
      <c r="D190" s="4">
        <v>2005</v>
      </c>
      <c r="E190" s="4">
        <v>12</v>
      </c>
      <c r="F190" s="3" t="s">
        <v>0</v>
      </c>
      <c r="G190" s="5">
        <v>8</v>
      </c>
      <c r="H190" s="7">
        <v>775.6884</v>
      </c>
      <c r="I190" s="19">
        <v>246050.40400000001</v>
      </c>
      <c r="J190" s="19" t="s">
        <v>4</v>
      </c>
      <c r="K190" s="19"/>
      <c r="L190" s="3" t="s">
        <v>64</v>
      </c>
      <c r="M190" s="3" t="s">
        <v>181</v>
      </c>
      <c r="N190" s="11" t="s">
        <v>227</v>
      </c>
      <c r="O190" s="11" t="s">
        <v>479</v>
      </c>
      <c r="P190" s="1" t="s">
        <v>561</v>
      </c>
      <c r="Q190" s="1" t="s">
        <v>561</v>
      </c>
      <c r="R190" s="1" t="s">
        <v>561</v>
      </c>
      <c r="S190" s="1"/>
      <c r="T190" s="1"/>
      <c r="U190" s="1" t="s">
        <v>561</v>
      </c>
      <c r="V190" s="3" t="s">
        <v>5</v>
      </c>
      <c r="W190" s="3" t="s">
        <v>14</v>
      </c>
      <c r="X190" s="3" t="s">
        <v>35</v>
      </c>
      <c r="Y190" s="4">
        <v>1</v>
      </c>
      <c r="Z190" s="3" t="s">
        <v>37</v>
      </c>
      <c r="AA190" s="3" t="s">
        <v>525</v>
      </c>
    </row>
    <row r="191" spans="2:27" ht="14.25" customHeight="1" x14ac:dyDescent="0.35">
      <c r="B191" s="37">
        <f t="shared" si="26"/>
        <v>2038</v>
      </c>
      <c r="C191" s="4">
        <v>2</v>
      </c>
      <c r="D191" s="4">
        <v>2006</v>
      </c>
      <c r="E191" s="4">
        <v>10</v>
      </c>
      <c r="F191" s="3" t="s">
        <v>1</v>
      </c>
      <c r="G191" s="5">
        <v>38</v>
      </c>
      <c r="H191" s="7">
        <v>1604.7463999999998</v>
      </c>
      <c r="I191" s="19">
        <v>529317.28319999995</v>
      </c>
      <c r="J191" s="19" t="s">
        <v>4</v>
      </c>
      <c r="K191" s="19"/>
      <c r="L191" s="3" t="s">
        <v>88</v>
      </c>
      <c r="M191" s="3" t="s">
        <v>181</v>
      </c>
      <c r="N191" s="11" t="s">
        <v>481</v>
      </c>
      <c r="O191" s="11" t="s">
        <v>479</v>
      </c>
      <c r="P191" s="1" t="s">
        <v>561</v>
      </c>
      <c r="Q191" s="1" t="s">
        <v>561</v>
      </c>
      <c r="R191" s="1" t="s">
        <v>561</v>
      </c>
      <c r="S191" s="1"/>
      <c r="T191" s="1"/>
      <c r="U191" s="1" t="s">
        <v>561</v>
      </c>
      <c r="V191" s="3" t="s">
        <v>5</v>
      </c>
      <c r="W191" s="3" t="s">
        <v>14</v>
      </c>
      <c r="X191" s="3" t="s">
        <v>35</v>
      </c>
      <c r="Y191" s="4">
        <v>5</v>
      </c>
      <c r="Z191" s="3" t="s">
        <v>36</v>
      </c>
      <c r="AA191" s="3" t="s">
        <v>525</v>
      </c>
    </row>
    <row r="192" spans="2:27" ht="14.25" customHeight="1" x14ac:dyDescent="0.35">
      <c r="B192" s="37">
        <f t="shared" si="26"/>
        <v>2001</v>
      </c>
      <c r="C192" s="4">
        <v>2</v>
      </c>
      <c r="D192" s="4">
        <v>2004</v>
      </c>
      <c r="E192" s="4">
        <v>3</v>
      </c>
      <c r="F192" s="3" t="s">
        <v>1</v>
      </c>
      <c r="G192" s="5">
        <v>1</v>
      </c>
      <c r="H192" s="7">
        <v>587.2808</v>
      </c>
      <c r="I192" s="19">
        <v>169158.29440000001</v>
      </c>
      <c r="J192" s="19" t="s">
        <v>4</v>
      </c>
      <c r="K192" s="19"/>
      <c r="L192" s="3" t="s">
        <v>503</v>
      </c>
      <c r="M192" s="3" t="s">
        <v>181</v>
      </c>
      <c r="N192" s="11" t="s">
        <v>409</v>
      </c>
      <c r="O192" s="11" t="s">
        <v>479</v>
      </c>
      <c r="P192" s="1" t="s">
        <v>561</v>
      </c>
      <c r="Q192" s="1" t="s">
        <v>561</v>
      </c>
      <c r="R192" s="1" t="s">
        <v>561</v>
      </c>
      <c r="S192" s="1"/>
      <c r="T192" s="1"/>
      <c r="U192" s="1" t="s">
        <v>561</v>
      </c>
      <c r="V192" s="3" t="s">
        <v>5</v>
      </c>
      <c r="W192" s="3" t="s">
        <v>14</v>
      </c>
      <c r="X192" s="3" t="s">
        <v>34</v>
      </c>
      <c r="Y192" s="4">
        <v>3</v>
      </c>
      <c r="Z192" s="3" t="s">
        <v>37</v>
      </c>
      <c r="AA192" s="11" t="s">
        <v>525</v>
      </c>
    </row>
    <row r="193" spans="2:27" ht="14.25" customHeight="1" x14ac:dyDescent="0.35">
      <c r="B193" s="37">
        <f t="shared" si="26"/>
        <v>1013</v>
      </c>
      <c r="C193" s="4">
        <v>1</v>
      </c>
      <c r="D193" s="4">
        <v>2005</v>
      </c>
      <c r="E193" s="4">
        <v>7</v>
      </c>
      <c r="F193" s="3" t="s">
        <v>1</v>
      </c>
      <c r="G193" s="5">
        <v>13</v>
      </c>
      <c r="H193" s="7">
        <v>756.21280000000002</v>
      </c>
      <c r="I193" s="19">
        <v>206958.712</v>
      </c>
      <c r="J193" s="19" t="s">
        <v>4</v>
      </c>
      <c r="K193" s="19"/>
      <c r="L193" s="3" t="s">
        <v>174</v>
      </c>
      <c r="M193" s="3" t="s">
        <v>181</v>
      </c>
      <c r="N193" s="11" t="s">
        <v>518</v>
      </c>
      <c r="O193" s="11" t="s">
        <v>479</v>
      </c>
      <c r="P193" s="1" t="s">
        <v>561</v>
      </c>
      <c r="Q193" s="1" t="s">
        <v>561</v>
      </c>
      <c r="R193" s="1" t="s">
        <v>561</v>
      </c>
      <c r="S193" s="1"/>
      <c r="T193" s="1"/>
      <c r="U193" s="1" t="s">
        <v>561</v>
      </c>
      <c r="V193" s="3" t="s">
        <v>6</v>
      </c>
      <c r="W193" s="3" t="s">
        <v>14</v>
      </c>
      <c r="X193" s="3" t="s">
        <v>35</v>
      </c>
      <c r="Y193" s="4">
        <v>5</v>
      </c>
      <c r="Z193" s="3" t="s">
        <v>36</v>
      </c>
      <c r="AA193" s="3" t="s">
        <v>525</v>
      </c>
    </row>
    <row r="194" spans="2:27" ht="14.25" customHeight="1" x14ac:dyDescent="0.35">
      <c r="B194" s="37">
        <f t="shared" si="26"/>
        <v>1014</v>
      </c>
      <c r="C194" s="4">
        <v>1</v>
      </c>
      <c r="D194" s="4">
        <v>2005</v>
      </c>
      <c r="E194" s="4">
        <v>7</v>
      </c>
      <c r="F194" s="3" t="s">
        <v>1</v>
      </c>
      <c r="G194" s="5">
        <v>14</v>
      </c>
      <c r="H194" s="7">
        <v>743.0856</v>
      </c>
      <c r="I194" s="19">
        <v>206445.42319999999</v>
      </c>
      <c r="J194" s="19" t="s">
        <v>4</v>
      </c>
      <c r="K194" s="19"/>
      <c r="L194" s="3" t="s">
        <v>174</v>
      </c>
      <c r="M194" s="3" t="s">
        <v>181</v>
      </c>
      <c r="N194" s="11" t="s">
        <v>518</v>
      </c>
      <c r="O194" s="11" t="s">
        <v>479</v>
      </c>
      <c r="P194" s="1" t="s">
        <v>561</v>
      </c>
      <c r="Q194" s="1" t="s">
        <v>561</v>
      </c>
      <c r="R194" s="1" t="s">
        <v>561</v>
      </c>
      <c r="S194" s="1"/>
      <c r="T194" s="1"/>
      <c r="U194" s="1" t="s">
        <v>561</v>
      </c>
      <c r="V194" s="3" t="s">
        <v>6</v>
      </c>
      <c r="W194" s="3" t="s">
        <v>14</v>
      </c>
      <c r="X194" s="3" t="s">
        <v>35</v>
      </c>
      <c r="Y194" s="4">
        <v>5</v>
      </c>
      <c r="Z194" s="3" t="s">
        <v>36</v>
      </c>
      <c r="AA194" s="3" t="s">
        <v>525</v>
      </c>
    </row>
    <row r="195" spans="2:27" ht="14.25" customHeight="1" x14ac:dyDescent="0.35">
      <c r="B195" s="37">
        <f t="shared" si="26"/>
        <v>1019</v>
      </c>
      <c r="C195" s="4">
        <v>1</v>
      </c>
      <c r="D195" s="4">
        <v>2005</v>
      </c>
      <c r="E195" s="4">
        <v>7</v>
      </c>
      <c r="F195" s="3" t="s">
        <v>1</v>
      </c>
      <c r="G195" s="5">
        <v>19</v>
      </c>
      <c r="H195" s="7">
        <v>827.87439999999992</v>
      </c>
      <c r="I195" s="19">
        <v>239341.58079999997</v>
      </c>
      <c r="J195" s="19" t="s">
        <v>4</v>
      </c>
      <c r="K195" s="19"/>
      <c r="L195" s="3" t="s">
        <v>174</v>
      </c>
      <c r="M195" s="3" t="s">
        <v>181</v>
      </c>
      <c r="N195" s="11" t="s">
        <v>518</v>
      </c>
      <c r="O195" s="11" t="s">
        <v>479</v>
      </c>
      <c r="P195" s="1" t="s">
        <v>561</v>
      </c>
      <c r="Q195" s="1" t="s">
        <v>561</v>
      </c>
      <c r="R195" s="1" t="s">
        <v>561</v>
      </c>
      <c r="S195" s="1"/>
      <c r="T195" s="1"/>
      <c r="U195" s="1" t="s">
        <v>561</v>
      </c>
      <c r="V195" s="3" t="s">
        <v>6</v>
      </c>
      <c r="W195" s="3" t="s">
        <v>14</v>
      </c>
      <c r="X195" s="3" t="s">
        <v>35</v>
      </c>
      <c r="Y195" s="4">
        <v>5</v>
      </c>
      <c r="Z195" s="3" t="s">
        <v>36</v>
      </c>
      <c r="AA195" s="3" t="s">
        <v>525</v>
      </c>
    </row>
    <row r="196" spans="2:27" ht="14.25" customHeight="1" x14ac:dyDescent="0.35">
      <c r="B196" s="37">
        <f t="shared" si="26"/>
        <v>1020</v>
      </c>
      <c r="C196" s="4">
        <v>1</v>
      </c>
      <c r="D196" s="4">
        <v>2005</v>
      </c>
      <c r="E196" s="4">
        <v>7</v>
      </c>
      <c r="F196" s="3" t="s">
        <v>1</v>
      </c>
      <c r="G196" s="5">
        <v>20</v>
      </c>
      <c r="H196" s="7">
        <v>1160.3584000000001</v>
      </c>
      <c r="I196" s="19">
        <v>398903.42240000004</v>
      </c>
      <c r="J196" s="19" t="s">
        <v>4</v>
      </c>
      <c r="K196" s="19"/>
      <c r="L196" s="3" t="s">
        <v>174</v>
      </c>
      <c r="M196" s="3" t="s">
        <v>181</v>
      </c>
      <c r="N196" s="11" t="s">
        <v>518</v>
      </c>
      <c r="O196" s="11" t="s">
        <v>479</v>
      </c>
      <c r="P196" s="1" t="s">
        <v>561</v>
      </c>
      <c r="Q196" s="1" t="s">
        <v>561</v>
      </c>
      <c r="R196" s="1" t="s">
        <v>561</v>
      </c>
      <c r="S196" s="1"/>
      <c r="T196" s="1"/>
      <c r="U196" s="1" t="s">
        <v>561</v>
      </c>
      <c r="V196" s="3" t="s">
        <v>6</v>
      </c>
      <c r="W196" s="3" t="s">
        <v>14</v>
      </c>
      <c r="X196" s="3" t="s">
        <v>35</v>
      </c>
      <c r="Y196" s="4">
        <v>5</v>
      </c>
      <c r="Z196" s="3" t="s">
        <v>36</v>
      </c>
      <c r="AA196" s="3" t="s">
        <v>525</v>
      </c>
    </row>
    <row r="197" spans="2:27" ht="14.25" customHeight="1" x14ac:dyDescent="0.35">
      <c r="B197" s="37">
        <f t="shared" si="26"/>
        <v>1022</v>
      </c>
      <c r="C197" s="4">
        <v>1</v>
      </c>
      <c r="D197" s="4">
        <v>2005</v>
      </c>
      <c r="E197" s="4">
        <v>7</v>
      </c>
      <c r="F197" s="3" t="s">
        <v>1</v>
      </c>
      <c r="G197" s="5">
        <v>22</v>
      </c>
      <c r="H197" s="7">
        <v>743.0856</v>
      </c>
      <c r="I197" s="19">
        <v>210745.16639999999</v>
      </c>
      <c r="J197" s="19" t="s">
        <v>4</v>
      </c>
      <c r="K197" s="19"/>
      <c r="L197" s="3" t="s">
        <v>174</v>
      </c>
      <c r="M197" s="3" t="s">
        <v>181</v>
      </c>
      <c r="N197" s="11" t="s">
        <v>518</v>
      </c>
      <c r="O197" s="11" t="s">
        <v>479</v>
      </c>
      <c r="P197" s="1" t="s">
        <v>561</v>
      </c>
      <c r="Q197" s="1" t="s">
        <v>561</v>
      </c>
      <c r="R197" s="1" t="s">
        <v>561</v>
      </c>
      <c r="S197" s="1"/>
      <c r="T197" s="1"/>
      <c r="U197" s="1" t="s">
        <v>561</v>
      </c>
      <c r="V197" s="3" t="s">
        <v>6</v>
      </c>
      <c r="W197" s="3" t="s">
        <v>14</v>
      </c>
      <c r="X197" s="3" t="s">
        <v>35</v>
      </c>
      <c r="Y197" s="4">
        <v>5</v>
      </c>
      <c r="Z197" s="3" t="s">
        <v>36</v>
      </c>
      <c r="AA197" s="3" t="s">
        <v>525</v>
      </c>
    </row>
    <row r="198" spans="2:27" ht="14.25" customHeight="1" x14ac:dyDescent="0.35">
      <c r="B198" s="37">
        <f t="shared" si="26"/>
        <v>1028</v>
      </c>
      <c r="C198" s="4">
        <v>1</v>
      </c>
      <c r="D198" s="4">
        <v>2005</v>
      </c>
      <c r="E198" s="4">
        <v>7</v>
      </c>
      <c r="F198" s="3" t="s">
        <v>1</v>
      </c>
      <c r="G198" s="5">
        <v>28</v>
      </c>
      <c r="H198" s="7">
        <v>1160.3584000000001</v>
      </c>
      <c r="I198" s="19">
        <v>331154.87840000005</v>
      </c>
      <c r="J198" s="19" t="s">
        <v>4</v>
      </c>
      <c r="K198" s="19"/>
      <c r="L198" s="3" t="s">
        <v>174</v>
      </c>
      <c r="M198" s="3" t="s">
        <v>181</v>
      </c>
      <c r="N198" s="11" t="s">
        <v>518</v>
      </c>
      <c r="O198" s="11" t="s">
        <v>479</v>
      </c>
      <c r="P198" s="1" t="s">
        <v>561</v>
      </c>
      <c r="Q198" s="1" t="s">
        <v>561</v>
      </c>
      <c r="R198" s="1" t="s">
        <v>561</v>
      </c>
      <c r="S198" s="1"/>
      <c r="T198" s="1"/>
      <c r="U198" s="1" t="s">
        <v>561</v>
      </c>
      <c r="V198" s="3" t="s">
        <v>6</v>
      </c>
      <c r="W198" s="3" t="s">
        <v>14</v>
      </c>
      <c r="X198" s="3" t="s">
        <v>35</v>
      </c>
      <c r="Y198" s="4">
        <v>5</v>
      </c>
      <c r="Z198" s="3" t="s">
        <v>36</v>
      </c>
      <c r="AA198" s="3" t="s">
        <v>525</v>
      </c>
    </row>
    <row r="199" spans="2:27" ht="14.25" customHeight="1" x14ac:dyDescent="0.35">
      <c r="B199" s="37">
        <f t="shared" si="26"/>
        <v>1034</v>
      </c>
      <c r="C199" s="4">
        <v>1</v>
      </c>
      <c r="D199" s="4">
        <v>2005</v>
      </c>
      <c r="E199" s="4">
        <v>7</v>
      </c>
      <c r="F199" s="3" t="s">
        <v>1</v>
      </c>
      <c r="G199" s="5">
        <v>34</v>
      </c>
      <c r="H199" s="7">
        <v>625.80160000000001</v>
      </c>
      <c r="I199" s="19">
        <v>204434.6784</v>
      </c>
      <c r="J199" s="19" t="s">
        <v>4</v>
      </c>
      <c r="K199" s="19"/>
      <c r="L199" s="3" t="s">
        <v>174</v>
      </c>
      <c r="M199" s="3" t="s">
        <v>181</v>
      </c>
      <c r="N199" s="11" t="s">
        <v>518</v>
      </c>
      <c r="O199" s="11" t="s">
        <v>479</v>
      </c>
      <c r="P199" s="1" t="s">
        <v>561</v>
      </c>
      <c r="Q199" s="1" t="s">
        <v>561</v>
      </c>
      <c r="R199" s="1" t="s">
        <v>561</v>
      </c>
      <c r="S199" s="1"/>
      <c r="T199" s="1"/>
      <c r="U199" s="1" t="s">
        <v>561</v>
      </c>
      <c r="V199" s="3" t="s">
        <v>6</v>
      </c>
      <c r="W199" s="3" t="s">
        <v>14</v>
      </c>
      <c r="X199" s="3" t="s">
        <v>35</v>
      </c>
      <c r="Y199" s="4">
        <v>5</v>
      </c>
      <c r="Z199" s="3" t="s">
        <v>36</v>
      </c>
      <c r="AA199" s="3" t="s">
        <v>525</v>
      </c>
    </row>
    <row r="200" spans="2:27" ht="14.25" customHeight="1" x14ac:dyDescent="0.35">
      <c r="B200" s="37">
        <f t="shared" si="26"/>
        <v>1037</v>
      </c>
      <c r="C200" s="4">
        <v>1</v>
      </c>
      <c r="D200" s="4">
        <v>2005</v>
      </c>
      <c r="E200" s="4">
        <v>7</v>
      </c>
      <c r="F200" s="3" t="s">
        <v>1</v>
      </c>
      <c r="G200" s="5">
        <v>37</v>
      </c>
      <c r="H200" s="7">
        <v>756.21280000000002</v>
      </c>
      <c r="I200" s="19">
        <v>189194.30720000001</v>
      </c>
      <c r="J200" s="19" t="s">
        <v>4</v>
      </c>
      <c r="K200" s="19"/>
      <c r="L200" s="3" t="s">
        <v>174</v>
      </c>
      <c r="M200" s="3" t="s">
        <v>181</v>
      </c>
      <c r="N200" s="11" t="s">
        <v>518</v>
      </c>
      <c r="O200" s="11" t="s">
        <v>479</v>
      </c>
      <c r="P200" s="1" t="s">
        <v>561</v>
      </c>
      <c r="Q200" s="1" t="s">
        <v>561</v>
      </c>
      <c r="R200" s="1" t="s">
        <v>561</v>
      </c>
      <c r="S200" s="1"/>
      <c r="T200" s="1"/>
      <c r="U200" s="1" t="s">
        <v>561</v>
      </c>
      <c r="V200" s="3" t="s">
        <v>6</v>
      </c>
      <c r="W200" s="3" t="s">
        <v>14</v>
      </c>
      <c r="X200" s="3" t="s">
        <v>35</v>
      </c>
      <c r="Y200" s="4">
        <v>5</v>
      </c>
      <c r="Z200" s="3" t="s">
        <v>36</v>
      </c>
      <c r="AA200" s="3" t="s">
        <v>525</v>
      </c>
    </row>
    <row r="201" spans="2:27" ht="14.25" customHeight="1" x14ac:dyDescent="0.35">
      <c r="B201" s="37">
        <f t="shared" si="26"/>
        <v>1042</v>
      </c>
      <c r="C201" s="4">
        <v>1</v>
      </c>
      <c r="D201" s="4">
        <v>2005</v>
      </c>
      <c r="E201" s="4">
        <v>7</v>
      </c>
      <c r="F201" s="3" t="s">
        <v>1</v>
      </c>
      <c r="G201" s="5">
        <v>42</v>
      </c>
      <c r="H201" s="7">
        <v>625.80160000000001</v>
      </c>
      <c r="I201" s="19">
        <v>204027.0912</v>
      </c>
      <c r="J201" s="19" t="s">
        <v>4</v>
      </c>
      <c r="K201" s="19"/>
      <c r="L201" s="3" t="s">
        <v>174</v>
      </c>
      <c r="M201" s="3" t="s">
        <v>181</v>
      </c>
      <c r="N201" s="11" t="s">
        <v>518</v>
      </c>
      <c r="O201" s="11" t="s">
        <v>479</v>
      </c>
      <c r="P201" s="1" t="s">
        <v>561</v>
      </c>
      <c r="Q201" s="1" t="s">
        <v>561</v>
      </c>
      <c r="R201" s="1" t="s">
        <v>561</v>
      </c>
      <c r="S201" s="1"/>
      <c r="T201" s="1"/>
      <c r="U201" s="1" t="s">
        <v>561</v>
      </c>
      <c r="V201" s="3" t="s">
        <v>6</v>
      </c>
      <c r="W201" s="3" t="s">
        <v>14</v>
      </c>
      <c r="X201" s="3" t="s">
        <v>35</v>
      </c>
      <c r="Y201" s="4">
        <v>5</v>
      </c>
      <c r="Z201" s="3" t="s">
        <v>36</v>
      </c>
      <c r="AA201" s="3" t="s">
        <v>525</v>
      </c>
    </row>
    <row r="202" spans="2:27" ht="14.25" customHeight="1" x14ac:dyDescent="0.35">
      <c r="B202" s="37">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37">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37">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37">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37">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37">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37">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37">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37">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37">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37">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37">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37">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37">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37">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37">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37">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37">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37">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37">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37">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37">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37">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37">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37">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37">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37">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37">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37">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37">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37">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37">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37">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37">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37">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37">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37">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37">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37">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37">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37">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37">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37">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37">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37">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37">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37">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37">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37">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37">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37">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37">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37">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37">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37">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37">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37">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37">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37">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37">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37">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37">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37">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37">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37">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37">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37">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37">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37">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37">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37">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39"/>
      <c r="C275" s="1"/>
      <c r="D275" s="1"/>
      <c r="E275" s="4"/>
      <c r="F275" s="1"/>
      <c r="G275" s="1"/>
      <c r="H275" s="2"/>
      <c r="I275" s="39"/>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E7" sqref="E7"/>
    </sheetView>
  </sheetViews>
  <sheetFormatPr defaultColWidth="8.90625" defaultRowHeight="11.5" x14ac:dyDescent="0.25"/>
  <cols>
    <col min="1" max="1" width="2" style="30" customWidth="1"/>
    <col min="2" max="2" width="8.90625" style="30"/>
    <col min="3" max="3" width="0" style="30" hidden="1" customWidth="1"/>
    <col min="4" max="4" width="8.6328125" style="30" customWidth="1"/>
    <col min="5" max="5" width="15.81640625" style="30" bestFit="1" customWidth="1"/>
    <col min="6" max="16384" width="8.90625" style="30"/>
  </cols>
  <sheetData>
    <row r="1" spans="2:5" ht="15.5" x14ac:dyDescent="0.25">
      <c r="B1" s="49" t="s">
        <v>570</v>
      </c>
      <c r="C1" s="20"/>
    </row>
    <row r="2" spans="2:5" x14ac:dyDescent="0.25">
      <c r="B2" s="50" t="s">
        <v>25</v>
      </c>
      <c r="C2" s="18"/>
    </row>
    <row r="4" spans="2:5" x14ac:dyDescent="0.25">
      <c r="B4" s="51" t="s">
        <v>527</v>
      </c>
      <c r="C4" s="31"/>
    </row>
    <row r="6" spans="2:5" ht="12" thickBot="1" x14ac:dyDescent="0.3">
      <c r="B6" s="24"/>
      <c r="C6" s="24"/>
      <c r="D6" s="48" t="s">
        <v>528</v>
      </c>
      <c r="E6" s="48" t="s">
        <v>529</v>
      </c>
    </row>
    <row r="7" spans="2:5" x14ac:dyDescent="0.25">
      <c r="B7" s="21" t="s">
        <v>533</v>
      </c>
      <c r="C7" s="21" t="s">
        <v>176</v>
      </c>
      <c r="D7" s="25">
        <f>COUNTIF(Data!$U$6:$U$272,C7)</f>
        <v>108</v>
      </c>
      <c r="E7" s="26">
        <f>D7/$D$10</f>
        <v>0.55384615384615388</v>
      </c>
    </row>
    <row r="8" spans="2:5" x14ac:dyDescent="0.25">
      <c r="B8" s="21" t="s">
        <v>534</v>
      </c>
      <c r="C8" s="21" t="s">
        <v>178</v>
      </c>
      <c r="D8" s="25">
        <f>COUNTIF(Data!$U$6:$U$272,C8)</f>
        <v>70</v>
      </c>
      <c r="E8" s="26">
        <f t="shared" ref="E8:E9" si="0">D8/$D$10</f>
        <v>0.35897435897435898</v>
      </c>
    </row>
    <row r="9" spans="2:5" ht="12" thickBot="1" x14ac:dyDescent="0.3">
      <c r="B9" s="21" t="s">
        <v>535</v>
      </c>
      <c r="C9" s="21" t="s">
        <v>561</v>
      </c>
      <c r="D9" s="25">
        <f>COUNTIF(Data!$U$6:$U$272,C9)</f>
        <v>17</v>
      </c>
      <c r="E9" s="26">
        <f t="shared" si="0"/>
        <v>8.7179487179487175E-2</v>
      </c>
    </row>
    <row r="10" spans="2:5" ht="12" thickBot="1" x14ac:dyDescent="0.3">
      <c r="B10" s="28" t="s">
        <v>530</v>
      </c>
      <c r="C10" s="28"/>
      <c r="D10" s="28">
        <f>SUM(D7:D9)</f>
        <v>195</v>
      </c>
      <c r="E10" s="29">
        <f>SUM(E7:E9)</f>
        <v>1</v>
      </c>
    </row>
    <row r="11" spans="2:5" ht="12.5" thickTop="1" x14ac:dyDescent="0.25">
      <c r="B11" s="21"/>
      <c r="C11" s="21"/>
      <c r="D11" s="25"/>
      <c r="E11" s="23"/>
    </row>
    <row r="12" spans="2:5" ht="12" x14ac:dyDescent="0.25">
      <c r="D12" s="25"/>
      <c r="E12" s="23"/>
    </row>
    <row r="13" spans="2:5" ht="12" x14ac:dyDescent="0.25">
      <c r="B13" s="21"/>
      <c r="C13" s="21"/>
      <c r="D13" s="25"/>
      <c r="E13" s="23"/>
    </row>
    <row r="14" spans="2:5" ht="12" x14ac:dyDescent="0.25">
      <c r="B14" s="21"/>
      <c r="C14" s="21"/>
      <c r="D14" s="25"/>
      <c r="E14" s="23"/>
    </row>
    <row r="24" spans="2:3" x14ac:dyDescent="0.25">
      <c r="B24" s="21" t="s">
        <v>536</v>
      </c>
      <c r="C24" s="21"/>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opLeftCell="E4" zoomScale="85" zoomScaleNormal="85" workbookViewId="0">
      <selection activeCell="S9" sqref="S9"/>
    </sheetView>
  </sheetViews>
  <sheetFormatPr defaultColWidth="8.90625" defaultRowHeight="14.25" customHeight="1" x14ac:dyDescent="0.35"/>
  <cols>
    <col min="1" max="1" width="2" style="23" customWidth="1"/>
    <col min="2" max="2" width="12.54296875" style="23" customWidth="1"/>
    <col min="3" max="3" width="8.90625" style="23"/>
    <col min="4" max="4" width="15.81640625" style="23" bestFit="1" customWidth="1"/>
    <col min="5" max="5" width="18.453125" style="23" bestFit="1" customWidth="1"/>
    <col min="6" max="6" width="16.1796875" style="23" bestFit="1" customWidth="1"/>
    <col min="7" max="16384" width="8.90625" style="23"/>
  </cols>
  <sheetData>
    <row r="1" spans="1:8" ht="15.5" x14ac:dyDescent="0.35">
      <c r="A1" s="22"/>
      <c r="B1" s="49" t="s">
        <v>570</v>
      </c>
    </row>
    <row r="2" spans="1:8" ht="14.25" customHeight="1" x14ac:dyDescent="0.35">
      <c r="A2" s="22"/>
      <c r="B2" s="50" t="s">
        <v>539</v>
      </c>
    </row>
    <row r="3" spans="1:8" ht="14.25" customHeight="1" x14ac:dyDescent="0.35">
      <c r="A3" s="22"/>
      <c r="B3" s="9"/>
    </row>
    <row r="4" spans="1:8" ht="14.25" customHeight="1" x14ac:dyDescent="0.35">
      <c r="A4" s="22"/>
      <c r="B4" s="50" t="s">
        <v>527</v>
      </c>
    </row>
    <row r="5" spans="1:8" ht="14.25" customHeight="1" x14ac:dyDescent="0.35">
      <c r="A5" s="22"/>
      <c r="B5" s="9"/>
    </row>
    <row r="6" spans="1:8" s="58" customFormat="1" ht="14.25" customHeight="1" thickBot="1" x14ac:dyDescent="0.4">
      <c r="A6" s="56"/>
      <c r="B6" s="57"/>
      <c r="C6" s="48" t="s">
        <v>528</v>
      </c>
      <c r="D6" s="48" t="s">
        <v>529</v>
      </c>
      <c r="E6" s="48" t="s">
        <v>537</v>
      </c>
      <c r="F6" s="48" t="s">
        <v>541</v>
      </c>
    </row>
    <row r="7" spans="1:8" ht="14.25" customHeight="1" x14ac:dyDescent="0.35">
      <c r="A7" s="22"/>
      <c r="B7" s="21" t="s">
        <v>14</v>
      </c>
      <c r="C7" s="25">
        <f>COUNTIF(Data!$W$6:$W$272,B7)</f>
        <v>119</v>
      </c>
      <c r="D7" s="26">
        <f t="shared" ref="D7:D16" si="0">C7/$C$17</f>
        <v>0.44569288389513106</v>
      </c>
      <c r="E7" s="33">
        <f>D7</f>
        <v>0.44569288389513106</v>
      </c>
      <c r="F7" s="34">
        <f>C7/($C$17-$C$16)</f>
        <v>0.65745856353591159</v>
      </c>
    </row>
    <row r="8" spans="1:8" ht="14.25" customHeight="1" x14ac:dyDescent="0.35">
      <c r="A8" s="22"/>
      <c r="B8" s="21" t="s">
        <v>15</v>
      </c>
      <c r="C8" s="25">
        <f>COUNTIF(Data!$W$6:$W$272,B8)</f>
        <v>17</v>
      </c>
      <c r="D8" s="26">
        <f t="shared" si="0"/>
        <v>6.3670411985018729E-2</v>
      </c>
      <c r="E8" s="33">
        <f>D8+E7</f>
        <v>0.50936329588014984</v>
      </c>
      <c r="F8" s="34">
        <f>C8/($C$17-$C$16)+F7</f>
        <v>0.75138121546961323</v>
      </c>
    </row>
    <row r="9" spans="1:8" ht="14.25" customHeight="1" x14ac:dyDescent="0.35">
      <c r="A9" s="22"/>
      <c r="B9" s="21" t="s">
        <v>19</v>
      </c>
      <c r="C9" s="25">
        <f>COUNTIF(Data!$W$6:$W$272,B9)</f>
        <v>11</v>
      </c>
      <c r="D9" s="26">
        <f t="shared" si="0"/>
        <v>4.1198501872659173E-2</v>
      </c>
      <c r="E9" s="33">
        <f t="shared" ref="E9:E16" si="1">D9+E8</f>
        <v>0.550561797752809</v>
      </c>
      <c r="F9" s="34">
        <f t="shared" ref="F9:F15" si="2">C9/($C$17-$C$16)+F8</f>
        <v>0.81215469613259661</v>
      </c>
      <c r="H9" s="21"/>
    </row>
    <row r="10" spans="1:8" ht="14.25" customHeight="1" x14ac:dyDescent="0.35">
      <c r="A10" s="22"/>
      <c r="B10" s="21" t="s">
        <v>16</v>
      </c>
      <c r="C10" s="25">
        <f>COUNTIF(Data!$W$6:$W$272,B10)</f>
        <v>11</v>
      </c>
      <c r="D10" s="27">
        <f t="shared" si="0"/>
        <v>4.1198501872659173E-2</v>
      </c>
      <c r="E10" s="33">
        <f t="shared" si="1"/>
        <v>0.59176029962546817</v>
      </c>
      <c r="F10" s="34">
        <f t="shared" si="2"/>
        <v>0.87292817679557999</v>
      </c>
      <c r="H10" s="21"/>
    </row>
    <row r="11" spans="1:8" ht="14.25" customHeight="1" x14ac:dyDescent="0.35">
      <c r="A11" s="22"/>
      <c r="B11" s="21" t="s">
        <v>20</v>
      </c>
      <c r="C11" s="25">
        <f>COUNTIF(Data!$W$6:$W$272,B11)</f>
        <v>11</v>
      </c>
      <c r="D11" s="26">
        <f t="shared" si="0"/>
        <v>4.1198501872659173E-2</v>
      </c>
      <c r="E11" s="33">
        <f t="shared" si="1"/>
        <v>0.63295880149812733</v>
      </c>
      <c r="F11" s="34">
        <f t="shared" si="2"/>
        <v>0.93370165745856337</v>
      </c>
    </row>
    <row r="12" spans="1:8" ht="14.25" customHeight="1" x14ac:dyDescent="0.35">
      <c r="A12" s="22"/>
      <c r="B12" s="21" t="s">
        <v>18</v>
      </c>
      <c r="C12" s="25">
        <f>COUNTIF(Data!$W$6:$W$272,B12)</f>
        <v>6</v>
      </c>
      <c r="D12" s="26">
        <f t="shared" si="0"/>
        <v>2.247191011235955E-2</v>
      </c>
      <c r="E12" s="33">
        <f t="shared" si="1"/>
        <v>0.65543071161048694</v>
      </c>
      <c r="F12" s="34">
        <f t="shared" si="2"/>
        <v>0.96685082872928163</v>
      </c>
    </row>
    <row r="13" spans="1:8" ht="14.25" customHeight="1" x14ac:dyDescent="0.35">
      <c r="A13" s="22"/>
      <c r="B13" s="21" t="s">
        <v>17</v>
      </c>
      <c r="C13" s="25">
        <f>COUNTIF(Data!$W$6:$W$272,B13)</f>
        <v>4</v>
      </c>
      <c r="D13" s="26">
        <f t="shared" si="0"/>
        <v>1.4981273408239701E-2</v>
      </c>
      <c r="E13" s="33">
        <f t="shared" si="1"/>
        <v>0.67041198501872667</v>
      </c>
      <c r="F13" s="34">
        <f t="shared" si="2"/>
        <v>0.98895027624309373</v>
      </c>
    </row>
    <row r="14" spans="1:8" ht="14.25" customHeight="1" x14ac:dyDescent="0.35">
      <c r="A14" s="22"/>
      <c r="B14" s="21" t="s">
        <v>21</v>
      </c>
      <c r="C14" s="25">
        <f>COUNTIF(Data!$W$6:$W$272,B14)</f>
        <v>1</v>
      </c>
      <c r="D14" s="26">
        <f t="shared" si="0"/>
        <v>3.7453183520599251E-3</v>
      </c>
      <c r="E14" s="33">
        <f t="shared" si="1"/>
        <v>0.67415730337078661</v>
      </c>
      <c r="F14" s="34">
        <f t="shared" si="2"/>
        <v>0.99447513812154675</v>
      </c>
    </row>
    <row r="15" spans="1:8" ht="14.25" customHeight="1" x14ac:dyDescent="0.35">
      <c r="A15" s="22"/>
      <c r="B15" s="21" t="s">
        <v>22</v>
      </c>
      <c r="C15" s="25">
        <f>COUNTIF(Data!$W$6:$W$272,B15)</f>
        <v>1</v>
      </c>
      <c r="D15" s="27">
        <f t="shared" si="0"/>
        <v>3.7453183520599251E-3</v>
      </c>
      <c r="E15" s="33">
        <f t="shared" si="1"/>
        <v>0.67790262172284654</v>
      </c>
      <c r="F15" s="34">
        <f t="shared" si="2"/>
        <v>0.99999999999999978</v>
      </c>
    </row>
    <row r="16" spans="1:8" ht="14.25" customHeight="1" thickBot="1" x14ac:dyDescent="0.4">
      <c r="A16" s="22"/>
      <c r="B16" s="21" t="s">
        <v>564</v>
      </c>
      <c r="C16" s="25">
        <f>COUNTIF(Data!$W$6:$W$272,"")</f>
        <v>86</v>
      </c>
      <c r="D16" s="26">
        <f t="shared" si="0"/>
        <v>0.32209737827715357</v>
      </c>
      <c r="E16" s="33">
        <f t="shared" si="1"/>
        <v>1</v>
      </c>
      <c r="F16" s="34"/>
    </row>
    <row r="17" spans="1:6" ht="14.25" customHeight="1" thickBot="1" x14ac:dyDescent="0.4">
      <c r="A17" s="22"/>
      <c r="B17" s="28" t="s">
        <v>530</v>
      </c>
      <c r="C17" s="28">
        <f>SUM(C7:C16)</f>
        <v>267</v>
      </c>
      <c r="D17" s="32">
        <f>SUM(D7:D16)</f>
        <v>1</v>
      </c>
      <c r="E17" s="32"/>
      <c r="F17" s="32"/>
    </row>
    <row r="18" spans="1:6" ht="14.25" customHeight="1" thickTop="1" x14ac:dyDescent="0.35">
      <c r="A18" s="22"/>
    </row>
    <row r="19" spans="1:6" ht="14.25" customHeight="1" x14ac:dyDescent="0.35">
      <c r="A19" s="22"/>
      <c r="B19" s="9"/>
    </row>
    <row r="20" spans="1:6" ht="14.25" customHeight="1" x14ac:dyDescent="0.35">
      <c r="A20" s="22"/>
      <c r="B20" s="9"/>
    </row>
    <row r="21" spans="1:6" ht="14.25" customHeight="1" x14ac:dyDescent="0.35">
      <c r="A21" s="22"/>
      <c r="B21" s="10" t="s">
        <v>540</v>
      </c>
    </row>
    <row r="22" spans="1:6" ht="14.25" customHeight="1" x14ac:dyDescent="0.35">
      <c r="A22" s="22"/>
      <c r="B22" s="10" t="s">
        <v>542</v>
      </c>
    </row>
    <row r="23" spans="1:6" ht="14.25" customHeight="1" x14ac:dyDescent="0.35">
      <c r="A23" s="22"/>
      <c r="B23" s="9"/>
    </row>
    <row r="24" spans="1:6" ht="14.25" customHeight="1" x14ac:dyDescent="0.35">
      <c r="A24" s="22"/>
      <c r="B24" s="9"/>
    </row>
    <row r="25" spans="1:6" ht="14.25" customHeight="1" x14ac:dyDescent="0.35">
      <c r="A25" s="22"/>
      <c r="B25" s="9"/>
    </row>
    <row r="26" spans="1:6" ht="14.25" customHeight="1" x14ac:dyDescent="0.35">
      <c r="A26" s="22"/>
      <c r="B26" s="9"/>
      <c r="C26" s="3"/>
    </row>
    <row r="27" spans="1:6" ht="14.25" customHeight="1" x14ac:dyDescent="0.35">
      <c r="A27" s="22"/>
      <c r="B27" s="21" t="s">
        <v>538</v>
      </c>
      <c r="C27" s="3"/>
    </row>
    <row r="28" spans="1:6" ht="14.25" customHeight="1" x14ac:dyDescent="0.35">
      <c r="A28" s="22"/>
      <c r="B28" s="10" t="s">
        <v>565</v>
      </c>
      <c r="C28" s="3"/>
    </row>
    <row r="29" spans="1:6" ht="14.25" customHeight="1" x14ac:dyDescent="0.35">
      <c r="A29" s="22"/>
      <c r="B29" s="9"/>
      <c r="C29" s="3"/>
    </row>
    <row r="30" spans="1:6" ht="14.25" customHeight="1" x14ac:dyDescent="0.35">
      <c r="A30" s="22"/>
      <c r="B30" s="9"/>
      <c r="C30" s="3"/>
    </row>
    <row r="31" spans="1:6" ht="14.25" customHeight="1" x14ac:dyDescent="0.35">
      <c r="A31" s="22"/>
      <c r="B31" s="9"/>
      <c r="C31" s="3"/>
    </row>
    <row r="32" spans="1:6" ht="14.25" customHeight="1" x14ac:dyDescent="0.35">
      <c r="A32" s="22"/>
      <c r="B32" s="9"/>
      <c r="C32" s="3"/>
    </row>
    <row r="33" spans="1:3" ht="14.25" customHeight="1" x14ac:dyDescent="0.35">
      <c r="A33" s="22"/>
      <c r="B33" s="9"/>
      <c r="C33" s="3"/>
    </row>
    <row r="34" spans="1:3" ht="14.25" customHeight="1" x14ac:dyDescent="0.35">
      <c r="A34" s="22"/>
      <c r="B34" s="9"/>
      <c r="C34" s="3"/>
    </row>
    <row r="35" spans="1:3" ht="14.25" customHeight="1" x14ac:dyDescent="0.35">
      <c r="A35" s="22"/>
      <c r="B35" s="9"/>
      <c r="C35" s="3"/>
    </row>
    <row r="36" spans="1:3" ht="14.25" customHeight="1" x14ac:dyDescent="0.35">
      <c r="A36" s="22"/>
      <c r="B36" s="9"/>
      <c r="C36" s="3"/>
    </row>
    <row r="37" spans="1:3" ht="14.25" customHeight="1" x14ac:dyDescent="0.35">
      <c r="A37" s="22"/>
      <c r="B37" s="9"/>
      <c r="C37" s="3"/>
    </row>
    <row r="38" spans="1:3" ht="14.25" customHeight="1" x14ac:dyDescent="0.35">
      <c r="A38" s="22"/>
      <c r="B38" s="9"/>
      <c r="C38" s="3"/>
    </row>
    <row r="39" spans="1:3" ht="14.25" customHeight="1" x14ac:dyDescent="0.35">
      <c r="A39" s="22"/>
      <c r="B39" s="9"/>
      <c r="C39" s="3"/>
    </row>
    <row r="40" spans="1:3" ht="14.25" customHeight="1" x14ac:dyDescent="0.35">
      <c r="A40" s="22"/>
      <c r="B40" s="9"/>
      <c r="C40" s="3"/>
    </row>
    <row r="41" spans="1:3" ht="14.25" customHeight="1" x14ac:dyDescent="0.35">
      <c r="A41" s="22"/>
      <c r="B41" s="9"/>
      <c r="C41" s="3"/>
    </row>
    <row r="42" spans="1:3" ht="14.25" customHeight="1" x14ac:dyDescent="0.35">
      <c r="A42" s="22"/>
      <c r="B42" s="9"/>
      <c r="C42" s="3"/>
    </row>
    <row r="43" spans="1:3" ht="14.25" customHeight="1" x14ac:dyDescent="0.35">
      <c r="A43" s="22"/>
      <c r="B43" s="9"/>
      <c r="C43" s="3"/>
    </row>
    <row r="44" spans="1:3" ht="14.25" customHeight="1" x14ac:dyDescent="0.35">
      <c r="A44" s="22"/>
      <c r="B44" s="9"/>
      <c r="C44" s="3"/>
    </row>
    <row r="45" spans="1:3" ht="14.25" customHeight="1" x14ac:dyDescent="0.35">
      <c r="A45" s="22"/>
      <c r="B45" s="9"/>
      <c r="C45" s="3"/>
    </row>
    <row r="46" spans="1:3" ht="14.25" customHeight="1" x14ac:dyDescent="0.35">
      <c r="A46" s="22"/>
      <c r="B46" s="9"/>
      <c r="C46" s="3"/>
    </row>
    <row r="47" spans="1:3" ht="14.25" customHeight="1" x14ac:dyDescent="0.35">
      <c r="A47" s="22"/>
      <c r="B47" s="9"/>
      <c r="C47" s="3"/>
    </row>
    <row r="48" spans="1:3" ht="14.25" customHeight="1" x14ac:dyDescent="0.35">
      <c r="A48" s="22"/>
      <c r="B48" s="9"/>
      <c r="C48" s="3"/>
    </row>
    <row r="49" spans="1:3" ht="14.25" customHeight="1" x14ac:dyDescent="0.35">
      <c r="A49" s="22"/>
      <c r="B49" s="9"/>
      <c r="C49" s="3"/>
    </row>
    <row r="50" spans="1:3" ht="14.25" customHeight="1" x14ac:dyDescent="0.35">
      <c r="A50" s="22"/>
      <c r="B50" s="9"/>
      <c r="C50" s="3"/>
    </row>
    <row r="51" spans="1:3" ht="14.25" customHeight="1" x14ac:dyDescent="0.35">
      <c r="A51" s="22"/>
      <c r="B51" s="9"/>
      <c r="C51" s="3"/>
    </row>
    <row r="52" spans="1:3" ht="14.25" customHeight="1" x14ac:dyDescent="0.35">
      <c r="A52" s="22"/>
      <c r="B52" s="9"/>
      <c r="C52" s="3"/>
    </row>
    <row r="53" spans="1:3" ht="14.25" customHeight="1" x14ac:dyDescent="0.35">
      <c r="A53" s="22"/>
      <c r="B53" s="9"/>
      <c r="C53" s="3"/>
    </row>
    <row r="54" spans="1:3" ht="14.25" customHeight="1" x14ac:dyDescent="0.35">
      <c r="A54" s="22"/>
      <c r="B54" s="9"/>
      <c r="C54" s="3"/>
    </row>
    <row r="55" spans="1:3" ht="14.25" customHeight="1" x14ac:dyDescent="0.35">
      <c r="A55" s="22"/>
      <c r="B55" s="9"/>
      <c r="C55" s="3"/>
    </row>
    <row r="56" spans="1:3" ht="14.25" customHeight="1" x14ac:dyDescent="0.35">
      <c r="A56" s="22"/>
      <c r="B56" s="9"/>
      <c r="C56" s="3"/>
    </row>
    <row r="57" spans="1:3" ht="14.25" customHeight="1" x14ac:dyDescent="0.35">
      <c r="A57" s="22"/>
      <c r="B57" s="9"/>
      <c r="C57" s="3"/>
    </row>
    <row r="58" spans="1:3" ht="14.25" customHeight="1" x14ac:dyDescent="0.35">
      <c r="A58" s="22"/>
      <c r="B58" s="9"/>
      <c r="C58" s="3"/>
    </row>
    <row r="59" spans="1:3" ht="14.25" customHeight="1" x14ac:dyDescent="0.35">
      <c r="A59" s="22"/>
      <c r="B59" s="9"/>
      <c r="C59" s="3"/>
    </row>
    <row r="60" spans="1:3" ht="14.25" customHeight="1" x14ac:dyDescent="0.35">
      <c r="A60" s="22"/>
      <c r="B60" s="9"/>
      <c r="C60" s="3"/>
    </row>
    <row r="61" spans="1:3" ht="14.25" customHeight="1" x14ac:dyDescent="0.35">
      <c r="A61" s="22"/>
      <c r="B61" s="9"/>
      <c r="C61" s="3"/>
    </row>
    <row r="62" spans="1:3" ht="14.25" customHeight="1" x14ac:dyDescent="0.35">
      <c r="A62" s="22"/>
      <c r="B62" s="9"/>
      <c r="C62" s="3"/>
    </row>
    <row r="63" spans="1:3" ht="14.25" customHeight="1" x14ac:dyDescent="0.35">
      <c r="A63" s="22"/>
      <c r="B63" s="9"/>
      <c r="C63" s="3"/>
    </row>
    <row r="64" spans="1:3" ht="14.25" customHeight="1" x14ac:dyDescent="0.35">
      <c r="A64" s="22"/>
      <c r="B64" s="9"/>
      <c r="C64" s="3"/>
    </row>
    <row r="65" spans="1:3" ht="14.25" customHeight="1" x14ac:dyDescent="0.35">
      <c r="A65" s="22"/>
      <c r="B65" s="9"/>
      <c r="C65" s="3"/>
    </row>
    <row r="66" spans="1:3" ht="14.25" customHeight="1" x14ac:dyDescent="0.35">
      <c r="A66" s="22"/>
      <c r="B66" s="9"/>
      <c r="C66" s="3"/>
    </row>
    <row r="67" spans="1:3" ht="14.25" customHeight="1" x14ac:dyDescent="0.35">
      <c r="A67" s="22"/>
      <c r="B67" s="9"/>
      <c r="C67" s="3"/>
    </row>
    <row r="68" spans="1:3" ht="14.25" customHeight="1" x14ac:dyDescent="0.35">
      <c r="A68" s="22"/>
      <c r="B68" s="9"/>
      <c r="C68" s="3"/>
    </row>
    <row r="69" spans="1:3" ht="14.25" customHeight="1" x14ac:dyDescent="0.35">
      <c r="A69" s="22"/>
      <c r="B69" s="9"/>
      <c r="C69" s="3"/>
    </row>
    <row r="70" spans="1:3" ht="14.25" customHeight="1" x14ac:dyDescent="0.35">
      <c r="A70" s="22"/>
      <c r="B70" s="9"/>
      <c r="C70" s="3"/>
    </row>
    <row r="71" spans="1:3" ht="14.25" customHeight="1" x14ac:dyDescent="0.35">
      <c r="A71" s="22"/>
      <c r="B71" s="9"/>
      <c r="C71" s="3"/>
    </row>
    <row r="72" spans="1:3" ht="14.25" customHeight="1" x14ac:dyDescent="0.35">
      <c r="A72" s="22"/>
      <c r="B72" s="9"/>
      <c r="C72" s="3"/>
    </row>
    <row r="73" spans="1:3" ht="14.25" customHeight="1" x14ac:dyDescent="0.35">
      <c r="A73" s="22"/>
      <c r="B73" s="9"/>
      <c r="C73" s="3"/>
    </row>
    <row r="74" spans="1:3" ht="14.25" customHeight="1" x14ac:dyDescent="0.35">
      <c r="A74" s="22"/>
      <c r="B74" s="9"/>
      <c r="C74" s="3"/>
    </row>
    <row r="75" spans="1:3" ht="14.25" customHeight="1" x14ac:dyDescent="0.35">
      <c r="A75" s="22"/>
      <c r="B75" s="9"/>
      <c r="C75" s="3"/>
    </row>
    <row r="76" spans="1:3" ht="14.25" customHeight="1" x14ac:dyDescent="0.35">
      <c r="A76" s="22"/>
      <c r="B76" s="9"/>
      <c r="C76" s="3"/>
    </row>
    <row r="77" spans="1:3" ht="14.25" customHeight="1" x14ac:dyDescent="0.35">
      <c r="A77" s="22"/>
      <c r="B77" s="9"/>
      <c r="C77" s="3"/>
    </row>
    <row r="78" spans="1:3" ht="14.25" customHeight="1" x14ac:dyDescent="0.35">
      <c r="A78" s="22"/>
      <c r="B78" s="9"/>
      <c r="C78" s="3"/>
    </row>
    <row r="79" spans="1:3" ht="14.25" customHeight="1" x14ac:dyDescent="0.35">
      <c r="A79" s="22"/>
      <c r="B79" s="9"/>
      <c r="C79" s="3"/>
    </row>
    <row r="80" spans="1:3" ht="14.25" customHeight="1" x14ac:dyDescent="0.35">
      <c r="A80" s="22"/>
      <c r="B80" s="9"/>
      <c r="C80" s="3"/>
    </row>
    <row r="81" spans="1:3" ht="14.25" customHeight="1" x14ac:dyDescent="0.35">
      <c r="A81" s="22"/>
      <c r="B81" s="9"/>
      <c r="C81" s="3"/>
    </row>
    <row r="82" spans="1:3" ht="14.25" customHeight="1" x14ac:dyDescent="0.35">
      <c r="A82" s="22"/>
      <c r="B82" s="9"/>
      <c r="C82" s="3"/>
    </row>
    <row r="83" spans="1:3" ht="14.25" customHeight="1" x14ac:dyDescent="0.35">
      <c r="A83" s="22"/>
      <c r="B83" s="9"/>
      <c r="C83" s="3"/>
    </row>
    <row r="84" spans="1:3" ht="14.25" customHeight="1" x14ac:dyDescent="0.35">
      <c r="A84" s="22"/>
      <c r="B84" s="9"/>
      <c r="C84" s="3"/>
    </row>
    <row r="85" spans="1:3" ht="14.25" customHeight="1" x14ac:dyDescent="0.35">
      <c r="A85" s="22"/>
      <c r="B85" s="9"/>
      <c r="C85" s="3"/>
    </row>
    <row r="86" spans="1:3" ht="14.25" customHeight="1" x14ac:dyDescent="0.35">
      <c r="A86" s="22"/>
      <c r="B86" s="9"/>
      <c r="C86" s="3"/>
    </row>
    <row r="87" spans="1:3" ht="14.25" customHeight="1" x14ac:dyDescent="0.35">
      <c r="A87" s="22"/>
      <c r="B87" s="9"/>
      <c r="C87" s="3"/>
    </row>
    <row r="88" spans="1:3" ht="14.25" customHeight="1" x14ac:dyDescent="0.35">
      <c r="A88" s="22"/>
      <c r="B88" s="9"/>
      <c r="C88" s="3"/>
    </row>
    <row r="89" spans="1:3" ht="14.25" customHeight="1" x14ac:dyDescent="0.35">
      <c r="A89" s="22"/>
      <c r="B89" s="9"/>
      <c r="C89" s="3"/>
    </row>
    <row r="90" spans="1:3" ht="14.25" customHeight="1" x14ac:dyDescent="0.35">
      <c r="A90" s="22"/>
      <c r="B90" s="9"/>
      <c r="C90" s="3"/>
    </row>
    <row r="91" spans="1:3" ht="14.25" customHeight="1" x14ac:dyDescent="0.35">
      <c r="A91" s="22"/>
      <c r="B91" s="9"/>
      <c r="C91" s="3"/>
    </row>
    <row r="92" spans="1:3" ht="14.25" customHeight="1" x14ac:dyDescent="0.35">
      <c r="A92" s="22"/>
      <c r="B92" s="9"/>
      <c r="C92" s="3"/>
    </row>
    <row r="93" spans="1:3" ht="14.25" customHeight="1" x14ac:dyDescent="0.35">
      <c r="A93" s="22"/>
      <c r="B93" s="9"/>
      <c r="C93" s="3"/>
    </row>
    <row r="94" spans="1:3" ht="14.25" customHeight="1" x14ac:dyDescent="0.35">
      <c r="A94" s="22"/>
      <c r="B94" s="9"/>
      <c r="C94" s="3"/>
    </row>
    <row r="95" spans="1:3" ht="14.25" customHeight="1" x14ac:dyDescent="0.35">
      <c r="A95" s="22"/>
      <c r="B95" s="9"/>
      <c r="C95" s="3"/>
    </row>
    <row r="96" spans="1:3" ht="14.25" customHeight="1" x14ac:dyDescent="0.35">
      <c r="A96" s="22"/>
      <c r="B96" s="9"/>
      <c r="C96" s="3"/>
    </row>
    <row r="97" spans="1:3" ht="14.25" customHeight="1" x14ac:dyDescent="0.35">
      <c r="A97" s="22"/>
      <c r="B97" s="9"/>
      <c r="C97" s="3"/>
    </row>
    <row r="98" spans="1:3" ht="14.25" customHeight="1" x14ac:dyDescent="0.35">
      <c r="A98" s="22"/>
      <c r="B98" s="9"/>
      <c r="C98" s="3"/>
    </row>
    <row r="99" spans="1:3" ht="14.25" customHeight="1" x14ac:dyDescent="0.35">
      <c r="A99" s="22"/>
      <c r="B99" s="9"/>
      <c r="C99" s="3"/>
    </row>
    <row r="100" spans="1:3" ht="14.25" customHeight="1" x14ac:dyDescent="0.35">
      <c r="A100" s="22"/>
      <c r="B100" s="9"/>
      <c r="C100" s="3"/>
    </row>
    <row r="101" spans="1:3" ht="14.25" customHeight="1" x14ac:dyDescent="0.35">
      <c r="A101" s="22"/>
      <c r="B101" s="9"/>
      <c r="C101" s="3"/>
    </row>
    <row r="102" spans="1:3" ht="14.25" customHeight="1" x14ac:dyDescent="0.35">
      <c r="A102" s="22"/>
      <c r="B102" s="9"/>
      <c r="C102" s="3"/>
    </row>
    <row r="103" spans="1:3" ht="14.25" customHeight="1" x14ac:dyDescent="0.35">
      <c r="A103" s="22"/>
      <c r="B103" s="9"/>
      <c r="C103" s="3"/>
    </row>
    <row r="104" spans="1:3" ht="14.25" customHeight="1" x14ac:dyDescent="0.35">
      <c r="A104" s="22"/>
      <c r="B104" s="9"/>
      <c r="C104" s="3"/>
    </row>
    <row r="105" spans="1:3" ht="14.25" customHeight="1" x14ac:dyDescent="0.35">
      <c r="A105" s="22"/>
      <c r="B105" s="9"/>
      <c r="C105" s="3"/>
    </row>
    <row r="106" spans="1:3" ht="14.25" customHeight="1" x14ac:dyDescent="0.35">
      <c r="A106" s="22"/>
      <c r="B106" s="9"/>
      <c r="C106" s="3"/>
    </row>
    <row r="107" spans="1:3" ht="14.25" customHeight="1" x14ac:dyDescent="0.35">
      <c r="A107" s="22"/>
      <c r="B107" s="9"/>
      <c r="C107" s="3"/>
    </row>
    <row r="108" spans="1:3" ht="14.25" customHeight="1" x14ac:dyDescent="0.35">
      <c r="A108" s="22"/>
      <c r="B108" s="9"/>
      <c r="C108" s="3"/>
    </row>
    <row r="109" spans="1:3" ht="14.25" customHeight="1" x14ac:dyDescent="0.35">
      <c r="A109" s="22"/>
      <c r="B109" s="9"/>
      <c r="C109" s="3"/>
    </row>
    <row r="110" spans="1:3" ht="14.25" customHeight="1" x14ac:dyDescent="0.35">
      <c r="A110" s="22"/>
      <c r="B110" s="9"/>
      <c r="C110" s="3"/>
    </row>
    <row r="111" spans="1:3" ht="14.25" customHeight="1" x14ac:dyDescent="0.35">
      <c r="A111" s="22"/>
      <c r="B111" s="9"/>
      <c r="C111" s="3"/>
    </row>
    <row r="112" spans="1:3" ht="14.25" customHeight="1" x14ac:dyDescent="0.35">
      <c r="A112" s="22"/>
      <c r="B112" s="9"/>
      <c r="C112" s="3"/>
    </row>
    <row r="113" spans="1:3" ht="14.25" customHeight="1" x14ac:dyDescent="0.35">
      <c r="A113" s="22"/>
      <c r="B113" s="9"/>
      <c r="C113" s="3"/>
    </row>
    <row r="114" spans="1:3" ht="14.25" customHeight="1" x14ac:dyDescent="0.35">
      <c r="A114" s="22"/>
      <c r="B114" s="9"/>
      <c r="C114" s="3"/>
    </row>
    <row r="115" spans="1:3" ht="14.25" customHeight="1" x14ac:dyDescent="0.35">
      <c r="A115" s="22"/>
      <c r="B115" s="9"/>
      <c r="C115" s="3"/>
    </row>
    <row r="116" spans="1:3" ht="14.25" customHeight="1" x14ac:dyDescent="0.35">
      <c r="A116" s="22"/>
      <c r="B116" s="9"/>
      <c r="C116" s="3"/>
    </row>
    <row r="117" spans="1:3" ht="14.25" customHeight="1" x14ac:dyDescent="0.35">
      <c r="A117" s="22"/>
      <c r="B117" s="9"/>
      <c r="C117" s="3"/>
    </row>
    <row r="118" spans="1:3" ht="14.25" customHeight="1" x14ac:dyDescent="0.35">
      <c r="A118" s="22"/>
      <c r="B118" s="9"/>
      <c r="C118" s="3"/>
    </row>
    <row r="119" spans="1:3" ht="14.25" customHeight="1" x14ac:dyDescent="0.35">
      <c r="A119" s="22"/>
      <c r="B119" s="9"/>
      <c r="C119" s="3"/>
    </row>
    <row r="120" spans="1:3" ht="14.25" customHeight="1" x14ac:dyDescent="0.35">
      <c r="A120" s="22"/>
      <c r="B120" s="9"/>
      <c r="C120" s="3"/>
    </row>
    <row r="121" spans="1:3" ht="14.25" customHeight="1" x14ac:dyDescent="0.35">
      <c r="A121" s="22"/>
      <c r="B121" s="9"/>
      <c r="C121" s="3"/>
    </row>
    <row r="122" spans="1:3" ht="14.25" customHeight="1" x14ac:dyDescent="0.35">
      <c r="A122" s="22"/>
      <c r="B122" s="9"/>
      <c r="C122" s="3"/>
    </row>
    <row r="123" spans="1:3" ht="14.25" customHeight="1" x14ac:dyDescent="0.35">
      <c r="A123" s="22"/>
      <c r="B123" s="9"/>
      <c r="C123" s="3"/>
    </row>
    <row r="124" spans="1:3" ht="14.25" customHeight="1" x14ac:dyDescent="0.35">
      <c r="A124" s="22"/>
      <c r="B124" s="9"/>
      <c r="C124" s="3"/>
    </row>
    <row r="125" spans="1:3" ht="14.25" customHeight="1" x14ac:dyDescent="0.35">
      <c r="A125" s="22"/>
      <c r="B125" s="9"/>
      <c r="C125" s="3"/>
    </row>
    <row r="126" spans="1:3" ht="14.25" customHeight="1" x14ac:dyDescent="0.35">
      <c r="A126" s="22"/>
      <c r="B126" s="9"/>
      <c r="C126" s="3"/>
    </row>
    <row r="127" spans="1:3" ht="14.25" customHeight="1" x14ac:dyDescent="0.35">
      <c r="A127" s="22"/>
      <c r="B127" s="9"/>
      <c r="C127" s="3"/>
    </row>
    <row r="128" spans="1:3" ht="14.25" customHeight="1" x14ac:dyDescent="0.35">
      <c r="A128" s="22"/>
      <c r="B128" s="9"/>
      <c r="C128" s="3"/>
    </row>
    <row r="129" spans="1:3" ht="14.25" customHeight="1" x14ac:dyDescent="0.35">
      <c r="A129" s="22"/>
      <c r="B129" s="9"/>
      <c r="C129" s="3"/>
    </row>
    <row r="130" spans="1:3" ht="14.25" customHeight="1" x14ac:dyDescent="0.35">
      <c r="A130" s="22"/>
      <c r="B130" s="9"/>
      <c r="C130" s="3"/>
    </row>
    <row r="131" spans="1:3" ht="14.25" customHeight="1" x14ac:dyDescent="0.35">
      <c r="A131" s="22"/>
      <c r="B131" s="9"/>
      <c r="C131" s="3"/>
    </row>
    <row r="132" spans="1:3" ht="14.25" customHeight="1" x14ac:dyDescent="0.35">
      <c r="A132" s="22"/>
      <c r="B132" s="9"/>
      <c r="C132" s="3"/>
    </row>
    <row r="133" spans="1:3" ht="14.25" customHeight="1" x14ac:dyDescent="0.35">
      <c r="A133" s="22"/>
      <c r="B133" s="9"/>
      <c r="C133" s="3"/>
    </row>
    <row r="134" spans="1:3" ht="14.25" customHeight="1" x14ac:dyDescent="0.35">
      <c r="A134" s="22"/>
      <c r="B134" s="9"/>
      <c r="C134" s="3"/>
    </row>
    <row r="135" spans="1:3" ht="14.25" customHeight="1" x14ac:dyDescent="0.35">
      <c r="A135" s="22"/>
      <c r="B135" s="9"/>
      <c r="C135" s="3"/>
    </row>
    <row r="136" spans="1:3" ht="14.25" customHeight="1" x14ac:dyDescent="0.35">
      <c r="A136" s="22"/>
      <c r="B136" s="9"/>
      <c r="C136" s="3"/>
    </row>
    <row r="137" spans="1:3" ht="14.25" customHeight="1" x14ac:dyDescent="0.35">
      <c r="A137" s="22"/>
      <c r="B137" s="9"/>
      <c r="C137" s="3"/>
    </row>
    <row r="138" spans="1:3" ht="14.25" customHeight="1" x14ac:dyDescent="0.35">
      <c r="A138" s="22"/>
      <c r="B138" s="9"/>
      <c r="C138" s="3"/>
    </row>
    <row r="139" spans="1:3" ht="14.25" customHeight="1" x14ac:dyDescent="0.35">
      <c r="A139" s="22"/>
      <c r="B139" s="9"/>
      <c r="C139" s="3"/>
    </row>
    <row r="140" spans="1:3" ht="14.25" customHeight="1" x14ac:dyDescent="0.35">
      <c r="A140" s="22"/>
      <c r="B140" s="9"/>
      <c r="C140" s="3"/>
    </row>
    <row r="141" spans="1:3" ht="14.25" customHeight="1" x14ac:dyDescent="0.35">
      <c r="A141" s="22"/>
      <c r="B141" s="9"/>
      <c r="C141" s="3"/>
    </row>
    <row r="142" spans="1:3" ht="14.25" customHeight="1" x14ac:dyDescent="0.35">
      <c r="A142" s="22"/>
      <c r="B142" s="9"/>
      <c r="C142" s="3"/>
    </row>
    <row r="143" spans="1:3" ht="14.25" customHeight="1" x14ac:dyDescent="0.35">
      <c r="A143" s="22"/>
      <c r="B143" s="9"/>
      <c r="C143" s="3"/>
    </row>
    <row r="144" spans="1:3" ht="14.25" customHeight="1" x14ac:dyDescent="0.35">
      <c r="A144" s="22"/>
      <c r="B144" s="9"/>
      <c r="C144" s="3"/>
    </row>
    <row r="145" spans="1:3" ht="14.25" customHeight="1" x14ac:dyDescent="0.35">
      <c r="A145" s="22"/>
      <c r="B145" s="9"/>
      <c r="C145" s="3"/>
    </row>
    <row r="146" spans="1:3" ht="14.25" customHeight="1" x14ac:dyDescent="0.35">
      <c r="A146" s="22"/>
      <c r="B146" s="9"/>
      <c r="C146" s="3"/>
    </row>
    <row r="147" spans="1:3" ht="14.25" customHeight="1" x14ac:dyDescent="0.35">
      <c r="A147" s="22"/>
      <c r="B147" s="9"/>
      <c r="C147" s="3"/>
    </row>
    <row r="148" spans="1:3" ht="14.25" customHeight="1" x14ac:dyDescent="0.35">
      <c r="A148" s="22"/>
      <c r="B148" s="9"/>
      <c r="C148" s="3"/>
    </row>
    <row r="149" spans="1:3" ht="14.25" customHeight="1" x14ac:dyDescent="0.35">
      <c r="A149" s="22"/>
      <c r="B149" s="9"/>
      <c r="C149" s="3"/>
    </row>
    <row r="150" spans="1:3" ht="14.25" customHeight="1" x14ac:dyDescent="0.35">
      <c r="A150" s="22"/>
      <c r="B150" s="9"/>
      <c r="C150" s="3"/>
    </row>
    <row r="151" spans="1:3" ht="14.25" customHeight="1" x14ac:dyDescent="0.35">
      <c r="A151" s="22"/>
      <c r="B151" s="9"/>
      <c r="C151" s="3"/>
    </row>
    <row r="152" spans="1:3" ht="14.25" customHeight="1" x14ac:dyDescent="0.35">
      <c r="A152" s="22"/>
      <c r="B152" s="9"/>
      <c r="C152" s="3"/>
    </row>
    <row r="153" spans="1:3" ht="14.25" customHeight="1" x14ac:dyDescent="0.35">
      <c r="A153" s="22"/>
      <c r="B153" s="9"/>
      <c r="C153" s="3"/>
    </row>
    <row r="154" spans="1:3" ht="14.25" customHeight="1" x14ac:dyDescent="0.35">
      <c r="A154" s="22"/>
      <c r="B154" s="9"/>
      <c r="C154" s="3"/>
    </row>
    <row r="155" spans="1:3" ht="14.25" customHeight="1" x14ac:dyDescent="0.35">
      <c r="A155" s="22"/>
      <c r="B155" s="9"/>
      <c r="C155" s="3"/>
    </row>
    <row r="156" spans="1:3" ht="14.25" customHeight="1" x14ac:dyDescent="0.35">
      <c r="A156" s="22"/>
      <c r="B156" s="9"/>
      <c r="C156" s="3"/>
    </row>
    <row r="157" spans="1:3" ht="14.25" customHeight="1" x14ac:dyDescent="0.35">
      <c r="A157" s="22"/>
      <c r="B157" s="9"/>
      <c r="C157" s="3"/>
    </row>
    <row r="158" spans="1:3" ht="14.25" customHeight="1" x14ac:dyDescent="0.35">
      <c r="A158" s="22"/>
      <c r="B158" s="9"/>
      <c r="C158" s="3"/>
    </row>
    <row r="159" spans="1:3" ht="14.25" customHeight="1" x14ac:dyDescent="0.35">
      <c r="A159" s="22"/>
      <c r="B159" s="9"/>
      <c r="C159" s="3"/>
    </row>
    <row r="160" spans="1:3" ht="14.25" customHeight="1" x14ac:dyDescent="0.35">
      <c r="A160" s="22"/>
      <c r="B160" s="9"/>
      <c r="C160" s="3"/>
    </row>
    <row r="161" spans="1:3" ht="14.25" customHeight="1" x14ac:dyDescent="0.35">
      <c r="A161" s="22"/>
      <c r="B161" s="9"/>
      <c r="C161" s="3"/>
    </row>
    <row r="162" spans="1:3" ht="14.25" customHeight="1" x14ac:dyDescent="0.35">
      <c r="A162" s="22"/>
      <c r="B162" s="9"/>
      <c r="C162" s="3"/>
    </row>
    <row r="163" spans="1:3" ht="14.25" customHeight="1" x14ac:dyDescent="0.35">
      <c r="A163" s="22"/>
      <c r="B163" s="9"/>
      <c r="C163" s="3"/>
    </row>
    <row r="164" spans="1:3" ht="14.25" customHeight="1" x14ac:dyDescent="0.35">
      <c r="A164" s="22"/>
      <c r="B164" s="9"/>
      <c r="C164" s="3"/>
    </row>
    <row r="165" spans="1:3" ht="14.25" customHeight="1" x14ac:dyDescent="0.35">
      <c r="A165" s="22"/>
      <c r="B165" s="9"/>
      <c r="C165" s="3"/>
    </row>
    <row r="166" spans="1:3" ht="14.25" customHeight="1" x14ac:dyDescent="0.35">
      <c r="A166" s="22"/>
      <c r="B166" s="9"/>
      <c r="C166" s="3"/>
    </row>
    <row r="167" spans="1:3" ht="14.25" customHeight="1" x14ac:dyDescent="0.35">
      <c r="A167" s="22"/>
      <c r="B167" s="9"/>
      <c r="C167" s="3"/>
    </row>
    <row r="168" spans="1:3" ht="14.25" customHeight="1" x14ac:dyDescent="0.35">
      <c r="A168" s="22"/>
      <c r="B168" s="9"/>
      <c r="C168" s="3"/>
    </row>
    <row r="169" spans="1:3" ht="14.25" customHeight="1" x14ac:dyDescent="0.35">
      <c r="A169" s="22"/>
      <c r="B169" s="9"/>
      <c r="C169" s="3"/>
    </row>
    <row r="170" spans="1:3" ht="14.25" customHeight="1" x14ac:dyDescent="0.35">
      <c r="A170" s="22"/>
      <c r="B170" s="9"/>
      <c r="C170" s="3"/>
    </row>
    <row r="171" spans="1:3" ht="14.25" customHeight="1" x14ac:dyDescent="0.35">
      <c r="A171" s="22"/>
      <c r="B171" s="9"/>
      <c r="C171" s="3"/>
    </row>
    <row r="172" spans="1:3" ht="14.25" customHeight="1" x14ac:dyDescent="0.35">
      <c r="A172" s="22"/>
      <c r="B172" s="9"/>
      <c r="C172" s="3"/>
    </row>
    <row r="173" spans="1:3" ht="14.25" customHeight="1" x14ac:dyDescent="0.35">
      <c r="A173" s="22"/>
      <c r="B173" s="9"/>
      <c r="C173" s="3"/>
    </row>
    <row r="174" spans="1:3" ht="14.25" customHeight="1" x14ac:dyDescent="0.35">
      <c r="A174" s="22"/>
      <c r="B174" s="9"/>
      <c r="C174" s="3"/>
    </row>
    <row r="175" spans="1:3" ht="14.25" customHeight="1" x14ac:dyDescent="0.35">
      <c r="A175" s="22"/>
      <c r="B175" s="9"/>
      <c r="C175" s="3"/>
    </row>
    <row r="176" spans="1:3" ht="14.25" customHeight="1" x14ac:dyDescent="0.35">
      <c r="A176" s="22"/>
      <c r="B176" s="9"/>
      <c r="C176" s="3"/>
    </row>
    <row r="177" spans="1:3" ht="14.25" customHeight="1" x14ac:dyDescent="0.35">
      <c r="A177" s="22"/>
      <c r="B177" s="9"/>
      <c r="C177" s="3"/>
    </row>
    <row r="178" spans="1:3" ht="14.25" customHeight="1" x14ac:dyDescent="0.35">
      <c r="A178" s="22"/>
      <c r="B178" s="9"/>
      <c r="C178" s="3"/>
    </row>
    <row r="179" spans="1:3" ht="14.25" customHeight="1" x14ac:dyDescent="0.35">
      <c r="A179" s="22"/>
      <c r="B179" s="9"/>
      <c r="C179" s="3"/>
    </row>
    <row r="180" spans="1:3" ht="14.25" customHeight="1" x14ac:dyDescent="0.35">
      <c r="A180" s="22"/>
      <c r="B180" s="9"/>
      <c r="C180" s="3"/>
    </row>
    <row r="181" spans="1:3" ht="14.25" customHeight="1" x14ac:dyDescent="0.35">
      <c r="A181" s="22"/>
      <c r="B181" s="9"/>
      <c r="C181" s="3"/>
    </row>
    <row r="182" spans="1:3" ht="14.25" customHeight="1" x14ac:dyDescent="0.35">
      <c r="A182" s="22"/>
      <c r="B182" s="9"/>
      <c r="C182" s="3"/>
    </row>
    <row r="183" spans="1:3" ht="14.25" customHeight="1" x14ac:dyDescent="0.35">
      <c r="A183" s="22"/>
      <c r="B183" s="9"/>
      <c r="C183" s="3"/>
    </row>
    <row r="184" spans="1:3" ht="14.25" customHeight="1" x14ac:dyDescent="0.35">
      <c r="A184" s="22"/>
      <c r="B184" s="9"/>
      <c r="C184" s="3"/>
    </row>
    <row r="185" spans="1:3" ht="14.25" customHeight="1" x14ac:dyDescent="0.35">
      <c r="A185" s="22"/>
      <c r="B185" s="9"/>
      <c r="C185" s="3"/>
    </row>
    <row r="186" spans="1:3" ht="14.25" customHeight="1" x14ac:dyDescent="0.35">
      <c r="A186" s="22"/>
      <c r="B186" s="9"/>
      <c r="C186" s="3"/>
    </row>
    <row r="187" spans="1:3" ht="14.25" customHeight="1" x14ac:dyDescent="0.35">
      <c r="C187" s="3"/>
    </row>
    <row r="188" spans="1:3" ht="14.25" customHeight="1" x14ac:dyDescent="0.35">
      <c r="C188" s="3"/>
    </row>
    <row r="189" spans="1:3" ht="14.25" customHeight="1" x14ac:dyDescent="0.35">
      <c r="C189" s="3"/>
    </row>
    <row r="190" spans="1:3" ht="14.25" customHeight="1" x14ac:dyDescent="0.35">
      <c r="C190" s="3"/>
    </row>
    <row r="191" spans="1:3" ht="14.25" customHeight="1" x14ac:dyDescent="0.35">
      <c r="C191" s="3"/>
    </row>
    <row r="192" spans="1:3" ht="14.25" customHeight="1" x14ac:dyDescent="0.35">
      <c r="C192" s="3"/>
    </row>
    <row r="193" spans="3:3" ht="14.25" customHeight="1" x14ac:dyDescent="0.35">
      <c r="C193" s="3"/>
    </row>
    <row r="194" spans="3:3" ht="14.25" customHeight="1" x14ac:dyDescent="0.35">
      <c r="C194" s="3"/>
    </row>
    <row r="195" spans="3:3" ht="14.25" customHeight="1" x14ac:dyDescent="0.35">
      <c r="C195" s="3"/>
    </row>
    <row r="196" spans="3:3" ht="14.25" customHeight="1" x14ac:dyDescent="0.35">
      <c r="C196" s="3"/>
    </row>
    <row r="197" spans="3:3" ht="14.25" customHeight="1" x14ac:dyDescent="0.35">
      <c r="C197" s="3"/>
    </row>
    <row r="198" spans="3:3" ht="14.25" customHeight="1" x14ac:dyDescent="0.35">
      <c r="C198" s="3"/>
    </row>
    <row r="199" spans="3:3" ht="14.25" customHeight="1" x14ac:dyDescent="0.35">
      <c r="C199" s="3"/>
    </row>
    <row r="200" spans="3:3" ht="14.25" customHeight="1" x14ac:dyDescent="0.35">
      <c r="C200" s="3"/>
    </row>
    <row r="201" spans="3:3" ht="14.25" customHeight="1" x14ac:dyDescent="0.35">
      <c r="C201" s="3"/>
    </row>
    <row r="202" spans="3:3" ht="14.25" customHeight="1" x14ac:dyDescent="0.35">
      <c r="C202" s="3"/>
    </row>
    <row r="203" spans="3:3" ht="14.25" customHeight="1" x14ac:dyDescent="0.35">
      <c r="C203" s="3"/>
    </row>
    <row r="204" spans="3:3" ht="14.25" customHeight="1" x14ac:dyDescent="0.35">
      <c r="C204" s="3"/>
    </row>
    <row r="205" spans="3:3" ht="14.25" customHeight="1" x14ac:dyDescent="0.35">
      <c r="C205" s="3"/>
    </row>
    <row r="206" spans="3:3" ht="14.25" customHeight="1" x14ac:dyDescent="0.35">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10" zoomScale="76" zoomScaleNormal="76" workbookViewId="0">
      <selection activeCell="K27" sqref="K27"/>
    </sheetView>
  </sheetViews>
  <sheetFormatPr defaultColWidth="8.90625" defaultRowHeight="11.5" x14ac:dyDescent="0.25"/>
  <cols>
    <col min="1" max="1" width="2" style="40" customWidth="1"/>
    <col min="2" max="2" width="8.90625" style="40"/>
    <col min="3" max="3" width="9.08984375" style="40" bestFit="1" customWidth="1"/>
    <col min="4" max="4" width="15.81640625" style="40" bestFit="1" customWidth="1"/>
    <col min="5" max="16384" width="8.90625" style="40"/>
  </cols>
  <sheetData>
    <row r="1" spans="2:8" ht="15.5" x14ac:dyDescent="0.25">
      <c r="B1" s="49" t="s">
        <v>570</v>
      </c>
    </row>
    <row r="2" spans="2:8" x14ac:dyDescent="0.25">
      <c r="B2" s="50" t="s">
        <v>543</v>
      </c>
    </row>
    <row r="4" spans="2:8" x14ac:dyDescent="0.25">
      <c r="B4" s="50" t="s">
        <v>527</v>
      </c>
    </row>
    <row r="6" spans="2:8" s="59" customFormat="1" ht="12" thickBot="1" x14ac:dyDescent="0.3">
      <c r="B6" s="57"/>
      <c r="C6" s="48" t="s">
        <v>528</v>
      </c>
      <c r="D6" s="48" t="s">
        <v>529</v>
      </c>
    </row>
    <row r="7" spans="2:8" x14ac:dyDescent="0.25">
      <c r="B7" s="40" t="s">
        <v>549</v>
      </c>
      <c r="C7" s="41">
        <f>COUNTIF(Data!$Q$6:$Q$272,B7)</f>
        <v>5</v>
      </c>
      <c r="D7" s="42">
        <f>C7/$C$13</f>
        <v>2.8089887640449437E-2</v>
      </c>
    </row>
    <row r="8" spans="2:8" x14ac:dyDescent="0.25">
      <c r="B8" s="40" t="s">
        <v>547</v>
      </c>
      <c r="C8" s="41">
        <f>COUNTIF(Data!$Q$6:$Q$272,B8)</f>
        <v>36</v>
      </c>
      <c r="D8" s="42">
        <f t="shared" ref="D8:D12" si="0">C8/$C$13</f>
        <v>0.20224719101123595</v>
      </c>
    </row>
    <row r="9" spans="2:8" x14ac:dyDescent="0.25">
      <c r="B9" s="40" t="s">
        <v>546</v>
      </c>
      <c r="C9" s="41">
        <f>COUNTIF(Data!$Q$6:$Q$272,B9)</f>
        <v>52</v>
      </c>
      <c r="D9" s="42">
        <f t="shared" si="0"/>
        <v>0.29213483146067415</v>
      </c>
    </row>
    <row r="10" spans="2:8" x14ac:dyDescent="0.25">
      <c r="B10" s="40" t="s">
        <v>548</v>
      </c>
      <c r="C10" s="41">
        <f>COUNTIF(Data!$Q$6:$Q$272,B10)</f>
        <v>41</v>
      </c>
      <c r="D10" s="42">
        <f t="shared" si="0"/>
        <v>0.2303370786516854</v>
      </c>
    </row>
    <row r="11" spans="2:8" x14ac:dyDescent="0.25">
      <c r="B11" s="40" t="s">
        <v>544</v>
      </c>
      <c r="C11" s="41">
        <f>COUNTIF(Data!$Q$6:$Q$272,B11)</f>
        <v>26</v>
      </c>
      <c r="D11" s="42">
        <f t="shared" si="0"/>
        <v>0.14606741573033707</v>
      </c>
    </row>
    <row r="12" spans="2:8" ht="12" thickBot="1" x14ac:dyDescent="0.3">
      <c r="B12" s="40" t="s">
        <v>545</v>
      </c>
      <c r="C12" s="41">
        <f>COUNTIF(Data!$Q$6:$Q$272,B12)</f>
        <v>18</v>
      </c>
      <c r="D12" s="42">
        <f t="shared" si="0"/>
        <v>0.10112359550561797</v>
      </c>
    </row>
    <row r="13" spans="2:8" ht="12" thickBot="1" x14ac:dyDescent="0.3">
      <c r="B13" s="43" t="s">
        <v>530</v>
      </c>
      <c r="C13" s="43">
        <f>SUM(C7:C12)</f>
        <v>178</v>
      </c>
      <c r="D13" s="44">
        <f>SUM(D7:D12)</f>
        <v>1</v>
      </c>
    </row>
    <row r="14" spans="2:8" ht="15" thickTop="1" x14ac:dyDescent="0.35">
      <c r="B14" s="45"/>
      <c r="C14" s="41"/>
      <c r="D14" s="42"/>
      <c r="H14" s="46"/>
    </row>
    <row r="15" spans="2:8" ht="14.5" x14ac:dyDescent="0.35">
      <c r="B15" s="61" t="s">
        <v>550</v>
      </c>
      <c r="C15" s="65">
        <f>AVERAGE(Data!$P$6:$P$200)</f>
        <v>46.151685393258425</v>
      </c>
      <c r="D15" s="47"/>
      <c r="H15" s="46"/>
    </row>
    <row r="16" spans="2:8" ht="14.5" x14ac:dyDescent="0.35">
      <c r="B16" s="60" t="s">
        <v>551</v>
      </c>
      <c r="C16" s="62">
        <f>MEDIAN(Data!$P$6:$P$200)</f>
        <v>45</v>
      </c>
      <c r="D16" s="42"/>
      <c r="H16" s="46"/>
    </row>
    <row r="17" spans="2:8" ht="14.5" x14ac:dyDescent="0.35">
      <c r="B17" s="51" t="s">
        <v>552</v>
      </c>
      <c r="C17" s="62">
        <f>_xlfn.MODE.SNGL(Data!$P$6:$P$200)</f>
        <v>48</v>
      </c>
      <c r="H17" s="46"/>
    </row>
    <row r="18" spans="2:8" ht="14.5" x14ac:dyDescent="0.35">
      <c r="B18" s="51" t="s">
        <v>555</v>
      </c>
      <c r="C18" s="62">
        <f>SKEW(Data!$P$6:$P$200)</f>
        <v>0.23853812208261232</v>
      </c>
      <c r="H18" s="46"/>
    </row>
    <row r="19" spans="2:8" ht="14.5" x14ac:dyDescent="0.35">
      <c r="B19" s="51" t="s">
        <v>553</v>
      </c>
      <c r="C19" s="62">
        <f>_xlfn.VAR.S(Data!$P$6:$P$200)</f>
        <v>164.90906494001149</v>
      </c>
      <c r="H19" s="46"/>
    </row>
    <row r="20" spans="2:8" ht="14.5" x14ac:dyDescent="0.35">
      <c r="B20" s="63" t="s">
        <v>554</v>
      </c>
      <c r="C20" s="64">
        <f>_xlfn.STDEV.S(Data!$P$6:$P$200)</f>
        <v>12.841692448427953</v>
      </c>
      <c r="H20" s="46"/>
    </row>
    <row r="21" spans="2:8" ht="14.5" x14ac:dyDescent="0.35">
      <c r="H21" s="46"/>
    </row>
    <row r="22" spans="2:8" ht="14.5" x14ac:dyDescent="0.35">
      <c r="H22" s="46"/>
    </row>
    <row r="23" spans="2:8" ht="14.5" x14ac:dyDescent="0.35">
      <c r="H23" s="46"/>
    </row>
    <row r="24" spans="2:8" ht="14.5" x14ac:dyDescent="0.35">
      <c r="H24" s="46"/>
    </row>
    <row r="25" spans="2:8" ht="14.5" x14ac:dyDescent="0.35">
      <c r="B25" s="30" t="s">
        <v>567</v>
      </c>
      <c r="H25" s="46"/>
    </row>
    <row r="26" spans="2:8" ht="14.5" x14ac:dyDescent="0.35">
      <c r="B26" s="40" t="s">
        <v>568</v>
      </c>
      <c r="H26" s="46"/>
    </row>
    <row r="27" spans="2:8" ht="14.5" x14ac:dyDescent="0.35">
      <c r="B27" s="40" t="s">
        <v>569</v>
      </c>
      <c r="H27" s="46"/>
    </row>
    <row r="28" spans="2:8" ht="14.5" x14ac:dyDescent="0.35">
      <c r="H28" s="46"/>
    </row>
    <row r="29" spans="2:8" ht="14.5" x14ac:dyDescent="0.35">
      <c r="H29" s="46"/>
    </row>
    <row r="30" spans="2:8" ht="14.5" x14ac:dyDescent="0.35">
      <c r="H30" s="46"/>
    </row>
    <row r="31" spans="2:8" ht="14.5" x14ac:dyDescent="0.35">
      <c r="H31" s="46"/>
    </row>
    <row r="32" spans="2:8" ht="14.5" x14ac:dyDescent="0.35">
      <c r="H32" s="46"/>
    </row>
    <row r="33" spans="8:8" ht="14.5" x14ac:dyDescent="0.35">
      <c r="H33" s="46"/>
    </row>
    <row r="34" spans="8:8" ht="14.5" x14ac:dyDescent="0.35">
      <c r="H34" s="46"/>
    </row>
    <row r="35" spans="8:8" ht="14.5" x14ac:dyDescent="0.35">
      <c r="H35" s="46"/>
    </row>
    <row r="36" spans="8:8" ht="14.5" x14ac:dyDescent="0.35">
      <c r="H36" s="46"/>
    </row>
    <row r="37" spans="8:8" ht="14.5" x14ac:dyDescent="0.35">
      <c r="H37" s="46"/>
    </row>
    <row r="38" spans="8:8" ht="14.5" x14ac:dyDescent="0.35">
      <c r="H38" s="46"/>
    </row>
    <row r="39" spans="8:8" ht="14.5" x14ac:dyDescent="0.35">
      <c r="H39" s="46"/>
    </row>
    <row r="40" spans="8:8" ht="14.5" x14ac:dyDescent="0.35">
      <c r="H40" s="46"/>
    </row>
    <row r="41" spans="8:8" ht="14.5" x14ac:dyDescent="0.35">
      <c r="H41" s="46"/>
    </row>
    <row r="42" spans="8:8" ht="14.5" x14ac:dyDescent="0.35">
      <c r="H42" s="46"/>
    </row>
    <row r="43" spans="8:8" ht="14.5" x14ac:dyDescent="0.35">
      <c r="H43" s="46"/>
    </row>
    <row r="44" spans="8:8" ht="14.5" x14ac:dyDescent="0.35">
      <c r="H44" s="46"/>
    </row>
    <row r="45" spans="8:8" ht="14.5" x14ac:dyDescent="0.35">
      <c r="H45" s="46"/>
    </row>
    <row r="46" spans="8:8" ht="14.5" x14ac:dyDescent="0.35">
      <c r="H46" s="46"/>
    </row>
    <row r="47" spans="8:8" ht="14.5" x14ac:dyDescent="0.35">
      <c r="H47" s="46"/>
    </row>
    <row r="48" spans="8:8" ht="14.5" x14ac:dyDescent="0.35">
      <c r="H48" s="46"/>
    </row>
    <row r="49" spans="8:8" ht="14.5" x14ac:dyDescent="0.35">
      <c r="H49" s="46"/>
    </row>
    <row r="50" spans="8:8" ht="14.5" x14ac:dyDescent="0.35">
      <c r="H50" s="46"/>
    </row>
    <row r="51" spans="8:8" ht="14.5" x14ac:dyDescent="0.35">
      <c r="H51" s="46"/>
    </row>
    <row r="52" spans="8:8" ht="14.5" x14ac:dyDescent="0.35">
      <c r="H52" s="46"/>
    </row>
    <row r="53" spans="8:8" ht="14.5" x14ac:dyDescent="0.35">
      <c r="H53" s="46"/>
    </row>
    <row r="54" spans="8:8" ht="14.5" x14ac:dyDescent="0.35">
      <c r="H54" s="46"/>
    </row>
    <row r="55" spans="8:8" ht="14.5" x14ac:dyDescent="0.35">
      <c r="H55" s="46"/>
    </row>
    <row r="56" spans="8:8" ht="14.5" x14ac:dyDescent="0.35">
      <c r="H56" s="46"/>
    </row>
    <row r="57" spans="8:8" ht="14.5" x14ac:dyDescent="0.35">
      <c r="H57" s="46"/>
    </row>
    <row r="58" spans="8:8" ht="14.5" x14ac:dyDescent="0.35">
      <c r="H58" s="46"/>
    </row>
    <row r="59" spans="8:8" ht="14.5" x14ac:dyDescent="0.35">
      <c r="H59" s="46"/>
    </row>
    <row r="60" spans="8:8" ht="14.5" x14ac:dyDescent="0.35">
      <c r="H60" s="46"/>
    </row>
    <row r="61" spans="8:8" ht="14.5" x14ac:dyDescent="0.35">
      <c r="H61" s="46"/>
    </row>
    <row r="62" spans="8:8" ht="14.5" x14ac:dyDescent="0.35">
      <c r="H62" s="46"/>
    </row>
    <row r="63" spans="8:8" ht="14.5" x14ac:dyDescent="0.35">
      <c r="H63" s="46"/>
    </row>
    <row r="64" spans="8:8" ht="14.5" x14ac:dyDescent="0.35">
      <c r="H64" s="46"/>
    </row>
    <row r="65" spans="8:8" ht="14.5" x14ac:dyDescent="0.35">
      <c r="H65" s="46"/>
    </row>
    <row r="66" spans="8:8" ht="14.5" x14ac:dyDescent="0.35">
      <c r="H66" s="46"/>
    </row>
    <row r="67" spans="8:8" ht="14.5" x14ac:dyDescent="0.35">
      <c r="H67" s="46"/>
    </row>
    <row r="68" spans="8:8" ht="14.5" x14ac:dyDescent="0.35">
      <c r="H68" s="46"/>
    </row>
    <row r="69" spans="8:8" ht="14.5" x14ac:dyDescent="0.35">
      <c r="H69" s="46"/>
    </row>
    <row r="70" spans="8:8" ht="14.5" x14ac:dyDescent="0.35">
      <c r="H70" s="46"/>
    </row>
    <row r="71" spans="8:8" ht="14.5" x14ac:dyDescent="0.35">
      <c r="H71" s="46"/>
    </row>
    <row r="72" spans="8:8" ht="14.5" x14ac:dyDescent="0.35">
      <c r="H72" s="46"/>
    </row>
    <row r="73" spans="8:8" ht="14.5" x14ac:dyDescent="0.35">
      <c r="H73" s="46"/>
    </row>
    <row r="74" spans="8:8" ht="14.5" x14ac:dyDescent="0.35">
      <c r="H74" s="46"/>
    </row>
    <row r="75" spans="8:8" ht="14.5" x14ac:dyDescent="0.35">
      <c r="H75" s="46"/>
    </row>
    <row r="76" spans="8:8" ht="14.5" x14ac:dyDescent="0.35">
      <c r="H76" s="46"/>
    </row>
    <row r="77" spans="8:8" ht="14.5" x14ac:dyDescent="0.35">
      <c r="H77" s="46"/>
    </row>
    <row r="78" spans="8:8" ht="14.5" x14ac:dyDescent="0.35">
      <c r="H78" s="46"/>
    </row>
    <row r="79" spans="8:8" ht="14.5" x14ac:dyDescent="0.35">
      <c r="H79" s="46"/>
    </row>
    <row r="80" spans="8:8" ht="14.5" x14ac:dyDescent="0.35">
      <c r="H80" s="46"/>
    </row>
    <row r="81" spans="8:8" ht="14.5" x14ac:dyDescent="0.35">
      <c r="H81" s="46"/>
    </row>
    <row r="82" spans="8:8" ht="14.5" x14ac:dyDescent="0.35">
      <c r="H82" s="46"/>
    </row>
    <row r="83" spans="8:8" ht="14.5" x14ac:dyDescent="0.35">
      <c r="H83" s="46"/>
    </row>
    <row r="84" spans="8:8" ht="14.5" x14ac:dyDescent="0.35">
      <c r="H84" s="46"/>
    </row>
    <row r="85" spans="8:8" ht="14.5" x14ac:dyDescent="0.35">
      <c r="H85" s="46"/>
    </row>
    <row r="86" spans="8:8" ht="14.5" x14ac:dyDescent="0.35">
      <c r="H86" s="46"/>
    </row>
    <row r="87" spans="8:8" ht="14.5" x14ac:dyDescent="0.35">
      <c r="H87" s="46"/>
    </row>
    <row r="88" spans="8:8" ht="14.5" x14ac:dyDescent="0.35">
      <c r="H88" s="46"/>
    </row>
    <row r="89" spans="8:8" ht="14.5" x14ac:dyDescent="0.35">
      <c r="H89" s="46"/>
    </row>
    <row r="90" spans="8:8" ht="14.5" x14ac:dyDescent="0.35">
      <c r="H90" s="46"/>
    </row>
    <row r="91" spans="8:8" ht="14.5" x14ac:dyDescent="0.35">
      <c r="H91" s="46"/>
    </row>
    <row r="92" spans="8:8" ht="14.5" x14ac:dyDescent="0.35">
      <c r="H92" s="46"/>
    </row>
    <row r="93" spans="8:8" ht="14.5" x14ac:dyDescent="0.35">
      <c r="H93" s="46"/>
    </row>
    <row r="94" spans="8:8" ht="14.5" x14ac:dyDescent="0.35">
      <c r="H94" s="46"/>
    </row>
    <row r="95" spans="8:8" ht="14.5" x14ac:dyDescent="0.35">
      <c r="H95" s="46"/>
    </row>
    <row r="96" spans="8:8" ht="14.5" x14ac:dyDescent="0.35">
      <c r="H96" s="46"/>
    </row>
    <row r="97" spans="8:8" ht="14.5" x14ac:dyDescent="0.35">
      <c r="H97" s="46"/>
    </row>
    <row r="98" spans="8:8" ht="14.5" x14ac:dyDescent="0.35">
      <c r="H98" s="46"/>
    </row>
    <row r="99" spans="8:8" ht="14.5" x14ac:dyDescent="0.35">
      <c r="H99" s="46"/>
    </row>
    <row r="100" spans="8:8" ht="14.5" x14ac:dyDescent="0.35">
      <c r="H100" s="46"/>
    </row>
    <row r="101" spans="8:8" ht="14.5" x14ac:dyDescent="0.35">
      <c r="H101" s="46"/>
    </row>
    <row r="102" spans="8:8" ht="14.5" x14ac:dyDescent="0.35">
      <c r="H102" s="46"/>
    </row>
    <row r="103" spans="8:8" ht="14.5" x14ac:dyDescent="0.35">
      <c r="H103" s="46"/>
    </row>
    <row r="104" spans="8:8" ht="14.5" x14ac:dyDescent="0.35">
      <c r="H104" s="46"/>
    </row>
    <row r="105" spans="8:8" ht="14.5" x14ac:dyDescent="0.35">
      <c r="H105" s="46"/>
    </row>
    <row r="106" spans="8:8" ht="14.5" x14ac:dyDescent="0.35">
      <c r="H106" s="46"/>
    </row>
    <row r="107" spans="8:8" ht="14.5" x14ac:dyDescent="0.35">
      <c r="H107" s="46"/>
    </row>
    <row r="108" spans="8:8" ht="14.5" x14ac:dyDescent="0.35">
      <c r="H108" s="46"/>
    </row>
    <row r="109" spans="8:8" ht="14.5" x14ac:dyDescent="0.35">
      <c r="H109" s="46"/>
    </row>
    <row r="110" spans="8:8" ht="14.5" x14ac:dyDescent="0.35">
      <c r="H110" s="46"/>
    </row>
    <row r="111" spans="8:8" ht="14.5" x14ac:dyDescent="0.35">
      <c r="H111" s="46"/>
    </row>
    <row r="112" spans="8:8" ht="14.5" x14ac:dyDescent="0.35">
      <c r="H112" s="46"/>
    </row>
    <row r="113" spans="8:8" ht="14.5" x14ac:dyDescent="0.35">
      <c r="H113" s="46"/>
    </row>
    <row r="114" spans="8:8" ht="14.5" x14ac:dyDescent="0.35">
      <c r="H114" s="46"/>
    </row>
    <row r="115" spans="8:8" ht="14.5" x14ac:dyDescent="0.35">
      <c r="H115" s="46"/>
    </row>
    <row r="116" spans="8:8" ht="14.5" x14ac:dyDescent="0.35">
      <c r="H116" s="46"/>
    </row>
    <row r="117" spans="8:8" ht="14.5" x14ac:dyDescent="0.35">
      <c r="H117" s="46"/>
    </row>
    <row r="118" spans="8:8" ht="14.5" x14ac:dyDescent="0.35">
      <c r="H118" s="46"/>
    </row>
    <row r="119" spans="8:8" ht="14.5" x14ac:dyDescent="0.35">
      <c r="H119" s="46"/>
    </row>
    <row r="120" spans="8:8" ht="14.5" x14ac:dyDescent="0.35">
      <c r="H120" s="46"/>
    </row>
    <row r="121" spans="8:8" ht="14.5" x14ac:dyDescent="0.35">
      <c r="H121" s="46"/>
    </row>
    <row r="122" spans="8:8" ht="14.5" x14ac:dyDescent="0.35">
      <c r="H122" s="46"/>
    </row>
    <row r="123" spans="8:8" ht="14.5" x14ac:dyDescent="0.35">
      <c r="H123" s="46"/>
    </row>
    <row r="124" spans="8:8" ht="14.5" x14ac:dyDescent="0.35">
      <c r="H124" s="46"/>
    </row>
    <row r="125" spans="8:8" ht="14.5" x14ac:dyDescent="0.35">
      <c r="H125" s="46"/>
    </row>
    <row r="126" spans="8:8" ht="14.5" x14ac:dyDescent="0.35">
      <c r="H126" s="46"/>
    </row>
    <row r="127" spans="8:8" ht="14.5" x14ac:dyDescent="0.35">
      <c r="H127" s="46"/>
    </row>
    <row r="128" spans="8:8" ht="14.5" x14ac:dyDescent="0.35">
      <c r="H128" s="46"/>
    </row>
    <row r="129" spans="8:8" ht="14.5" x14ac:dyDescent="0.35">
      <c r="H129" s="46"/>
    </row>
    <row r="130" spans="8:8" ht="14.5" x14ac:dyDescent="0.35">
      <c r="H130" s="46"/>
    </row>
    <row r="131" spans="8:8" ht="14.5" x14ac:dyDescent="0.35">
      <c r="H131" s="46"/>
    </row>
    <row r="132" spans="8:8" ht="14.5" x14ac:dyDescent="0.35">
      <c r="H132" s="46"/>
    </row>
    <row r="133" spans="8:8" ht="14.5" x14ac:dyDescent="0.35">
      <c r="H133" s="46"/>
    </row>
    <row r="134" spans="8:8" ht="14.5" x14ac:dyDescent="0.35">
      <c r="H134" s="46"/>
    </row>
    <row r="135" spans="8:8" ht="14.5" x14ac:dyDescent="0.35">
      <c r="H135" s="46"/>
    </row>
    <row r="136" spans="8:8" ht="14.5" x14ac:dyDescent="0.35">
      <c r="H136" s="46"/>
    </row>
    <row r="137" spans="8:8" ht="14.5" x14ac:dyDescent="0.35">
      <c r="H137" s="46"/>
    </row>
    <row r="138" spans="8:8" ht="14.5" x14ac:dyDescent="0.35">
      <c r="H138" s="46"/>
    </row>
    <row r="139" spans="8:8" ht="14.5" x14ac:dyDescent="0.35">
      <c r="H139" s="46"/>
    </row>
    <row r="140" spans="8:8" ht="14.5" x14ac:dyDescent="0.35">
      <c r="H140" s="46"/>
    </row>
    <row r="141" spans="8:8" ht="14.5" x14ac:dyDescent="0.35">
      <c r="H141" s="46"/>
    </row>
    <row r="142" spans="8:8" ht="14.5" x14ac:dyDescent="0.35">
      <c r="H142" s="46"/>
    </row>
    <row r="143" spans="8:8" ht="14.5" x14ac:dyDescent="0.35">
      <c r="H143" s="46"/>
    </row>
    <row r="144" spans="8:8" ht="14.5" x14ac:dyDescent="0.35">
      <c r="H144" s="46"/>
    </row>
    <row r="145" spans="8:8" ht="14.5" x14ac:dyDescent="0.35">
      <c r="H145" s="46"/>
    </row>
    <row r="146" spans="8:8" ht="14.5" x14ac:dyDescent="0.35">
      <c r="H146" s="46"/>
    </row>
    <row r="147" spans="8:8" ht="14.5" x14ac:dyDescent="0.35">
      <c r="H147" s="46"/>
    </row>
    <row r="148" spans="8:8" ht="14.5" x14ac:dyDescent="0.35">
      <c r="H148" s="46"/>
    </row>
    <row r="149" spans="8:8" ht="14.5" x14ac:dyDescent="0.35">
      <c r="H149" s="46"/>
    </row>
    <row r="150" spans="8:8" ht="14.5" x14ac:dyDescent="0.35">
      <c r="H150" s="46"/>
    </row>
    <row r="151" spans="8:8" ht="14.5" x14ac:dyDescent="0.35">
      <c r="H151" s="46"/>
    </row>
    <row r="152" spans="8:8" ht="14.5" x14ac:dyDescent="0.35">
      <c r="H152" s="46"/>
    </row>
    <row r="153" spans="8:8" ht="14.5" x14ac:dyDescent="0.35">
      <c r="H153" s="46"/>
    </row>
    <row r="154" spans="8:8" ht="14.5" x14ac:dyDescent="0.35">
      <c r="H154" s="46"/>
    </row>
    <row r="155" spans="8:8" ht="14.5" x14ac:dyDescent="0.35">
      <c r="H155" s="46"/>
    </row>
    <row r="156" spans="8:8" ht="14.5" x14ac:dyDescent="0.35">
      <c r="H156" s="46"/>
    </row>
    <row r="157" spans="8:8" ht="14.5" x14ac:dyDescent="0.35">
      <c r="H157" s="46"/>
    </row>
    <row r="158" spans="8:8" ht="14.5" x14ac:dyDescent="0.35">
      <c r="H158" s="46"/>
    </row>
    <row r="159" spans="8:8" ht="14.5" x14ac:dyDescent="0.35">
      <c r="H159" s="46"/>
    </row>
    <row r="160" spans="8:8" ht="14.5" x14ac:dyDescent="0.35">
      <c r="H160" s="46"/>
    </row>
    <row r="161" spans="8:8" ht="14.5" x14ac:dyDescent="0.35">
      <c r="H161" s="46"/>
    </row>
    <row r="162" spans="8:8" ht="14.5" x14ac:dyDescent="0.35">
      <c r="H162" s="46"/>
    </row>
    <row r="163" spans="8:8" ht="14.5" x14ac:dyDescent="0.35">
      <c r="H163" s="46"/>
    </row>
    <row r="164" spans="8:8" ht="14.5" x14ac:dyDescent="0.35">
      <c r="H164" s="46"/>
    </row>
    <row r="165" spans="8:8" ht="14.5" x14ac:dyDescent="0.35">
      <c r="H165" s="46"/>
    </row>
    <row r="166" spans="8:8" ht="14.5" x14ac:dyDescent="0.35">
      <c r="H166" s="46"/>
    </row>
    <row r="167" spans="8:8" ht="14.5" x14ac:dyDescent="0.35">
      <c r="H167" s="46"/>
    </row>
    <row r="168" spans="8:8" ht="14.5" x14ac:dyDescent="0.35">
      <c r="H168" s="46"/>
    </row>
    <row r="169" spans="8:8" ht="14.5" x14ac:dyDescent="0.35">
      <c r="H169" s="46"/>
    </row>
    <row r="170" spans="8:8" ht="14.5" x14ac:dyDescent="0.35">
      <c r="H170" s="46"/>
    </row>
    <row r="171" spans="8:8" ht="14.5" x14ac:dyDescent="0.35">
      <c r="H171" s="46"/>
    </row>
    <row r="172" spans="8:8" ht="14.5" x14ac:dyDescent="0.35">
      <c r="H172" s="46"/>
    </row>
    <row r="173" spans="8:8" ht="14.5" x14ac:dyDescent="0.35">
      <c r="H173" s="46"/>
    </row>
    <row r="174" spans="8:8" ht="14.5" x14ac:dyDescent="0.35">
      <c r="H174" s="46"/>
    </row>
    <row r="175" spans="8:8" ht="14.5" x14ac:dyDescent="0.35">
      <c r="H175" s="46"/>
    </row>
    <row r="176" spans="8:8" ht="14.5" x14ac:dyDescent="0.35">
      <c r="H176" s="46"/>
    </row>
    <row r="177" spans="8:8" ht="14.5" x14ac:dyDescent="0.35">
      <c r="H177" s="46"/>
    </row>
    <row r="178" spans="8:8" ht="14.5" x14ac:dyDescent="0.35">
      <c r="H178" s="46"/>
    </row>
    <row r="179" spans="8:8" ht="14.5" x14ac:dyDescent="0.35">
      <c r="H179" s="46"/>
    </row>
    <row r="180" spans="8:8" ht="14.5" x14ac:dyDescent="0.35">
      <c r="H180" s="46"/>
    </row>
    <row r="181" spans="8:8" ht="14.5" x14ac:dyDescent="0.35">
      <c r="H181" s="46"/>
    </row>
    <row r="182" spans="8:8" ht="14.5" x14ac:dyDescent="0.35">
      <c r="H182" s="46"/>
    </row>
    <row r="183" spans="8:8" ht="14.5" x14ac:dyDescent="0.35">
      <c r="H183" s="46"/>
    </row>
    <row r="184" spans="8:8" ht="14.5" x14ac:dyDescent="0.35">
      <c r="H184" s="46"/>
    </row>
    <row r="185" spans="8:8" ht="14.5" x14ac:dyDescent="0.35">
      <c r="H185" s="46"/>
    </row>
    <row r="186" spans="8:8" ht="14.5" x14ac:dyDescent="0.35">
      <c r="H186" s="46"/>
    </row>
    <row r="187" spans="8:8" ht="14.5" x14ac:dyDescent="0.35">
      <c r="H187" s="46"/>
    </row>
    <row r="188" spans="8:8" ht="14.5" x14ac:dyDescent="0.35">
      <c r="H188" s="46"/>
    </row>
    <row r="189" spans="8:8" ht="14.5" x14ac:dyDescent="0.35">
      <c r="H189" s="46"/>
    </row>
    <row r="190" spans="8:8" ht="14.5" x14ac:dyDescent="0.35">
      <c r="H190" s="46"/>
    </row>
    <row r="191" spans="8:8" ht="14.5" x14ac:dyDescent="0.35">
      <c r="H191" s="46"/>
    </row>
    <row r="192" spans="8:8" ht="14.5" x14ac:dyDescent="0.35">
      <c r="H192" s="46"/>
    </row>
    <row r="193" spans="8:8" ht="14.5" x14ac:dyDescent="0.35">
      <c r="H193" s="46"/>
    </row>
    <row r="194" spans="8:8" ht="14.5" x14ac:dyDescent="0.35">
      <c r="H194" s="46"/>
    </row>
    <row r="195" spans="8:8" ht="14.5" x14ac:dyDescent="0.35">
      <c r="H195" s="46"/>
    </row>
    <row r="196" spans="8:8" ht="14.5" x14ac:dyDescent="0.35">
      <c r="H196" s="46"/>
    </row>
    <row r="197" spans="8:8" ht="14.5" x14ac:dyDescent="0.35">
      <c r="H197" s="46"/>
    </row>
    <row r="198" spans="8:8" ht="14.5" x14ac:dyDescent="0.35">
      <c r="H198" s="46"/>
    </row>
    <row r="199" spans="8:8" ht="14.5" x14ac:dyDescent="0.35">
      <c r="H199" s="46"/>
    </row>
    <row r="200" spans="8:8" ht="14.5" x14ac:dyDescent="0.35">
      <c r="H200" s="46"/>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zoomScale="86" zoomScaleNormal="86" workbookViewId="0">
      <selection activeCell="C6" sqref="C6"/>
    </sheetView>
  </sheetViews>
  <sheetFormatPr defaultColWidth="8.90625" defaultRowHeight="11.5" x14ac:dyDescent="0.25"/>
  <cols>
    <col min="1" max="1" width="2" style="30" customWidth="1"/>
    <col min="2" max="2" width="19" style="30" customWidth="1"/>
    <col min="3" max="3" width="10.90625" style="30" customWidth="1"/>
    <col min="4" max="6" width="8.90625" style="30"/>
    <col min="7" max="7" width="36.36328125" style="30" customWidth="1"/>
    <col min="8" max="16384" width="8.90625" style="30"/>
  </cols>
  <sheetData>
    <row r="1" spans="2:3" ht="15.5" x14ac:dyDescent="0.25">
      <c r="B1" s="49" t="s">
        <v>570</v>
      </c>
    </row>
    <row r="2" spans="2:3" x14ac:dyDescent="0.25">
      <c r="B2" s="50" t="s">
        <v>556</v>
      </c>
    </row>
    <row r="4" spans="2:3" ht="12" thickBot="1" x14ac:dyDescent="0.3">
      <c r="B4" s="66" t="s">
        <v>558</v>
      </c>
    </row>
    <row r="5" spans="2:3" x14ac:dyDescent="0.25">
      <c r="B5" s="35"/>
    </row>
    <row r="6" spans="2:3" x14ac:dyDescent="0.25">
      <c r="B6" s="51" t="s">
        <v>557</v>
      </c>
      <c r="C6" s="36">
        <f>_xlfn.COVARIANCE.S(Data!I6:I272,Data!P6:P272)</f>
        <v>-176361.87100999182</v>
      </c>
    </row>
    <row r="7" spans="2:3" x14ac:dyDescent="0.25">
      <c r="B7" s="51" t="s">
        <v>559</v>
      </c>
      <c r="C7" s="36">
        <f>CORREL(Data!I6:I272,Data!P6:P272)</f>
        <v>-0.17489349098612006</v>
      </c>
    </row>
    <row r="31" spans="2:2" x14ac:dyDescent="0.25">
      <c r="B31" s="21" t="s">
        <v>566</v>
      </c>
    </row>
  </sheetData>
  <dataValidations count="1">
    <dataValidation allowBlank="1" showErrorMessage="1" sqref="B1:B2" xr:uid="{00000000-0002-0000-04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C480-254A-41E4-9D7E-F16145ADB858}">
  <dimension ref="A1:C27"/>
  <sheetViews>
    <sheetView zoomScale="62" zoomScaleNormal="62" workbookViewId="0">
      <selection activeCell="G17" sqref="G17"/>
    </sheetView>
  </sheetViews>
  <sheetFormatPr defaultColWidth="11.453125" defaultRowHeight="14.5" x14ac:dyDescent="0.35"/>
  <cols>
    <col min="1" max="1" width="20.7265625" customWidth="1"/>
    <col min="3" max="3" width="21.453125" customWidth="1"/>
  </cols>
  <sheetData>
    <row r="1" spans="1:3" x14ac:dyDescent="0.35">
      <c r="A1" t="s">
        <v>571</v>
      </c>
      <c r="B1" t="s">
        <v>572</v>
      </c>
      <c r="C1" t="s">
        <v>573</v>
      </c>
    </row>
    <row r="2" spans="1:3" x14ac:dyDescent="0.35">
      <c r="A2" t="s">
        <v>179</v>
      </c>
      <c r="B2" t="s">
        <v>574</v>
      </c>
      <c r="C2" t="s">
        <v>575</v>
      </c>
    </row>
    <row r="3" spans="1:3" x14ac:dyDescent="0.35">
      <c r="A3" t="s">
        <v>562</v>
      </c>
      <c r="B3" t="s">
        <v>574</v>
      </c>
      <c r="C3" t="s">
        <v>575</v>
      </c>
    </row>
    <row r="4" spans="1:3" x14ac:dyDescent="0.35">
      <c r="A4" t="s">
        <v>27</v>
      </c>
      <c r="B4" t="s">
        <v>574</v>
      </c>
      <c r="C4" t="s">
        <v>575</v>
      </c>
    </row>
    <row r="5" spans="1:3" x14ac:dyDescent="0.35">
      <c r="A5" t="s">
        <v>28</v>
      </c>
      <c r="B5" t="s">
        <v>574</v>
      </c>
      <c r="C5" t="s">
        <v>575</v>
      </c>
    </row>
    <row r="6" spans="1:3" x14ac:dyDescent="0.35">
      <c r="A6" t="s">
        <v>520</v>
      </c>
      <c r="B6" t="s">
        <v>576</v>
      </c>
      <c r="C6" t="s">
        <v>577</v>
      </c>
    </row>
    <row r="7" spans="1:3" x14ac:dyDescent="0.35">
      <c r="A7" t="s">
        <v>560</v>
      </c>
      <c r="B7" t="s">
        <v>574</v>
      </c>
      <c r="C7" t="s">
        <v>575</v>
      </c>
    </row>
    <row r="8" spans="1:3" x14ac:dyDescent="0.35">
      <c r="A8" t="s">
        <v>2</v>
      </c>
      <c r="B8" t="s">
        <v>574</v>
      </c>
      <c r="C8" t="s">
        <v>575</v>
      </c>
    </row>
    <row r="9" spans="1:3" x14ac:dyDescent="0.35">
      <c r="A9" t="s">
        <v>519</v>
      </c>
      <c r="B9" t="s">
        <v>574</v>
      </c>
      <c r="C9" t="s">
        <v>575</v>
      </c>
    </row>
    <row r="10" spans="1:3" x14ac:dyDescent="0.35">
      <c r="A10" t="s">
        <v>3</v>
      </c>
      <c r="B10" t="s">
        <v>576</v>
      </c>
      <c r="C10" t="s">
        <v>577</v>
      </c>
    </row>
    <row r="11" spans="1:3" x14ac:dyDescent="0.35">
      <c r="A11" t="s">
        <v>578</v>
      </c>
      <c r="B11" t="s">
        <v>574</v>
      </c>
      <c r="C11" t="s">
        <v>575</v>
      </c>
    </row>
    <row r="12" spans="1:3" x14ac:dyDescent="0.35">
      <c r="A12" t="s">
        <v>29</v>
      </c>
      <c r="B12" t="s">
        <v>576</v>
      </c>
      <c r="C12" t="s">
        <v>577</v>
      </c>
    </row>
    <row r="13" spans="1:3" x14ac:dyDescent="0.35">
      <c r="A13" t="s">
        <v>521</v>
      </c>
      <c r="B13" t="s">
        <v>576</v>
      </c>
      <c r="C13" t="s">
        <v>577</v>
      </c>
    </row>
    <row r="14" spans="1:3" x14ac:dyDescent="0.35">
      <c r="A14" t="s">
        <v>23</v>
      </c>
      <c r="B14" t="s">
        <v>576</v>
      </c>
      <c r="C14" t="s">
        <v>577</v>
      </c>
    </row>
    <row r="15" spans="1:3" x14ac:dyDescent="0.35">
      <c r="A15" t="s">
        <v>24</v>
      </c>
      <c r="B15" t="s">
        <v>576</v>
      </c>
      <c r="C15" t="s">
        <v>577</v>
      </c>
    </row>
    <row r="16" spans="1:3" x14ac:dyDescent="0.35">
      <c r="A16" t="s">
        <v>522</v>
      </c>
      <c r="B16" t="s">
        <v>576</v>
      </c>
      <c r="C16" t="s">
        <v>577</v>
      </c>
    </row>
    <row r="17" spans="1:3" x14ac:dyDescent="0.35">
      <c r="A17" t="s">
        <v>523</v>
      </c>
      <c r="B17" t="s">
        <v>576</v>
      </c>
      <c r="C17" t="s">
        <v>577</v>
      </c>
    </row>
    <row r="18" spans="1:3" x14ac:dyDescent="0.35">
      <c r="A18" t="s">
        <v>175</v>
      </c>
      <c r="B18" t="s">
        <v>574</v>
      </c>
      <c r="C18" t="s">
        <v>575</v>
      </c>
    </row>
    <row r="19" spans="1:3" x14ac:dyDescent="0.35">
      <c r="A19" t="s">
        <v>176</v>
      </c>
      <c r="B19" t="s">
        <v>574</v>
      </c>
      <c r="C19" t="s">
        <v>575</v>
      </c>
    </row>
    <row r="20" spans="1:3" x14ac:dyDescent="0.35">
      <c r="A20" t="s">
        <v>177</v>
      </c>
      <c r="B20" t="s">
        <v>574</v>
      </c>
      <c r="C20" t="s">
        <v>575</v>
      </c>
    </row>
    <row r="21" spans="1:3" x14ac:dyDescent="0.35">
      <c r="A21" t="s">
        <v>25</v>
      </c>
      <c r="B21" t="s">
        <v>576</v>
      </c>
      <c r="C21" t="s">
        <v>577</v>
      </c>
    </row>
    <row r="22" spans="1:3" x14ac:dyDescent="0.35">
      <c r="A22" t="s">
        <v>26</v>
      </c>
      <c r="B22" t="s">
        <v>576</v>
      </c>
      <c r="C22" t="s">
        <v>577</v>
      </c>
    </row>
    <row r="23" spans="1:3" x14ac:dyDescent="0.35">
      <c r="A23" t="s">
        <v>13</v>
      </c>
      <c r="B23" t="s">
        <v>576</v>
      </c>
      <c r="C23" t="s">
        <v>577</v>
      </c>
    </row>
    <row r="24" spans="1:3" x14ac:dyDescent="0.35">
      <c r="A24" t="s">
        <v>41</v>
      </c>
      <c r="B24" t="s">
        <v>576</v>
      </c>
      <c r="C24" t="s">
        <v>577</v>
      </c>
    </row>
    <row r="25" spans="1:3" x14ac:dyDescent="0.35">
      <c r="A25" t="s">
        <v>524</v>
      </c>
      <c r="B25" t="s">
        <v>574</v>
      </c>
      <c r="C25" t="s">
        <v>575</v>
      </c>
    </row>
    <row r="26" spans="1:3" x14ac:dyDescent="0.35">
      <c r="A26" t="s">
        <v>38</v>
      </c>
      <c r="B26" t="s">
        <v>576</v>
      </c>
      <c r="C26" t="s">
        <v>577</v>
      </c>
    </row>
    <row r="27" spans="1:3" x14ac:dyDescent="0.35">
      <c r="A27" t="s">
        <v>39</v>
      </c>
      <c r="B27" t="s">
        <v>576</v>
      </c>
      <c r="C27" t="s">
        <v>577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Gender</vt:lpstr>
      <vt:lpstr>Location</vt:lpstr>
      <vt:lpstr>Age</vt:lpstr>
      <vt:lpstr>Age and price</vt:lpstr>
      <vt:lpstr>Data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Rutvik Trivedi</dc:creator>
  <cp:lastModifiedBy>Rutvik Trivedi</cp:lastModifiedBy>
  <dcterms:created xsi:type="dcterms:W3CDTF">2017-06-08T15:05:34Z</dcterms:created>
  <dcterms:modified xsi:type="dcterms:W3CDTF">2024-07-13T10:22:57Z</dcterms:modified>
</cp:coreProperties>
</file>