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8176d134c417cbef/Other Courses/CA Monk/Python_CA MONK/Dwapar YUG/Python With Excel Dict COncept/PANDAS PRACTICE FILES/"/>
    </mc:Choice>
  </mc:AlternateContent>
  <xr:revisionPtr revIDLastSave="1" documentId="13_ncr:1_{25C3DECF-85E1-41C0-BFAE-8E7807C4EF78}" xr6:coauthVersionLast="47" xr6:coauthVersionMax="47" xr10:uidLastSave="{83CF5643-F893-407C-81E7-2DEC96C68B0F}"/>
  <bookViews>
    <workbookView xWindow="-108" yWindow="-108" windowWidth="23256" windowHeight="13176" tabRatio="562" firstSheet="1" activeTab="5" xr2:uid="{00000000-000D-0000-FFFF-FFFF00000000}"/>
  </bookViews>
  <sheets>
    <sheet name="BASE DUMP" sheetId="3" r:id="rId1"/>
    <sheet name="GSTR1 TABLE SUMMARY" sheetId="5" r:id="rId2"/>
    <sheet name="Top Customers" sheetId="6" r:id="rId3"/>
    <sheet name="FORMAT REQUIRED" sheetId="7" r:id="rId4"/>
    <sheet name="FINAL REPORT" sheetId="1" r:id="rId5"/>
    <sheet name="Backend" sheetId="2" r:id="rId6"/>
  </sheets>
  <definedNames>
    <definedName name="_xlnm._FilterDatabase" localSheetId="4" hidden="1">'FINAL REPORT'!$A$2:$L$1203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S3" i="1"/>
  <c r="T6" i="1"/>
  <c r="T7" i="1"/>
  <c r="T8" i="1"/>
  <c r="T3" i="1"/>
  <c r="T4" i="1"/>
  <c r="T5" i="1"/>
  <c r="T9" i="1"/>
  <c r="T10" i="1"/>
  <c r="T11" i="1"/>
  <c r="H10" i="1"/>
  <c r="H11" i="1"/>
  <c r="I10" i="1"/>
  <c r="J10" i="1" s="1"/>
  <c r="K10" i="1" s="1"/>
  <c r="I11" i="1"/>
  <c r="J11" i="1" s="1"/>
  <c r="K11" i="1" s="1"/>
  <c r="L10" i="1"/>
  <c r="L11" i="1"/>
  <c r="M10" i="1"/>
  <c r="M11" i="1"/>
  <c r="N10" i="1"/>
  <c r="P10" i="1" s="1"/>
  <c r="N11" i="1"/>
  <c r="P11" i="1" s="1"/>
  <c r="S10" i="1"/>
  <c r="S11" i="1"/>
  <c r="S4" i="1"/>
  <c r="S5" i="1"/>
  <c r="S6" i="1"/>
  <c r="S7" i="1"/>
  <c r="S8" i="1"/>
  <c r="S9" i="1"/>
  <c r="N3" i="1"/>
  <c r="Q3" i="1" s="1"/>
  <c r="N4" i="1"/>
  <c r="P4" i="1" s="1"/>
  <c r="N5" i="1"/>
  <c r="N6" i="1"/>
  <c r="N7" i="1"/>
  <c r="N8" i="1"/>
  <c r="Q8" i="1" s="1"/>
  <c r="N9" i="1"/>
  <c r="P9" i="1" s="1"/>
  <c r="M3" i="1"/>
  <c r="M4" i="1"/>
  <c r="M5" i="1"/>
  <c r="M6" i="1"/>
  <c r="M7" i="1"/>
  <c r="M8" i="1"/>
  <c r="M9" i="1"/>
  <c r="L3" i="1"/>
  <c r="L4" i="1"/>
  <c r="L5" i="1"/>
  <c r="L6" i="1"/>
  <c r="L7" i="1"/>
  <c r="L8" i="1"/>
  <c r="L9" i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3" i="1"/>
  <c r="J3" i="1" s="1"/>
  <c r="K3" i="1" s="1"/>
  <c r="H3" i="1"/>
  <c r="H4" i="1"/>
  <c r="H5" i="1"/>
  <c r="H6" i="1"/>
  <c r="H7" i="1"/>
  <c r="H8" i="1"/>
  <c r="H9" i="1"/>
  <c r="O7" i="1" l="1"/>
  <c r="O11" i="1"/>
  <c r="Q11" i="1"/>
  <c r="O6" i="1"/>
  <c r="O10" i="1"/>
  <c r="Q10" i="1"/>
  <c r="O9" i="1"/>
  <c r="O8" i="1"/>
  <c r="O5" i="1"/>
  <c r="O4" i="1"/>
  <c r="P3" i="1"/>
  <c r="O3" i="1"/>
  <c r="Q9" i="1"/>
  <c r="P8" i="1"/>
  <c r="Q7" i="1"/>
  <c r="P7" i="1"/>
  <c r="Q6" i="1"/>
  <c r="P6" i="1"/>
  <c r="Q5" i="1"/>
  <c r="P5" i="1"/>
  <c r="Q4" i="1"/>
  <c r="R9" i="1" l="1"/>
  <c r="R11" i="1"/>
  <c r="R4" i="1"/>
  <c r="R7" i="1"/>
  <c r="R8" i="1"/>
  <c r="R10" i="1"/>
  <c r="R3" i="1"/>
  <c r="R6" i="1"/>
  <c r="R5" i="1"/>
</calcChain>
</file>

<file path=xl/sharedStrings.xml><?xml version="1.0" encoding="utf-8"?>
<sst xmlns="http://schemas.openxmlformats.org/spreadsheetml/2006/main" count="8079" uniqueCount="455">
  <si>
    <t>Supplier State</t>
  </si>
  <si>
    <t>GST Number</t>
  </si>
  <si>
    <t>Product Code</t>
  </si>
  <si>
    <t>Doc Date</t>
  </si>
  <si>
    <t>Doc Type</t>
  </si>
  <si>
    <t>Units Sold</t>
  </si>
  <si>
    <t>GST Rate</t>
  </si>
  <si>
    <t>Sale Price</t>
  </si>
  <si>
    <t>BIHAR</t>
  </si>
  <si>
    <t>28ETWDV2926V2Y1</t>
  </si>
  <si>
    <t>Invoice</t>
  </si>
  <si>
    <t>19TTWXT2113D2S2</t>
  </si>
  <si>
    <t>12TJJSJ1298B2I6</t>
  </si>
  <si>
    <t>18GBTUU7216J9I6</t>
  </si>
  <si>
    <t>10DQHBZ9724D9O3</t>
  </si>
  <si>
    <t>22KWHCU5675D9Z4</t>
  </si>
  <si>
    <t>23CEECB7723Z0R6</t>
  </si>
  <si>
    <t>21YLFHF7484V9W5</t>
  </si>
  <si>
    <t>10EBWDE4738G5A6</t>
  </si>
  <si>
    <t>28DWIYA1847Y0Z4</t>
  </si>
  <si>
    <t>Credit Note</t>
  </si>
  <si>
    <t>16MDSKH2275S0I0</t>
  </si>
  <si>
    <t>24HJHSM2794R5X7</t>
  </si>
  <si>
    <t>22CXFUN2238B9Q0</t>
  </si>
  <si>
    <t>10TOASQ7349X7Q8</t>
  </si>
  <si>
    <t>23XTIMZ4271T9V4</t>
  </si>
  <si>
    <t>11ZTCPL4224U4G5</t>
  </si>
  <si>
    <t>19CSOHW2278A7Q9</t>
  </si>
  <si>
    <t>28WDPVT5346U3X9</t>
  </si>
  <si>
    <t>17DSFIR0488I9M4</t>
  </si>
  <si>
    <t>28CZNZF0942M7E5</t>
  </si>
  <si>
    <t>14ZBPYT0481U5J0</t>
  </si>
  <si>
    <t>13XIIGF9343J7R6</t>
  </si>
  <si>
    <t>11OBZPZ5817B3J1</t>
  </si>
  <si>
    <t>21KNKZO7053B8J9</t>
  </si>
  <si>
    <t>24UDGQG6061Y0X4</t>
  </si>
  <si>
    <t>12QORUL1863I2A1</t>
  </si>
  <si>
    <t>27IJRPP4519M2I1</t>
  </si>
  <si>
    <t>11ZFNPR9588N6F0</t>
  </si>
  <si>
    <t>19YLXXZ0009F7W7</t>
  </si>
  <si>
    <t>16PNIYT5544P7A0</t>
  </si>
  <si>
    <t>17JRZYP2190Y9G8</t>
  </si>
  <si>
    <t>19EXWNX8508S3B9</t>
  </si>
  <si>
    <t>22FVUIE4747X5L3</t>
  </si>
  <si>
    <t>19EDGIO1111H6Y3</t>
  </si>
  <si>
    <t>27LVZMG3183C6M7</t>
  </si>
  <si>
    <t>24VDEJG0527H5N9</t>
  </si>
  <si>
    <t>19YPFOJ4134E8L2</t>
  </si>
  <si>
    <t>14NYEDE1419I4U0</t>
  </si>
  <si>
    <t>12KJWCU8084R4N9</t>
  </si>
  <si>
    <t>13ICJJY9723G7R4</t>
  </si>
  <si>
    <t>13KXZTO6266Q1S5</t>
  </si>
  <si>
    <t>23CFGSI4816M5J5</t>
  </si>
  <si>
    <t>26JHHVW4591O2U2</t>
  </si>
  <si>
    <t>11GPBBU7571I9Z3</t>
  </si>
  <si>
    <t>24KCXIS9978V0R9</t>
  </si>
  <si>
    <t>26RDLCD8219A9Z9</t>
  </si>
  <si>
    <t>21SGJGG6555R5J7</t>
  </si>
  <si>
    <t>28QNIVA8691N1X0</t>
  </si>
  <si>
    <t>13QAOJZ0096K2E4</t>
  </si>
  <si>
    <t>15NNGYG4889P0X1</t>
  </si>
  <si>
    <t>26VDAJN0809E6T8</t>
  </si>
  <si>
    <t>17UXCXA4795V0R8</t>
  </si>
  <si>
    <t>11OFPPW1397L3F2</t>
  </si>
  <si>
    <t>26ORHAR0202W3B0</t>
  </si>
  <si>
    <t>28PFNYU0904L2Y1</t>
  </si>
  <si>
    <t>14MCDVW2738F7A2</t>
  </si>
  <si>
    <t>11EUMCJ4598Q1L2</t>
  </si>
  <si>
    <t>14GIRLK8426Q5O9</t>
  </si>
  <si>
    <t>26GVNSC4702N1K5</t>
  </si>
  <si>
    <t>23XJRXB1256A8F5</t>
  </si>
  <si>
    <t>11ZYYUW1837O4U6</t>
  </si>
  <si>
    <t>19EYQKY0659P8F9</t>
  </si>
  <si>
    <t>10RMIRP3366G0P5</t>
  </si>
  <si>
    <t>22NCVMQ7930U6R5</t>
  </si>
  <si>
    <t>22NRLBI4747N0E0</t>
  </si>
  <si>
    <t>13EIUNR9674V3S6</t>
  </si>
  <si>
    <t>26ZEDLO5410V0D1</t>
  </si>
  <si>
    <t>23CAPHB8044W5B5</t>
  </si>
  <si>
    <t>17GAMJL0913S5Q6</t>
  </si>
  <si>
    <t>16AGVDR0635D2V1</t>
  </si>
  <si>
    <t>24MLSJM7147A6H5</t>
  </si>
  <si>
    <t>26LMBKX6441F7J4</t>
  </si>
  <si>
    <t>18NJTEQ3291Q4G9</t>
  </si>
  <si>
    <t>15VRGQP1466Q8S3</t>
  </si>
  <si>
    <t>11WURVZ2195K5C2</t>
  </si>
  <si>
    <t>13ZJRGK0556V2Z1</t>
  </si>
  <si>
    <t>15JRRKA1341I2P8</t>
  </si>
  <si>
    <t>22SBQXS0935G5R7</t>
  </si>
  <si>
    <t>10FEVMG9736H2G0</t>
  </si>
  <si>
    <t>19GPNZI8502E2E3</t>
  </si>
  <si>
    <t>23EZHSH7554O0B5</t>
  </si>
  <si>
    <t>18UVMWH5730E2B5</t>
  </si>
  <si>
    <t>24XRBHT1925O4M1</t>
  </si>
  <si>
    <t>26RQQZH6727G4F1</t>
  </si>
  <si>
    <t>17NPOWR2672O4C1</t>
  </si>
  <si>
    <t>22IEZNJ1310N3Q5</t>
  </si>
  <si>
    <t>20EEVOW2060H8L4</t>
  </si>
  <si>
    <t>13PDQKJ3064V9H5</t>
  </si>
  <si>
    <t>14BRNUQ2474P0X0</t>
  </si>
  <si>
    <t>24EGCDV8726K3Z0</t>
  </si>
  <si>
    <t>20RSVRA5864N3Z0</t>
  </si>
  <si>
    <t>26MAMHR2888G2A6</t>
  </si>
  <si>
    <t>15RICEM4961K8F9</t>
  </si>
  <si>
    <t>11XLLXI4813Q8B6</t>
  </si>
  <si>
    <t>20JNMAZ3611J3J1</t>
  </si>
  <si>
    <t>19ABVLP2278W9V7</t>
  </si>
  <si>
    <t>24JUXVA3058V6S5</t>
  </si>
  <si>
    <t>12JGJFR2394I8D5</t>
  </si>
  <si>
    <t>12AGQQM8018T3Q7</t>
  </si>
  <si>
    <t>19HZHLG1409C3C0</t>
  </si>
  <si>
    <t>28HABFB5158X0S8</t>
  </si>
  <si>
    <t>17RWXBW6956Z3I3</t>
  </si>
  <si>
    <t>12MBLWK2611Y2L7</t>
  </si>
  <si>
    <t>22YFBWR8079D9Y7</t>
  </si>
  <si>
    <t>20XSZFA8566Y3U3</t>
  </si>
  <si>
    <t>15LVFMT1871O8G4</t>
  </si>
  <si>
    <t>20COUXW4642X7K2</t>
  </si>
  <si>
    <t>12GAWIN7383X1J6</t>
  </si>
  <si>
    <t>10LZBEY6460D4E6</t>
  </si>
  <si>
    <t>24WSTBT3123R5E2</t>
  </si>
  <si>
    <t>18KCVTS4698J3U9</t>
  </si>
  <si>
    <t>27OGJNK1662B0D9</t>
  </si>
  <si>
    <t>16FVLAG7257P4I8</t>
  </si>
  <si>
    <t>23DCQRG6718J6A3</t>
  </si>
  <si>
    <t>22BKGRK2613A6Q7</t>
  </si>
  <si>
    <t>23VNHQN2598V8T6</t>
  </si>
  <si>
    <t>28IHUQE5499M5L7</t>
  </si>
  <si>
    <t>18LHKSL3929P7D6</t>
  </si>
  <si>
    <t>16MWEVK4920F7E5</t>
  </si>
  <si>
    <t>12MRCSE9081W7J3</t>
  </si>
  <si>
    <t>20VAWAQ4795J5E5</t>
  </si>
  <si>
    <t>21ACHMJ4750I3Q5</t>
  </si>
  <si>
    <t>14JOEJS1960C0V9</t>
  </si>
  <si>
    <t>23BEPNK5863M9K5</t>
  </si>
  <si>
    <t>13DUAQM5841N6K3</t>
  </si>
  <si>
    <t>23ZFUQQ7639J8O8</t>
  </si>
  <si>
    <t>15XIIOK0117J3M1</t>
  </si>
  <si>
    <t>24WOAOL0104C0H8</t>
  </si>
  <si>
    <t>20IMBWZ9618J8N3</t>
  </si>
  <si>
    <t>11TREQZ3649P5N2</t>
  </si>
  <si>
    <t>20JMWRN1027V9A1</t>
  </si>
  <si>
    <t>17AHDMS3500H9D4</t>
  </si>
  <si>
    <t>15MDPIP5731O2X7</t>
  </si>
  <si>
    <t>26MUAAD8358S2K0</t>
  </si>
  <si>
    <t>21TPXUX7718U7B1</t>
  </si>
  <si>
    <t>18DQYGX4822U7Y5</t>
  </si>
  <si>
    <t>14NIOEP9461R3S0</t>
  </si>
  <si>
    <t>17CABDX6530Q3J8</t>
  </si>
  <si>
    <t>14HBTHD6157E7M9</t>
  </si>
  <si>
    <t>12DWHLH8324H0A2</t>
  </si>
  <si>
    <t>28YAHHJ8267N6M4</t>
  </si>
  <si>
    <t>20CTRJE8706Z0W6</t>
  </si>
  <si>
    <t>24FBSAV0237Y1S2</t>
  </si>
  <si>
    <t>14IDIUF0300D8S5</t>
  </si>
  <si>
    <t>20DVOVI3261J6X3</t>
  </si>
  <si>
    <t>23KDNQO8635Y5G5</t>
  </si>
  <si>
    <t>21RWGIJ2942A6E5</t>
  </si>
  <si>
    <t>26SPWGY9394J4K3</t>
  </si>
  <si>
    <t>28THXMB7825B1W6</t>
  </si>
  <si>
    <t>11LXTIH1992Q4T1</t>
  </si>
  <si>
    <t>21EVTJL2286I2S2</t>
  </si>
  <si>
    <t>14ZUPWH5963V3S4</t>
  </si>
  <si>
    <t>17KJAJC1051Q0D8</t>
  </si>
  <si>
    <t>14PAJKK0939E1I1</t>
  </si>
  <si>
    <t>14EEBHC6318N5C7</t>
  </si>
  <si>
    <t>26CSQIQ4156W2C8</t>
  </si>
  <si>
    <t>13AEOWH4672O6O8</t>
  </si>
  <si>
    <t>26KHKAP8119O8G3</t>
  </si>
  <si>
    <t>19KRRKA1027I8Z7</t>
  </si>
  <si>
    <t>10RJERF4497O5K3</t>
  </si>
  <si>
    <t>27DUCZX0159T8S8</t>
  </si>
  <si>
    <t>13KFPIB0673E9C8</t>
  </si>
  <si>
    <t>14ZWBBC4456C4C9</t>
  </si>
  <si>
    <t>MASTER TABLES</t>
  </si>
  <si>
    <t>State Code</t>
  </si>
  <si>
    <t>State Name</t>
  </si>
  <si>
    <t>JAMMU AND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</si>
  <si>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</si>
  <si>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</si>
  <si>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</si>
  <si>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</si>
  <si>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</si>
  <si>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</si>
  <si>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</si>
  <si>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</si>
  <si>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SIKKIM</t>
  </si>
  <si>
    <t>ARUNACHAL PRADESH</t>
  </si>
  <si>
    <t>NAGALAND</t>
  </si>
  <si>
    <t>MANIPUR</t>
  </si>
  <si>
    <t>MIZORAM</t>
  </si>
  <si>
    <t>TRIPURA</t>
  </si>
  <si>
    <t>MEGHLAYA</t>
  </si>
  <si>
    <t>ASSAM</t>
  </si>
  <si>
    <t>WEST BENGAL</t>
  </si>
  <si>
    <t>JHARKHAND</t>
  </si>
  <si>
    <t>ODISHA</t>
  </si>
  <si>
    <t>CHATTISGARH</t>
  </si>
  <si>
    <t>MADHYA PRADESH</t>
  </si>
  <si>
    <t>GUJARAT</t>
  </si>
  <si>
    <t>DADRA AND NAGAR HAVELI AND DAMAN AND DIU (NEWLY MERGED UT)</t>
  </si>
  <si>
    <t>MAHARASHTRA</t>
  </si>
  <si>
    <t>ANDHRA PRADESH(BEFORE DIVISION)</t>
  </si>
  <si>
    <t>KARNATAKA</t>
  </si>
  <si>
    <t>GOA</t>
  </si>
  <si>
    <t>LAKSHWADEEP</t>
  </si>
  <si>
    <t>KERALA</t>
  </si>
  <si>
    <t>TAMIL NADU</t>
  </si>
  <si>
    <t>PUDUCHERRY</t>
  </si>
  <si>
    <t>ANDAMAN AND NICOBAR ISLANDS</t>
  </si>
  <si>
    <t>TELANGANA</t>
  </si>
  <si>
    <t>ANDHRA PRADESH (NEWLY ADDED)</t>
  </si>
  <si>
    <t>LADAKH (NEWLY ADDED)</t>
  </si>
  <si>
    <t>STATE_CODE_MASTERS</t>
  </si>
  <si>
    <t>S.N</t>
  </si>
  <si>
    <t>HSN Code</t>
  </si>
  <si>
    <t>Oil</t>
  </si>
  <si>
    <t>Beverage</t>
  </si>
  <si>
    <t>Soap</t>
  </si>
  <si>
    <t>Juice</t>
  </si>
  <si>
    <t>Shampoo</t>
  </si>
  <si>
    <t>Cleaner</t>
  </si>
  <si>
    <t>Bottle</t>
  </si>
  <si>
    <t>Pureit</t>
  </si>
  <si>
    <t>Chocolates</t>
  </si>
  <si>
    <t>Laptop</t>
  </si>
  <si>
    <t>Wire</t>
  </si>
  <si>
    <t>Keyboard</t>
  </si>
  <si>
    <t>Product Code2</t>
  </si>
  <si>
    <t>PRODUCT_CODE_MASTERS</t>
  </si>
  <si>
    <t>GST RATE</t>
  </si>
  <si>
    <t>PRICE</t>
  </si>
  <si>
    <t>Discount</t>
  </si>
  <si>
    <t>HSN CODE</t>
  </si>
  <si>
    <t>Product Name</t>
  </si>
  <si>
    <t>Destination State Name</t>
  </si>
  <si>
    <t>IGST</t>
  </si>
  <si>
    <t>CGST</t>
  </si>
  <si>
    <t>SGST</t>
  </si>
  <si>
    <t>TOTAL GST</t>
  </si>
  <si>
    <t>26FLQIM3417P4K6</t>
  </si>
  <si>
    <t>26KUZKB4223D0Q0</t>
  </si>
  <si>
    <t>26KEIRO3147C9N4</t>
  </si>
  <si>
    <t>26YOROP8080F6U4</t>
  </si>
  <si>
    <t>26HKEOE1026J5Y5</t>
  </si>
  <si>
    <t>26JHCEE7914I3W8</t>
  </si>
  <si>
    <t>26ZXTEO1205K8O6</t>
  </si>
  <si>
    <t>26YGIIP1926U3C3</t>
  </si>
  <si>
    <t>26TMOZS2216R9Q8</t>
  </si>
  <si>
    <t>26HRJGU9020A0F3</t>
  </si>
  <si>
    <t>26JBAOF3802Y8Y4</t>
  </si>
  <si>
    <t>26LPNIH6847H3E7</t>
  </si>
  <si>
    <t>GSTR-1 TABLE</t>
  </si>
  <si>
    <t>BASE FILE FROM SAP / TALLY/ ACCOUNTING SOFTWARE</t>
  </si>
  <si>
    <t>Taxable Value</t>
  </si>
  <si>
    <t>Sales (Before Tax)</t>
  </si>
  <si>
    <t>Grand Total</t>
  </si>
  <si>
    <t>Sum of Taxable Value</t>
  </si>
  <si>
    <t>Sum of IGST</t>
  </si>
  <si>
    <t>Sum of CGST</t>
  </si>
  <si>
    <t>Sum of SGST</t>
  </si>
  <si>
    <t>Sum of TOTAL GST</t>
  </si>
  <si>
    <t>Table 4A -B2B</t>
  </si>
  <si>
    <t>CUSTOMER_MASTER</t>
  </si>
  <si>
    <t>GST NUMBER OF CUSTOMER</t>
  </si>
  <si>
    <t>NAME OF CUSTOMER</t>
  </si>
  <si>
    <t>PRABHA ELECTRONICS PVT. LTD.</t>
  </si>
  <si>
    <t>UNITY CYLINDERS &amp; EQUIPMENTS PRIVATE LIMITED</t>
  </si>
  <si>
    <t>M/S FOAM TECH ANTIFIRE COMPANY</t>
  </si>
  <si>
    <t>M/s Aum Sai Industries</t>
  </si>
  <si>
    <t>LAYCOCK ENGINEER PVT LTD</t>
  </si>
  <si>
    <t>MAHARASHTRA SEAMLESS LTD</t>
  </si>
  <si>
    <t>N.K. HANDICRAFTS  PVT LTD</t>
  </si>
  <si>
    <t>SAVEX TECHNOLOGIES PRIVATE LIMITED</t>
  </si>
  <si>
    <t>NARESH RUBBER UDYOG,</t>
  </si>
  <si>
    <t>DUROFLEX PRIVATE LIMITED</t>
  </si>
  <si>
    <t>TRACTEBEL ENGINEERING PVT LTD</t>
  </si>
  <si>
    <t>SURYA SHAKTI VESSELS PVT. LTD</t>
  </si>
  <si>
    <t>UTKRISHT TRADE SOLUTIONS PRIVATE LIMITED</t>
  </si>
  <si>
    <t>Health &amp; Happiness Private Limited</t>
  </si>
  <si>
    <t>IMAGINE MARKETING PRIVATE LIMITED</t>
  </si>
  <si>
    <t>KP ABRASIVES PRIVATE LIMITED</t>
  </si>
  <si>
    <t>BATHLA TELETECH PRIVATE LIMITED</t>
  </si>
  <si>
    <t>S.ADITYA IMPEX PRIVATE LIMITED</t>
  </si>
  <si>
    <t>Darshita Aashiyana Private Limited</t>
  </si>
  <si>
    <t>INDOSPIRIT PRIVATE LIMITED</t>
  </si>
  <si>
    <t>K. T. PROJECTS PRIVATE LIMITED</t>
  </si>
  <si>
    <t>Consulting Rooms Private Limited</t>
  </si>
  <si>
    <t>Konde Products and Services Private Limited</t>
  </si>
  <si>
    <t>M/S HINDUSTAN FABRICATOR &amp; CONTRACTORS</t>
  </si>
  <si>
    <t>GREEN MOBILES</t>
  </si>
  <si>
    <t>APPARIO RETAIL PRIVATE LIMITED</t>
  </si>
  <si>
    <t>HIND VALVES</t>
  </si>
  <si>
    <t>SIDHARATH AND GAUTAM ENGG.</t>
  </si>
  <si>
    <t>CLOUDTAIL INDIA PVT LTD</t>
  </si>
  <si>
    <t>Sonmez Makina India Private Limited</t>
  </si>
  <si>
    <t>SHREYASH RETAIL PRIVATE LIMITED</t>
  </si>
  <si>
    <t>SANE RETAILS PRIVATE LIMITED</t>
  </si>
  <si>
    <t>SAVADIKA RETAIL PRIVATE LIMITED</t>
  </si>
  <si>
    <t>SLEEPYHEAD HOME DECOR PRIVATE LIMITED</t>
  </si>
  <si>
    <t>SAVTECH MAINTENANCE</t>
  </si>
  <si>
    <t>VARDHMAN TELE MARKETING</t>
  </si>
  <si>
    <t>NEW ASHOKA BATTERIES</t>
  </si>
  <si>
    <t>S S ENGINEERING</t>
  </si>
  <si>
    <t>MOHIT SALES AGENCIES</t>
  </si>
  <si>
    <t>Good Life</t>
  </si>
  <si>
    <t>DHARMENDER CONTRACTOR</t>
  </si>
  <si>
    <t>Deepak Electric Works</t>
  </si>
  <si>
    <t>SHYAM AND CO.(SALES)</t>
  </si>
  <si>
    <t>CONTINENTAL INSTT.(INDIA)</t>
  </si>
  <si>
    <t>AANYA TRADERS</t>
  </si>
  <si>
    <t>PANKAJ ELECTRICALS</t>
  </si>
  <si>
    <t>BRIJESH CATERER</t>
  </si>
  <si>
    <t>SHANKAR NARAYAN SAHU</t>
  </si>
  <si>
    <t>S &amp; S INTRUMENTATION</t>
  </si>
  <si>
    <t>M.H.ENGINEERING WORKS</t>
  </si>
  <si>
    <t>SREE LAXMI ENGINEERING</t>
  </si>
  <si>
    <t>GUNJAN TEXTILES</t>
  </si>
  <si>
    <t>RPS-TECH</t>
  </si>
  <si>
    <t>MOXCEL STORE</t>
  </si>
  <si>
    <t>DLITE COMPUTER SYSTEMS</t>
  </si>
  <si>
    <t>FRIENDS N D T HOUSE</t>
  </si>
  <si>
    <t>HARGUN FURNITURE</t>
  </si>
  <si>
    <t>CHOTE LAL SINGH</t>
  </si>
  <si>
    <t>Molex Systems</t>
  </si>
  <si>
    <t>GAUR ENTERPRISES</t>
  </si>
  <si>
    <t>SOFTLINE COMPUTERS</t>
  </si>
  <si>
    <t>KAMAL MOBILE</t>
  </si>
  <si>
    <t>SMART CARE</t>
  </si>
  <si>
    <t>R. S. AUTOMATION CONTROLS</t>
  </si>
  <si>
    <t>A K AUTOMATION</t>
  </si>
  <si>
    <t>Swastik Home decor</t>
  </si>
  <si>
    <t>SHIV SHAKTI TRADING COMPANY</t>
  </si>
  <si>
    <t>Flora Appliances Pvt. Ltd.</t>
  </si>
  <si>
    <t>Intec Infonet Pvt. Limited</t>
  </si>
  <si>
    <t>ML INFOMAP PVT LTD</t>
  </si>
  <si>
    <t>PROJECT MANAGEMENT ASSOCIATES</t>
  </si>
  <si>
    <t>CHADHA  INDUSTRIES  PRIVATE  LIMITED</t>
  </si>
  <si>
    <t>Sandeep Instruments &amp; Chemicals</t>
  </si>
  <si>
    <t>KIRAT INTERNATIONAL</t>
  </si>
  <si>
    <t>DEGREE 360 SOLUTIONS PVT LTD</t>
  </si>
  <si>
    <t>ESCONET TECHNOLOGIES PRIVATE LIMITED</t>
  </si>
  <si>
    <t>NIRMAN CONSULTANTS PVT LTD</t>
  </si>
  <si>
    <t>Croma</t>
  </si>
  <si>
    <t>A.S. MECHANICAL SYSTEMS PVT. LTD.</t>
  </si>
  <si>
    <t>JUPION ELECTRIC PRIVATE LIMITED</t>
  </si>
  <si>
    <t>PHISTREAM CONSULTING PRIVATE LIMITED</t>
  </si>
  <si>
    <t>ANAND FABS SYSTEM PVT. LTD.</t>
  </si>
  <si>
    <t>GAL AVIATION SOLUTIONS PVT LTD</t>
  </si>
  <si>
    <t>RAJESH ENTERPRISES</t>
  </si>
  <si>
    <t>COMPAC INDUSTRIES INDIA LIMITED</t>
  </si>
  <si>
    <t>KAILASH INTERNATIONAL</t>
  </si>
  <si>
    <t>EVERSHINE PAINTS AND CHEMICAL INDS</t>
  </si>
  <si>
    <t>CONSULTING ROOMS PRIVATE LIMITED</t>
  </si>
  <si>
    <t>KANDHARI GAS</t>
  </si>
  <si>
    <t>Candes Technology Private Limited</t>
  </si>
  <si>
    <t>GREEN PLANET</t>
  </si>
  <si>
    <t>MOBITECH CREATIONS PRIVATE LIMITED</t>
  </si>
  <si>
    <t>MEENAAR GLOBAL CONSULTANTS LLP</t>
  </si>
  <si>
    <t>SPD INTERNATIONAL INFRATECH PRIVATE LIMITED</t>
  </si>
  <si>
    <t>SLG RETAIL PRIVATE LIMITED</t>
  </si>
  <si>
    <t>SAFE ENERGY &amp; SERVICES</t>
  </si>
  <si>
    <t>CHITKARA TELE POINT</t>
  </si>
  <si>
    <t>EVON ELECTRONICS</t>
  </si>
  <si>
    <t>GURU KRIPA ELECTRONICS</t>
  </si>
  <si>
    <t>KIM BAG HOUSE</t>
  </si>
  <si>
    <t>GASTEK ENGINEERS</t>
  </si>
  <si>
    <t>Mittal Agencies</t>
  </si>
  <si>
    <t>KAMLESH JHA</t>
  </si>
  <si>
    <t>N.M.ENTERPRISES</t>
  </si>
  <si>
    <t>KARMA STEEL CO.</t>
  </si>
  <si>
    <t>M/s NG Trading Co.</t>
  </si>
  <si>
    <t>Alpha Instrumentation and Allied Services</t>
  </si>
  <si>
    <t>ADITY ENTERPRISES</t>
  </si>
  <si>
    <t>CORRSONIC ENGG. &amp; NDT SERVICES</t>
  </si>
  <si>
    <t>SCIENTIFIC ENTERPRISES</t>
  </si>
  <si>
    <t>Progression India</t>
  </si>
  <si>
    <t>R K ENGINEERING</t>
  </si>
  <si>
    <t>A&amp;K AUTOMATION</t>
  </si>
  <si>
    <t>Xiting Retail Networks</t>
  </si>
  <si>
    <t>TOP TEN ENTERPRISE</t>
  </si>
  <si>
    <t>PROFESSIONAL TRADERS</t>
  </si>
  <si>
    <t>BHIWADI CYLINDER PVT LTD.</t>
  </si>
  <si>
    <t>JAY GAURI PROJECTS INDIA PRIVATE LIMITED</t>
  </si>
  <si>
    <t>HCIL COMTEL PRIVATE LIMITED</t>
  </si>
  <si>
    <t>VAULTER ENGINEERING SERVICES PRIVATE LIMITED</t>
  </si>
  <si>
    <t>ETRADE MARKETING PRIVATE LIMITED</t>
  </si>
  <si>
    <t>PRITI INTERNATIONAL LIMITED</t>
  </si>
  <si>
    <t>R.S. ENTERPRISES</t>
  </si>
  <si>
    <t>GOLDEN INDUSTRIES</t>
  </si>
  <si>
    <t>MANN ELECTRONICS</t>
  </si>
  <si>
    <t>HARI OM HANDICRAFT</t>
  </si>
  <si>
    <t>TULSI ART</t>
  </si>
  <si>
    <t>PINNACLE solutions</t>
  </si>
  <si>
    <t>Craftel India</t>
  </si>
  <si>
    <t>Strong Like Wood and Iron Furniture</t>
  </si>
  <si>
    <t>M/S SAVEX TECHNOLOGIES PVT. LTD.</t>
  </si>
  <si>
    <t>TIRUPATI CYLINDERS PRIVATE LTD.</t>
  </si>
  <si>
    <t>MINISTRY OF RAILWAYS</t>
  </si>
  <si>
    <t>M/S GOELS COIR FOAM (INDIA) PRIVATE LIMITED.</t>
  </si>
  <si>
    <t>INITIATIVE DATA SYSTEMS PVT LTD</t>
  </si>
  <si>
    <t>RELIANCE RETAIL LIMITED</t>
  </si>
  <si>
    <t>MAHAVEER CYLINDERS LIMITED</t>
  </si>
  <si>
    <t>M/S INFINITI RETAIL LIMITED (CROMA)</t>
  </si>
  <si>
    <t>M/S VALUE PLUS RETAIL PRIVATE LIMITED</t>
  </si>
  <si>
    <t>M/S SIGMA I.T. SUPER STORE (P) LTD</t>
  </si>
  <si>
    <t>AVRO INDIA LIMITED</t>
  </si>
  <si>
    <t>M/S KENT R O SYSTEMS LTD</t>
  </si>
  <si>
    <t>WM ENERGY AND LIGHTING PRIVATE LIMITED</t>
  </si>
  <si>
    <t>VIPRAB TECHNOLOGIES PRIVATE LIMITED</t>
  </si>
  <si>
    <t>M/S BIHARIJI CONTANERS PRIVATE LIMITED</t>
  </si>
  <si>
    <t>COMPUTER SHOPPE PRIVATE LIMITED</t>
  </si>
  <si>
    <t>RAGHUPATI SYNERGY PRIVATE LIMITED</t>
  </si>
  <si>
    <t>BLUEWUD CONCEPTS PRIVATE LIMITED</t>
  </si>
  <si>
    <t>M/S ASHA AND COMPANY</t>
  </si>
  <si>
    <t>M/S ASHOKA FOAM MULTIPLAST PRIVATE LIMITED</t>
  </si>
  <si>
    <t>DARSHITA AASHIYANA PRIVATE LIMITED</t>
  </si>
  <si>
    <t>TECHNO MEASURE PRIVATE LIMITED</t>
  </si>
  <si>
    <t>M/S ANKUR ELECTRICALS</t>
  </si>
  <si>
    <t>M/S DIGI ZONE</t>
  </si>
  <si>
    <t>elektron</t>
  </si>
  <si>
    <t>M/S CONSULTING ROOMS PRIVATE LIMITED</t>
  </si>
  <si>
    <t>A K INFRAPROJECTS PRIVATE LIMITED</t>
  </si>
  <si>
    <t>M/S SUSHIL  ELECTRICALS</t>
  </si>
  <si>
    <t>REFRIGERATION AND COOLING INDUSTRIES</t>
  </si>
  <si>
    <t>PARBIND PETSAFETY PRIVATE LIMITED</t>
  </si>
  <si>
    <t>BBC TECH ASSOCIATES</t>
  </si>
  <si>
    <t>M/s R.S.CONTRACTORS</t>
  </si>
  <si>
    <t>M/S  CLOUDTAIL INDIA PRIVATE LIMITED</t>
  </si>
  <si>
    <t>M/S AKASH INFOTECH</t>
  </si>
  <si>
    <t>RAJ RAJESHWARI SALES &amp; SERVICES</t>
  </si>
  <si>
    <t>M/S DEEP CONTRACTORS</t>
  </si>
  <si>
    <t>DANISH ART</t>
  </si>
  <si>
    <t>M/S DELTA MECHTEK SERVISES</t>
  </si>
  <si>
    <t>M/S NEW SR ELECTRICAL &amp; ENGINEERS</t>
  </si>
  <si>
    <t>M/S PAL FURNITURE GHAR</t>
  </si>
  <si>
    <t>M/S OM SAI COMPUTERS</t>
  </si>
  <si>
    <t>M/S VIJAY ELECTRONICS</t>
  </si>
  <si>
    <t>EMAIL ID</t>
  </si>
  <si>
    <t>PHONE NUMBER</t>
  </si>
  <si>
    <t>GSTN STATUS</t>
  </si>
  <si>
    <t>ACT</t>
  </si>
  <si>
    <t>CNL</t>
  </si>
  <si>
    <t>SUS</t>
  </si>
  <si>
    <t>PRO</t>
  </si>
  <si>
    <t>CUSTOMER NAME</t>
  </si>
  <si>
    <t>Table 5A-B2C</t>
  </si>
  <si>
    <t>Table 4A -B2B Total</t>
  </si>
  <si>
    <t>Table 5A-B2C Total</t>
  </si>
  <si>
    <t>HSN CODE WISE SUMMARY</t>
  </si>
  <si>
    <t>GSTR-1 TABLE WISE SUMMARY:</t>
  </si>
  <si>
    <t>MANUAL</t>
  </si>
  <si>
    <t>AUTO</t>
  </si>
  <si>
    <t>Table 9A</t>
  </si>
  <si>
    <t>Table 9A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</si>
</sst>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&quot;₹&quot;\ * #,##0.00_ ;_ &quot;₹&quot;\ * \-#,##0.00_ ;_ &quot;₹&quot;\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333333"/>
      <name val="Source Sans Pro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1" xfId="1" applyNumberFormat="1" applyFont="1" applyBorder="1"/>
    <xf numFmtId="14" fontId="0" fillId="0" borderId="1" xfId="1" applyNumberFormat="1" applyFont="1" applyBorder="1"/>
    <xf numFmtId="44" fontId="0" fillId="0" borderId="1" xfId="1" applyNumberFormat="1" applyFont="1" applyBorder="1"/>
    <xf numFmtId="4" fontId="0" fillId="0" borderId="1" xfId="1" applyNumberFormat="1" applyFont="1" applyBorder="1"/>
    <xf numFmtId="0" fontId="4" fillId="0" borderId="0" xfId="0" applyFont="1"/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3" fillId="0" borderId="4" xfId="0" applyFont="1" applyBorder="1"/>
    <xf numFmtId="0" fontId="3" fillId="0" borderId="5" xfId="0" applyFont="1" applyBorder="1"/>
    <xf numFmtId="0" fontId="5" fillId="3" borderId="6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6" xfId="0" applyBorder="1"/>
    <xf numFmtId="0" fontId="0" fillId="0" borderId="1" xfId="1" applyNumberFormat="1" applyFont="1" applyFill="1" applyBorder="1"/>
    <xf numFmtId="0" fontId="0" fillId="0" borderId="2" xfId="0" applyBorder="1"/>
    <xf numFmtId="0" fontId="0" fillId="0" borderId="3" xfId="0" applyBorder="1"/>
    <xf numFmtId="44" fontId="2" fillId="2" borderId="8" xfId="1" applyNumberFormat="1" applyFont="1" applyFill="1" applyBorder="1"/>
    <xf numFmtId="0" fontId="0" fillId="0" borderId="8" xfId="0" applyBorder="1"/>
    <xf numFmtId="0" fontId="0" fillId="0" borderId="9" xfId="1" applyNumberFormat="1" applyFont="1" applyFill="1" applyBorder="1"/>
    <xf numFmtId="0" fontId="0" fillId="0" borderId="9" xfId="0" applyBorder="1"/>
    <xf numFmtId="9" fontId="0" fillId="0" borderId="1" xfId="0" applyNumberFormat="1" applyBorder="1"/>
    <xf numFmtId="0" fontId="2" fillId="2" borderId="4" xfId="0" applyFont="1" applyFill="1" applyBorder="1"/>
    <xf numFmtId="0" fontId="2" fillId="2" borderId="8" xfId="0" applyFont="1" applyFill="1" applyBorder="1"/>
    <xf numFmtId="14" fontId="2" fillId="2" borderId="8" xfId="1" applyNumberFormat="1" applyFont="1" applyFill="1" applyBorder="1"/>
    <xf numFmtId="44" fontId="2" fillId="2" borderId="5" xfId="1" applyNumberFormat="1" applyFont="1" applyFill="1" applyBorder="1"/>
    <xf numFmtId="9" fontId="0" fillId="4" borderId="1" xfId="1" applyNumberFormat="1" applyFont="1" applyFill="1" applyBorder="1"/>
    <xf numFmtId="4" fontId="0" fillId="4" borderId="1" xfId="1" applyNumberFormat="1" applyFont="1" applyFill="1" applyBorder="1"/>
    <xf numFmtId="0" fontId="0" fillId="4" borderId="1" xfId="1" applyNumberFormat="1" applyFont="1" applyFill="1" applyBorder="1"/>
    <xf numFmtId="164" fontId="0" fillId="4" borderId="1" xfId="1" applyFont="1" applyFill="1" applyBorder="1"/>
    <xf numFmtId="164" fontId="0" fillId="4" borderId="3" xfId="1" applyFont="1" applyFill="1" applyBorder="1"/>
    <xf numFmtId="164" fontId="0" fillId="4" borderId="8" xfId="1" applyFont="1" applyFill="1" applyBorder="1"/>
    <xf numFmtId="164" fontId="0" fillId="4" borderId="9" xfId="1" applyFont="1" applyFill="1" applyBorder="1"/>
    <xf numFmtId="0" fontId="6" fillId="0" borderId="0" xfId="0" applyFont="1"/>
    <xf numFmtId="44" fontId="6" fillId="0" borderId="0" xfId="1" applyNumberFormat="1" applyFont="1" applyFill="1" applyBorder="1"/>
    <xf numFmtId="14" fontId="6" fillId="0" borderId="0" xfId="1" applyNumberFormat="1" applyFont="1" applyFill="1" applyBorder="1"/>
    <xf numFmtId="0" fontId="7" fillId="0" borderId="0" xfId="0" applyFont="1"/>
    <xf numFmtId="0" fontId="7" fillId="0" borderId="0" xfId="1" applyNumberFormat="1" applyFont="1" applyFill="1" applyBorder="1"/>
    <xf numFmtId="14" fontId="7" fillId="0" borderId="0" xfId="1" applyNumberFormat="1" applyFont="1" applyFill="1" applyBorder="1"/>
    <xf numFmtId="44" fontId="7" fillId="0" borderId="0" xfId="1" applyNumberFormat="1" applyFont="1" applyFill="1" applyBorder="1"/>
    <xf numFmtId="4" fontId="7" fillId="0" borderId="0" xfId="1" applyNumberFormat="1" applyFont="1" applyFill="1" applyBorder="1"/>
    <xf numFmtId="0" fontId="0" fillId="0" borderId="0" xfId="0" pivotButton="1"/>
    <xf numFmtId="4" fontId="0" fillId="0" borderId="0" xfId="0" applyNumberFormat="1"/>
    <xf numFmtId="0" fontId="0" fillId="0" borderId="10" xfId="0" applyBorder="1"/>
    <xf numFmtId="0" fontId="8" fillId="0" borderId="0" xfId="0" applyFont="1"/>
    <xf numFmtId="9" fontId="0" fillId="0" borderId="0" xfId="0" applyNumberFormat="1"/>
    <xf numFmtId="0" fontId="9" fillId="0" borderId="0" xfId="0" applyFont="1" applyAlignment="1">
      <alignment horizontal="center"/>
    </xf>
    <xf numFmtId="0" fontId="10" fillId="0" borderId="0" xfId="0" applyFont="1"/>
    <xf numFmtId="0" fontId="0" fillId="0" borderId="1" xfId="0" pivotButton="1" applyBorder="1"/>
    <xf numFmtId="4" fontId="0" fillId="0" borderId="1" xfId="0" applyNumberFormat="1" applyBorder="1"/>
    <xf numFmtId="44" fontId="2" fillId="5" borderId="8" xfId="1" applyNumberFormat="1" applyFont="1" applyFill="1" applyBorder="1"/>
    <xf numFmtId="14" fontId="0" fillId="0" borderId="1" xfId="1" applyNumberFormat="1" applyFont="1" applyFill="1" applyBorder="1"/>
    <xf numFmtId="44" fontId="0" fillId="0" borderId="1" xfId="1" applyNumberFormat="1" applyFont="1" applyFill="1" applyBorder="1"/>
    <xf numFmtId="4" fontId="0" fillId="0" borderId="1" xfId="1" applyNumberFormat="1" applyFont="1" applyFill="1" applyBorder="1"/>
    <xf numFmtId="9" fontId="0" fillId="0" borderId="1" xfId="1" applyNumberFormat="1" applyFont="1" applyFill="1" applyBorder="1"/>
    <xf numFmtId="164" fontId="0" fillId="0" borderId="1" xfId="1" applyFont="1" applyFill="1" applyBorder="1"/>
    <xf numFmtId="0" fontId="6" fillId="0" borderId="1" xfId="0" applyFont="1" applyBorder="1"/>
    <xf numFmtId="44" fontId="6" fillId="0" borderId="1" xfId="1" applyNumberFormat="1" applyFont="1" applyFill="1" applyBorder="1"/>
    <xf numFmtId="14" fontId="6" fillId="0" borderId="1" xfId="1" applyNumberFormat="1" applyFont="1" applyFill="1" applyBorder="1"/>
  </cellXfs>
  <cellStyles count="2">
    <cellStyle name="Currency" xfId="1" builtinId="4"/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Source Sans Pr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Source Sans Pr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&quot;₹&quot;\ * #,##0.00_ ;_ &quot;₹&quot;\ * \-#,##0.00_ ;_ &quot;₹&quot;\ * &quot;-&quot;??_ ;_ @_ 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&quot;₹&quot;\ * #,##0.00_ ;_ &quot;₹&quot;\ * \-#,##0.00_ ;_ &quot;₹&quot;\ * &quot;-&quot;??_ ;_ @_ 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&quot;₹&quot;\ * #,##0.00_ ;_ &quot;₹&quot;\ * \-#,##0.00_ ;_ &quot;₹&quot;\ * &quot;-&quot;??_ ;_ @_ 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&quot;₹&quot;\ * #,##0.00_ ;_ &quot;₹&quot;\ * \-#,##0.00_ ;_ &quot;₹&quot;\ * &quot;-&quot;??_ ;_ @_ 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&quot;₹&quot;\ * #,##0.00_ ;_ &quot;₹&quot;\ * \-#,##0.00_ ;_ &quot;₹&quot;\ * &quot;-&quot;??_ ;_ @_ 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&quot;₹&quot;\ * #,##0.00_ ;_ &quot;₹&quot;\ * \-#,##0.00_ ;_ &quot;₹&quot;\ * &quot;-&quot;??_ ;_ @_ 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&quot;₹&quot;\ * #,##0.00_ ;_ &quot;₹&quot;\ * \-#,##0.00_ ;_ &quot;₹&quot;\ * &quot;-&quot;??_ ;_ @_ 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&quot;₹&quot;\ * #,##0.00_ ;_ &quot;₹&quot;\ * \-#,##0.00_ ;_ &quot;₹&quot;\ * &quot;-&quot;??_ ;_ @_ 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numFmt numFmtId="4" formatCode="#,##0.00"/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FFICIENT CORPORATES" refreshedDate="44908.986842129627" createdVersion="7" refreshedVersion="8" minRefreshableVersion="3" recordCount="1201" xr:uid="{8CFED071-2BD7-4DAE-9C52-57CC22CB7515}">
  <cacheSource type="worksheet">
    <worksheetSource name="MAIN_TABLE"/>
  </cacheSource>
  <cacheFields count="20">
    <cacheField name="Supplier State" numFmtId="0">
      <sharedItems/>
    </cacheField>
    <cacheField name="GST Number" numFmtId="0">
      <sharedItems containsBlank="1"/>
    </cacheField>
    <cacheField name="Product Code" numFmtId="0">
      <sharedItems containsSemiMixedTypes="0" containsString="0" containsNumber="1" containsInteger="1" minValue="1001" maxValue="8420"/>
    </cacheField>
    <cacheField name="Doc Date" numFmtId="14">
      <sharedItems containsSemiMixedTypes="0" containsNonDate="0" containsDate="1" containsString="0" minDate="2020-01-01T00:00:00" maxDate="2020-12-13T00:00:00"/>
    </cacheField>
    <cacheField name="Doc Type" numFmtId="44">
      <sharedItems/>
    </cacheField>
    <cacheField name="Units Sold" numFmtId="0">
      <sharedItems containsSemiMixedTypes="0" containsString="0" containsNumber="1" minValue="200" maxValue="4492.5"/>
    </cacheField>
    <cacheField name="Discount" numFmtId="4">
      <sharedItems containsSemiMixedTypes="0" containsString="0" containsNumber="1" minValue="10" maxValue="224.625"/>
    </cacheField>
    <cacheField name="GST Rate" numFmtId="9">
      <sharedItems containsSemiMixedTypes="0" containsString="0" containsNumber="1" minValue="0.12" maxValue="0.28000000000000003" count="3">
        <n v="0.28000000000000003"/>
        <n v="0.12"/>
        <n v="0.18"/>
      </sharedItems>
    </cacheField>
    <cacheField name="Sale Price" numFmtId="4">
      <sharedItems containsSemiMixedTypes="0" containsString="0" containsNumber="1" containsInteger="1" minValue="45" maxValue="750"/>
    </cacheField>
    <cacheField name="Sales (Before Tax)" numFmtId="4">
      <sharedItems containsSemiMixedTypes="0" containsString="0" containsNumber="1" minValue="9630" maxValue="1930500"/>
    </cacheField>
    <cacheField name="Taxable Value" numFmtId="4">
      <sharedItems containsSemiMixedTypes="0" containsString="0" containsNumber="1" minValue="9619.2999999999993" maxValue="1930371.3"/>
    </cacheField>
    <cacheField name="HSN CODE" numFmtId="0">
      <sharedItems containsSemiMixedTypes="0" containsString="0" containsNumber="1" containsInteger="1" minValue="4975" maxValue="8462" count="6">
        <n v="8462"/>
        <n v="5542"/>
        <n v="5524"/>
        <n v="5632"/>
        <n v="4975"/>
        <n v="5636"/>
      </sharedItems>
    </cacheField>
    <cacheField name="Product Name" numFmtId="164">
      <sharedItems/>
    </cacheField>
    <cacheField name="Destination State Name" numFmtId="164">
      <sharedItems/>
    </cacheField>
    <cacheField name="IGST" numFmtId="164">
      <sharedItems containsSemiMixedTypes="0" containsString="0" containsNumber="1" minValue="0" maxValue="347466.83399999997"/>
    </cacheField>
    <cacheField name="CGST" numFmtId="164">
      <sharedItems containsSemiMixedTypes="0" containsString="0" containsNumber="1" minValue="0" maxValue="29561.638499999997"/>
    </cacheField>
    <cacheField name="SGST" numFmtId="164">
      <sharedItems containsSemiMixedTypes="0" containsString="0" containsNumber="1" minValue="0" maxValue="29561.638499999997"/>
    </cacheField>
    <cacheField name="TOTAL GST" numFmtId="164">
      <sharedItems containsSemiMixedTypes="0" containsString="0" containsNumber="1" minValue="1154.3159999999998" maxValue="347466.83399999997"/>
    </cacheField>
    <cacheField name="GSTR-1 TABLE" numFmtId="164">
      <sharedItems count="3">
        <s v="Table 4A -B2B"/>
        <s v="Table 5A-B2C"/>
        <s v="Table 9A"/>
      </sharedItems>
    </cacheField>
    <cacheField name="CUSTOMER NAME" numFmtId="164">
      <sharedItems containsBlank="1" count="172">
        <s v="RAJ RAJESHWARI SALES &amp; SERVICES"/>
        <s v="COMPAC INDUSTRIES INDIA LIMITED"/>
        <s v="HIND VALVES"/>
        <s v="CHADHA  INDUSTRIES  PRIVATE  LIMITED"/>
        <s v="PRABHA ELECTRONICS PVT. LTD."/>
        <s v="CORRSONIC ENGG. &amp; NDT SERVICES"/>
        <s v="RELIANCE RETAIL LIMITED"/>
        <s v="PROFESSIONAL TRADERS"/>
        <s v="N.M.ENTERPRISES"/>
        <s v="UNITY CYLINDERS &amp; EQUIPMENTS PRIVATE LIMITED"/>
        <s v="M/S AKASH INFOTECH"/>
        <s v="M/S BIHARIJI CONTANERS PRIVATE LIMITED"/>
        <s v=""/>
        <s v="GAUR ENTERPRISES"/>
        <s v="HARI OM HANDICRAFT"/>
        <s v="SHANKAR NARAYAN SAHU"/>
        <s v="VARDHMAN TELE MARKETING"/>
        <s v="TRACTEBEL ENGINEERING PVT LTD"/>
        <s v="KIM BAG HOUSE"/>
        <s v="WM ENERGY AND LIGHTING PRIVATE LIMITED"/>
        <s v="Strong Like Wood and Iron Furniture"/>
        <s v="M/S  CLOUDTAIL INDIA PRIVATE LIMITED"/>
        <s v="M/s NG Trading Co."/>
        <s v="N.K. HANDICRAFTS  PVT LTD"/>
        <s v="PRITI INTERNATIONAL LIMITED"/>
        <s v="BATHLA TELETECH PRIVATE LIMITED"/>
        <s v="Croma"/>
        <s v="M/S OM SAI COMPUTERS"/>
        <s v="A K AUTOMATION"/>
        <s v="APPARIO RETAIL PRIVATE LIMITED"/>
        <s v="PARBIND PETSAFETY PRIVATE LIMITED"/>
        <s v="KP ABRASIVES PRIVATE LIMITED"/>
        <s v="KAILASH INTERNATIONAL"/>
        <s v="KAMAL MOBILE"/>
        <s v="SHIV SHAKTI TRADING COMPANY"/>
        <s v="JUPION ELECTRIC PRIVATE LIMITED"/>
        <s v="Alpha Instrumentation and Allied Services"/>
        <s v="A.S. MECHANICAL SYSTEMS PVT. LTD."/>
        <s v="BBC TECH ASSOCIATES"/>
        <s v="M/S SAVEX TECHNOLOGIES PVT. LTD."/>
        <s v="EVERSHINE PAINTS AND CHEMICAL INDS"/>
        <s v="PANKAJ ELECTRICALS"/>
        <s v="Konde Products and Services Private Limited"/>
        <s v="SHREYASH RETAIL PRIVATE LIMITED"/>
        <s v="SAVADIKA RETAIL PRIVATE LIMITED"/>
        <s v="SAVEX TECHNOLOGIES PRIVATE LIMITED"/>
        <s v="M/S KENT R O SYSTEMS LTD"/>
        <s v="NARESH RUBBER UDYOG,"/>
        <s v="PINNACLE solutions"/>
        <s v="DARSHITA AASHIYANA PRIVATE LIMITED"/>
        <s v="Mittal Agencies"/>
        <s v="M/S NEW SR ELECTRICAL &amp; ENGINEERS"/>
        <s v="SAVTECH MAINTENANCE"/>
        <s v="MOXCEL STORE"/>
        <s v="elektron"/>
        <s v="SURYA SHAKTI VESSELS PVT. LTD"/>
        <s v="M/S ASHOKA FOAM MULTIPLAST PRIVATE LIMITED"/>
        <s v="M/S DELTA MECHTEK SERVISES"/>
        <s v="CONTINENTAL INSTT.(INDIA)"/>
        <s v="Good Life"/>
        <s v="MAHAVEER CYLINDERS LIMITED"/>
        <s v="ETRADE MARKETING PRIVATE LIMITED"/>
        <s v="S.ADITYA IMPEX PRIVATE LIMITED"/>
        <s v="PHISTREAM CONSULTING PRIVATE LIMITED"/>
        <s v="MAHARASHTRA SEAMLESS LTD"/>
        <s v="SCIENTIFIC ENTERPRISES"/>
        <s v="Progression India"/>
        <s v="Sonmez Makina India Private Limited"/>
        <s v="A K INFRAPROJECTS PRIVATE LIMITED"/>
        <s v="M/S SUSHIL  ELECTRICALS"/>
        <s v="M/S INFINITI RETAIL LIMITED (CROMA)"/>
        <s v="TOP TEN ENTERPRISE"/>
        <s v="AVRO INDIA LIMITED"/>
        <s v="Swastik Home decor"/>
        <s v="CHOTE LAL SINGH"/>
        <s v="Craftel India"/>
        <s v="COMPUTER SHOPPE PRIVATE LIMITED"/>
        <s v="DEGREE 360 SOLUTIONS PVT LTD"/>
        <s v="FRIENDS N D T HOUSE"/>
        <s v="Health &amp; Happiness Private Limited"/>
        <s v="NEW ASHOKA BATTERIES"/>
        <s v="SREE LAXMI ENGINEERING"/>
        <s v="REFRIGERATION AND COOLING INDUSTRIES"/>
        <s v="R K ENGINEERING"/>
        <s v="M/S FOAM TECH ANTIFIRE COMPANY"/>
        <s v="ANAND FABS SYSTEM PVT. LTD."/>
        <s v="JAY GAURI PROJECTS INDIA PRIVATE LIMITED"/>
        <s v="ESCONET TECHNOLOGIES PRIVATE LIMITED"/>
        <s v="M/S GOELS COIR FOAM (INDIA) PRIVATE LIMITED."/>
        <s v="TECHNO MEASURE PRIVATE LIMITED"/>
        <s v="Intec Infonet Pvt. Limited"/>
        <s v="ADITY ENTERPRISES"/>
        <s v="GREEN PLANET"/>
        <s v="SLEEPYHEAD HOME DECOR PRIVATE LIMITED"/>
        <s v="S S ENGINEERING"/>
        <s v="GOLDEN INDUSTRIES"/>
        <s v="SLG RETAIL PRIVATE LIMITED"/>
        <s v="BLUEWUD CONCEPTS PRIVATE LIMITED"/>
        <s v="DLITE COMPUTER SYSTEMS"/>
        <s v="IMAGINE MARKETING PRIVATE LIMITED"/>
        <s v="SPD INTERNATIONAL INFRATECH PRIVATE LIMITED"/>
        <s v="NIRMAN CONSULTANTS PVT LTD"/>
        <s v="TULSI ART"/>
        <s v="Consulting Rooms Private Limited"/>
        <s v="GAL AVIATION SOLUTIONS PVT LTD"/>
        <s v="M/S DEEP CONTRACTORS"/>
        <s v="ML INFOMAP PVT LTD"/>
        <s v="M/S HINDUSTAN FABRICATOR &amp; CONTRACTORS"/>
        <s v="A&amp;K AUTOMATION"/>
        <s v="CHITKARA TELE POINT"/>
        <s v="GUNJAN TEXTILES"/>
        <s v="K. T. PROJECTS PRIVATE LIMITED"/>
        <s v="M/s Aum Sai Industries"/>
        <s v="MINISTRY OF RAILWAYS"/>
        <s v="Sandeep Instruments &amp; Chemicals"/>
        <s v="M/s R.S.CONTRACTORS"/>
        <s v="Molex Systems"/>
        <s v="BHIWADI CYLINDER PVT LTD."/>
        <s v="KARMA STEEL CO."/>
        <s v="M/S CONSULTING ROOMS PRIVATE LIMITED"/>
        <s v="VAULTER ENGINEERING SERVICES PRIVATE LIMITED"/>
        <s v="DANISH ART"/>
        <s v="KIRAT INTERNATIONAL"/>
        <s v="SOFTLINE COMPUTERS"/>
        <s v="GREEN MOBILES"/>
        <s v="SAFE ENERGY &amp; SERVICES"/>
        <s v="EVON ELECTRONICS"/>
        <s v="SHYAM AND CO.(SALES)"/>
        <s v="Xiting Retail Networks"/>
        <s v="CLOUDTAIL INDIA PVT LTD"/>
        <s v="R.S. ENTERPRISES"/>
        <s v="HARGUN FURNITURE"/>
        <s v="TIRUPATI CYLINDERS PRIVATE LTD."/>
        <s v="MOBITECH CREATIONS PRIVATE LIMITED"/>
        <s v="UTKRISHT TRADE SOLUTIONS PRIVATE LIMITED"/>
        <s v="MEENAAR GLOBAL CONSULTANTS LLP"/>
        <s v="M/S DIGI ZONE"/>
        <s v="SMART CARE"/>
        <s v="RPS-TECH"/>
        <s v="M/S ASHA AND COMPANY"/>
        <s v="M/S VALUE PLUS RETAIL PRIVATE LIMITED"/>
        <s v="KAMLESH JHA"/>
        <s v="PROJECT MANAGEMENT ASSOCIATES"/>
        <s v="AANYA TRADERS"/>
        <s v="R. S. AUTOMATION CONTROLS"/>
        <s v="DHARMENDER CONTRACTOR"/>
        <s v="INDOSPIRIT PRIVATE LIMITED"/>
        <s v="M/S VIJAY ELECTRONICS"/>
        <s v="KANDHARI GAS"/>
        <s v="MANN ELECTRONICS"/>
        <s v="Deepak Electric Works"/>
        <s v="Candes Technology Private Limited"/>
        <s v="HCIL COMTEL PRIVATE LIMITED"/>
        <s v="M/S SIGMA I.T. SUPER STORE (P) LTD"/>
        <s v="GASTEK ENGINEERS"/>
        <s v="M/S ANKUR ELECTRICALS"/>
        <s v="M/S PAL FURNITURE GHAR"/>
        <s v="DUROFLEX PRIVATE LIMITED"/>
        <s v="GURU KRIPA ELECTRONICS"/>
        <s v="S &amp; S INTRUMENTATION"/>
        <s v="Flora Appliances Pvt. Ltd."/>
        <s v="BRIJESH CATERER"/>
        <s v="MOHIT SALES AGENCIES"/>
        <s v="RAGHUPATI SYNERGY PRIVATE LIMITED"/>
        <s v="INITIATIVE DATA SYSTEMS PVT LTD"/>
        <s v="SIDHARATH AND GAUTAM ENGG."/>
        <s v="VIPRAB TECHNOLOGIES PRIVATE LIMITED"/>
        <s v="RAJESH ENTERPRISES"/>
        <s v="LAYCOCK ENGINEER PVT LTD"/>
        <s v="SANE RETAILS PRIVATE LIMITED"/>
        <s v="M.H.ENGINEERING WORKS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1">
  <r>
    <s v="BIHAR"/>
    <s v="28ETWDV2926V2Y1"/>
    <n v="1004"/>
    <d v="2020-01-01T00:00:00"/>
    <s v="Invoice"/>
    <n v="1618.5"/>
    <n v="80.925000000000011"/>
    <x v="0"/>
    <n v="80"/>
    <n v="129480"/>
    <n v="129399.075"/>
    <x v="0"/>
    <s v="Beverage"/>
    <s v="ANDHRA PRADESH(BEFORE DIVISION)"/>
    <n v="36231.741000000002"/>
    <n v="0"/>
    <n v="0"/>
    <n v="36231.741000000002"/>
    <x v="0"/>
    <x v="0"/>
  </r>
  <r>
    <s v="BIHAR"/>
    <s v="19TTWXT2113D2S2"/>
    <n v="1001"/>
    <d v="2020-01-01T00:00:00"/>
    <s v="Invoice"/>
    <n v="1321"/>
    <n v="66.05"/>
    <x v="1"/>
    <n v="45"/>
    <n v="59445"/>
    <n v="59378.95"/>
    <x v="1"/>
    <s v="Oil"/>
    <s v="WEST BENGAL"/>
    <n v="7125.4739999999993"/>
    <n v="0"/>
    <n v="0"/>
    <n v="7125.4739999999993"/>
    <x v="0"/>
    <x v="1"/>
  </r>
  <r>
    <s v="BIHAR"/>
    <s v="12TJJSJ1298B2I6"/>
    <n v="1004"/>
    <d v="2020-06-06T00:00:00"/>
    <s v="Invoice"/>
    <n v="2178"/>
    <n v="108.9"/>
    <x v="0"/>
    <n v="80"/>
    <n v="174240"/>
    <n v="174131.1"/>
    <x v="0"/>
    <s v="Beverage"/>
    <s v="ARUNACHAL PRADESH"/>
    <n v="48756.708000000006"/>
    <n v="0"/>
    <n v="0"/>
    <n v="48756.708000000006"/>
    <x v="0"/>
    <x v="2"/>
  </r>
  <r>
    <s v="BIHAR"/>
    <s v="18GBTUU7216J9I6"/>
    <n v="1210"/>
    <d v="2020-06-06T00:00:00"/>
    <s v="Invoice"/>
    <n v="888"/>
    <n v="44.400000000000006"/>
    <x v="1"/>
    <n v="120"/>
    <n v="106560"/>
    <n v="106515.6"/>
    <x v="2"/>
    <s v="Juice"/>
    <s v="ASSAM"/>
    <n v="12781.871999999999"/>
    <n v="0"/>
    <n v="0"/>
    <n v="12781.871999999999"/>
    <x v="0"/>
    <x v="3"/>
  </r>
  <r>
    <s v="BIHAR"/>
    <s v="10DQHBZ9724D9O3"/>
    <n v="1310"/>
    <d v="2020-06-06T00:00:00"/>
    <s v="Invoice"/>
    <n v="2470"/>
    <n v="123.5"/>
    <x v="1"/>
    <n v="140"/>
    <n v="345800"/>
    <n v="345676.5"/>
    <x v="3"/>
    <s v="Shampoo"/>
    <s v="BIHAR"/>
    <n v="0"/>
    <n v="20740.59"/>
    <n v="20740.59"/>
    <n v="41481.18"/>
    <x v="0"/>
    <x v="4"/>
  </r>
  <r>
    <s v="BIHAR"/>
    <s v="22KWHCU5675D9Z4"/>
    <n v="1210"/>
    <d v="2020-12-12T00:00:00"/>
    <s v="Invoice"/>
    <n v="1513"/>
    <n v="75.650000000000006"/>
    <x v="1"/>
    <n v="120"/>
    <n v="181560"/>
    <n v="181484.35"/>
    <x v="2"/>
    <s v="Juice"/>
    <s v="CHATTISGARH"/>
    <n v="21778.121999999999"/>
    <n v="0"/>
    <n v="0"/>
    <n v="21778.121999999999"/>
    <x v="0"/>
    <x v="5"/>
  </r>
  <r>
    <s v="BIHAR"/>
    <s v="26FLQIM3417P4K6"/>
    <n v="1310"/>
    <d v="2020-03-03T00:00:00"/>
    <s v="Invoice"/>
    <n v="921"/>
    <n v="46.050000000000004"/>
    <x v="1"/>
    <n v="140"/>
    <n v="128940"/>
    <n v="128893.95"/>
    <x v="3"/>
    <s v="Shampoo"/>
    <s v="DADRA AND NAGAR HAVELI AND DAMAN AND DIU (NEWLY MERGED UT)"/>
    <n v="15467.273999999999"/>
    <n v="0"/>
    <n v="0"/>
    <n v="15467.273999999999"/>
    <x v="0"/>
    <x v="6"/>
  </r>
  <r>
    <s v="BIHAR"/>
    <s v="23CEECB7723Z0R6"/>
    <n v="1310"/>
    <d v="2020-06-06T00:00:00"/>
    <s v="Invoice"/>
    <n v="2518"/>
    <n v="125.9"/>
    <x v="1"/>
    <n v="140"/>
    <n v="352520"/>
    <n v="352394.1"/>
    <x v="3"/>
    <s v="Shampoo"/>
    <s v="MADHYA PRADESH"/>
    <n v="42287.291999999994"/>
    <n v="0"/>
    <n v="0"/>
    <n v="42287.291999999994"/>
    <x v="0"/>
    <x v="7"/>
  </r>
  <r>
    <s v="BIHAR"/>
    <s v="21YLFHF7484V9W5"/>
    <n v="1210"/>
    <d v="2020-06-06T00:00:00"/>
    <s v="Invoice"/>
    <n v="1899"/>
    <n v="94.95"/>
    <x v="1"/>
    <n v="120"/>
    <n v="227880"/>
    <n v="227785.05"/>
    <x v="2"/>
    <s v="Juice"/>
    <s v="ODISHA"/>
    <n v="27334.205999999998"/>
    <n v="0"/>
    <n v="0"/>
    <n v="27334.205999999998"/>
    <x v="0"/>
    <x v="8"/>
  </r>
  <r>
    <s v="BIHAR"/>
    <s v="10EBWDE4738G5A6"/>
    <n v="1310"/>
    <d v="2020-06-06T00:00:00"/>
    <s v="Invoice"/>
    <n v="1545"/>
    <n v="77.25"/>
    <x v="1"/>
    <n v="140"/>
    <n v="216300"/>
    <n v="216222.75"/>
    <x v="3"/>
    <s v="Shampoo"/>
    <s v="BIHAR"/>
    <n v="0"/>
    <n v="12973.365"/>
    <n v="12973.365"/>
    <n v="25946.73"/>
    <x v="0"/>
    <x v="9"/>
  </r>
  <r>
    <s v="BIHAR"/>
    <s v="28DWIYA1847Y0Z4"/>
    <n v="1001"/>
    <d v="2020-06-06T00:00:00"/>
    <s v="Invoice"/>
    <n v="2470"/>
    <n v="123.5"/>
    <x v="1"/>
    <n v="45"/>
    <n v="111150"/>
    <n v="111026.5"/>
    <x v="1"/>
    <s v="Oil"/>
    <s v="ANDHRA PRADESH(BEFORE DIVISION)"/>
    <n v="13323.18"/>
    <n v="0"/>
    <n v="0"/>
    <n v="13323.18"/>
    <x v="0"/>
    <x v="10"/>
  </r>
  <r>
    <s v="BIHAR"/>
    <s v="26KUZKB4223D0Q0"/>
    <n v="1210"/>
    <d v="2020-07-07T00:00:00"/>
    <s v="Invoice"/>
    <n v="2665.5"/>
    <n v="133.27500000000001"/>
    <x v="1"/>
    <n v="120"/>
    <n v="319860"/>
    <n v="319726.72499999998"/>
    <x v="2"/>
    <s v="Juice"/>
    <s v="DADRA AND NAGAR HAVELI AND DAMAN AND DIU (NEWLY MERGED UT)"/>
    <n v="38367.206999999995"/>
    <n v="0"/>
    <n v="0"/>
    <n v="38367.206999999995"/>
    <x v="0"/>
    <x v="11"/>
  </r>
  <r>
    <s v="BIHAR"/>
    <m/>
    <n v="1210"/>
    <d v="2020-08-08T00:00:00"/>
    <s v="Invoice"/>
    <n v="958"/>
    <n v="47.900000000000006"/>
    <x v="1"/>
    <n v="120"/>
    <n v="114960"/>
    <n v="114912.1"/>
    <x v="2"/>
    <s v="Juice"/>
    <s v="No GST Number Available"/>
    <n v="13789.451999999999"/>
    <n v="0"/>
    <n v="0"/>
    <n v="13789.451999999999"/>
    <x v="1"/>
    <x v="12"/>
  </r>
  <r>
    <s v="BIHAR"/>
    <m/>
    <n v="1001"/>
    <d v="2020-09-09T00:00:00"/>
    <s v="Invoice"/>
    <n v="2146"/>
    <n v="107.30000000000001"/>
    <x v="1"/>
    <n v="45"/>
    <n v="96570"/>
    <n v="96462.7"/>
    <x v="1"/>
    <s v="Oil"/>
    <s v="No GST Number Available"/>
    <n v="11575.523999999999"/>
    <n v="0"/>
    <n v="0"/>
    <n v="11575.523999999999"/>
    <x v="1"/>
    <x v="12"/>
  </r>
  <r>
    <s v="BIHAR"/>
    <s v="26KUZKB4223D0Q0"/>
    <n v="1210"/>
    <d v="2020-10-10T00:00:00"/>
    <s v="Invoice"/>
    <n v="345"/>
    <n v="17.25"/>
    <x v="1"/>
    <n v="120"/>
    <n v="41400"/>
    <n v="41382.75"/>
    <x v="2"/>
    <s v="Juice"/>
    <s v="DADRA AND NAGAR HAVELI AND DAMAN AND DIU (NEWLY MERGED UT)"/>
    <n v="4965.9299999999994"/>
    <n v="0"/>
    <n v="0"/>
    <n v="4965.9299999999994"/>
    <x v="0"/>
    <x v="11"/>
  </r>
  <r>
    <s v="BIHAR"/>
    <s v="26KUZKB4223D0Q0"/>
    <n v="1310"/>
    <d v="2020-12-12T00:00:00"/>
    <s v="Invoice"/>
    <n v="615"/>
    <n v="30.75"/>
    <x v="1"/>
    <n v="140"/>
    <n v="86100"/>
    <n v="86069.25"/>
    <x v="3"/>
    <s v="Shampoo"/>
    <s v="DADRA AND NAGAR HAVELI AND DAMAN AND DIU (NEWLY MERGED UT)"/>
    <n v="10328.31"/>
    <n v="0"/>
    <n v="0"/>
    <n v="10328.31"/>
    <x v="0"/>
    <x v="11"/>
  </r>
  <r>
    <s v="BIHAR"/>
    <s v="28ETWDV2926V2Y1"/>
    <n v="1008"/>
    <d v="2020-02-02T00:00:00"/>
    <s v="Invoice"/>
    <n v="292"/>
    <n v="14.600000000000001"/>
    <x v="1"/>
    <n v="90"/>
    <n v="26280"/>
    <n v="26265.4"/>
    <x v="4"/>
    <s v="Soap"/>
    <s v="ANDHRA PRADESH(BEFORE DIVISION)"/>
    <n v="3151.848"/>
    <n v="0"/>
    <n v="0"/>
    <n v="3151.848"/>
    <x v="0"/>
    <x v="0"/>
  </r>
  <r>
    <s v="BIHAR"/>
    <s v="19TTWXT2113D2S2"/>
    <n v="1310"/>
    <d v="2020-02-02T00:00:00"/>
    <s v="Invoice"/>
    <n v="974"/>
    <n v="48.7"/>
    <x v="1"/>
    <n v="140"/>
    <n v="136360"/>
    <n v="136311.29999999999"/>
    <x v="3"/>
    <s v="Shampoo"/>
    <s v="WEST BENGAL"/>
    <n v="16357.355999999998"/>
    <n v="0"/>
    <n v="0"/>
    <n v="16357.355999999998"/>
    <x v="0"/>
    <x v="1"/>
  </r>
  <r>
    <s v="BIHAR"/>
    <s v="12TJJSJ1298B2I6"/>
    <n v="1004"/>
    <d v="2020-06-06T00:00:00"/>
    <s v="Invoice"/>
    <n v="2518"/>
    <n v="125.9"/>
    <x v="0"/>
    <n v="80"/>
    <n v="201440"/>
    <n v="201314.1"/>
    <x v="0"/>
    <s v="Beverage"/>
    <s v="ARUNACHAL PRADESH"/>
    <n v="56367.948000000004"/>
    <n v="0"/>
    <n v="0"/>
    <n v="56367.948000000004"/>
    <x v="0"/>
    <x v="2"/>
  </r>
  <r>
    <s v="BIHAR"/>
    <s v="18GBTUU7216J9I6"/>
    <n v="1310"/>
    <d v="2020-06-06T00:00:00"/>
    <s v="Invoice"/>
    <n v="1006"/>
    <n v="50.300000000000004"/>
    <x v="1"/>
    <n v="140"/>
    <n v="140840"/>
    <n v="140789.70000000001"/>
    <x v="3"/>
    <s v="Shampoo"/>
    <s v="ASSAM"/>
    <n v="16894.763999999999"/>
    <n v="0"/>
    <n v="0"/>
    <n v="16894.763999999999"/>
    <x v="0"/>
    <x v="3"/>
  </r>
  <r>
    <s v="BIHAR"/>
    <s v="10DQHBZ9724D9O3"/>
    <n v="1001"/>
    <d v="2020-07-07T00:00:00"/>
    <s v="Invoice"/>
    <n v="367"/>
    <n v="18.350000000000001"/>
    <x v="1"/>
    <n v="45"/>
    <n v="16515"/>
    <n v="16496.650000000001"/>
    <x v="1"/>
    <s v="Oil"/>
    <s v="BIHAR"/>
    <n v="0"/>
    <n v="989.79900000000009"/>
    <n v="989.79900000000009"/>
    <n v="1979.5980000000002"/>
    <x v="0"/>
    <x v="4"/>
  </r>
  <r>
    <s v="BIHAR"/>
    <s v="22KWHCU5675D9Z4"/>
    <n v="8420"/>
    <d v="2020-08-08T00:00:00"/>
    <s v="Invoice"/>
    <n v="883"/>
    <n v="44.150000000000006"/>
    <x v="2"/>
    <n v="750"/>
    <n v="662250"/>
    <n v="662205.85"/>
    <x v="5"/>
    <s v="Chocolates"/>
    <s v="CHATTISGARH"/>
    <n v="119197.05299999999"/>
    <n v="0"/>
    <n v="0"/>
    <n v="119197.05299999999"/>
    <x v="0"/>
    <x v="5"/>
  </r>
  <r>
    <s v="BIHAR"/>
    <s v="26FLQIM3417P4K6"/>
    <n v="1008"/>
    <d v="2020-09-09T00:00:00"/>
    <s v="Invoice"/>
    <n v="549"/>
    <n v="27.450000000000003"/>
    <x v="1"/>
    <n v="90"/>
    <n v="49410"/>
    <n v="49382.55"/>
    <x v="4"/>
    <s v="Soap"/>
    <s v="DADRA AND NAGAR HAVELI AND DAMAN AND DIU (NEWLY MERGED UT)"/>
    <n v="5925.9059999999999"/>
    <n v="0"/>
    <n v="0"/>
    <n v="5925.9059999999999"/>
    <x v="0"/>
    <x v="6"/>
  </r>
  <r>
    <s v="BIHAR"/>
    <s v="23CEECB7723Z0R6"/>
    <n v="1310"/>
    <d v="2020-09-09T00:00:00"/>
    <s v="Invoice"/>
    <n v="788"/>
    <n v="39.400000000000006"/>
    <x v="1"/>
    <n v="140"/>
    <n v="110320"/>
    <n v="110280.6"/>
    <x v="3"/>
    <s v="Shampoo"/>
    <s v="MADHYA PRADESH"/>
    <n v="13233.672"/>
    <n v="0"/>
    <n v="0"/>
    <n v="13233.672"/>
    <x v="0"/>
    <x v="7"/>
  </r>
  <r>
    <s v="BIHAR"/>
    <s v="21YLFHF7484V9W5"/>
    <n v="1004"/>
    <d v="2020-09-09T00:00:00"/>
    <s v="Invoice"/>
    <n v="2472"/>
    <n v="123.60000000000001"/>
    <x v="0"/>
    <n v="80"/>
    <n v="197760"/>
    <n v="197636.4"/>
    <x v="0"/>
    <s v="Beverage"/>
    <s v="ODISHA"/>
    <n v="55338.192000000003"/>
    <n v="0"/>
    <n v="0"/>
    <n v="55338.192000000003"/>
    <x v="0"/>
    <x v="8"/>
  </r>
  <r>
    <s v="BIHAR"/>
    <s v="10EBWDE4738G5A6"/>
    <n v="1008"/>
    <d v="2020-10-10T00:00:00"/>
    <s v="Invoice"/>
    <n v="1143"/>
    <n v="57.150000000000006"/>
    <x v="1"/>
    <n v="90"/>
    <n v="102870"/>
    <n v="102812.85"/>
    <x v="4"/>
    <s v="Soap"/>
    <s v="BIHAR"/>
    <n v="0"/>
    <n v="6168.7709999999997"/>
    <n v="6168.7709999999997"/>
    <n v="12337.541999999999"/>
    <x v="0"/>
    <x v="9"/>
  </r>
  <r>
    <s v="BIHAR"/>
    <s v="28DWIYA1847Y0Z4"/>
    <n v="1004"/>
    <d v="2020-11-11T00:00:00"/>
    <s v="Invoice"/>
    <n v="1725"/>
    <n v="86.25"/>
    <x v="0"/>
    <n v="80"/>
    <n v="138000"/>
    <n v="137913.75"/>
    <x v="0"/>
    <s v="Beverage"/>
    <s v="ANDHRA PRADESH(BEFORE DIVISION)"/>
    <n v="38615.850000000006"/>
    <n v="0"/>
    <n v="0"/>
    <n v="38615.850000000006"/>
    <x v="0"/>
    <x v="10"/>
  </r>
  <r>
    <s v="BIHAR"/>
    <s v="26KUZKB4223D0Q0"/>
    <n v="8420"/>
    <d v="2020-11-11T00:00:00"/>
    <s v="Invoice"/>
    <n v="912"/>
    <n v="45.6"/>
    <x v="2"/>
    <n v="750"/>
    <n v="684000"/>
    <n v="683954.4"/>
    <x v="5"/>
    <s v="Chocolates"/>
    <s v="DADRA AND NAGAR HAVELI AND DAMAN AND DIU (NEWLY MERGED UT)"/>
    <n v="123111.792"/>
    <n v="0"/>
    <n v="0"/>
    <n v="123111.792"/>
    <x v="0"/>
    <x v="11"/>
  </r>
  <r>
    <s v="BIHAR"/>
    <s v="26KUZKB4223D0Q0"/>
    <n v="1004"/>
    <d v="2020-12-12T00:00:00"/>
    <s v="Invoice"/>
    <n v="2152"/>
    <n v="107.60000000000001"/>
    <x v="0"/>
    <n v="80"/>
    <n v="172160"/>
    <n v="172052.4"/>
    <x v="0"/>
    <s v="Beverage"/>
    <s v="DADRA AND NAGAR HAVELI AND DAMAN AND DIU (NEWLY MERGED UT)"/>
    <n v="48174.672000000006"/>
    <n v="0"/>
    <n v="0"/>
    <n v="48174.672000000006"/>
    <x v="0"/>
    <x v="11"/>
  </r>
  <r>
    <s v="BIHAR"/>
    <s v="26KUZKB4223D0Q0"/>
    <n v="1001"/>
    <d v="2020-12-12T00:00:00"/>
    <s v="Invoice"/>
    <n v="1817"/>
    <n v="90.850000000000009"/>
    <x v="1"/>
    <n v="45"/>
    <n v="81765"/>
    <n v="81674.149999999994"/>
    <x v="1"/>
    <s v="Oil"/>
    <s v="DADRA AND NAGAR HAVELI AND DAMAN AND DIU (NEWLY MERGED UT)"/>
    <n v="9800.8979999999992"/>
    <n v="0"/>
    <n v="0"/>
    <n v="9800.8979999999992"/>
    <x v="0"/>
    <x v="11"/>
  </r>
  <r>
    <s v="BIHAR"/>
    <s v="28ETWDV2926V2Y1"/>
    <n v="1210"/>
    <d v="2020-12-12T00:00:00"/>
    <s v="Invoice"/>
    <n v="1513"/>
    <n v="75.650000000000006"/>
    <x v="1"/>
    <n v="120"/>
    <n v="181560"/>
    <n v="181484.35"/>
    <x v="2"/>
    <s v="Juice"/>
    <s v="ANDHRA PRADESH(BEFORE DIVISION)"/>
    <n v="21778.121999999999"/>
    <n v="0"/>
    <n v="0"/>
    <n v="21778.121999999999"/>
    <x v="0"/>
    <x v="0"/>
  </r>
  <r>
    <s v="BIHAR"/>
    <s v="19TTWXT2113D2S2"/>
    <n v="1310"/>
    <d v="2020-01-01T00:00:00"/>
    <s v="Invoice"/>
    <n v="1493"/>
    <n v="74.650000000000006"/>
    <x v="1"/>
    <n v="140"/>
    <n v="209020"/>
    <n v="208945.35"/>
    <x v="3"/>
    <s v="Shampoo"/>
    <s v="WEST BENGAL"/>
    <n v="25073.441999999999"/>
    <n v="0"/>
    <n v="0"/>
    <n v="25073.441999999999"/>
    <x v="0"/>
    <x v="1"/>
  </r>
  <r>
    <s v="BIHAR"/>
    <s v="12TJJSJ1298B2I6"/>
    <n v="1001"/>
    <d v="2020-02-02T00:00:00"/>
    <s v="Invoice"/>
    <n v="1804"/>
    <n v="90.2"/>
    <x v="1"/>
    <n v="45"/>
    <n v="81180"/>
    <n v="81089.8"/>
    <x v="1"/>
    <s v="Oil"/>
    <s v="ARUNACHAL PRADESH"/>
    <n v="9730.7759999999998"/>
    <n v="0"/>
    <n v="0"/>
    <n v="9730.7759999999998"/>
    <x v="0"/>
    <x v="2"/>
  </r>
  <r>
    <s v="BIHAR"/>
    <s v="18GBTUU7216J9I6"/>
    <n v="1004"/>
    <d v="2020-03-03T00:00:00"/>
    <s v="Invoice"/>
    <n v="2161"/>
    <n v="108.05000000000001"/>
    <x v="0"/>
    <n v="80"/>
    <n v="172880"/>
    <n v="172771.95"/>
    <x v="0"/>
    <s v="Beverage"/>
    <s v="ASSAM"/>
    <n v="48376.146000000008"/>
    <n v="0"/>
    <n v="0"/>
    <n v="48376.146000000008"/>
    <x v="0"/>
    <x v="3"/>
  </r>
  <r>
    <s v="BIHAR"/>
    <s v="10DQHBZ9724D9O3"/>
    <n v="1008"/>
    <d v="2020-06-06T00:00:00"/>
    <s v="Invoice"/>
    <n v="1006"/>
    <n v="50.300000000000004"/>
    <x v="1"/>
    <n v="90"/>
    <n v="90540"/>
    <n v="90489.7"/>
    <x v="4"/>
    <s v="Soap"/>
    <s v="BIHAR"/>
    <n v="0"/>
    <n v="5429.3819999999996"/>
    <n v="5429.3819999999996"/>
    <n v="10858.763999999999"/>
    <x v="0"/>
    <x v="4"/>
  </r>
  <r>
    <s v="BIHAR"/>
    <s v="22KWHCU5675D9Z4"/>
    <n v="8420"/>
    <d v="2020-06-06T00:00:00"/>
    <s v="Invoice"/>
    <n v="1545"/>
    <n v="77.25"/>
    <x v="2"/>
    <n v="750"/>
    <n v="1158750"/>
    <n v="1158672.75"/>
    <x v="5"/>
    <s v="Chocolates"/>
    <s v="CHATTISGARH"/>
    <n v="208561.095"/>
    <n v="0"/>
    <n v="0"/>
    <n v="208561.095"/>
    <x v="0"/>
    <x v="5"/>
  </r>
  <r>
    <s v="BIHAR"/>
    <s v="26FLQIM3417P4K6"/>
    <n v="1210"/>
    <d v="2020-08-08T00:00:00"/>
    <s v="Invoice"/>
    <n v="2821"/>
    <n v="141.05000000000001"/>
    <x v="1"/>
    <n v="120"/>
    <n v="338520"/>
    <n v="338378.95"/>
    <x v="2"/>
    <s v="Juice"/>
    <s v="DADRA AND NAGAR HAVELI AND DAMAN AND DIU (NEWLY MERGED UT)"/>
    <n v="40605.474000000002"/>
    <n v="0"/>
    <n v="0"/>
    <n v="40605.474000000002"/>
    <x v="0"/>
    <x v="6"/>
  </r>
  <r>
    <s v="BIHAR"/>
    <s v="23CEECB7723Z0R6"/>
    <n v="1008"/>
    <d v="2020-10-10T00:00:00"/>
    <s v="Invoice"/>
    <n v="345"/>
    <n v="17.25"/>
    <x v="1"/>
    <n v="90"/>
    <n v="31050"/>
    <n v="31032.75"/>
    <x v="4"/>
    <s v="Soap"/>
    <s v="MADHYA PRADESH"/>
    <n v="3723.93"/>
    <n v="0"/>
    <n v="0"/>
    <n v="3723.93"/>
    <x v="0"/>
    <x v="7"/>
  </r>
  <r>
    <s v="BIHAR"/>
    <s v="21YLFHF7484V9W5"/>
    <n v="1008"/>
    <d v="2020-02-02T00:00:00"/>
    <s v="Invoice"/>
    <n v="2001"/>
    <n v="100.05000000000001"/>
    <x v="1"/>
    <n v="90"/>
    <n v="180090"/>
    <n v="179989.95"/>
    <x v="4"/>
    <s v="Soap"/>
    <s v="ODISHA"/>
    <n v="21598.794000000002"/>
    <n v="0"/>
    <n v="0"/>
    <n v="21598.794000000002"/>
    <x v="0"/>
    <x v="8"/>
  </r>
  <r>
    <s v="BIHAR"/>
    <s v="10EBWDE4738G5A6"/>
    <n v="1001"/>
    <d v="2020-04-04T00:00:00"/>
    <s v="Invoice"/>
    <n v="2838"/>
    <n v="141.9"/>
    <x v="1"/>
    <n v="45"/>
    <n v="127710"/>
    <n v="127568.1"/>
    <x v="1"/>
    <s v="Oil"/>
    <s v="BIHAR"/>
    <n v="0"/>
    <n v="7654.0860000000002"/>
    <n v="7654.0860000000002"/>
    <n v="15308.172"/>
    <x v="0"/>
    <x v="9"/>
  </r>
  <r>
    <s v="BIHAR"/>
    <s v="28DWIYA1847Y0Z4"/>
    <n v="1001"/>
    <d v="2020-06-06T00:00:00"/>
    <s v="Invoice"/>
    <n v="2178"/>
    <n v="108.9"/>
    <x v="1"/>
    <n v="45"/>
    <n v="98010"/>
    <n v="97901.1"/>
    <x v="1"/>
    <s v="Oil"/>
    <s v="ANDHRA PRADESH(BEFORE DIVISION)"/>
    <n v="11748.132"/>
    <n v="0"/>
    <n v="0"/>
    <n v="11748.132"/>
    <x v="0"/>
    <x v="10"/>
  </r>
  <r>
    <s v="BIHAR"/>
    <s v="26KUZKB4223D0Q0"/>
    <n v="1004"/>
    <d v="2020-06-06T00:00:00"/>
    <s v="Invoice"/>
    <n v="888"/>
    <n v="44.400000000000006"/>
    <x v="0"/>
    <n v="80"/>
    <n v="71040"/>
    <n v="70995.600000000006"/>
    <x v="0"/>
    <s v="Beverage"/>
    <s v="DADRA AND NAGAR HAVELI AND DAMAN AND DIU (NEWLY MERGED UT)"/>
    <n v="19878.768000000004"/>
    <n v="0"/>
    <n v="0"/>
    <n v="19878.768000000004"/>
    <x v="0"/>
    <x v="11"/>
  </r>
  <r>
    <s v="BIHAR"/>
    <s v="26KUZKB4223D0Q0"/>
    <n v="1001"/>
    <d v="2020-09-09T00:00:00"/>
    <s v="Invoice"/>
    <n v="1527"/>
    <n v="76.350000000000009"/>
    <x v="1"/>
    <n v="45"/>
    <n v="68715"/>
    <n v="68638.649999999994"/>
    <x v="1"/>
    <s v="Oil"/>
    <s v="DADRA AND NAGAR HAVELI AND DAMAN AND DIU (NEWLY MERGED UT)"/>
    <n v="8236.637999999999"/>
    <n v="0"/>
    <n v="0"/>
    <n v="8236.637999999999"/>
    <x v="0"/>
    <x v="11"/>
  </r>
  <r>
    <s v="BIHAR"/>
    <s v="26KUZKB4223D0Q0"/>
    <n v="1004"/>
    <d v="2020-09-09T00:00:00"/>
    <s v="Invoice"/>
    <n v="2151"/>
    <n v="107.55000000000001"/>
    <x v="0"/>
    <n v="80"/>
    <n v="172080"/>
    <n v="171972.45"/>
    <x v="0"/>
    <s v="Beverage"/>
    <s v="DADRA AND NAGAR HAVELI AND DAMAN AND DIU (NEWLY MERGED UT)"/>
    <n v="48152.286000000007"/>
    <n v="0"/>
    <n v="0"/>
    <n v="48152.286000000007"/>
    <x v="0"/>
    <x v="11"/>
  </r>
  <r>
    <s v="BIHAR"/>
    <s v="26KUZKB4223D0Q0"/>
    <n v="1004"/>
    <d v="2020-12-12T00:00:00"/>
    <s v="Invoice"/>
    <n v="1817"/>
    <n v="90.850000000000009"/>
    <x v="0"/>
    <n v="80"/>
    <n v="145360"/>
    <n v="145269.15"/>
    <x v="0"/>
    <s v="Beverage"/>
    <s v="DADRA AND NAGAR HAVELI AND DAMAN AND DIU (NEWLY MERGED UT)"/>
    <n v="40675.362000000001"/>
    <n v="0"/>
    <n v="0"/>
    <n v="40675.362000000001"/>
    <x v="0"/>
    <x v="11"/>
  </r>
  <r>
    <s v="BIHAR"/>
    <s v="26KUZKB4223D0Q0"/>
    <n v="1001"/>
    <d v="2020-02-02T00:00:00"/>
    <s v="Invoice"/>
    <n v="2750"/>
    <n v="137.5"/>
    <x v="1"/>
    <n v="45"/>
    <n v="123750"/>
    <n v="123612.5"/>
    <x v="1"/>
    <s v="Oil"/>
    <s v="DADRA AND NAGAR HAVELI AND DAMAN AND DIU (NEWLY MERGED UT)"/>
    <n v="14833.5"/>
    <n v="0"/>
    <n v="0"/>
    <n v="14833.5"/>
    <x v="0"/>
    <x v="11"/>
  </r>
  <r>
    <s v="BIHAR"/>
    <s v="28ETWDV2926V2Y1"/>
    <n v="1210"/>
    <d v="2020-04-04T00:00:00"/>
    <s v="Invoice"/>
    <n v="1953"/>
    <n v="97.65"/>
    <x v="1"/>
    <n v="120"/>
    <n v="234360"/>
    <n v="234262.35"/>
    <x v="2"/>
    <s v="Juice"/>
    <s v="ANDHRA PRADESH(BEFORE DIVISION)"/>
    <n v="28111.482"/>
    <n v="0"/>
    <n v="0"/>
    <n v="28111.482"/>
    <x v="0"/>
    <x v="0"/>
  </r>
  <r>
    <s v="BIHAR"/>
    <s v="19TTWXT2113D2S2"/>
    <n v="1008"/>
    <d v="2020-04-04T00:00:00"/>
    <s v="Invoice"/>
    <n v="4219.5"/>
    <n v="210.97500000000002"/>
    <x v="1"/>
    <n v="90"/>
    <n v="379755"/>
    <n v="379544.02500000002"/>
    <x v="4"/>
    <s v="Soap"/>
    <s v="WEST BENGAL"/>
    <n v="45545.283000000003"/>
    <n v="0"/>
    <n v="0"/>
    <n v="45545.283000000003"/>
    <x v="0"/>
    <x v="1"/>
  </r>
  <r>
    <s v="BIHAR"/>
    <s v="12TJJSJ1298B2I6"/>
    <n v="1004"/>
    <d v="2020-06-06T00:00:00"/>
    <s v="Invoice"/>
    <n v="1899"/>
    <n v="94.95"/>
    <x v="0"/>
    <n v="80"/>
    <n v="151920"/>
    <n v="151825.04999999999"/>
    <x v="0"/>
    <s v="Beverage"/>
    <s v="ARUNACHAL PRADESH"/>
    <n v="42511.014000000003"/>
    <n v="0"/>
    <n v="0"/>
    <n v="42511.014000000003"/>
    <x v="0"/>
    <x v="2"/>
  </r>
  <r>
    <s v="BIHAR"/>
    <s v="18GBTUU7216J9I6"/>
    <n v="1001"/>
    <d v="2020-07-07T00:00:00"/>
    <s v="Invoice"/>
    <n v="1686"/>
    <n v="84.300000000000011"/>
    <x v="1"/>
    <n v="45"/>
    <n v="75870"/>
    <n v="75785.7"/>
    <x v="1"/>
    <s v="Oil"/>
    <s v="ASSAM"/>
    <n v="9094.2839999999997"/>
    <n v="0"/>
    <n v="0"/>
    <n v="9094.2839999999997"/>
    <x v="0"/>
    <x v="3"/>
  </r>
  <r>
    <s v="BIHAR"/>
    <s v="28ETWDV2926V2Y1"/>
    <n v="1210"/>
    <d v="2020-08-08T00:00:00"/>
    <s v="Invoice"/>
    <n v="2141"/>
    <n v="107.05000000000001"/>
    <x v="1"/>
    <n v="120"/>
    <n v="256920"/>
    <n v="256812.95"/>
    <x v="2"/>
    <s v="Juice"/>
    <s v="ANDHRA PRADESH(BEFORE DIVISION)"/>
    <n v="30817.554"/>
    <n v="0"/>
    <n v="0"/>
    <n v="30817.554"/>
    <x v="0"/>
    <x v="0"/>
  </r>
  <r>
    <s v="BIHAR"/>
    <s v="19TTWXT2113D2S2"/>
    <n v="1001"/>
    <d v="2020-10-10T00:00:00"/>
    <s v="Invoice"/>
    <n v="1143"/>
    <n v="57.150000000000006"/>
    <x v="1"/>
    <n v="45"/>
    <n v="51435"/>
    <n v="51377.85"/>
    <x v="1"/>
    <s v="Oil"/>
    <s v="WEST BENGAL"/>
    <n v="6165.3419999999996"/>
    <n v="0"/>
    <n v="0"/>
    <n v="6165.3419999999996"/>
    <x v="0"/>
    <x v="1"/>
  </r>
  <r>
    <s v="BIHAR"/>
    <s v="12TJJSJ1298B2I6"/>
    <n v="1008"/>
    <d v="2020-12-12T00:00:00"/>
    <s v="Invoice"/>
    <n v="615"/>
    <n v="30.75"/>
    <x v="1"/>
    <n v="90"/>
    <n v="55350"/>
    <n v="55319.25"/>
    <x v="4"/>
    <s v="Soap"/>
    <s v="ARUNACHAL PRADESH"/>
    <n v="6638.3099999999995"/>
    <n v="0"/>
    <n v="0"/>
    <n v="6638.3099999999995"/>
    <x v="0"/>
    <x v="2"/>
  </r>
  <r>
    <s v="BIHAR"/>
    <s v="18GBTUU7216J9I6"/>
    <n v="1008"/>
    <d v="2020-01-01T00:00:00"/>
    <s v="Invoice"/>
    <n v="3945"/>
    <n v="197.25"/>
    <x v="1"/>
    <n v="90"/>
    <n v="355050"/>
    <n v="354852.75"/>
    <x v="4"/>
    <s v="Soap"/>
    <s v="ASSAM"/>
    <n v="42582.33"/>
    <n v="0"/>
    <n v="0"/>
    <n v="42582.33"/>
    <x v="0"/>
    <x v="3"/>
  </r>
  <r>
    <s v="BIHAR"/>
    <s v="10DQHBZ9724D9O3"/>
    <n v="1210"/>
    <d v="2020-02-02T00:00:00"/>
    <s v="Invoice"/>
    <n v="2296"/>
    <n v="114.80000000000001"/>
    <x v="1"/>
    <n v="120"/>
    <n v="275520"/>
    <n v="275405.2"/>
    <x v="2"/>
    <s v="Juice"/>
    <s v="BIHAR"/>
    <n v="0"/>
    <n v="16524.312000000002"/>
    <n v="16524.312000000002"/>
    <n v="33048.624000000003"/>
    <x v="0"/>
    <x v="4"/>
  </r>
  <r>
    <s v="BIHAR"/>
    <s v="22KWHCU5675D9Z4"/>
    <n v="1004"/>
    <d v="2020-05-05T00:00:00"/>
    <s v="Invoice"/>
    <n v="1030"/>
    <n v="51.5"/>
    <x v="0"/>
    <n v="80"/>
    <n v="82400"/>
    <n v="82348.5"/>
    <x v="0"/>
    <s v="Beverage"/>
    <s v="CHATTISGARH"/>
    <n v="23057.58"/>
    <n v="0"/>
    <n v="0"/>
    <n v="23057.58"/>
    <x v="0"/>
    <x v="5"/>
  </r>
  <r>
    <s v="BIHAR"/>
    <s v="26FLQIM3417P4K6"/>
    <n v="1004"/>
    <d v="2020-11-11T00:00:00"/>
    <s v="Invoice"/>
    <n v="639"/>
    <n v="31.950000000000003"/>
    <x v="0"/>
    <n v="80"/>
    <n v="51120"/>
    <n v="51088.05"/>
    <x v="0"/>
    <s v="Beverage"/>
    <s v="DADRA AND NAGAR HAVELI AND DAMAN AND DIU (NEWLY MERGED UT)"/>
    <n v="14304.654000000002"/>
    <n v="0"/>
    <n v="0"/>
    <n v="14304.654000000002"/>
    <x v="0"/>
    <x v="6"/>
  </r>
  <r>
    <s v="BIHAR"/>
    <s v="23CEECB7723Z0R6"/>
    <n v="1310"/>
    <d v="2020-03-03T00:00:00"/>
    <s v="Invoice"/>
    <n v="1326"/>
    <n v="66.3"/>
    <x v="1"/>
    <n v="140"/>
    <n v="185640"/>
    <n v="185573.7"/>
    <x v="3"/>
    <s v="Shampoo"/>
    <s v="MADHYA PRADESH"/>
    <n v="22268.844000000001"/>
    <n v="0"/>
    <n v="0"/>
    <n v="22268.844000000001"/>
    <x v="0"/>
    <x v="7"/>
  </r>
  <r>
    <s v="BIHAR"/>
    <s v="21YLFHF7484V9W5"/>
    <n v="1001"/>
    <d v="2020-02-02T00:00:00"/>
    <s v="Invoice"/>
    <n v="1858"/>
    <n v="92.9"/>
    <x v="1"/>
    <n v="45"/>
    <n v="83610"/>
    <n v="83517.100000000006"/>
    <x v="1"/>
    <s v="Oil"/>
    <s v="ODISHA"/>
    <n v="10022.052"/>
    <n v="0"/>
    <n v="0"/>
    <n v="10022.052"/>
    <x v="0"/>
    <x v="8"/>
  </r>
  <r>
    <s v="BIHAR"/>
    <s v="10EBWDE4738G5A6"/>
    <n v="1004"/>
    <d v="2020-03-03T00:00:00"/>
    <s v="Invoice"/>
    <n v="1210"/>
    <n v="60.5"/>
    <x v="0"/>
    <n v="80"/>
    <n v="96800"/>
    <n v="96739.5"/>
    <x v="0"/>
    <s v="Beverage"/>
    <s v="BIHAR"/>
    <n v="0"/>
    <n v="13543.53"/>
    <n v="13543.53"/>
    <n v="27087.06"/>
    <x v="0"/>
    <x v="9"/>
  </r>
  <r>
    <s v="BIHAR"/>
    <s v="28DWIYA1847Y0Z4"/>
    <n v="1001"/>
    <d v="2020-07-07T00:00:00"/>
    <s v="Invoice"/>
    <n v="2529"/>
    <n v="126.45"/>
    <x v="1"/>
    <n v="45"/>
    <n v="113805"/>
    <n v="113678.55"/>
    <x v="1"/>
    <s v="Oil"/>
    <s v="ANDHRA PRADESH(BEFORE DIVISION)"/>
    <n v="13641.425999999999"/>
    <n v="0"/>
    <n v="0"/>
    <n v="13641.425999999999"/>
    <x v="0"/>
    <x v="10"/>
  </r>
  <r>
    <s v="BIHAR"/>
    <s v="26KUZKB4223D0Q0"/>
    <n v="1001"/>
    <d v="2020-09-09T00:00:00"/>
    <s v="Invoice"/>
    <n v="1445"/>
    <n v="72.25"/>
    <x v="1"/>
    <n v="45"/>
    <n v="65025"/>
    <n v="64952.75"/>
    <x v="1"/>
    <s v="Oil"/>
    <s v="DADRA AND NAGAR HAVELI AND DAMAN AND DIU (NEWLY MERGED UT)"/>
    <n v="7794.33"/>
    <n v="0"/>
    <n v="0"/>
    <n v="7794.33"/>
    <x v="0"/>
    <x v="11"/>
  </r>
  <r>
    <s v="BIHAR"/>
    <s v="26KUZKB4223D0Q0"/>
    <n v="1001"/>
    <d v="2020-09-09T00:00:00"/>
    <s v="Invoice"/>
    <n v="330"/>
    <n v="16.5"/>
    <x v="1"/>
    <n v="45"/>
    <n v="14850"/>
    <n v="14833.5"/>
    <x v="1"/>
    <s v="Oil"/>
    <s v="DADRA AND NAGAR HAVELI AND DAMAN AND DIU (NEWLY MERGED UT)"/>
    <n v="1780.02"/>
    <n v="0"/>
    <n v="0"/>
    <n v="1780.02"/>
    <x v="0"/>
    <x v="11"/>
  </r>
  <r>
    <s v="BIHAR"/>
    <s v="28ETWDV2926V2Y1"/>
    <n v="1210"/>
    <d v="2020-09-09T00:00:00"/>
    <s v="Invoice"/>
    <n v="2671"/>
    <n v="133.55000000000001"/>
    <x v="1"/>
    <n v="120"/>
    <n v="320520"/>
    <n v="320386.45"/>
    <x v="2"/>
    <s v="Juice"/>
    <s v="ANDHRA PRADESH(BEFORE DIVISION)"/>
    <n v="38446.374000000003"/>
    <n v="0"/>
    <n v="0"/>
    <n v="38446.374000000003"/>
    <x v="0"/>
    <x v="0"/>
  </r>
  <r>
    <s v="BIHAR"/>
    <s v="19TTWXT2113D2S2"/>
    <n v="1004"/>
    <d v="2020-10-10T00:00:00"/>
    <s v="Invoice"/>
    <n v="766"/>
    <n v="38.300000000000004"/>
    <x v="0"/>
    <n v="80"/>
    <n v="61280"/>
    <n v="61241.7"/>
    <x v="0"/>
    <s v="Beverage"/>
    <s v="WEST BENGAL"/>
    <n v="17147.675999999999"/>
    <n v="0"/>
    <n v="0"/>
    <n v="17147.675999999999"/>
    <x v="0"/>
    <x v="1"/>
  </r>
  <r>
    <s v="BIHAR"/>
    <s v="12TJJSJ1298B2I6"/>
    <n v="1001"/>
    <d v="2020-10-10T00:00:00"/>
    <s v="Invoice"/>
    <n v="494"/>
    <n v="24.700000000000003"/>
    <x v="1"/>
    <n v="45"/>
    <n v="22230"/>
    <n v="22205.3"/>
    <x v="1"/>
    <s v="Oil"/>
    <s v="ARUNACHAL PRADESH"/>
    <n v="2664.636"/>
    <n v="0"/>
    <n v="0"/>
    <n v="2664.636"/>
    <x v="0"/>
    <x v="2"/>
  </r>
  <r>
    <s v="BIHAR"/>
    <s v="18GBTUU7216J9I6"/>
    <n v="1008"/>
    <d v="2020-10-10T00:00:00"/>
    <s v="Invoice"/>
    <n v="1397"/>
    <n v="69.850000000000009"/>
    <x v="1"/>
    <n v="90"/>
    <n v="125730"/>
    <n v="125660.15"/>
    <x v="4"/>
    <s v="Soap"/>
    <s v="ASSAM"/>
    <n v="15079.217999999999"/>
    <n v="0"/>
    <n v="0"/>
    <n v="15079.217999999999"/>
    <x v="0"/>
    <x v="3"/>
  </r>
  <r>
    <s v="BIHAR"/>
    <s v="10DQHBZ9724D9O3"/>
    <n v="1004"/>
    <d v="2020-12-12T00:00:00"/>
    <s v="Invoice"/>
    <n v="2155"/>
    <n v="107.75"/>
    <x v="0"/>
    <n v="80"/>
    <n v="172400"/>
    <n v="172292.25"/>
    <x v="0"/>
    <s v="Beverage"/>
    <s v="BIHAR"/>
    <n v="0"/>
    <n v="24120.915000000001"/>
    <n v="24120.915000000001"/>
    <n v="48241.83"/>
    <x v="0"/>
    <x v="4"/>
  </r>
  <r>
    <s v="BIHAR"/>
    <s v="28ETWDV2926V2Y1"/>
    <n v="1004"/>
    <d v="2020-03-03T00:00:00"/>
    <s v="Invoice"/>
    <n v="2214"/>
    <n v="110.7"/>
    <x v="0"/>
    <n v="80"/>
    <n v="177120"/>
    <n v="177009.3"/>
    <x v="0"/>
    <s v="Beverage"/>
    <s v="ANDHRA PRADESH(BEFORE DIVISION)"/>
    <n v="49562.603999999999"/>
    <n v="0"/>
    <n v="0"/>
    <n v="49562.603999999999"/>
    <x v="0"/>
    <x v="0"/>
  </r>
  <r>
    <s v="BIHAR"/>
    <s v="19TTWXT2113D2S2"/>
    <n v="1004"/>
    <d v="2020-04-04T00:00:00"/>
    <s v="Invoice"/>
    <n v="2301"/>
    <n v="115.05000000000001"/>
    <x v="0"/>
    <n v="80"/>
    <n v="184080"/>
    <n v="183964.95"/>
    <x v="0"/>
    <s v="Beverage"/>
    <s v="WEST BENGAL"/>
    <n v="51510.186000000009"/>
    <n v="0"/>
    <n v="0"/>
    <n v="51510.186000000009"/>
    <x v="0"/>
    <x v="1"/>
  </r>
  <r>
    <s v="BIHAR"/>
    <s v="12TJJSJ1298B2I6"/>
    <n v="1001"/>
    <d v="2020-07-07T00:00:00"/>
    <s v="Invoice"/>
    <n v="1375.5"/>
    <n v="68.775000000000006"/>
    <x v="1"/>
    <n v="45"/>
    <n v="61897.5"/>
    <n v="61828.724999999999"/>
    <x v="1"/>
    <s v="Oil"/>
    <s v="ARUNACHAL PRADESH"/>
    <n v="7419.4469999999992"/>
    <n v="0"/>
    <n v="0"/>
    <n v="7419.4469999999992"/>
    <x v="0"/>
    <x v="2"/>
  </r>
  <r>
    <s v="BIHAR"/>
    <s v="18GBTUU7216J9I6"/>
    <n v="1001"/>
    <d v="2020-08-08T00:00:00"/>
    <s v="Invoice"/>
    <n v="1830"/>
    <n v="91.5"/>
    <x v="1"/>
    <n v="45"/>
    <n v="82350"/>
    <n v="82258.5"/>
    <x v="1"/>
    <s v="Oil"/>
    <s v="ASSAM"/>
    <n v="9871.02"/>
    <n v="0"/>
    <n v="0"/>
    <n v="9871.02"/>
    <x v="0"/>
    <x v="3"/>
  </r>
  <r>
    <s v="BIHAR"/>
    <s v="10DQHBZ9724D9O3"/>
    <n v="1008"/>
    <d v="2020-09-09T00:00:00"/>
    <s v="Invoice"/>
    <n v="2498"/>
    <n v="124.9"/>
    <x v="1"/>
    <n v="90"/>
    <n v="224820"/>
    <n v="224695.1"/>
    <x v="4"/>
    <s v="Soap"/>
    <s v="BIHAR"/>
    <n v="0"/>
    <n v="13481.706"/>
    <n v="13481.706"/>
    <n v="26963.412"/>
    <x v="0"/>
    <x v="4"/>
  </r>
  <r>
    <s v="BIHAR"/>
    <s v="22KWHCU5675D9Z4"/>
    <n v="1310"/>
    <d v="2020-10-10T00:00:00"/>
    <s v="Invoice"/>
    <n v="663"/>
    <n v="33.15"/>
    <x v="1"/>
    <n v="140"/>
    <n v="92820"/>
    <n v="92786.85"/>
    <x v="3"/>
    <s v="Shampoo"/>
    <s v="CHATTISGARH"/>
    <n v="11134.422"/>
    <n v="0"/>
    <n v="0"/>
    <n v="11134.422"/>
    <x v="0"/>
    <x v="5"/>
  </r>
  <r>
    <s v="BIHAR"/>
    <s v="26FLQIM3417P4K6"/>
    <n v="1004"/>
    <d v="2020-02-02T00:00:00"/>
    <s v="Invoice"/>
    <n v="1514"/>
    <n v="75.7"/>
    <x v="0"/>
    <n v="80"/>
    <n v="121120"/>
    <n v="121044.3"/>
    <x v="0"/>
    <s v="Beverage"/>
    <s v="DADRA AND NAGAR HAVELI AND DAMAN AND DIU (NEWLY MERGED UT)"/>
    <n v="33892.404000000002"/>
    <n v="0"/>
    <n v="0"/>
    <n v="33892.404000000002"/>
    <x v="0"/>
    <x v="6"/>
  </r>
  <r>
    <s v="BIHAR"/>
    <s v="23CEECB7723Z0R6"/>
    <n v="1008"/>
    <d v="2020-04-04T00:00:00"/>
    <s v="Invoice"/>
    <n v="4492.5"/>
    <n v="224.625"/>
    <x v="1"/>
    <n v="90"/>
    <n v="404325"/>
    <n v="404100.375"/>
    <x v="4"/>
    <s v="Soap"/>
    <s v="MADHYA PRADESH"/>
    <n v="48492.044999999998"/>
    <n v="0"/>
    <n v="0"/>
    <n v="48492.044999999998"/>
    <x v="0"/>
    <x v="7"/>
  </r>
  <r>
    <s v="BIHAR"/>
    <s v="21YLFHF7484V9W5"/>
    <n v="1008"/>
    <d v="2020-06-06T00:00:00"/>
    <s v="Invoice"/>
    <n v="727"/>
    <n v="36.35"/>
    <x v="1"/>
    <n v="90"/>
    <n v="65430"/>
    <n v="65393.65"/>
    <x v="4"/>
    <s v="Soap"/>
    <s v="ODISHA"/>
    <n v="7847.2380000000003"/>
    <n v="0"/>
    <n v="0"/>
    <n v="7847.2380000000003"/>
    <x v="0"/>
    <x v="8"/>
  </r>
  <r>
    <s v="BIHAR"/>
    <s v="10EBWDE4738G5A6"/>
    <n v="1008"/>
    <d v="2020-06-06T00:00:00"/>
    <s v="Invoice"/>
    <n v="787"/>
    <n v="39.35"/>
    <x v="1"/>
    <n v="90"/>
    <n v="70830"/>
    <n v="70790.649999999994"/>
    <x v="4"/>
    <s v="Soap"/>
    <s v="BIHAR"/>
    <n v="0"/>
    <n v="4247.4389999999994"/>
    <n v="4247.4389999999994"/>
    <n v="8494.8779999999988"/>
    <x v="0"/>
    <x v="9"/>
  </r>
  <r>
    <s v="BIHAR"/>
    <s v="28DWIYA1847Y0Z4"/>
    <n v="1210"/>
    <d v="2020-07-07T00:00:00"/>
    <s v="Invoice"/>
    <n v="1823"/>
    <n v="91.15"/>
    <x v="1"/>
    <n v="120"/>
    <n v="218760"/>
    <n v="218668.85"/>
    <x v="2"/>
    <s v="Juice"/>
    <s v="ANDHRA PRADESH(BEFORE DIVISION)"/>
    <n v="26240.261999999999"/>
    <n v="0"/>
    <n v="0"/>
    <n v="26240.261999999999"/>
    <x v="0"/>
    <x v="10"/>
  </r>
  <r>
    <s v="BIHAR"/>
    <s v="28ETWDV2926V2Y1"/>
    <n v="1001"/>
    <d v="2020-09-09T00:00:00"/>
    <s v="Invoice"/>
    <n v="747"/>
    <n v="37.35"/>
    <x v="1"/>
    <n v="45"/>
    <n v="33615"/>
    <n v="33577.65"/>
    <x v="1"/>
    <s v="Oil"/>
    <s v="ANDHRA PRADESH(BEFORE DIVISION)"/>
    <n v="4029.3180000000002"/>
    <n v="0"/>
    <n v="0"/>
    <n v="4029.3180000000002"/>
    <x v="0"/>
    <x v="0"/>
  </r>
  <r>
    <s v="BIHAR"/>
    <s v="19TTWXT2113D2S2"/>
    <n v="1004"/>
    <d v="2020-10-10T00:00:00"/>
    <s v="Invoice"/>
    <n v="766"/>
    <n v="38.300000000000004"/>
    <x v="0"/>
    <n v="80"/>
    <n v="61280"/>
    <n v="61241.7"/>
    <x v="0"/>
    <s v="Beverage"/>
    <s v="WEST BENGAL"/>
    <n v="17147.675999999999"/>
    <n v="0"/>
    <n v="0"/>
    <n v="17147.675999999999"/>
    <x v="0"/>
    <x v="1"/>
  </r>
  <r>
    <s v="BIHAR"/>
    <s v="28ETWDV2926V2Y1"/>
    <n v="1001"/>
    <d v="2020-11-11T00:00:00"/>
    <s v="Invoice"/>
    <n v="2905"/>
    <n v="145.25"/>
    <x v="1"/>
    <n v="45"/>
    <n v="130725"/>
    <n v="130579.75"/>
    <x v="1"/>
    <s v="Oil"/>
    <s v="ANDHRA PRADESH(BEFORE DIVISION)"/>
    <n v="15669.57"/>
    <n v="0"/>
    <n v="0"/>
    <n v="15669.57"/>
    <x v="0"/>
    <x v="0"/>
  </r>
  <r>
    <s v="BIHAR"/>
    <s v="19TTWXT2113D2S2"/>
    <n v="1001"/>
    <d v="2020-12-12T00:00:00"/>
    <s v="Invoice"/>
    <n v="2155"/>
    <n v="107.75"/>
    <x v="1"/>
    <n v="45"/>
    <n v="96975"/>
    <n v="96867.25"/>
    <x v="1"/>
    <s v="Oil"/>
    <s v="WEST BENGAL"/>
    <n v="11624.07"/>
    <n v="0"/>
    <n v="0"/>
    <n v="11624.07"/>
    <x v="0"/>
    <x v="1"/>
  </r>
  <r>
    <s v="BIHAR"/>
    <s v="12TJJSJ1298B2I6"/>
    <n v="1008"/>
    <d v="2020-04-04T00:00:00"/>
    <s v="Invoice"/>
    <n v="3864"/>
    <n v="193.20000000000002"/>
    <x v="1"/>
    <n v="90"/>
    <n v="347760"/>
    <n v="347566.8"/>
    <x v="4"/>
    <s v="Soap"/>
    <s v="ARUNACHAL PRADESH"/>
    <n v="41708.015999999996"/>
    <n v="0"/>
    <n v="0"/>
    <n v="41708.015999999996"/>
    <x v="0"/>
    <x v="2"/>
  </r>
  <r>
    <s v="BIHAR"/>
    <s v="18GBTUU7216J9I6"/>
    <n v="1310"/>
    <d v="2020-05-05T00:00:00"/>
    <s v="Invoice"/>
    <n v="362"/>
    <n v="18.100000000000001"/>
    <x v="1"/>
    <n v="140"/>
    <n v="50680"/>
    <n v="50661.9"/>
    <x v="3"/>
    <s v="Shampoo"/>
    <s v="ASSAM"/>
    <n v="6079.4279999999999"/>
    <n v="0"/>
    <n v="0"/>
    <n v="6079.4279999999999"/>
    <x v="0"/>
    <x v="3"/>
  </r>
  <r>
    <s v="BIHAR"/>
    <s v="10DQHBZ9724D9O3"/>
    <n v="1001"/>
    <d v="2020-08-08T00:00:00"/>
    <s v="Invoice"/>
    <n v="923"/>
    <n v="46.150000000000006"/>
    <x v="1"/>
    <n v="45"/>
    <n v="41535"/>
    <n v="41488.85"/>
    <x v="1"/>
    <s v="Oil"/>
    <s v="BIHAR"/>
    <n v="0"/>
    <n v="2489.3309999999997"/>
    <n v="2489.3309999999997"/>
    <n v="4978.6619999999994"/>
    <x v="0"/>
    <x v="4"/>
  </r>
  <r>
    <s v="BIHAR"/>
    <s v="22KWHCU5675D9Z4"/>
    <n v="1210"/>
    <d v="2020-10-10T00:00:00"/>
    <s v="Invoice"/>
    <n v="663"/>
    <n v="33.15"/>
    <x v="1"/>
    <n v="120"/>
    <n v="79560"/>
    <n v="79526.850000000006"/>
    <x v="2"/>
    <s v="Juice"/>
    <s v="CHATTISGARH"/>
    <n v="9543.2219999999998"/>
    <n v="0"/>
    <n v="0"/>
    <n v="9543.2219999999998"/>
    <x v="0"/>
    <x v="5"/>
  </r>
  <r>
    <s v="BIHAR"/>
    <s v="26FLQIM3417P4K6"/>
    <n v="1008"/>
    <d v="2020-11-11T00:00:00"/>
    <s v="Invoice"/>
    <n v="2092"/>
    <n v="104.60000000000001"/>
    <x v="1"/>
    <n v="90"/>
    <n v="188280"/>
    <n v="188175.4"/>
    <x v="4"/>
    <s v="Soap"/>
    <s v="DADRA AND NAGAR HAVELI AND DAMAN AND DIU (NEWLY MERGED UT)"/>
    <n v="22581.047999999999"/>
    <n v="0"/>
    <n v="0"/>
    <n v="22581.047999999999"/>
    <x v="0"/>
    <x v="6"/>
  </r>
  <r>
    <s v="BIHAR"/>
    <s v="23CEECB7723Z0R6"/>
    <n v="1008"/>
    <d v="2020-03-03T00:00:00"/>
    <s v="Credit Note"/>
    <n v="263"/>
    <n v="13.15"/>
    <x v="1"/>
    <n v="90"/>
    <n v="23670"/>
    <n v="23656.85"/>
    <x v="4"/>
    <s v="Soap"/>
    <s v="MADHYA PRADESH"/>
    <n v="2838.8219999999997"/>
    <n v="0"/>
    <n v="0"/>
    <n v="2838.8219999999997"/>
    <x v="2"/>
    <x v="7"/>
  </r>
  <r>
    <s v="BIHAR"/>
    <s v="21YLFHF7484V9W5"/>
    <n v="1001"/>
    <d v="2020-04-04T00:00:00"/>
    <s v="Invoice"/>
    <n v="943.5"/>
    <n v="47.175000000000004"/>
    <x v="1"/>
    <n v="45"/>
    <n v="42457.5"/>
    <n v="42410.324999999997"/>
    <x v="1"/>
    <s v="Oil"/>
    <s v="ODISHA"/>
    <n v="5089.2389999999996"/>
    <n v="0"/>
    <n v="0"/>
    <n v="5089.2389999999996"/>
    <x v="0"/>
    <x v="8"/>
  </r>
  <r>
    <s v="BIHAR"/>
    <s v="10EBWDE4738G5A6"/>
    <n v="1210"/>
    <d v="2020-06-06T00:00:00"/>
    <s v="Invoice"/>
    <n v="727"/>
    <n v="36.35"/>
    <x v="1"/>
    <n v="120"/>
    <n v="87240"/>
    <n v="87203.65"/>
    <x v="2"/>
    <s v="Juice"/>
    <s v="BIHAR"/>
    <n v="0"/>
    <n v="5232.2189999999991"/>
    <n v="5232.2189999999991"/>
    <n v="10464.437999999998"/>
    <x v="0"/>
    <x v="9"/>
  </r>
  <r>
    <s v="BIHAR"/>
    <s v="28DWIYA1847Y0Z4"/>
    <n v="1004"/>
    <d v="2020-06-06T00:00:00"/>
    <s v="Invoice"/>
    <n v="787"/>
    <n v="39.35"/>
    <x v="0"/>
    <n v="80"/>
    <n v="62960"/>
    <n v="62920.65"/>
    <x v="0"/>
    <s v="Beverage"/>
    <s v="ANDHRA PRADESH(BEFORE DIVISION)"/>
    <n v="17617.782000000003"/>
    <n v="0"/>
    <n v="0"/>
    <n v="17617.782000000003"/>
    <x v="0"/>
    <x v="10"/>
  </r>
  <r>
    <s v="BIHAR"/>
    <s v="16MDSKH2275S0I0"/>
    <n v="1001"/>
    <d v="2020-10-10T00:00:00"/>
    <s v="Invoice"/>
    <n v="494"/>
    <n v="24.700000000000003"/>
    <x v="1"/>
    <n v="45"/>
    <n v="22230"/>
    <n v="22205.3"/>
    <x v="1"/>
    <s v="Oil"/>
    <s v="TRIPURA"/>
    <n v="2664.636"/>
    <n v="0"/>
    <n v="0"/>
    <n v="2664.636"/>
    <x v="0"/>
    <x v="13"/>
  </r>
  <r>
    <s v="BIHAR"/>
    <s v="16MDSKH2275S0I0"/>
    <n v="1001"/>
    <d v="2020-10-10T00:00:00"/>
    <s v="Invoice"/>
    <n v="1397"/>
    <n v="69.850000000000009"/>
    <x v="1"/>
    <n v="45"/>
    <n v="62865"/>
    <n v="62795.15"/>
    <x v="1"/>
    <s v="Oil"/>
    <s v="TRIPURA"/>
    <n v="7535.4179999999997"/>
    <n v="0"/>
    <n v="0"/>
    <n v="7535.4179999999997"/>
    <x v="0"/>
    <x v="13"/>
  </r>
  <r>
    <s v="BIHAR"/>
    <s v="28ETWDV2926V2Y1"/>
    <n v="1004"/>
    <d v="2020-11-11T00:00:00"/>
    <s v="Invoice"/>
    <n v="1744"/>
    <n v="87.2"/>
    <x v="0"/>
    <n v="80"/>
    <n v="139520"/>
    <n v="139432.79999999999"/>
    <x v="0"/>
    <s v="Beverage"/>
    <s v="ANDHRA PRADESH(BEFORE DIVISION)"/>
    <n v="39041.184000000001"/>
    <n v="0"/>
    <n v="0"/>
    <n v="39041.184000000001"/>
    <x v="0"/>
    <x v="0"/>
  </r>
  <r>
    <s v="BIHAR"/>
    <s v="28ETWDV2926V2Y1"/>
    <n v="1001"/>
    <d v="2020-09-09T00:00:00"/>
    <s v="Invoice"/>
    <n v="1989"/>
    <n v="99.45"/>
    <x v="1"/>
    <n v="45"/>
    <n v="89505"/>
    <n v="89405.55"/>
    <x v="1"/>
    <s v="Oil"/>
    <s v="ANDHRA PRADESH(BEFORE DIVISION)"/>
    <n v="10728.665999999999"/>
    <n v="0"/>
    <n v="0"/>
    <n v="10728.665999999999"/>
    <x v="0"/>
    <x v="0"/>
  </r>
  <r>
    <s v="BIHAR"/>
    <s v="19TTWXT2113D2S2"/>
    <n v="1210"/>
    <d v="2020-11-11T00:00:00"/>
    <s v="Invoice"/>
    <n v="321"/>
    <n v="16.05"/>
    <x v="1"/>
    <n v="120"/>
    <n v="38520"/>
    <n v="38503.949999999997"/>
    <x v="2"/>
    <s v="Juice"/>
    <s v="WEST BENGAL"/>
    <n v="4620.4739999999993"/>
    <n v="0"/>
    <n v="0"/>
    <n v="4620.4739999999993"/>
    <x v="0"/>
    <x v="1"/>
  </r>
  <r>
    <s v="BIHAR"/>
    <s v="28ETWDV2926V2Y1"/>
    <n v="1001"/>
    <d v="2020-04-04T00:00:00"/>
    <s v="Invoice"/>
    <n v="742.5"/>
    <n v="37.125"/>
    <x v="1"/>
    <n v="45"/>
    <n v="33412.5"/>
    <n v="33375.375"/>
    <x v="1"/>
    <s v="Oil"/>
    <s v="ANDHRA PRADESH(BEFORE DIVISION)"/>
    <n v="4005.0450000000001"/>
    <n v="0"/>
    <n v="0"/>
    <n v="4005.0450000000001"/>
    <x v="0"/>
    <x v="0"/>
  </r>
  <r>
    <s v="BIHAR"/>
    <s v="19TTWXT2113D2S2"/>
    <n v="1004"/>
    <d v="2020-10-10T00:00:00"/>
    <s v="Invoice"/>
    <n v="1295"/>
    <n v="64.75"/>
    <x v="0"/>
    <n v="80"/>
    <n v="103600"/>
    <n v="103535.25"/>
    <x v="0"/>
    <s v="Beverage"/>
    <s v="WEST BENGAL"/>
    <n v="28989.870000000003"/>
    <n v="0"/>
    <n v="0"/>
    <n v="28989.870000000003"/>
    <x v="0"/>
    <x v="1"/>
  </r>
  <r>
    <s v="BIHAR"/>
    <s v="12TJJSJ1298B2I6"/>
    <n v="1210"/>
    <d v="2020-10-10T00:00:00"/>
    <s v="Credit Note"/>
    <n v="214"/>
    <n v="10.700000000000001"/>
    <x v="1"/>
    <n v="120"/>
    <n v="25680"/>
    <n v="25669.3"/>
    <x v="2"/>
    <s v="Juice"/>
    <s v="ARUNACHAL PRADESH"/>
    <n v="3080.3159999999998"/>
    <n v="0"/>
    <n v="0"/>
    <n v="3080.3159999999998"/>
    <x v="2"/>
    <x v="2"/>
  </r>
  <r>
    <s v="BIHAR"/>
    <s v="18GBTUU7216J9I6"/>
    <n v="1004"/>
    <d v="2020-11-11T00:00:00"/>
    <s v="Invoice"/>
    <n v="2145"/>
    <n v="107.25"/>
    <x v="0"/>
    <n v="80"/>
    <n v="171600"/>
    <n v="171492.75"/>
    <x v="0"/>
    <s v="Beverage"/>
    <s v="ASSAM"/>
    <n v="48017.97"/>
    <n v="0"/>
    <n v="0"/>
    <n v="48017.97"/>
    <x v="0"/>
    <x v="3"/>
  </r>
  <r>
    <s v="BIHAR"/>
    <s v="10DQHBZ9724D9O3"/>
    <n v="1008"/>
    <d v="2020-12-12T00:00:00"/>
    <s v="Invoice"/>
    <n v="2852"/>
    <n v="142.6"/>
    <x v="1"/>
    <n v="90"/>
    <n v="256680"/>
    <n v="256537.4"/>
    <x v="4"/>
    <s v="Soap"/>
    <s v="BIHAR"/>
    <n v="0"/>
    <n v="15392.243999999999"/>
    <n v="15392.243999999999"/>
    <n v="30784.487999999998"/>
    <x v="0"/>
    <x v="4"/>
  </r>
  <r>
    <s v="BIHAR"/>
    <s v="22KWHCU5675D9Z4"/>
    <n v="1008"/>
    <d v="2020-06-06T00:00:00"/>
    <s v="Invoice"/>
    <n v="1142"/>
    <n v="57.1"/>
    <x v="1"/>
    <n v="90"/>
    <n v="102780"/>
    <n v="102722.9"/>
    <x v="4"/>
    <s v="Soap"/>
    <s v="CHATTISGARH"/>
    <n v="12326.748"/>
    <n v="0"/>
    <n v="0"/>
    <n v="12326.748"/>
    <x v="0"/>
    <x v="5"/>
  </r>
  <r>
    <s v="BIHAR"/>
    <s v="26FLQIM3417P4K6"/>
    <n v="1008"/>
    <d v="2020-10-10T00:00:00"/>
    <s v="Invoice"/>
    <n v="1566"/>
    <n v="78.300000000000011"/>
    <x v="1"/>
    <n v="90"/>
    <n v="140940"/>
    <n v="140861.70000000001"/>
    <x v="4"/>
    <s v="Soap"/>
    <s v="DADRA AND NAGAR HAVELI AND DAMAN AND DIU (NEWLY MERGED UT)"/>
    <n v="16903.404000000002"/>
    <n v="0"/>
    <n v="0"/>
    <n v="16903.404000000002"/>
    <x v="0"/>
    <x v="6"/>
  </r>
  <r>
    <s v="BIHAR"/>
    <s v="23CEECB7723Z0R6"/>
    <n v="1310"/>
    <d v="2020-11-11T00:00:00"/>
    <s v="Invoice"/>
    <n v="690"/>
    <n v="34.5"/>
    <x v="1"/>
    <n v="140"/>
    <n v="96600"/>
    <n v="96565.5"/>
    <x v="3"/>
    <s v="Shampoo"/>
    <s v="MADHYA PRADESH"/>
    <n v="11587.859999999999"/>
    <n v="0"/>
    <n v="0"/>
    <n v="11587.859999999999"/>
    <x v="0"/>
    <x v="7"/>
  </r>
  <r>
    <s v="BIHAR"/>
    <s v="21YLFHF7484V9W5"/>
    <n v="1004"/>
    <d v="2020-11-11T00:00:00"/>
    <s v="Invoice"/>
    <n v="1660"/>
    <n v="83"/>
    <x v="0"/>
    <n v="80"/>
    <n v="132800"/>
    <n v="132717"/>
    <x v="0"/>
    <s v="Beverage"/>
    <s v="ODISHA"/>
    <n v="37160.76"/>
    <n v="0"/>
    <n v="0"/>
    <n v="37160.76"/>
    <x v="0"/>
    <x v="8"/>
  </r>
  <r>
    <s v="BIHAR"/>
    <s v="10EBWDE4738G5A6"/>
    <n v="1008"/>
    <d v="2020-02-02T00:00:00"/>
    <s v="Invoice"/>
    <n v="2363"/>
    <n v="118.15"/>
    <x v="1"/>
    <n v="90"/>
    <n v="212670"/>
    <n v="212551.85"/>
    <x v="4"/>
    <s v="Soap"/>
    <s v="BIHAR"/>
    <n v="0"/>
    <n v="12753.111000000001"/>
    <n v="12753.111000000001"/>
    <n v="25506.222000000002"/>
    <x v="0"/>
    <x v="9"/>
  </r>
  <r>
    <s v="BIHAR"/>
    <s v="28DWIYA1847Y0Z4"/>
    <n v="1008"/>
    <d v="2020-05-05T00:00:00"/>
    <s v="Invoice"/>
    <n v="918"/>
    <n v="45.900000000000006"/>
    <x v="1"/>
    <n v="90"/>
    <n v="82620"/>
    <n v="82574.100000000006"/>
    <x v="4"/>
    <s v="Soap"/>
    <s v="ANDHRA PRADESH(BEFORE DIVISION)"/>
    <n v="9908.8919999999998"/>
    <n v="0"/>
    <n v="0"/>
    <n v="9908.8919999999998"/>
    <x v="0"/>
    <x v="10"/>
  </r>
  <r>
    <s v="BIHAR"/>
    <s v="16MDSKH2275S0I0"/>
    <n v="1310"/>
    <d v="2020-05-05T00:00:00"/>
    <s v="Invoice"/>
    <n v="1728"/>
    <n v="86.4"/>
    <x v="1"/>
    <n v="140"/>
    <n v="241920"/>
    <n v="241833.60000000001"/>
    <x v="3"/>
    <s v="Shampoo"/>
    <s v="TRIPURA"/>
    <n v="29020.031999999999"/>
    <n v="0"/>
    <n v="0"/>
    <n v="29020.031999999999"/>
    <x v="0"/>
    <x v="13"/>
  </r>
  <r>
    <s v="BIHAR"/>
    <s v="16MDSKH2275S0I0"/>
    <n v="1210"/>
    <d v="2020-06-06T00:00:00"/>
    <s v="Invoice"/>
    <n v="1142"/>
    <n v="57.1"/>
    <x v="1"/>
    <n v="120"/>
    <n v="137040"/>
    <n v="136982.9"/>
    <x v="2"/>
    <s v="Juice"/>
    <s v="TRIPURA"/>
    <n v="16437.948"/>
    <n v="0"/>
    <n v="0"/>
    <n v="16437.948"/>
    <x v="0"/>
    <x v="13"/>
  </r>
  <r>
    <s v="BIHAR"/>
    <s v="16MDSKH2275S0I0"/>
    <n v="1008"/>
    <d v="2020-06-06T00:00:00"/>
    <s v="Invoice"/>
    <n v="662"/>
    <n v="33.1"/>
    <x v="1"/>
    <n v="90"/>
    <n v="59580"/>
    <n v="59546.9"/>
    <x v="4"/>
    <s v="Soap"/>
    <s v="TRIPURA"/>
    <n v="7145.6279999999997"/>
    <n v="0"/>
    <n v="0"/>
    <n v="7145.6279999999997"/>
    <x v="0"/>
    <x v="13"/>
  </r>
  <r>
    <s v="BIHAR"/>
    <s v="16MDSKH2275S0I0"/>
    <n v="1008"/>
    <d v="2020-10-10T00:00:00"/>
    <s v="Invoice"/>
    <n v="1295"/>
    <n v="64.75"/>
    <x v="1"/>
    <n v="90"/>
    <n v="116550"/>
    <n v="116485.25"/>
    <x v="4"/>
    <s v="Soap"/>
    <s v="TRIPURA"/>
    <n v="13978.23"/>
    <n v="0"/>
    <n v="0"/>
    <n v="13978.23"/>
    <x v="0"/>
    <x v="13"/>
  </r>
  <r>
    <s v="BIHAR"/>
    <s v="16MDSKH2275S0I0"/>
    <n v="1001"/>
    <d v="2020-10-10T00:00:00"/>
    <s v="Invoice"/>
    <n v="809"/>
    <n v="40.450000000000003"/>
    <x v="1"/>
    <n v="45"/>
    <n v="36405"/>
    <n v="36364.550000000003"/>
    <x v="1"/>
    <s v="Oil"/>
    <s v="TRIPURA"/>
    <n v="4363.7460000000001"/>
    <n v="0"/>
    <n v="0"/>
    <n v="4363.7460000000001"/>
    <x v="0"/>
    <x v="13"/>
  </r>
  <r>
    <s v="BIHAR"/>
    <s v="16MDSKH2275S0I0"/>
    <n v="1210"/>
    <d v="2020-10-10T00:00:00"/>
    <s v="Invoice"/>
    <n v="2145"/>
    <n v="107.25"/>
    <x v="1"/>
    <n v="120"/>
    <n v="257400"/>
    <n v="257292.75"/>
    <x v="2"/>
    <s v="Juice"/>
    <s v="TRIPURA"/>
    <n v="30875.129999999997"/>
    <n v="0"/>
    <n v="0"/>
    <n v="30875.129999999997"/>
    <x v="0"/>
    <x v="13"/>
  </r>
  <r>
    <s v="BIHAR"/>
    <s v="16MDSKH2275S0I0"/>
    <n v="1001"/>
    <d v="2020-11-11T00:00:00"/>
    <s v="Invoice"/>
    <n v="1785"/>
    <n v="89.25"/>
    <x v="1"/>
    <n v="45"/>
    <n v="80325"/>
    <n v="80235.75"/>
    <x v="1"/>
    <s v="Oil"/>
    <s v="TRIPURA"/>
    <n v="9628.2899999999991"/>
    <n v="0"/>
    <n v="0"/>
    <n v="9628.2899999999991"/>
    <x v="0"/>
    <x v="13"/>
  </r>
  <r>
    <s v="BIHAR"/>
    <s v="16MDSKH2275S0I0"/>
    <n v="1004"/>
    <d v="2020-12-12T00:00:00"/>
    <s v="Invoice"/>
    <n v="1916"/>
    <n v="95.800000000000011"/>
    <x v="0"/>
    <n v="80"/>
    <n v="153280"/>
    <n v="153184.20000000001"/>
    <x v="0"/>
    <s v="Beverage"/>
    <s v="TRIPURA"/>
    <n v="42891.576000000008"/>
    <n v="0"/>
    <n v="0"/>
    <n v="42891.576000000008"/>
    <x v="0"/>
    <x v="13"/>
  </r>
  <r>
    <s v="BIHAR"/>
    <s v="16MDSKH2275S0I0"/>
    <n v="1004"/>
    <d v="2020-12-12T00:00:00"/>
    <s v="Invoice"/>
    <n v="2852"/>
    <n v="142.6"/>
    <x v="0"/>
    <n v="80"/>
    <n v="228160"/>
    <n v="228017.4"/>
    <x v="0"/>
    <s v="Beverage"/>
    <s v="TRIPURA"/>
    <n v="63844.872000000003"/>
    <n v="0"/>
    <n v="0"/>
    <n v="63844.872000000003"/>
    <x v="0"/>
    <x v="13"/>
  </r>
  <r>
    <s v="BIHAR"/>
    <s v="16MDSKH2275S0I0"/>
    <n v="1310"/>
    <d v="2020-12-12T00:00:00"/>
    <s v="Invoice"/>
    <n v="2729"/>
    <n v="136.45000000000002"/>
    <x v="1"/>
    <n v="140"/>
    <n v="382060"/>
    <n v="381923.55"/>
    <x v="3"/>
    <s v="Shampoo"/>
    <s v="TRIPURA"/>
    <n v="45830.825999999994"/>
    <n v="0"/>
    <n v="0"/>
    <n v="45830.825999999994"/>
    <x v="0"/>
    <x v="13"/>
  </r>
  <r>
    <s v="BIHAR"/>
    <s v="16MDSKH2275S0I0"/>
    <n v="1004"/>
    <d v="2020-12-12T00:00:00"/>
    <s v="Invoice"/>
    <n v="1925"/>
    <n v="96.25"/>
    <x v="0"/>
    <n v="80"/>
    <n v="154000"/>
    <n v="153903.75"/>
    <x v="0"/>
    <s v="Beverage"/>
    <s v="TRIPURA"/>
    <n v="43093.05"/>
    <n v="0"/>
    <n v="0"/>
    <n v="43093.05"/>
    <x v="0"/>
    <x v="13"/>
  </r>
  <r>
    <s v="BIHAR"/>
    <s v="16MDSKH2275S0I0"/>
    <n v="1210"/>
    <d v="2020-12-12T00:00:00"/>
    <s v="Invoice"/>
    <n v="2013"/>
    <n v="100.65"/>
    <x v="1"/>
    <n v="120"/>
    <n v="241560"/>
    <n v="241459.35"/>
    <x v="2"/>
    <s v="Juice"/>
    <s v="TRIPURA"/>
    <n v="28975.121999999999"/>
    <n v="0"/>
    <n v="0"/>
    <n v="28975.121999999999"/>
    <x v="0"/>
    <x v="13"/>
  </r>
  <r>
    <s v="BIHAR"/>
    <m/>
    <n v="1001"/>
    <d v="2020-12-12T00:00:00"/>
    <s v="Invoice"/>
    <n v="1055"/>
    <n v="52.75"/>
    <x v="1"/>
    <n v="45"/>
    <n v="47475"/>
    <n v="47422.25"/>
    <x v="1"/>
    <s v="Oil"/>
    <s v="No GST Number Available"/>
    <n v="5690.67"/>
    <n v="0"/>
    <n v="0"/>
    <n v="5690.67"/>
    <x v="1"/>
    <x v="12"/>
  </r>
  <r>
    <s v="BIHAR"/>
    <s v="16MDSKH2275S0I0"/>
    <n v="1008"/>
    <d v="2020-12-12T00:00:00"/>
    <s v="Invoice"/>
    <n v="1084"/>
    <n v="54.2"/>
    <x v="1"/>
    <n v="90"/>
    <n v="97560"/>
    <n v="97505.8"/>
    <x v="4"/>
    <s v="Soap"/>
    <s v="TRIPURA"/>
    <n v="11700.696"/>
    <n v="0"/>
    <n v="0"/>
    <n v="11700.696"/>
    <x v="0"/>
    <x v="13"/>
  </r>
  <r>
    <s v="BIHAR"/>
    <s v="16MDSKH2275S0I0"/>
    <n v="1004"/>
    <d v="2020-10-10T00:00:00"/>
    <s v="Invoice"/>
    <n v="1566"/>
    <n v="78.300000000000011"/>
    <x v="0"/>
    <n v="80"/>
    <n v="125280"/>
    <n v="125201.7"/>
    <x v="0"/>
    <s v="Beverage"/>
    <s v="TRIPURA"/>
    <n v="35056.476000000002"/>
    <n v="0"/>
    <n v="0"/>
    <n v="35056.476000000002"/>
    <x v="0"/>
    <x v="13"/>
  </r>
  <r>
    <s v="BIHAR"/>
    <s v="16MDSKH2275S0I0"/>
    <n v="1310"/>
    <d v="2020-10-10T00:00:00"/>
    <s v="Invoice"/>
    <n v="2966"/>
    <n v="148.30000000000001"/>
    <x v="1"/>
    <n v="140"/>
    <n v="415240"/>
    <n v="415091.7"/>
    <x v="3"/>
    <s v="Shampoo"/>
    <s v="TRIPURA"/>
    <n v="49811.004000000001"/>
    <n v="0"/>
    <n v="0"/>
    <n v="49811.004000000001"/>
    <x v="0"/>
    <x v="13"/>
  </r>
  <r>
    <s v="BIHAR"/>
    <s v="16MDSKH2275S0I0"/>
    <n v="1001"/>
    <d v="2020-10-10T00:00:00"/>
    <s v="Invoice"/>
    <n v="2877"/>
    <n v="143.85"/>
    <x v="1"/>
    <n v="45"/>
    <n v="129465"/>
    <n v="129321.15"/>
    <x v="1"/>
    <s v="Oil"/>
    <s v="TRIPURA"/>
    <n v="15518.537999999999"/>
    <n v="0"/>
    <n v="0"/>
    <n v="15518.537999999999"/>
    <x v="0"/>
    <x v="13"/>
  </r>
  <r>
    <s v="BIHAR"/>
    <s v="16MDSKH2275S0I0"/>
    <n v="1001"/>
    <d v="2020-10-10T00:00:00"/>
    <s v="Invoice"/>
    <n v="809"/>
    <n v="40.450000000000003"/>
    <x v="1"/>
    <n v="45"/>
    <n v="36405"/>
    <n v="36364.550000000003"/>
    <x v="1"/>
    <s v="Oil"/>
    <s v="TRIPURA"/>
    <n v="4363.7460000000001"/>
    <n v="0"/>
    <n v="0"/>
    <n v="4363.7460000000001"/>
    <x v="0"/>
    <x v="13"/>
  </r>
  <r>
    <s v="BIHAR"/>
    <s v="16MDSKH2275S0I0"/>
    <n v="1310"/>
    <d v="2020-10-10T00:00:00"/>
    <s v="Invoice"/>
    <n v="2145"/>
    <n v="107.25"/>
    <x v="1"/>
    <n v="140"/>
    <n v="300300"/>
    <n v="300192.75"/>
    <x v="3"/>
    <s v="Shampoo"/>
    <s v="TRIPURA"/>
    <n v="36023.129999999997"/>
    <n v="0"/>
    <n v="0"/>
    <n v="36023.129999999997"/>
    <x v="0"/>
    <x v="13"/>
  </r>
  <r>
    <s v="BIHAR"/>
    <s v="24HJHSM2794R5X7"/>
    <n v="1310"/>
    <d v="2020-12-12T00:00:00"/>
    <s v="Invoice"/>
    <n v="1084"/>
    <n v="54.2"/>
    <x v="1"/>
    <n v="140"/>
    <n v="151760"/>
    <n v="151705.79999999999"/>
    <x v="3"/>
    <s v="Shampoo"/>
    <s v="GUJARAT"/>
    <n v="18204.695999999996"/>
    <n v="0"/>
    <n v="0"/>
    <n v="18204.695999999996"/>
    <x v="0"/>
    <x v="14"/>
  </r>
  <r>
    <s v="BIHAR"/>
    <s v="24HJHSM2794R5X7"/>
    <n v="1210"/>
    <d v="2020-06-06T00:00:00"/>
    <s v="Invoice"/>
    <n v="662"/>
    <n v="33.1"/>
    <x v="1"/>
    <n v="120"/>
    <n v="79440"/>
    <n v="79406.899999999994"/>
    <x v="2"/>
    <s v="Juice"/>
    <s v="GUJARAT"/>
    <n v="9528.8279999999995"/>
    <n v="0"/>
    <n v="0"/>
    <n v="9528.8279999999995"/>
    <x v="0"/>
    <x v="14"/>
  </r>
  <r>
    <s v="BIHAR"/>
    <s v="24HJHSM2794R5X7"/>
    <n v="1001"/>
    <d v="2020-10-10T00:00:00"/>
    <s v="Credit Note"/>
    <n v="214"/>
    <n v="10.700000000000001"/>
    <x v="1"/>
    <n v="45"/>
    <n v="9630"/>
    <n v="9619.2999999999993"/>
    <x v="1"/>
    <s v="Oil"/>
    <s v="GUJARAT"/>
    <n v="1154.3159999999998"/>
    <n v="0"/>
    <n v="0"/>
    <n v="1154.3159999999998"/>
    <x v="2"/>
    <x v="14"/>
  </r>
  <r>
    <s v="BIHAR"/>
    <s v="24HJHSM2794R5X7"/>
    <n v="1008"/>
    <d v="2020-10-10T00:00:00"/>
    <s v="Invoice"/>
    <n v="2877"/>
    <n v="143.85"/>
    <x v="1"/>
    <n v="90"/>
    <n v="258930"/>
    <n v="258786.15"/>
    <x v="4"/>
    <s v="Soap"/>
    <s v="GUJARAT"/>
    <n v="31054.338"/>
    <n v="0"/>
    <n v="0"/>
    <n v="31054.338"/>
    <x v="0"/>
    <x v="14"/>
  </r>
  <r>
    <s v="BIHAR"/>
    <s v="28ETWDV2926V2Y1"/>
    <n v="1210"/>
    <d v="2020-12-12T00:00:00"/>
    <s v="Invoice"/>
    <n v="2729"/>
    <n v="136.45000000000002"/>
    <x v="1"/>
    <n v="120"/>
    <n v="327480"/>
    <n v="327343.55"/>
    <x v="2"/>
    <s v="Juice"/>
    <s v="ANDHRA PRADESH(BEFORE DIVISION)"/>
    <n v="39281.225999999995"/>
    <n v="0"/>
    <n v="0"/>
    <n v="39281.225999999995"/>
    <x v="0"/>
    <x v="0"/>
  </r>
  <r>
    <s v="BIHAR"/>
    <s v="19TTWXT2113D2S2"/>
    <n v="1310"/>
    <d v="2020-12-12T00:00:00"/>
    <s v="Credit Note"/>
    <n v="266"/>
    <n v="13.3"/>
    <x v="1"/>
    <n v="140"/>
    <n v="37240"/>
    <n v="37226.699999999997"/>
    <x v="3"/>
    <s v="Shampoo"/>
    <s v="WEST BENGAL"/>
    <n v="4467.2039999999997"/>
    <n v="0"/>
    <n v="0"/>
    <n v="4467.2039999999997"/>
    <x v="2"/>
    <x v="1"/>
  </r>
  <r>
    <s v="BIHAR"/>
    <s v="12TJJSJ1298B2I6"/>
    <n v="1008"/>
    <d v="2020-12-12T00:00:00"/>
    <s v="Invoice"/>
    <n v="1940"/>
    <n v="97"/>
    <x v="1"/>
    <n v="90"/>
    <n v="174600"/>
    <n v="174503"/>
    <x v="4"/>
    <s v="Soap"/>
    <s v="ARUNACHAL PRADESH"/>
    <n v="20940.36"/>
    <n v="0"/>
    <n v="0"/>
    <n v="20940.36"/>
    <x v="0"/>
    <x v="2"/>
  </r>
  <r>
    <s v="BIHAR"/>
    <s v="18GBTUU7216J9I6"/>
    <n v="1008"/>
    <d v="2020-03-03T00:00:00"/>
    <s v="Credit Note"/>
    <n v="259"/>
    <n v="12.950000000000001"/>
    <x v="1"/>
    <n v="90"/>
    <n v="23310"/>
    <n v="23297.05"/>
    <x v="4"/>
    <s v="Soap"/>
    <s v="ASSAM"/>
    <n v="2795.6459999999997"/>
    <n v="0"/>
    <n v="0"/>
    <n v="2795.6459999999997"/>
    <x v="2"/>
    <x v="3"/>
  </r>
  <r>
    <s v="BIHAR"/>
    <s v="10DQHBZ9724D9O3"/>
    <n v="1008"/>
    <d v="2020-03-03T00:00:00"/>
    <s v="Invoice"/>
    <n v="1101"/>
    <n v="55.050000000000004"/>
    <x v="1"/>
    <n v="90"/>
    <n v="99090"/>
    <n v="99034.95"/>
    <x v="4"/>
    <s v="Soap"/>
    <s v="BIHAR"/>
    <n v="0"/>
    <n v="5942.0969999999998"/>
    <n v="5942.0969999999998"/>
    <n v="11884.194"/>
    <x v="0"/>
    <x v="4"/>
  </r>
  <r>
    <s v="BIHAR"/>
    <s v="22KWHCU5675D9Z4"/>
    <n v="1210"/>
    <d v="2020-05-05T00:00:00"/>
    <s v="Invoice"/>
    <n v="2276"/>
    <n v="113.80000000000001"/>
    <x v="1"/>
    <n v="120"/>
    <n v="273120"/>
    <n v="273006.2"/>
    <x v="2"/>
    <s v="Juice"/>
    <s v="CHATTISGARH"/>
    <n v="32760.743999999999"/>
    <n v="0"/>
    <n v="0"/>
    <n v="32760.743999999999"/>
    <x v="0"/>
    <x v="5"/>
  </r>
  <r>
    <s v="BIHAR"/>
    <s v="26FLQIM3417P4K6"/>
    <n v="1210"/>
    <d v="2020-10-10T00:00:00"/>
    <s v="Invoice"/>
    <n v="2966"/>
    <n v="148.30000000000001"/>
    <x v="1"/>
    <n v="120"/>
    <n v="355920"/>
    <n v="355771.7"/>
    <x v="2"/>
    <s v="Juice"/>
    <s v="DADRA AND NAGAR HAVELI AND DAMAN AND DIU (NEWLY MERGED UT)"/>
    <n v="42692.603999999999"/>
    <n v="0"/>
    <n v="0"/>
    <n v="42692.603999999999"/>
    <x v="0"/>
    <x v="6"/>
  </r>
  <r>
    <s v="BIHAR"/>
    <s v="23CEECB7723Z0R6"/>
    <n v="1004"/>
    <d v="2020-11-11T00:00:00"/>
    <s v="Invoice"/>
    <n v="1236"/>
    <n v="61.800000000000004"/>
    <x v="0"/>
    <n v="80"/>
    <n v="98880"/>
    <n v="98818.2"/>
    <x v="0"/>
    <s v="Beverage"/>
    <s v="MADHYA PRADESH"/>
    <n v="27669.096000000001"/>
    <n v="0"/>
    <n v="0"/>
    <n v="27669.096000000001"/>
    <x v="0"/>
    <x v="7"/>
  </r>
  <r>
    <s v="BIHAR"/>
    <s v="21YLFHF7484V9W5"/>
    <n v="1008"/>
    <d v="2020-11-11T00:00:00"/>
    <s v="Invoice"/>
    <n v="941"/>
    <n v="47.050000000000004"/>
    <x v="1"/>
    <n v="90"/>
    <n v="84690"/>
    <n v="84642.95"/>
    <x v="4"/>
    <s v="Soap"/>
    <s v="ODISHA"/>
    <n v="10157.153999999999"/>
    <n v="0"/>
    <n v="0"/>
    <n v="10157.153999999999"/>
    <x v="0"/>
    <x v="8"/>
  </r>
  <r>
    <s v="BIHAR"/>
    <s v="10EBWDE4738G5A6"/>
    <n v="1310"/>
    <d v="2020-12-12T00:00:00"/>
    <s v="Invoice"/>
    <n v="1916"/>
    <n v="95.800000000000011"/>
    <x v="1"/>
    <n v="140"/>
    <n v="268240"/>
    <n v="268144.2"/>
    <x v="3"/>
    <s v="Shampoo"/>
    <s v="BIHAR"/>
    <n v="0"/>
    <n v="16088.652"/>
    <n v="16088.652"/>
    <n v="32177.304"/>
    <x v="0"/>
    <x v="9"/>
  </r>
  <r>
    <s v="BIHAR"/>
    <s v="28DWIYA1847Y0Z4"/>
    <n v="1310"/>
    <d v="2020-04-04T00:00:00"/>
    <s v="Invoice"/>
    <n v="4243.5"/>
    <n v="212.17500000000001"/>
    <x v="1"/>
    <n v="140"/>
    <n v="594090"/>
    <n v="593877.82499999995"/>
    <x v="3"/>
    <s v="Shampoo"/>
    <s v="ANDHRA PRADESH(BEFORE DIVISION)"/>
    <n v="71265.338999999993"/>
    <n v="0"/>
    <n v="0"/>
    <n v="71265.338999999993"/>
    <x v="0"/>
    <x v="10"/>
  </r>
  <r>
    <s v="BIHAR"/>
    <s v="24HJHSM2794R5X7"/>
    <n v="1001"/>
    <d v="2020-04-04T00:00:00"/>
    <s v="Invoice"/>
    <n v="2580"/>
    <n v="129"/>
    <x v="1"/>
    <n v="45"/>
    <n v="116100"/>
    <n v="115971"/>
    <x v="1"/>
    <s v="Oil"/>
    <s v="GUJARAT"/>
    <n v="13916.519999999999"/>
    <n v="0"/>
    <n v="0"/>
    <n v="13916.519999999999"/>
    <x v="0"/>
    <x v="14"/>
  </r>
  <r>
    <s v="BIHAR"/>
    <s v="24HJHSM2794R5X7"/>
    <n v="1210"/>
    <d v="2020-06-06T00:00:00"/>
    <s v="Invoice"/>
    <n v="689"/>
    <n v="34.450000000000003"/>
    <x v="1"/>
    <n v="120"/>
    <n v="82680"/>
    <n v="82645.55"/>
    <x v="2"/>
    <s v="Juice"/>
    <s v="GUJARAT"/>
    <n v="9917.4660000000003"/>
    <n v="0"/>
    <n v="0"/>
    <n v="9917.4660000000003"/>
    <x v="0"/>
    <x v="14"/>
  </r>
  <r>
    <s v="BIHAR"/>
    <s v="24HJHSM2794R5X7"/>
    <n v="1310"/>
    <d v="2020-09-09T00:00:00"/>
    <s v="Invoice"/>
    <n v="1947"/>
    <n v="97.350000000000009"/>
    <x v="1"/>
    <n v="140"/>
    <n v="272580"/>
    <n v="272482.65000000002"/>
    <x v="3"/>
    <s v="Shampoo"/>
    <s v="GUJARAT"/>
    <n v="32697.918000000001"/>
    <n v="0"/>
    <n v="0"/>
    <n v="32697.918000000001"/>
    <x v="0"/>
    <x v="14"/>
  </r>
  <r>
    <s v="BIHAR"/>
    <s v="24HJHSM2794R5X7"/>
    <n v="1008"/>
    <d v="2020-12-12T00:00:00"/>
    <s v="Invoice"/>
    <n v="908"/>
    <n v="45.400000000000006"/>
    <x v="1"/>
    <n v="90"/>
    <n v="81720"/>
    <n v="81674.600000000006"/>
    <x v="4"/>
    <s v="Soap"/>
    <s v="GUJARAT"/>
    <n v="9800.9520000000011"/>
    <n v="0"/>
    <n v="0"/>
    <n v="9800.9520000000011"/>
    <x v="0"/>
    <x v="14"/>
  </r>
  <r>
    <s v="BIHAR"/>
    <s v="24HJHSM2794R5X7"/>
    <n v="1210"/>
    <d v="2020-02-02T00:00:00"/>
    <s v="Invoice"/>
    <n v="1958"/>
    <n v="97.9"/>
    <x v="1"/>
    <n v="120"/>
    <n v="234960"/>
    <n v="234862.1"/>
    <x v="2"/>
    <s v="Juice"/>
    <s v="GUJARAT"/>
    <n v="28183.452000000001"/>
    <n v="0"/>
    <n v="0"/>
    <n v="28183.452000000001"/>
    <x v="0"/>
    <x v="14"/>
  </r>
  <r>
    <s v="BIHAR"/>
    <s v="24HJHSM2794R5X7"/>
    <n v="1008"/>
    <d v="2020-06-06T00:00:00"/>
    <s v="Invoice"/>
    <n v="1901"/>
    <n v="95.050000000000011"/>
    <x v="1"/>
    <n v="90"/>
    <n v="171090"/>
    <n v="170994.95"/>
    <x v="4"/>
    <s v="Soap"/>
    <s v="GUJARAT"/>
    <n v="20519.394"/>
    <n v="0"/>
    <n v="0"/>
    <n v="20519.394"/>
    <x v="0"/>
    <x v="14"/>
  </r>
  <r>
    <s v="BIHAR"/>
    <s v="24HJHSM2794R5X7"/>
    <n v="1310"/>
    <d v="2020-09-09T00:00:00"/>
    <s v="Invoice"/>
    <n v="544"/>
    <n v="27.200000000000003"/>
    <x v="1"/>
    <n v="140"/>
    <n v="76160"/>
    <n v="76132.800000000003"/>
    <x v="3"/>
    <s v="Shampoo"/>
    <s v="GUJARAT"/>
    <n v="9135.9359999999997"/>
    <n v="0"/>
    <n v="0"/>
    <n v="9135.9359999999997"/>
    <x v="0"/>
    <x v="14"/>
  </r>
  <r>
    <s v="BIHAR"/>
    <s v="24HJHSM2794R5X7"/>
    <n v="1001"/>
    <d v="2020-09-09T00:00:00"/>
    <s v="Invoice"/>
    <n v="1797"/>
    <n v="89.850000000000009"/>
    <x v="1"/>
    <n v="45"/>
    <n v="80865"/>
    <n v="80775.149999999994"/>
    <x v="1"/>
    <s v="Oil"/>
    <s v="GUJARAT"/>
    <n v="9693.0179999999982"/>
    <n v="0"/>
    <n v="0"/>
    <n v="9693.0179999999982"/>
    <x v="0"/>
    <x v="14"/>
  </r>
  <r>
    <s v="BIHAR"/>
    <s v="28ETWDV2926V2Y1"/>
    <n v="1210"/>
    <d v="2020-12-12T00:00:00"/>
    <s v="Invoice"/>
    <n v="1287"/>
    <n v="64.350000000000009"/>
    <x v="1"/>
    <n v="120"/>
    <n v="154440"/>
    <n v="154375.65"/>
    <x v="2"/>
    <s v="Juice"/>
    <s v="ANDHRA PRADESH(BEFORE DIVISION)"/>
    <n v="18525.077999999998"/>
    <n v="0"/>
    <n v="0"/>
    <n v="18525.077999999998"/>
    <x v="0"/>
    <x v="0"/>
  </r>
  <r>
    <s v="BIHAR"/>
    <s v="19TTWXT2113D2S2"/>
    <n v="1008"/>
    <d v="2020-12-12T00:00:00"/>
    <s v="Invoice"/>
    <n v="1706"/>
    <n v="85.300000000000011"/>
    <x v="1"/>
    <n v="90"/>
    <n v="153540"/>
    <n v="153454.70000000001"/>
    <x v="4"/>
    <s v="Soap"/>
    <s v="WEST BENGAL"/>
    <n v="18414.564000000002"/>
    <n v="0"/>
    <n v="0"/>
    <n v="18414.564000000002"/>
    <x v="0"/>
    <x v="1"/>
  </r>
  <r>
    <s v="BIHAR"/>
    <s v="12TJJSJ1298B2I6"/>
    <n v="1001"/>
    <d v="2020-01-01T00:00:00"/>
    <s v="Invoice"/>
    <n v="2434.5"/>
    <n v="121.72500000000001"/>
    <x v="1"/>
    <n v="45"/>
    <n v="109552.5"/>
    <n v="109430.77499999999"/>
    <x v="1"/>
    <s v="Oil"/>
    <s v="ARUNACHAL PRADESH"/>
    <n v="13131.692999999999"/>
    <n v="0"/>
    <n v="0"/>
    <n v="13131.692999999999"/>
    <x v="0"/>
    <x v="2"/>
  </r>
  <r>
    <s v="BIHAR"/>
    <s v="18GBTUU7216J9I6"/>
    <n v="1310"/>
    <d v="2020-03-03T00:00:00"/>
    <s v="Invoice"/>
    <n v="1774"/>
    <n v="88.7"/>
    <x v="1"/>
    <n v="140"/>
    <n v="248360"/>
    <n v="248271.3"/>
    <x v="3"/>
    <s v="Shampoo"/>
    <s v="ASSAM"/>
    <n v="29792.555999999997"/>
    <n v="0"/>
    <n v="0"/>
    <n v="29792.555999999997"/>
    <x v="0"/>
    <x v="3"/>
  </r>
  <r>
    <s v="BIHAR"/>
    <s v="10DQHBZ9724D9O3"/>
    <n v="1001"/>
    <d v="2020-06-06T00:00:00"/>
    <s v="Invoice"/>
    <n v="1901"/>
    <n v="95.050000000000011"/>
    <x v="1"/>
    <n v="45"/>
    <n v="85545"/>
    <n v="85449.95"/>
    <x v="1"/>
    <s v="Oil"/>
    <s v="BIHAR"/>
    <n v="0"/>
    <n v="5126.9969999999994"/>
    <n v="5126.9969999999994"/>
    <n v="10253.993999999999"/>
    <x v="0"/>
    <x v="4"/>
  </r>
  <r>
    <s v="BIHAR"/>
    <s v="22KWHCU5675D9Z4"/>
    <n v="1210"/>
    <d v="2020-06-06T00:00:00"/>
    <s v="Invoice"/>
    <n v="689"/>
    <n v="34.450000000000003"/>
    <x v="1"/>
    <n v="120"/>
    <n v="82680"/>
    <n v="82645.55"/>
    <x v="2"/>
    <s v="Juice"/>
    <s v="CHATTISGARH"/>
    <n v="9917.4660000000003"/>
    <n v="0"/>
    <n v="0"/>
    <n v="9917.4660000000003"/>
    <x v="0"/>
    <x v="5"/>
  </r>
  <r>
    <s v="BIHAR"/>
    <s v="26FLQIM3417P4K6"/>
    <n v="1210"/>
    <d v="2020-06-06T00:00:00"/>
    <s v="Invoice"/>
    <n v="1570"/>
    <n v="78.5"/>
    <x v="1"/>
    <n v="120"/>
    <n v="188400"/>
    <n v="188321.5"/>
    <x v="2"/>
    <s v="Juice"/>
    <s v="DADRA AND NAGAR HAVELI AND DAMAN AND DIU (NEWLY MERGED UT)"/>
    <n v="22598.579999999998"/>
    <n v="0"/>
    <n v="0"/>
    <n v="22598.579999999998"/>
    <x v="0"/>
    <x v="6"/>
  </r>
  <r>
    <s v="BIHAR"/>
    <s v="23CEECB7723Z0R6"/>
    <n v="1008"/>
    <d v="2020-07-07T00:00:00"/>
    <s v="Invoice"/>
    <n v="1369.5"/>
    <n v="68.475000000000009"/>
    <x v="1"/>
    <n v="90"/>
    <n v="123255"/>
    <n v="123186.52499999999"/>
    <x v="4"/>
    <s v="Soap"/>
    <s v="MADHYA PRADESH"/>
    <n v="14782.382999999998"/>
    <n v="0"/>
    <n v="0"/>
    <n v="14782.382999999998"/>
    <x v="0"/>
    <x v="7"/>
  </r>
  <r>
    <s v="BIHAR"/>
    <s v="21YLFHF7484V9W5"/>
    <n v="1210"/>
    <d v="2020-10-10T00:00:00"/>
    <s v="Invoice"/>
    <n v="2009"/>
    <n v="100.45"/>
    <x v="1"/>
    <n v="120"/>
    <n v="241080"/>
    <n v="240979.55"/>
    <x v="2"/>
    <s v="Juice"/>
    <s v="ODISHA"/>
    <n v="28917.545999999998"/>
    <n v="0"/>
    <n v="0"/>
    <n v="28917.545999999998"/>
    <x v="0"/>
    <x v="8"/>
  </r>
  <r>
    <s v="BIHAR"/>
    <s v="10EBWDE4738G5A6"/>
    <n v="1210"/>
    <d v="2020-10-10T00:00:00"/>
    <s v="Invoice"/>
    <n v="1945"/>
    <n v="97.25"/>
    <x v="1"/>
    <n v="120"/>
    <n v="233400"/>
    <n v="233302.75"/>
    <x v="2"/>
    <s v="Juice"/>
    <s v="BIHAR"/>
    <n v="0"/>
    <n v="13998.164999999999"/>
    <n v="13998.164999999999"/>
    <n v="27996.329999999998"/>
    <x v="0"/>
    <x v="9"/>
  </r>
  <r>
    <s v="BIHAR"/>
    <s v="28DWIYA1847Y0Z4"/>
    <n v="1004"/>
    <d v="2020-12-12T00:00:00"/>
    <s v="Invoice"/>
    <n v="1287"/>
    <n v="64.350000000000009"/>
    <x v="0"/>
    <n v="80"/>
    <n v="102960"/>
    <n v="102895.65"/>
    <x v="0"/>
    <s v="Beverage"/>
    <s v="ANDHRA PRADESH(BEFORE DIVISION)"/>
    <n v="28810.782000000003"/>
    <n v="0"/>
    <n v="0"/>
    <n v="28810.782000000003"/>
    <x v="0"/>
    <x v="10"/>
  </r>
  <r>
    <s v="BIHAR"/>
    <s v="14ZBPYT0481U5J0"/>
    <n v="1008"/>
    <d v="2020-12-12T00:00:00"/>
    <s v="Invoice"/>
    <n v="1706"/>
    <n v="85.300000000000011"/>
    <x v="1"/>
    <n v="90"/>
    <n v="153540"/>
    <n v="153454.70000000001"/>
    <x v="4"/>
    <s v="Soap"/>
    <s v="MANIPUR"/>
    <n v="18414.564000000002"/>
    <n v="0"/>
    <n v="0"/>
    <n v="18414.564000000002"/>
    <x v="0"/>
    <x v="15"/>
  </r>
  <r>
    <s v="BIHAR"/>
    <s v="13XIIGF9343J7R6"/>
    <n v="1310"/>
    <d v="2020-10-10T00:00:00"/>
    <s v="Invoice"/>
    <n v="2009"/>
    <n v="100.45"/>
    <x v="1"/>
    <n v="140"/>
    <n v="281260"/>
    <n v="281159.55"/>
    <x v="3"/>
    <s v="Shampoo"/>
    <s v="NAGALAND"/>
    <n v="33739.146000000001"/>
    <n v="0"/>
    <n v="0"/>
    <n v="33739.146000000001"/>
    <x v="0"/>
    <x v="16"/>
  </r>
  <r>
    <s v="BIHAR"/>
    <s v="11OBZPZ5817B3J1"/>
    <n v="1001"/>
    <d v="2020-02-02T00:00:00"/>
    <s v="Invoice"/>
    <n v="2844"/>
    <n v="142.20000000000002"/>
    <x v="1"/>
    <n v="45"/>
    <n v="127980"/>
    <n v="127837.8"/>
    <x v="1"/>
    <s v="Oil"/>
    <s v="SIKKIM"/>
    <n v="15340.536"/>
    <n v="0"/>
    <n v="0"/>
    <n v="15340.536"/>
    <x v="0"/>
    <x v="17"/>
  </r>
  <r>
    <s v="BIHAR"/>
    <s v="21KNKZO7053B8J9"/>
    <n v="1210"/>
    <d v="2020-04-04T00:00:00"/>
    <s v="Invoice"/>
    <n v="1916"/>
    <n v="95.800000000000011"/>
    <x v="1"/>
    <n v="120"/>
    <n v="229920"/>
    <n v="229824.2"/>
    <x v="2"/>
    <s v="Juice"/>
    <s v="ODISHA"/>
    <n v="27578.903999999999"/>
    <n v="0"/>
    <n v="0"/>
    <n v="27578.903999999999"/>
    <x v="0"/>
    <x v="18"/>
  </r>
  <r>
    <s v="BIHAR"/>
    <s v="26KEIRO3147C9N4"/>
    <n v="1210"/>
    <d v="2020-06-06T00:00:00"/>
    <s v="Invoice"/>
    <n v="1570"/>
    <n v="78.5"/>
    <x v="1"/>
    <n v="120"/>
    <n v="188400"/>
    <n v="188321.5"/>
    <x v="2"/>
    <s v="Juice"/>
    <s v="DADRA AND NAGAR HAVELI AND DAMAN AND DIU (NEWLY MERGED UT)"/>
    <n v="22598.579999999998"/>
    <n v="0"/>
    <n v="0"/>
    <n v="22598.579999999998"/>
    <x v="0"/>
    <x v="19"/>
  </r>
  <r>
    <s v="BIHAR"/>
    <s v="24UDGQG6061Y0X4"/>
    <n v="1310"/>
    <d v="2020-08-08T00:00:00"/>
    <s v="Invoice"/>
    <n v="1874"/>
    <n v="93.7"/>
    <x v="1"/>
    <n v="140"/>
    <n v="262360"/>
    <n v="262266.3"/>
    <x v="3"/>
    <s v="Shampoo"/>
    <s v="GUJARAT"/>
    <n v="31471.955999999998"/>
    <n v="0"/>
    <n v="0"/>
    <n v="31471.955999999998"/>
    <x v="0"/>
    <x v="20"/>
  </r>
  <r>
    <s v="BIHAR"/>
    <s v="10DQHBZ9724D9O3"/>
    <n v="1310"/>
    <d v="2020-08-08T00:00:00"/>
    <s v="Invoice"/>
    <n v="1642"/>
    <n v="82.100000000000009"/>
    <x v="1"/>
    <n v="140"/>
    <n v="229880"/>
    <n v="229797.9"/>
    <x v="3"/>
    <s v="Shampoo"/>
    <s v="BIHAR"/>
    <n v="0"/>
    <n v="13787.874"/>
    <n v="13787.874"/>
    <n v="27575.748"/>
    <x v="0"/>
    <x v="4"/>
  </r>
  <r>
    <s v="BIHAR"/>
    <s v="22KWHCU5675D9Z4"/>
    <n v="1310"/>
    <d v="2020-10-10T00:00:00"/>
    <s v="Invoice"/>
    <n v="1945"/>
    <n v="97.25"/>
    <x v="1"/>
    <n v="140"/>
    <n v="272300"/>
    <n v="272202.75"/>
    <x v="3"/>
    <s v="Shampoo"/>
    <s v="CHATTISGARH"/>
    <n v="32664.329999999998"/>
    <n v="0"/>
    <n v="0"/>
    <n v="32664.329999999998"/>
    <x v="0"/>
    <x v="5"/>
  </r>
  <r>
    <s v="BIHAR"/>
    <s v="26FLQIM3417P4K6"/>
    <n v="1001"/>
    <d v="2020-05-05T00:00:00"/>
    <s v="Invoice"/>
    <n v="831"/>
    <n v="41.550000000000004"/>
    <x v="1"/>
    <n v="45"/>
    <n v="37395"/>
    <n v="37353.449999999997"/>
    <x v="1"/>
    <s v="Oil"/>
    <s v="DADRA AND NAGAR HAVELI AND DAMAN AND DIU (NEWLY MERGED UT)"/>
    <n v="4482.4139999999998"/>
    <n v="0"/>
    <n v="0"/>
    <n v="4482.4139999999998"/>
    <x v="0"/>
    <x v="6"/>
  </r>
  <r>
    <s v="BIHAR"/>
    <s v="23CEECB7723Z0R6"/>
    <n v="1001"/>
    <d v="2020-09-09T00:00:00"/>
    <s v="Invoice"/>
    <n v="1760"/>
    <n v="88"/>
    <x v="1"/>
    <n v="45"/>
    <n v="79200"/>
    <n v="79112"/>
    <x v="1"/>
    <s v="Oil"/>
    <s v="MADHYA PRADESH"/>
    <n v="9493.44"/>
    <n v="0"/>
    <n v="0"/>
    <n v="9493.44"/>
    <x v="0"/>
    <x v="7"/>
  </r>
  <r>
    <s v="BIHAR"/>
    <s v="21YLFHF7484V9W5"/>
    <n v="1001"/>
    <d v="2020-04-04T00:00:00"/>
    <s v="Invoice"/>
    <n v="3850.5"/>
    <n v="192.52500000000001"/>
    <x v="1"/>
    <n v="45"/>
    <n v="173272.5"/>
    <n v="173079.97500000001"/>
    <x v="1"/>
    <s v="Oil"/>
    <s v="ODISHA"/>
    <n v="20769.597000000002"/>
    <n v="0"/>
    <n v="0"/>
    <n v="20769.597000000002"/>
    <x v="0"/>
    <x v="8"/>
  </r>
  <r>
    <s v="BIHAR"/>
    <s v="10EBWDE4738G5A6"/>
    <n v="1008"/>
    <d v="2020-01-01T00:00:00"/>
    <s v="Invoice"/>
    <n v="2479"/>
    <n v="123.95"/>
    <x v="1"/>
    <n v="90"/>
    <n v="223110"/>
    <n v="222986.05"/>
    <x v="4"/>
    <s v="Soap"/>
    <s v="BIHAR"/>
    <n v="0"/>
    <n v="13379.162999999999"/>
    <n v="13379.162999999999"/>
    <n v="26758.325999999997"/>
    <x v="0"/>
    <x v="9"/>
  </r>
  <r>
    <s v="BIHAR"/>
    <s v="28DWIYA1847Y0Z4"/>
    <n v="1008"/>
    <d v="2020-10-10T00:00:00"/>
    <s v="Invoice"/>
    <n v="2031"/>
    <n v="101.55000000000001"/>
    <x v="1"/>
    <n v="90"/>
    <n v="182790"/>
    <n v="182688.45"/>
    <x v="4"/>
    <s v="Soap"/>
    <s v="ANDHRA PRADESH(BEFORE DIVISION)"/>
    <n v="21922.614000000001"/>
    <n v="0"/>
    <n v="0"/>
    <n v="21922.614000000001"/>
    <x v="0"/>
    <x v="10"/>
  </r>
  <r>
    <s v="BIHAR"/>
    <s v="24HJHSM2794R5X7"/>
    <n v="1210"/>
    <d v="2020-10-10T00:00:00"/>
    <s v="Invoice"/>
    <n v="2031"/>
    <n v="101.55000000000001"/>
    <x v="1"/>
    <n v="120"/>
    <n v="243720"/>
    <n v="243618.45"/>
    <x v="2"/>
    <s v="Juice"/>
    <s v="GUJARAT"/>
    <n v="29234.214"/>
    <n v="0"/>
    <n v="0"/>
    <n v="29234.214"/>
    <x v="0"/>
    <x v="14"/>
  </r>
  <r>
    <s v="BIHAR"/>
    <s v="24HJHSM2794R5X7"/>
    <n v="1210"/>
    <d v="2020-12-12T00:00:00"/>
    <s v="Invoice"/>
    <n v="2261"/>
    <n v="113.05000000000001"/>
    <x v="1"/>
    <n v="120"/>
    <n v="271320"/>
    <n v="271206.95"/>
    <x v="2"/>
    <s v="Juice"/>
    <s v="GUJARAT"/>
    <n v="32544.833999999999"/>
    <n v="0"/>
    <n v="0"/>
    <n v="32544.833999999999"/>
    <x v="0"/>
    <x v="14"/>
  </r>
  <r>
    <s v="BIHAR"/>
    <s v="24HJHSM2794R5X7"/>
    <n v="1310"/>
    <d v="2020-09-09T00:00:00"/>
    <s v="Invoice"/>
    <n v="736"/>
    <n v="36.800000000000004"/>
    <x v="1"/>
    <n v="140"/>
    <n v="103040"/>
    <n v="103003.2"/>
    <x v="3"/>
    <s v="Shampoo"/>
    <s v="GUJARAT"/>
    <n v="12360.384"/>
    <n v="0"/>
    <n v="0"/>
    <n v="12360.384"/>
    <x v="0"/>
    <x v="14"/>
  </r>
  <r>
    <s v="BIHAR"/>
    <s v="24HJHSM2794R5X7"/>
    <n v="1310"/>
    <d v="2020-10-10T00:00:00"/>
    <s v="Invoice"/>
    <n v="2851"/>
    <n v="142.55000000000001"/>
    <x v="1"/>
    <n v="140"/>
    <n v="399140"/>
    <n v="398997.45"/>
    <x v="3"/>
    <s v="Shampoo"/>
    <s v="GUJARAT"/>
    <n v="47879.694000000003"/>
    <n v="0"/>
    <n v="0"/>
    <n v="47879.694000000003"/>
    <x v="0"/>
    <x v="14"/>
  </r>
  <r>
    <s v="BIHAR"/>
    <s v="24HJHSM2794R5X7"/>
    <n v="1004"/>
    <d v="2020-10-10T00:00:00"/>
    <s v="Invoice"/>
    <n v="2021"/>
    <n v="101.05000000000001"/>
    <x v="0"/>
    <n v="80"/>
    <n v="161680"/>
    <n v="161578.95000000001"/>
    <x v="0"/>
    <s v="Beverage"/>
    <s v="GUJARAT"/>
    <n v="45242.106000000007"/>
    <n v="0"/>
    <n v="0"/>
    <n v="45242.106000000007"/>
    <x v="0"/>
    <x v="14"/>
  </r>
  <r>
    <s v="BIHAR"/>
    <s v="24HJHSM2794R5X7"/>
    <n v="1310"/>
    <d v="2020-12-12T00:00:00"/>
    <s v="Invoice"/>
    <n v="274"/>
    <n v="13.700000000000001"/>
    <x v="1"/>
    <n v="140"/>
    <n v="38360"/>
    <n v="38346.300000000003"/>
    <x v="3"/>
    <s v="Shampoo"/>
    <s v="GUJARAT"/>
    <n v="4601.5560000000005"/>
    <n v="0"/>
    <n v="0"/>
    <n v="4601.5560000000005"/>
    <x v="0"/>
    <x v="14"/>
  </r>
  <r>
    <s v="BIHAR"/>
    <s v="24HJHSM2794R5X7"/>
    <n v="1004"/>
    <d v="2020-03-03T00:00:00"/>
    <s v="Invoice"/>
    <n v="1967"/>
    <n v="98.350000000000009"/>
    <x v="0"/>
    <n v="80"/>
    <n v="157360"/>
    <n v="157261.65"/>
    <x v="0"/>
    <s v="Beverage"/>
    <s v="GUJARAT"/>
    <n v="44033.262000000002"/>
    <n v="0"/>
    <n v="0"/>
    <n v="44033.262000000002"/>
    <x v="0"/>
    <x v="14"/>
  </r>
  <r>
    <s v="BIHAR"/>
    <s v="28CZNZF0942M7E5"/>
    <n v="1210"/>
    <d v="2020-08-08T00:00:00"/>
    <s v="Invoice"/>
    <n v="1859"/>
    <n v="92.95"/>
    <x v="1"/>
    <n v="120"/>
    <n v="223080"/>
    <n v="222987.05"/>
    <x v="2"/>
    <s v="Juice"/>
    <s v="ANDHRA PRADESH(BEFORE DIVISION)"/>
    <n v="26758.445999999996"/>
    <n v="0"/>
    <n v="0"/>
    <n v="26758.445999999996"/>
    <x v="0"/>
    <x v="21"/>
  </r>
  <r>
    <s v="BIHAR"/>
    <s v="28ETWDV2926V2Y1"/>
    <n v="1310"/>
    <d v="2020-10-10T00:00:00"/>
    <s v="Invoice"/>
    <n v="2851"/>
    <n v="142.55000000000001"/>
    <x v="1"/>
    <n v="140"/>
    <n v="399140"/>
    <n v="398997.45"/>
    <x v="3"/>
    <s v="Shampoo"/>
    <s v="ANDHRA PRADESH(BEFORE DIVISION)"/>
    <n v="47879.694000000003"/>
    <n v="0"/>
    <n v="0"/>
    <n v="47879.694000000003"/>
    <x v="0"/>
    <x v="0"/>
  </r>
  <r>
    <s v="BIHAR"/>
    <s v="19TTWXT2113D2S2"/>
    <n v="1001"/>
    <d v="2020-10-10T00:00:00"/>
    <s v="Invoice"/>
    <n v="2021"/>
    <n v="101.05000000000001"/>
    <x v="1"/>
    <n v="45"/>
    <n v="90945"/>
    <n v="90843.95"/>
    <x v="1"/>
    <s v="Oil"/>
    <s v="WEST BENGAL"/>
    <n v="10901.273999999999"/>
    <n v="0"/>
    <n v="0"/>
    <n v="10901.273999999999"/>
    <x v="0"/>
    <x v="1"/>
  </r>
  <r>
    <s v="BIHAR"/>
    <s v="12TJJSJ1298B2I6"/>
    <n v="1004"/>
    <d v="2020-12-12T00:00:00"/>
    <s v="Invoice"/>
    <n v="1138"/>
    <n v="56.900000000000006"/>
    <x v="0"/>
    <n v="80"/>
    <n v="91040"/>
    <n v="90983.1"/>
    <x v="0"/>
    <s v="Beverage"/>
    <s v="ARUNACHAL PRADESH"/>
    <n v="25475.268000000004"/>
    <n v="0"/>
    <n v="0"/>
    <n v="25475.268000000004"/>
    <x v="0"/>
    <x v="2"/>
  </r>
  <r>
    <s v="BIHAR"/>
    <s v="18GBTUU7216J9I6"/>
    <n v="1008"/>
    <d v="2020-01-01T00:00:00"/>
    <s v="Invoice"/>
    <n v="4251"/>
    <n v="212.55"/>
    <x v="1"/>
    <n v="90"/>
    <n v="382590"/>
    <n v="382377.45"/>
    <x v="4"/>
    <s v="Soap"/>
    <s v="ASSAM"/>
    <n v="45885.294000000002"/>
    <n v="0"/>
    <n v="0"/>
    <n v="45885.294000000002"/>
    <x v="0"/>
    <x v="3"/>
  </r>
  <r>
    <s v="BIHAR"/>
    <s v="10DQHBZ9724D9O3"/>
    <n v="1004"/>
    <d v="2020-03-03T00:00:00"/>
    <s v="Invoice"/>
    <n v="795"/>
    <n v="39.75"/>
    <x v="0"/>
    <n v="80"/>
    <n v="63600"/>
    <n v="63560.25"/>
    <x v="0"/>
    <s v="Beverage"/>
    <s v="BIHAR"/>
    <n v="0"/>
    <n v="8898.4350000000013"/>
    <n v="8898.4350000000013"/>
    <n v="17796.870000000003"/>
    <x v="0"/>
    <x v="4"/>
  </r>
  <r>
    <s v="BIHAR"/>
    <s v="22KWHCU5675D9Z4"/>
    <n v="1004"/>
    <d v="2020-04-04T00:00:00"/>
    <s v="Invoice"/>
    <n v="1414.5"/>
    <n v="70.725000000000009"/>
    <x v="0"/>
    <n v="80"/>
    <n v="113160"/>
    <n v="113089.27499999999"/>
    <x v="0"/>
    <s v="Beverage"/>
    <s v="CHATTISGARH"/>
    <n v="31664.997000000003"/>
    <n v="0"/>
    <n v="0"/>
    <n v="31664.997000000003"/>
    <x v="0"/>
    <x v="5"/>
  </r>
  <r>
    <s v="BIHAR"/>
    <s v="26FLQIM3417P4K6"/>
    <n v="1008"/>
    <d v="2020-05-05T00:00:00"/>
    <s v="Invoice"/>
    <n v="2918"/>
    <n v="145.9"/>
    <x v="1"/>
    <n v="90"/>
    <n v="262620"/>
    <n v="262474.09999999998"/>
    <x v="4"/>
    <s v="Soap"/>
    <s v="DADRA AND NAGAR HAVELI AND DAMAN AND DIU (NEWLY MERGED UT)"/>
    <n v="31496.891999999996"/>
    <n v="0"/>
    <n v="0"/>
    <n v="31496.891999999996"/>
    <x v="0"/>
    <x v="6"/>
  </r>
  <r>
    <s v="BIHAR"/>
    <s v="23CEECB7723Z0R6"/>
    <n v="1004"/>
    <d v="2020-07-07T00:00:00"/>
    <s v="Invoice"/>
    <n v="3450"/>
    <n v="172.5"/>
    <x v="0"/>
    <n v="80"/>
    <n v="276000"/>
    <n v="275827.5"/>
    <x v="0"/>
    <s v="Beverage"/>
    <s v="MADHYA PRADESH"/>
    <n v="77231.700000000012"/>
    <n v="0"/>
    <n v="0"/>
    <n v="77231.700000000012"/>
    <x v="0"/>
    <x v="7"/>
  </r>
  <r>
    <s v="BIHAR"/>
    <s v="21YLFHF7484V9W5"/>
    <n v="1310"/>
    <d v="2020-07-07T00:00:00"/>
    <s v="Invoice"/>
    <n v="2988"/>
    <n v="149.4"/>
    <x v="1"/>
    <n v="140"/>
    <n v="418320"/>
    <n v="418170.6"/>
    <x v="3"/>
    <s v="Shampoo"/>
    <s v="ODISHA"/>
    <n v="50180.471999999994"/>
    <n v="0"/>
    <n v="0"/>
    <n v="50180.471999999994"/>
    <x v="0"/>
    <x v="8"/>
  </r>
  <r>
    <s v="BIHAR"/>
    <s v="10EBWDE4738G5A6"/>
    <n v="1004"/>
    <d v="2020-09-09T00:00:00"/>
    <s v="Credit Note"/>
    <n v="218"/>
    <n v="10.9"/>
    <x v="0"/>
    <n v="80"/>
    <n v="17440"/>
    <n v="17429.099999999999"/>
    <x v="0"/>
    <s v="Beverage"/>
    <s v="BIHAR"/>
    <n v="0"/>
    <n v="2440.0740000000001"/>
    <n v="2440.0740000000001"/>
    <n v="4880.1480000000001"/>
    <x v="2"/>
    <x v="9"/>
  </r>
  <r>
    <s v="BIHAR"/>
    <s v="28DWIYA1847Y0Z4"/>
    <n v="1001"/>
    <d v="2020-09-09T00:00:00"/>
    <s v="Invoice"/>
    <n v="2074"/>
    <n v="103.7"/>
    <x v="1"/>
    <n v="45"/>
    <n v="93330"/>
    <n v="93226.3"/>
    <x v="1"/>
    <s v="Oil"/>
    <s v="ANDHRA PRADESH(BEFORE DIVISION)"/>
    <n v="11187.155999999999"/>
    <n v="0"/>
    <n v="0"/>
    <n v="11187.155999999999"/>
    <x v="0"/>
    <x v="10"/>
  </r>
  <r>
    <s v="BIHAR"/>
    <s v="14ZBPYT0481U5J0"/>
    <n v="1210"/>
    <d v="2020-09-09T00:00:00"/>
    <s v="Invoice"/>
    <n v="1056"/>
    <n v="52.800000000000004"/>
    <x v="1"/>
    <n v="120"/>
    <n v="126720"/>
    <n v="126667.2"/>
    <x v="2"/>
    <s v="Juice"/>
    <s v="MANIPUR"/>
    <n v="15200.063999999998"/>
    <n v="0"/>
    <n v="0"/>
    <n v="15200.063999999998"/>
    <x v="0"/>
    <x v="15"/>
  </r>
  <r>
    <s v="BIHAR"/>
    <s v="13XIIGF9343J7R6"/>
    <n v="1210"/>
    <d v="2020-10-10T00:00:00"/>
    <s v="Invoice"/>
    <n v="671"/>
    <n v="33.550000000000004"/>
    <x v="1"/>
    <n v="120"/>
    <n v="80520"/>
    <n v="80486.45"/>
    <x v="2"/>
    <s v="Juice"/>
    <s v="NAGALAND"/>
    <n v="9658.3739999999998"/>
    <n v="0"/>
    <n v="0"/>
    <n v="9658.3739999999998"/>
    <x v="0"/>
    <x v="16"/>
  </r>
  <r>
    <s v="BIHAR"/>
    <s v="11OBZPZ5817B3J1"/>
    <n v="1210"/>
    <d v="2020-10-10T00:00:00"/>
    <s v="Invoice"/>
    <n v="1514"/>
    <n v="75.7"/>
    <x v="1"/>
    <n v="120"/>
    <n v="181680"/>
    <n v="181604.3"/>
    <x v="2"/>
    <s v="Juice"/>
    <s v="SIKKIM"/>
    <n v="21792.515999999996"/>
    <n v="0"/>
    <n v="0"/>
    <n v="21792.515999999996"/>
    <x v="0"/>
    <x v="17"/>
  </r>
  <r>
    <s v="BIHAR"/>
    <s v="21KNKZO7053B8J9"/>
    <n v="1310"/>
    <d v="2020-12-12T00:00:00"/>
    <s v="Invoice"/>
    <n v="274"/>
    <n v="13.700000000000001"/>
    <x v="1"/>
    <n v="140"/>
    <n v="38360"/>
    <n v="38346.300000000003"/>
    <x v="3"/>
    <s v="Shampoo"/>
    <s v="ODISHA"/>
    <n v="4601.5560000000005"/>
    <n v="0"/>
    <n v="0"/>
    <n v="4601.5560000000005"/>
    <x v="0"/>
    <x v="18"/>
  </r>
  <r>
    <s v="BIHAR"/>
    <s v="26KEIRO3147C9N4"/>
    <n v="1310"/>
    <d v="2020-12-12T00:00:00"/>
    <s v="Invoice"/>
    <n v="1138"/>
    <n v="56.900000000000006"/>
    <x v="1"/>
    <n v="140"/>
    <n v="159320"/>
    <n v="159263.1"/>
    <x v="3"/>
    <s v="Shampoo"/>
    <s v="DADRA AND NAGAR HAVELI AND DAMAN AND DIU (NEWLY MERGED UT)"/>
    <n v="19111.572"/>
    <n v="0"/>
    <n v="0"/>
    <n v="19111.572"/>
    <x v="0"/>
    <x v="19"/>
  </r>
  <r>
    <s v="BIHAR"/>
    <s v="24UDGQG6061Y0X4"/>
    <n v="1310"/>
    <d v="2020-03-03T00:00:00"/>
    <s v="Invoice"/>
    <n v="1465"/>
    <n v="73.25"/>
    <x v="1"/>
    <n v="140"/>
    <n v="205100"/>
    <n v="205026.75"/>
    <x v="3"/>
    <s v="Shampoo"/>
    <s v="GUJARAT"/>
    <n v="24603.21"/>
    <n v="0"/>
    <n v="0"/>
    <n v="24603.21"/>
    <x v="0"/>
    <x v="20"/>
  </r>
  <r>
    <s v="BIHAR"/>
    <s v="10DQHBZ9724D9O3"/>
    <n v="1008"/>
    <d v="2020-09-09T00:00:00"/>
    <s v="Invoice"/>
    <n v="2646"/>
    <n v="132.30000000000001"/>
    <x v="1"/>
    <n v="90"/>
    <n v="238140"/>
    <n v="238007.7"/>
    <x v="4"/>
    <s v="Soap"/>
    <s v="BIHAR"/>
    <n v="0"/>
    <n v="14280.462"/>
    <n v="14280.462"/>
    <n v="28560.923999999999"/>
    <x v="0"/>
    <x v="4"/>
  </r>
  <r>
    <s v="BIHAR"/>
    <s v="22KWHCU5675D9Z4"/>
    <n v="1004"/>
    <d v="2020-10-10T00:00:00"/>
    <s v="Invoice"/>
    <n v="2177"/>
    <n v="108.85000000000001"/>
    <x v="0"/>
    <n v="80"/>
    <n v="174160"/>
    <n v="174051.15"/>
    <x v="0"/>
    <s v="Beverage"/>
    <s v="CHATTISGARH"/>
    <n v="48734.322"/>
    <n v="0"/>
    <n v="0"/>
    <n v="48734.322"/>
    <x v="0"/>
    <x v="5"/>
  </r>
  <r>
    <s v="BIHAR"/>
    <s v="26FLQIM3417P4K6"/>
    <n v="1210"/>
    <d v="2020-05-05T00:00:00"/>
    <s v="Invoice"/>
    <n v="866"/>
    <n v="43.300000000000004"/>
    <x v="1"/>
    <n v="120"/>
    <n v="103920"/>
    <n v="103876.7"/>
    <x v="2"/>
    <s v="Juice"/>
    <s v="DADRA AND NAGAR HAVELI AND DAMAN AND DIU (NEWLY MERGED UT)"/>
    <n v="12465.204"/>
    <n v="0"/>
    <n v="0"/>
    <n v="12465.204"/>
    <x v="0"/>
    <x v="6"/>
  </r>
  <r>
    <s v="BIHAR"/>
    <s v="23CEECB7723Z0R6"/>
    <n v="1310"/>
    <d v="2020-09-09T00:00:00"/>
    <s v="Invoice"/>
    <n v="349"/>
    <n v="17.45"/>
    <x v="1"/>
    <n v="140"/>
    <n v="48860"/>
    <n v="48842.55"/>
    <x v="3"/>
    <s v="Shampoo"/>
    <s v="MADHYA PRADESH"/>
    <n v="5861.1059999999998"/>
    <n v="0"/>
    <n v="0"/>
    <n v="5861.1059999999998"/>
    <x v="0"/>
    <x v="7"/>
  </r>
  <r>
    <s v="BIHAR"/>
    <s v="21YLFHF7484V9W5"/>
    <n v="1310"/>
    <d v="2020-10-10T00:00:00"/>
    <s v="Invoice"/>
    <n v="2177"/>
    <n v="108.85000000000001"/>
    <x v="1"/>
    <n v="140"/>
    <n v="304780"/>
    <n v="304671.15000000002"/>
    <x v="3"/>
    <s v="Shampoo"/>
    <s v="ODISHA"/>
    <n v="36560.538"/>
    <n v="0"/>
    <n v="0"/>
    <n v="36560.538"/>
    <x v="0"/>
    <x v="8"/>
  </r>
  <r>
    <s v="BIHAR"/>
    <s v="10EBWDE4738G5A6"/>
    <n v="1310"/>
    <d v="2020-10-10T00:00:00"/>
    <s v="Invoice"/>
    <n v="1514"/>
    <n v="75.7"/>
    <x v="1"/>
    <n v="140"/>
    <n v="211960"/>
    <n v="211884.3"/>
    <x v="3"/>
    <s v="Shampoo"/>
    <s v="BIHAR"/>
    <n v="0"/>
    <n v="12713.057999999999"/>
    <n v="12713.057999999999"/>
    <n v="25426.115999999998"/>
    <x v="0"/>
    <x v="9"/>
  </r>
  <r>
    <s v="BIHAR"/>
    <s v="28DWIYA1847Y0Z4"/>
    <n v="1004"/>
    <d v="2020-02-02T00:00:00"/>
    <s v="Invoice"/>
    <n v="1865"/>
    <n v="93.25"/>
    <x v="0"/>
    <n v="80"/>
    <n v="149200"/>
    <n v="149106.75"/>
    <x v="0"/>
    <s v="Beverage"/>
    <s v="ANDHRA PRADESH(BEFORE DIVISION)"/>
    <n v="41749.890000000007"/>
    <n v="0"/>
    <n v="0"/>
    <n v="41749.890000000007"/>
    <x v="0"/>
    <x v="10"/>
  </r>
  <r>
    <s v="BIHAR"/>
    <s v="22CXFUN2238B9Q0"/>
    <n v="1310"/>
    <d v="2020-04-04T00:00:00"/>
    <s v="Invoice"/>
    <n v="1074"/>
    <n v="53.7"/>
    <x v="1"/>
    <n v="140"/>
    <n v="150360"/>
    <n v="150306.29999999999"/>
    <x v="3"/>
    <s v="Shampoo"/>
    <s v="CHATTISGARH"/>
    <n v="18036.755999999998"/>
    <n v="0"/>
    <n v="0"/>
    <n v="18036.755999999998"/>
    <x v="0"/>
    <x v="22"/>
  </r>
  <r>
    <s v="BIHAR"/>
    <s v="10TOASQ7349X7Q8"/>
    <n v="1008"/>
    <d v="2020-09-09T00:00:00"/>
    <s v="Invoice"/>
    <n v="1907"/>
    <n v="95.350000000000009"/>
    <x v="1"/>
    <n v="90"/>
    <n v="171630"/>
    <n v="171534.65"/>
    <x v="4"/>
    <s v="Soap"/>
    <s v="BIHAR"/>
    <n v="0"/>
    <n v="10292.079"/>
    <n v="10292.079"/>
    <n v="20584.157999999999"/>
    <x v="0"/>
    <x v="23"/>
  </r>
  <r>
    <s v="BIHAR"/>
    <s v="23XTIMZ4271T9V4"/>
    <n v="1210"/>
    <d v="2020-10-10T00:00:00"/>
    <s v="Invoice"/>
    <n v="671"/>
    <n v="33.550000000000004"/>
    <x v="1"/>
    <n v="120"/>
    <n v="80520"/>
    <n v="80486.45"/>
    <x v="2"/>
    <s v="Juice"/>
    <s v="MADHYA PRADESH"/>
    <n v="9658.3739999999998"/>
    <n v="0"/>
    <n v="0"/>
    <n v="9658.3739999999998"/>
    <x v="0"/>
    <x v="24"/>
  </r>
  <r>
    <s v="BIHAR"/>
    <s v="11ZTCPL4224U4G5"/>
    <n v="1001"/>
    <d v="2020-12-12T00:00:00"/>
    <s v="Invoice"/>
    <n v="1778"/>
    <n v="88.9"/>
    <x v="1"/>
    <n v="45"/>
    <n v="80010"/>
    <n v="79921.100000000006"/>
    <x v="1"/>
    <s v="Oil"/>
    <s v="SIKKIM"/>
    <n v="9590.5320000000011"/>
    <n v="0"/>
    <n v="0"/>
    <n v="9590.5320000000011"/>
    <x v="0"/>
    <x v="25"/>
  </r>
  <r>
    <s v="BIHAR"/>
    <s v="19CSOHW2278A7Q9"/>
    <n v="1004"/>
    <d v="2020-10-10T00:00:00"/>
    <s v="Invoice"/>
    <n v="1159"/>
    <n v="57.95"/>
    <x v="0"/>
    <n v="80"/>
    <n v="92720"/>
    <n v="92662.05"/>
    <x v="0"/>
    <s v="Beverage"/>
    <s v="WEST BENGAL"/>
    <n v="25945.374000000003"/>
    <n v="0"/>
    <n v="0"/>
    <n v="25945.374000000003"/>
    <x v="0"/>
    <x v="26"/>
  </r>
  <r>
    <s v="BIHAR"/>
    <s v="28WDPVT5346U3X9"/>
    <n v="1008"/>
    <d v="2020-01-01T00:00:00"/>
    <s v="Invoice"/>
    <n v="1372"/>
    <n v="68.600000000000009"/>
    <x v="1"/>
    <n v="90"/>
    <n v="123480"/>
    <n v="123411.4"/>
    <x v="4"/>
    <s v="Soap"/>
    <s v="ANDHRA PRADESH(BEFORE DIVISION)"/>
    <n v="14809.367999999999"/>
    <n v="0"/>
    <n v="0"/>
    <n v="14809.367999999999"/>
    <x v="0"/>
    <x v="27"/>
  </r>
  <r>
    <s v="BIHAR"/>
    <s v="17DSFIR0488I9M4"/>
    <n v="1008"/>
    <d v="2020-09-09T00:00:00"/>
    <s v="Invoice"/>
    <n v="2349"/>
    <n v="117.45"/>
    <x v="1"/>
    <n v="90"/>
    <n v="211410"/>
    <n v="211292.55"/>
    <x v="4"/>
    <s v="Soap"/>
    <s v="MEGHLAYA"/>
    <n v="25355.105999999996"/>
    <n v="0"/>
    <n v="0"/>
    <n v="25355.105999999996"/>
    <x v="0"/>
    <x v="28"/>
  </r>
  <r>
    <s v="BIHAR"/>
    <s v="28CZNZF0942M7E5"/>
    <n v="1210"/>
    <d v="2020-10-10T00:00:00"/>
    <s v="Invoice"/>
    <n v="2689"/>
    <n v="134.45000000000002"/>
    <x v="1"/>
    <n v="120"/>
    <n v="322680"/>
    <n v="322545.55"/>
    <x v="2"/>
    <s v="Juice"/>
    <s v="ANDHRA PRADESH(BEFORE DIVISION)"/>
    <n v="38705.466"/>
    <n v="0"/>
    <n v="0"/>
    <n v="38705.466"/>
    <x v="0"/>
    <x v="21"/>
  </r>
  <r>
    <s v="BIHAR"/>
    <s v="28ETWDV2926V2Y1"/>
    <n v="1210"/>
    <d v="2020-12-12T00:00:00"/>
    <s v="Invoice"/>
    <n v="2431"/>
    <n v="121.55000000000001"/>
    <x v="1"/>
    <n v="120"/>
    <n v="291720"/>
    <n v="291598.45"/>
    <x v="2"/>
    <s v="Juice"/>
    <s v="ANDHRA PRADESH(BEFORE DIVISION)"/>
    <n v="34991.813999999998"/>
    <n v="0"/>
    <n v="0"/>
    <n v="34991.813999999998"/>
    <x v="0"/>
    <x v="0"/>
  </r>
  <r>
    <s v="BIHAR"/>
    <s v="19TTWXT2113D2S2"/>
    <n v="1008"/>
    <d v="2020-12-12T00:00:00"/>
    <s v="Invoice"/>
    <n v="2431"/>
    <n v="121.55000000000001"/>
    <x v="1"/>
    <n v="90"/>
    <n v="218790"/>
    <n v="218668.45"/>
    <x v="4"/>
    <s v="Soap"/>
    <s v="WEST BENGAL"/>
    <n v="26240.214"/>
    <n v="0"/>
    <n v="0"/>
    <n v="26240.214"/>
    <x v="0"/>
    <x v="1"/>
  </r>
  <r>
    <s v="BIHAR"/>
    <s v="12TJJSJ1298B2I6"/>
    <n v="1310"/>
    <d v="2020-10-10T00:00:00"/>
    <s v="Invoice"/>
    <n v="2689"/>
    <n v="134.45000000000002"/>
    <x v="1"/>
    <n v="140"/>
    <n v="376460"/>
    <n v="376325.55"/>
    <x v="3"/>
    <s v="Shampoo"/>
    <s v="ARUNACHAL PRADESH"/>
    <n v="45159.065999999999"/>
    <n v="0"/>
    <n v="0"/>
    <n v="45159.065999999999"/>
    <x v="0"/>
    <x v="2"/>
  </r>
  <r>
    <s v="BIHAR"/>
    <s v="18GBTUU7216J9I6"/>
    <n v="1004"/>
    <d v="2020-07-07T00:00:00"/>
    <s v="Invoice"/>
    <n v="1683"/>
    <n v="84.15"/>
    <x v="0"/>
    <n v="80"/>
    <n v="134640"/>
    <n v="134555.85"/>
    <x v="0"/>
    <s v="Beverage"/>
    <s v="ASSAM"/>
    <n v="37675.638000000006"/>
    <n v="0"/>
    <n v="0"/>
    <n v="37675.638000000006"/>
    <x v="0"/>
    <x v="3"/>
  </r>
  <r>
    <s v="BIHAR"/>
    <s v="10DQHBZ9724D9O3"/>
    <n v="1310"/>
    <d v="2020-08-08T00:00:00"/>
    <s v="Invoice"/>
    <n v="1123"/>
    <n v="56.150000000000006"/>
    <x v="1"/>
    <n v="140"/>
    <n v="157220"/>
    <n v="157163.85"/>
    <x v="3"/>
    <s v="Shampoo"/>
    <s v="BIHAR"/>
    <n v="0"/>
    <n v="9429.8310000000001"/>
    <n v="9429.8310000000001"/>
    <n v="18859.662"/>
    <x v="0"/>
    <x v="4"/>
  </r>
  <r>
    <s v="BIHAR"/>
    <s v="22KWHCU5675D9Z4"/>
    <n v="1004"/>
    <d v="2020-10-10T00:00:00"/>
    <s v="Invoice"/>
    <n v="1159"/>
    <n v="57.95"/>
    <x v="0"/>
    <n v="80"/>
    <n v="92720"/>
    <n v="92662.05"/>
    <x v="0"/>
    <s v="Beverage"/>
    <s v="CHATTISGARH"/>
    <n v="25945.374000000003"/>
    <n v="0"/>
    <n v="0"/>
    <n v="25945.374000000003"/>
    <x v="0"/>
    <x v="5"/>
  </r>
  <r>
    <s v="BIHAR"/>
    <s v="26FLQIM3417P4K6"/>
    <n v="1210"/>
    <d v="2020-02-02T00:00:00"/>
    <s v="Invoice"/>
    <n v="1865"/>
    <n v="93.25"/>
    <x v="1"/>
    <n v="120"/>
    <n v="223800"/>
    <n v="223706.75"/>
    <x v="2"/>
    <s v="Juice"/>
    <s v="DADRA AND NAGAR HAVELI AND DAMAN AND DIU (NEWLY MERGED UT)"/>
    <n v="26844.809999999998"/>
    <n v="0"/>
    <n v="0"/>
    <n v="26844.809999999998"/>
    <x v="0"/>
    <x v="6"/>
  </r>
  <r>
    <s v="BIHAR"/>
    <s v="23CEECB7723Z0R6"/>
    <n v="1210"/>
    <d v="2020-02-02T00:00:00"/>
    <s v="Invoice"/>
    <n v="1116"/>
    <n v="55.800000000000004"/>
    <x v="1"/>
    <n v="120"/>
    <n v="133920"/>
    <n v="133864.20000000001"/>
    <x v="2"/>
    <s v="Juice"/>
    <s v="MADHYA PRADESH"/>
    <n v="16063.704000000002"/>
    <n v="0"/>
    <n v="0"/>
    <n v="16063.704000000002"/>
    <x v="0"/>
    <x v="7"/>
  </r>
  <r>
    <s v="BIHAR"/>
    <s v="21YLFHF7484V9W5"/>
    <n v="1210"/>
    <d v="2020-05-05T00:00:00"/>
    <s v="Invoice"/>
    <n v="1563"/>
    <n v="78.150000000000006"/>
    <x v="1"/>
    <n v="120"/>
    <n v="187560"/>
    <n v="187481.85"/>
    <x v="2"/>
    <s v="Juice"/>
    <s v="ODISHA"/>
    <n v="22497.822"/>
    <n v="0"/>
    <n v="0"/>
    <n v="22497.822"/>
    <x v="0"/>
    <x v="8"/>
  </r>
  <r>
    <s v="BIHAR"/>
    <s v="10EBWDE4738G5A6"/>
    <n v="1310"/>
    <d v="2020-06-06T00:00:00"/>
    <s v="Invoice"/>
    <n v="991"/>
    <n v="49.550000000000004"/>
    <x v="1"/>
    <n v="140"/>
    <n v="138740"/>
    <n v="138690.45000000001"/>
    <x v="3"/>
    <s v="Shampoo"/>
    <s v="BIHAR"/>
    <n v="0"/>
    <n v="8321.4269999999997"/>
    <n v="8321.4269999999997"/>
    <n v="16642.853999999999"/>
    <x v="0"/>
    <x v="9"/>
  </r>
  <r>
    <s v="BIHAR"/>
    <s v="28DWIYA1847Y0Z4"/>
    <n v="1310"/>
    <d v="2020-11-11T00:00:00"/>
    <s v="Invoice"/>
    <n v="1016"/>
    <n v="50.800000000000004"/>
    <x v="1"/>
    <n v="140"/>
    <n v="142240"/>
    <n v="142189.20000000001"/>
    <x v="3"/>
    <s v="Shampoo"/>
    <s v="ANDHRA PRADESH(BEFORE DIVISION)"/>
    <n v="17062.704000000002"/>
    <n v="0"/>
    <n v="0"/>
    <n v="17062.704000000002"/>
    <x v="0"/>
    <x v="10"/>
  </r>
  <r>
    <s v="BIHAR"/>
    <s v="14ZBPYT0481U5J0"/>
    <n v="1008"/>
    <d v="2020-11-11T00:00:00"/>
    <s v="Invoice"/>
    <n v="2791"/>
    <n v="139.55000000000001"/>
    <x v="1"/>
    <n v="90"/>
    <n v="251190"/>
    <n v="251050.45"/>
    <x v="4"/>
    <s v="Soap"/>
    <s v="MANIPUR"/>
    <n v="30126.054"/>
    <n v="0"/>
    <n v="0"/>
    <n v="30126.054"/>
    <x v="0"/>
    <x v="15"/>
  </r>
  <r>
    <s v="BIHAR"/>
    <s v="13XIIGF9343J7R6"/>
    <n v="1210"/>
    <d v="2020-12-12T00:00:00"/>
    <s v="Invoice"/>
    <n v="570"/>
    <n v="28.5"/>
    <x v="1"/>
    <n v="120"/>
    <n v="68400"/>
    <n v="68371.5"/>
    <x v="2"/>
    <s v="Juice"/>
    <s v="NAGALAND"/>
    <n v="8204.58"/>
    <n v="0"/>
    <n v="0"/>
    <n v="8204.58"/>
    <x v="0"/>
    <x v="16"/>
  </r>
  <r>
    <s v="BIHAR"/>
    <s v="11OBZPZ5817B3J1"/>
    <n v="1004"/>
    <d v="2020-12-12T00:00:00"/>
    <s v="Invoice"/>
    <n v="2487"/>
    <n v="124.35000000000001"/>
    <x v="0"/>
    <n v="80"/>
    <n v="198960"/>
    <n v="198835.65"/>
    <x v="0"/>
    <s v="Beverage"/>
    <s v="SIKKIM"/>
    <n v="55673.982000000004"/>
    <n v="0"/>
    <n v="0"/>
    <n v="55673.982000000004"/>
    <x v="0"/>
    <x v="17"/>
  </r>
  <r>
    <s v="BIHAR"/>
    <s v="21KNKZO7053B8J9"/>
    <n v="1210"/>
    <d v="2020-01-01T00:00:00"/>
    <s v="Invoice"/>
    <n v="1384.5"/>
    <n v="69.225000000000009"/>
    <x v="1"/>
    <n v="120"/>
    <n v="166140"/>
    <n v="166070.77499999999"/>
    <x v="2"/>
    <s v="Juice"/>
    <s v="ODISHA"/>
    <n v="19928.492999999999"/>
    <n v="0"/>
    <n v="0"/>
    <n v="19928.492999999999"/>
    <x v="0"/>
    <x v="18"/>
  </r>
  <r>
    <s v="BIHAR"/>
    <s v="26KEIRO3147C9N4"/>
    <n v="1310"/>
    <d v="2020-07-07T00:00:00"/>
    <s v="Invoice"/>
    <n v="3627"/>
    <n v="181.35000000000002"/>
    <x v="1"/>
    <n v="140"/>
    <n v="507780"/>
    <n v="507598.65"/>
    <x v="3"/>
    <s v="Shampoo"/>
    <s v="DADRA AND NAGAR HAVELI AND DAMAN AND DIU (NEWLY MERGED UT)"/>
    <n v="60911.838000000003"/>
    <n v="0"/>
    <n v="0"/>
    <n v="60911.838000000003"/>
    <x v="0"/>
    <x v="19"/>
  </r>
  <r>
    <s v="BIHAR"/>
    <s v="24UDGQG6061Y0X4"/>
    <n v="1210"/>
    <d v="2020-09-09T00:00:00"/>
    <s v="Invoice"/>
    <n v="720"/>
    <n v="36"/>
    <x v="1"/>
    <n v="120"/>
    <n v="86400"/>
    <n v="86364"/>
    <x v="2"/>
    <s v="Juice"/>
    <s v="GUJARAT"/>
    <n v="10363.68"/>
    <n v="0"/>
    <n v="0"/>
    <n v="10363.68"/>
    <x v="0"/>
    <x v="20"/>
  </r>
  <r>
    <s v="BIHAR"/>
    <s v="10DQHBZ9724D9O3"/>
    <n v="1004"/>
    <d v="2020-11-11T00:00:00"/>
    <s v="Invoice"/>
    <n v="2342"/>
    <n v="117.10000000000001"/>
    <x v="0"/>
    <n v="80"/>
    <n v="187360"/>
    <n v="187242.9"/>
    <x v="0"/>
    <s v="Beverage"/>
    <s v="BIHAR"/>
    <n v="0"/>
    <n v="26214.006000000001"/>
    <n v="26214.006000000001"/>
    <n v="52428.012000000002"/>
    <x v="0"/>
    <x v="4"/>
  </r>
  <r>
    <s v="BIHAR"/>
    <s v="22KWHCU5675D9Z4"/>
    <n v="1210"/>
    <d v="2020-12-12T00:00:00"/>
    <s v="Invoice"/>
    <n v="1100"/>
    <n v="55"/>
    <x v="1"/>
    <n v="120"/>
    <n v="132000"/>
    <n v="131945"/>
    <x v="2"/>
    <s v="Juice"/>
    <s v="CHATTISGARH"/>
    <n v="15833.4"/>
    <n v="0"/>
    <n v="0"/>
    <n v="15833.4"/>
    <x v="0"/>
    <x v="5"/>
  </r>
  <r>
    <s v="BIHAR"/>
    <s v="26FLQIM3417P4K6"/>
    <n v="1210"/>
    <d v="2020-02-02T00:00:00"/>
    <s v="Invoice"/>
    <n v="1303"/>
    <n v="65.150000000000006"/>
    <x v="1"/>
    <n v="120"/>
    <n v="156360"/>
    <n v="156294.85"/>
    <x v="2"/>
    <s v="Juice"/>
    <s v="DADRA AND NAGAR HAVELI AND DAMAN AND DIU (NEWLY MERGED UT)"/>
    <n v="18755.382000000001"/>
    <n v="0"/>
    <n v="0"/>
    <n v="18755.382000000001"/>
    <x v="0"/>
    <x v="6"/>
  </r>
  <r>
    <s v="BIHAR"/>
    <s v="23CEECB7723Z0R6"/>
    <n v="1004"/>
    <d v="2020-03-03T00:00:00"/>
    <s v="Invoice"/>
    <n v="2992"/>
    <n v="149.6"/>
    <x v="0"/>
    <n v="80"/>
    <n v="239360"/>
    <n v="239210.4"/>
    <x v="0"/>
    <s v="Beverage"/>
    <s v="MADHYA PRADESH"/>
    <n v="66978.912000000011"/>
    <n v="0"/>
    <n v="0"/>
    <n v="66978.912000000011"/>
    <x v="0"/>
    <x v="7"/>
  </r>
  <r>
    <s v="BIHAR"/>
    <s v="21YLFHF7484V9W5"/>
    <n v="1310"/>
    <d v="2020-03-03T00:00:00"/>
    <s v="Invoice"/>
    <n v="2385"/>
    <n v="119.25"/>
    <x v="1"/>
    <n v="140"/>
    <n v="333900"/>
    <n v="333780.75"/>
    <x v="3"/>
    <s v="Shampoo"/>
    <s v="ODISHA"/>
    <n v="40053.689999999995"/>
    <n v="0"/>
    <n v="0"/>
    <n v="40053.689999999995"/>
    <x v="0"/>
    <x v="8"/>
  </r>
  <r>
    <s v="BIHAR"/>
    <s v="10EBWDE4738G5A6"/>
    <n v="1210"/>
    <d v="2020-04-04T00:00:00"/>
    <s v="Invoice"/>
    <n v="1607"/>
    <n v="80.350000000000009"/>
    <x v="1"/>
    <n v="120"/>
    <n v="192840"/>
    <n v="192759.65"/>
    <x v="2"/>
    <s v="Juice"/>
    <s v="BIHAR"/>
    <n v="0"/>
    <n v="11565.579"/>
    <n v="11565.579"/>
    <n v="23131.157999999999"/>
    <x v="0"/>
    <x v="9"/>
  </r>
  <r>
    <s v="BIHAR"/>
    <s v="28DWIYA1847Y0Z4"/>
    <n v="1310"/>
    <d v="2020-05-05T00:00:00"/>
    <s v="Invoice"/>
    <n v="2327"/>
    <n v="116.35000000000001"/>
    <x v="1"/>
    <n v="140"/>
    <n v="325780"/>
    <n v="325663.65000000002"/>
    <x v="3"/>
    <s v="Shampoo"/>
    <s v="ANDHRA PRADESH(BEFORE DIVISION)"/>
    <n v="39079.637999999999"/>
    <n v="0"/>
    <n v="0"/>
    <n v="39079.637999999999"/>
    <x v="0"/>
    <x v="10"/>
  </r>
  <r>
    <s v="BIHAR"/>
    <s v="22CXFUN2238B9Q0"/>
    <n v="1004"/>
    <d v="2020-06-06T00:00:00"/>
    <s v="Invoice"/>
    <n v="991"/>
    <n v="49.550000000000004"/>
    <x v="0"/>
    <n v="80"/>
    <n v="79280"/>
    <n v="79230.45"/>
    <x v="0"/>
    <s v="Beverage"/>
    <s v="CHATTISGARH"/>
    <n v="22184.526000000002"/>
    <n v="0"/>
    <n v="0"/>
    <n v="22184.526000000002"/>
    <x v="0"/>
    <x v="22"/>
  </r>
  <r>
    <s v="BIHAR"/>
    <s v="10TOASQ7349X7Q8"/>
    <n v="1210"/>
    <d v="2020-06-06T00:00:00"/>
    <s v="Invoice"/>
    <n v="602"/>
    <n v="30.1"/>
    <x v="1"/>
    <n v="120"/>
    <n v="72240"/>
    <n v="72209.899999999994"/>
    <x v="2"/>
    <s v="Juice"/>
    <s v="BIHAR"/>
    <n v="0"/>
    <n v="4332.5939999999991"/>
    <n v="4332.5939999999991"/>
    <n v="8665.1879999999983"/>
    <x v="0"/>
    <x v="23"/>
  </r>
  <r>
    <s v="BIHAR"/>
    <s v="23XTIMZ4271T9V4"/>
    <n v="1008"/>
    <d v="2020-09-09T00:00:00"/>
    <s v="Invoice"/>
    <n v="2620"/>
    <n v="131"/>
    <x v="1"/>
    <n v="90"/>
    <n v="235800"/>
    <n v="235669"/>
    <x v="4"/>
    <s v="Soap"/>
    <s v="MADHYA PRADESH"/>
    <n v="28280.28"/>
    <n v="0"/>
    <n v="0"/>
    <n v="28280.28"/>
    <x v="0"/>
    <x v="24"/>
  </r>
  <r>
    <s v="BIHAR"/>
    <s v="11ZTCPL4224U4G5"/>
    <n v="1001"/>
    <d v="2020-10-10T00:00:00"/>
    <s v="Invoice"/>
    <n v="1228"/>
    <n v="61.400000000000006"/>
    <x v="1"/>
    <n v="45"/>
    <n v="55260"/>
    <n v="55198.6"/>
    <x v="1"/>
    <s v="Oil"/>
    <s v="SIKKIM"/>
    <n v="6623.8319999999994"/>
    <n v="0"/>
    <n v="0"/>
    <n v="6623.8319999999994"/>
    <x v="0"/>
    <x v="25"/>
  </r>
  <r>
    <s v="BIHAR"/>
    <s v="19CSOHW2278A7Q9"/>
    <n v="1210"/>
    <d v="2020-10-10T00:00:00"/>
    <s v="Invoice"/>
    <n v="1389"/>
    <n v="69.45"/>
    <x v="1"/>
    <n v="120"/>
    <n v="166680"/>
    <n v="166610.54999999999"/>
    <x v="2"/>
    <s v="Juice"/>
    <s v="WEST BENGAL"/>
    <n v="19993.266"/>
    <n v="0"/>
    <n v="0"/>
    <n v="19993.266"/>
    <x v="0"/>
    <x v="26"/>
  </r>
  <r>
    <s v="BIHAR"/>
    <s v="28WDPVT5346U3X9"/>
    <n v="1001"/>
    <d v="2020-10-10T00:00:00"/>
    <s v="Invoice"/>
    <n v="861"/>
    <n v="43.050000000000004"/>
    <x v="1"/>
    <n v="45"/>
    <n v="38745"/>
    <n v="38701.949999999997"/>
    <x v="1"/>
    <s v="Oil"/>
    <s v="ANDHRA PRADESH(BEFORE DIVISION)"/>
    <n v="4644.2339999999995"/>
    <n v="0"/>
    <n v="0"/>
    <n v="4644.2339999999995"/>
    <x v="0"/>
    <x v="27"/>
  </r>
  <r>
    <s v="BIHAR"/>
    <s v="17DSFIR0488I9M4"/>
    <n v="1001"/>
    <d v="2020-10-10T00:00:00"/>
    <s v="Invoice"/>
    <n v="704"/>
    <n v="35.200000000000003"/>
    <x v="1"/>
    <n v="45"/>
    <n v="31680"/>
    <n v="31644.799999999999"/>
    <x v="1"/>
    <s v="Oil"/>
    <s v="MEGHLAYA"/>
    <n v="3797.3759999999997"/>
    <n v="0"/>
    <n v="0"/>
    <n v="3797.3759999999997"/>
    <x v="0"/>
    <x v="28"/>
  </r>
  <r>
    <s v="BIHAR"/>
    <s v="28CZNZF0942M7E5"/>
    <n v="1004"/>
    <d v="2020-12-12T00:00:00"/>
    <s v="Invoice"/>
    <n v="1802"/>
    <n v="90.100000000000009"/>
    <x v="0"/>
    <n v="80"/>
    <n v="144160"/>
    <n v="144069.9"/>
    <x v="0"/>
    <s v="Beverage"/>
    <s v="ANDHRA PRADESH(BEFORE DIVISION)"/>
    <n v="40339.572"/>
    <n v="0"/>
    <n v="0"/>
    <n v="40339.572"/>
    <x v="0"/>
    <x v="21"/>
  </r>
  <r>
    <s v="BIHAR"/>
    <s v="28ETWDV2926V2Y1"/>
    <n v="1001"/>
    <d v="2020-12-12T00:00:00"/>
    <s v="Invoice"/>
    <n v="2663"/>
    <n v="133.15"/>
    <x v="1"/>
    <n v="45"/>
    <n v="119835"/>
    <n v="119701.85"/>
    <x v="1"/>
    <s v="Oil"/>
    <s v="ANDHRA PRADESH(BEFORE DIVISION)"/>
    <n v="14364.222"/>
    <n v="0"/>
    <n v="0"/>
    <n v="14364.222"/>
    <x v="0"/>
    <x v="0"/>
  </r>
  <r>
    <s v="BIHAR"/>
    <s v="19TTWXT2113D2S2"/>
    <n v="1004"/>
    <d v="2020-12-12T00:00:00"/>
    <s v="Invoice"/>
    <n v="2136"/>
    <n v="106.80000000000001"/>
    <x v="0"/>
    <n v="80"/>
    <n v="170880"/>
    <n v="170773.2"/>
    <x v="0"/>
    <s v="Beverage"/>
    <s v="WEST BENGAL"/>
    <n v="47816.496000000006"/>
    <n v="0"/>
    <n v="0"/>
    <n v="47816.496000000006"/>
    <x v="0"/>
    <x v="1"/>
  </r>
  <r>
    <s v="BIHAR"/>
    <s v="12TJJSJ1298B2I6"/>
    <n v="1008"/>
    <d v="2020-12-12T00:00:00"/>
    <s v="Invoice"/>
    <n v="2116"/>
    <n v="105.80000000000001"/>
    <x v="1"/>
    <n v="90"/>
    <n v="190440"/>
    <n v="190334.2"/>
    <x v="4"/>
    <s v="Soap"/>
    <s v="ARUNACHAL PRADESH"/>
    <n v="22840.103999999999"/>
    <n v="0"/>
    <n v="0"/>
    <n v="22840.103999999999"/>
    <x v="0"/>
    <x v="2"/>
  </r>
  <r>
    <s v="BIHAR"/>
    <s v="18GBTUU7216J9I6"/>
    <n v="1310"/>
    <d v="2020-01-01T00:00:00"/>
    <s v="Invoice"/>
    <n v="555"/>
    <n v="27.75"/>
    <x v="1"/>
    <n v="140"/>
    <n v="77700"/>
    <n v="77672.25"/>
    <x v="3"/>
    <s v="Shampoo"/>
    <s v="ASSAM"/>
    <n v="9320.67"/>
    <n v="0"/>
    <n v="0"/>
    <n v="9320.67"/>
    <x v="0"/>
    <x v="3"/>
  </r>
  <r>
    <s v="BIHAR"/>
    <s v="10DQHBZ9724D9O3"/>
    <n v="1001"/>
    <d v="2020-01-01T00:00:00"/>
    <s v="Invoice"/>
    <n v="2861"/>
    <n v="143.05000000000001"/>
    <x v="1"/>
    <n v="45"/>
    <n v="128745"/>
    <n v="128601.95"/>
    <x v="1"/>
    <s v="Oil"/>
    <s v="BIHAR"/>
    <n v="0"/>
    <n v="7716.1169999999993"/>
    <n v="7716.1169999999993"/>
    <n v="15432.233999999999"/>
    <x v="0"/>
    <x v="4"/>
  </r>
  <r>
    <s v="BIHAR"/>
    <s v="22KWHCU5675D9Z4"/>
    <n v="1210"/>
    <d v="2020-02-02T00:00:00"/>
    <s v="Invoice"/>
    <n v="807"/>
    <n v="40.35"/>
    <x v="1"/>
    <n v="120"/>
    <n v="96840"/>
    <n v="96799.65"/>
    <x v="2"/>
    <s v="Juice"/>
    <s v="CHATTISGARH"/>
    <n v="11615.957999999999"/>
    <n v="0"/>
    <n v="0"/>
    <n v="11615.957999999999"/>
    <x v="0"/>
    <x v="5"/>
  </r>
  <r>
    <s v="BIHAR"/>
    <s v="26FLQIM3417P4K6"/>
    <n v="1008"/>
    <d v="2020-06-06T00:00:00"/>
    <s v="Invoice"/>
    <n v="602"/>
    <n v="30.1"/>
    <x v="1"/>
    <n v="90"/>
    <n v="54180"/>
    <n v="54149.9"/>
    <x v="4"/>
    <s v="Soap"/>
    <s v="DADRA AND NAGAR HAVELI AND DAMAN AND DIU (NEWLY MERGED UT)"/>
    <n v="6497.9880000000003"/>
    <n v="0"/>
    <n v="0"/>
    <n v="6497.9880000000003"/>
    <x v="0"/>
    <x v="6"/>
  </r>
  <r>
    <s v="BIHAR"/>
    <s v="23CEECB7723Z0R6"/>
    <n v="1210"/>
    <d v="2020-08-08T00:00:00"/>
    <s v="Invoice"/>
    <n v="2832"/>
    <n v="141.6"/>
    <x v="1"/>
    <n v="120"/>
    <n v="339840"/>
    <n v="339698.4"/>
    <x v="2"/>
    <s v="Juice"/>
    <s v="MADHYA PRADESH"/>
    <n v="40763.808000000005"/>
    <n v="0"/>
    <n v="0"/>
    <n v="40763.808000000005"/>
    <x v="0"/>
    <x v="7"/>
  </r>
  <r>
    <s v="BIHAR"/>
    <s v="21YLFHF7484V9W5"/>
    <n v="1210"/>
    <d v="2020-08-08T00:00:00"/>
    <s v="Invoice"/>
    <n v="1579"/>
    <n v="78.95"/>
    <x v="1"/>
    <n v="120"/>
    <n v="189480"/>
    <n v="189401.05"/>
    <x v="2"/>
    <s v="Juice"/>
    <s v="ODISHA"/>
    <n v="22728.125999999997"/>
    <n v="0"/>
    <n v="0"/>
    <n v="22728.125999999997"/>
    <x v="0"/>
    <x v="8"/>
  </r>
  <r>
    <s v="BIHAR"/>
    <s v="10EBWDE4738G5A6"/>
    <n v="1008"/>
    <d v="2020-10-10T00:00:00"/>
    <s v="Invoice"/>
    <n v="861"/>
    <n v="43.050000000000004"/>
    <x v="1"/>
    <n v="90"/>
    <n v="77490"/>
    <n v="77446.95"/>
    <x v="4"/>
    <s v="Soap"/>
    <s v="BIHAR"/>
    <n v="0"/>
    <n v="4646.817"/>
    <n v="4646.817"/>
    <n v="9293.634"/>
    <x v="0"/>
    <x v="9"/>
  </r>
  <r>
    <s v="BIHAR"/>
    <s v="28DWIYA1847Y0Z4"/>
    <n v="1210"/>
    <d v="2020-10-10T00:00:00"/>
    <s v="Invoice"/>
    <n v="704"/>
    <n v="35.200000000000003"/>
    <x v="1"/>
    <n v="120"/>
    <n v="84480"/>
    <n v="84444.800000000003"/>
    <x v="2"/>
    <s v="Juice"/>
    <s v="ANDHRA PRADESH(BEFORE DIVISION)"/>
    <n v="10133.376"/>
    <n v="0"/>
    <n v="0"/>
    <n v="10133.376"/>
    <x v="0"/>
    <x v="10"/>
  </r>
  <r>
    <s v="BIHAR"/>
    <s v="14ZBPYT0481U5J0"/>
    <n v="1004"/>
    <d v="2020-12-12T00:00:00"/>
    <s v="Invoice"/>
    <n v="1033"/>
    <n v="51.650000000000006"/>
    <x v="0"/>
    <n v="80"/>
    <n v="82640"/>
    <n v="82588.350000000006"/>
    <x v="0"/>
    <s v="Beverage"/>
    <s v="MANIPUR"/>
    <n v="23124.738000000005"/>
    <n v="0"/>
    <n v="0"/>
    <n v="23124.738000000005"/>
    <x v="0"/>
    <x v="15"/>
  </r>
  <r>
    <s v="BIHAR"/>
    <s v="13XIIGF9343J7R6"/>
    <n v="1008"/>
    <d v="2020-12-12T00:00:00"/>
    <s v="Invoice"/>
    <n v="1250"/>
    <n v="62.5"/>
    <x v="1"/>
    <n v="90"/>
    <n v="112500"/>
    <n v="112437.5"/>
    <x v="4"/>
    <s v="Soap"/>
    <s v="NAGALAND"/>
    <n v="13492.5"/>
    <n v="0"/>
    <n v="0"/>
    <n v="13492.5"/>
    <x v="0"/>
    <x v="16"/>
  </r>
  <r>
    <s v="BIHAR"/>
    <s v="11OBZPZ5817B3J1"/>
    <n v="1008"/>
    <d v="2020-10-10T00:00:00"/>
    <s v="Invoice"/>
    <n v="1389"/>
    <n v="69.45"/>
    <x v="1"/>
    <n v="90"/>
    <n v="125010"/>
    <n v="124940.55"/>
    <x v="4"/>
    <s v="Soap"/>
    <s v="SIKKIM"/>
    <n v="14992.866"/>
    <n v="0"/>
    <n v="0"/>
    <n v="14992.866"/>
    <x v="0"/>
    <x v="17"/>
  </r>
  <r>
    <s v="BIHAR"/>
    <s v="21KNKZO7053B8J9"/>
    <n v="1004"/>
    <d v="2020-11-11T00:00:00"/>
    <s v="Invoice"/>
    <n v="1265"/>
    <n v="63.25"/>
    <x v="0"/>
    <n v="80"/>
    <n v="101200"/>
    <n v="101136.75"/>
    <x v="0"/>
    <s v="Beverage"/>
    <s v="ODISHA"/>
    <n v="28318.290000000005"/>
    <n v="0"/>
    <n v="0"/>
    <n v="28318.290000000005"/>
    <x v="0"/>
    <x v="18"/>
  </r>
  <r>
    <s v="BIHAR"/>
    <s v="26KEIRO3147C9N4"/>
    <n v="1001"/>
    <d v="2020-11-11T00:00:00"/>
    <s v="Invoice"/>
    <n v="2297"/>
    <n v="114.85000000000001"/>
    <x v="1"/>
    <n v="45"/>
    <n v="103365"/>
    <n v="103250.15"/>
    <x v="1"/>
    <s v="Oil"/>
    <s v="DADRA AND NAGAR HAVELI AND DAMAN AND DIU (NEWLY MERGED UT)"/>
    <n v="12390.017999999998"/>
    <n v="0"/>
    <n v="0"/>
    <n v="12390.017999999998"/>
    <x v="0"/>
    <x v="19"/>
  </r>
  <r>
    <s v="BIHAR"/>
    <s v="24UDGQG6061Y0X4"/>
    <n v="1210"/>
    <d v="2020-12-12T00:00:00"/>
    <s v="Invoice"/>
    <n v="2663"/>
    <n v="133.15"/>
    <x v="1"/>
    <n v="120"/>
    <n v="319560"/>
    <n v="319426.84999999998"/>
    <x v="2"/>
    <s v="Juice"/>
    <s v="GUJARAT"/>
    <n v="38331.221999999994"/>
    <n v="0"/>
    <n v="0"/>
    <n v="38331.221999999994"/>
    <x v="0"/>
    <x v="20"/>
  </r>
  <r>
    <s v="BIHAR"/>
    <s v="12QORUL1863I2A1"/>
    <n v="1210"/>
    <d v="2020-12-12T00:00:00"/>
    <s v="Invoice"/>
    <n v="570"/>
    <n v="28.5"/>
    <x v="1"/>
    <n v="120"/>
    <n v="68400"/>
    <n v="68371.5"/>
    <x v="2"/>
    <s v="Juice"/>
    <s v="ARUNACHAL PRADESH"/>
    <n v="8204.58"/>
    <n v="0"/>
    <n v="0"/>
    <n v="8204.58"/>
    <x v="0"/>
    <x v="29"/>
  </r>
  <r>
    <s v="BIHAR"/>
    <s v="27IJRPP4519M2I1"/>
    <n v="1008"/>
    <d v="2020-12-12T00:00:00"/>
    <s v="Invoice"/>
    <n v="2487"/>
    <n v="124.35000000000001"/>
    <x v="1"/>
    <n v="90"/>
    <n v="223830"/>
    <n v="223705.65"/>
    <x v="4"/>
    <s v="Soap"/>
    <s v="MAHARASHTRA"/>
    <n v="26844.678"/>
    <n v="0"/>
    <n v="0"/>
    <n v="26844.678"/>
    <x v="0"/>
    <x v="30"/>
  </r>
  <r>
    <s v="BIHAR"/>
    <s v="11ZFNPR9588N6F0"/>
    <n v="1210"/>
    <d v="2020-02-02T00:00:00"/>
    <s v="Invoice"/>
    <n v="1350"/>
    <n v="67.5"/>
    <x v="1"/>
    <n v="120"/>
    <n v="162000"/>
    <n v="161932.5"/>
    <x v="2"/>
    <s v="Juice"/>
    <s v="SIKKIM"/>
    <n v="19431.899999999998"/>
    <n v="0"/>
    <n v="0"/>
    <n v="19431.899999999998"/>
    <x v="0"/>
    <x v="31"/>
  </r>
  <r>
    <s v="BIHAR"/>
    <s v="19YLXXZ0009F7W7"/>
    <n v="1004"/>
    <d v="2020-08-08T00:00:00"/>
    <s v="Invoice"/>
    <n v="552"/>
    <n v="27.6"/>
    <x v="0"/>
    <n v="80"/>
    <n v="44160"/>
    <n v="44132.4"/>
    <x v="0"/>
    <s v="Beverage"/>
    <s v="WEST BENGAL"/>
    <n v="12357.072000000002"/>
    <n v="0"/>
    <n v="0"/>
    <n v="12357.072000000002"/>
    <x v="0"/>
    <x v="32"/>
  </r>
  <r>
    <s v="BIHAR"/>
    <s v="16PNIYT5544P7A0"/>
    <n v="1008"/>
    <d v="2020-10-10T00:00:00"/>
    <s v="Invoice"/>
    <n v="1228"/>
    <n v="61.400000000000006"/>
    <x v="1"/>
    <n v="90"/>
    <n v="110520"/>
    <n v="110458.6"/>
    <x v="4"/>
    <s v="Soap"/>
    <s v="TRIPURA"/>
    <n v="13255.032000000001"/>
    <n v="0"/>
    <n v="0"/>
    <n v="13255.032000000001"/>
    <x v="0"/>
    <x v="33"/>
  </r>
  <r>
    <s v="BIHAR"/>
    <s v="17JRZYP2190Y9G8"/>
    <n v="1310"/>
    <d v="2020-12-12T00:00:00"/>
    <s v="Invoice"/>
    <n v="1250"/>
    <n v="62.5"/>
    <x v="1"/>
    <n v="140"/>
    <n v="175000"/>
    <n v="174937.5"/>
    <x v="3"/>
    <s v="Shampoo"/>
    <s v="MEGHLAYA"/>
    <n v="20992.5"/>
    <n v="0"/>
    <n v="0"/>
    <n v="20992.5"/>
    <x v="0"/>
    <x v="34"/>
  </r>
  <r>
    <s v="BIHAR"/>
    <s v="19EXWNX8508S3B9"/>
    <n v="1210"/>
    <d v="2020-04-04T00:00:00"/>
    <s v="Invoice"/>
    <n v="3801"/>
    <n v="190.05"/>
    <x v="1"/>
    <n v="120"/>
    <n v="456120"/>
    <n v="455929.95"/>
    <x v="2"/>
    <s v="Juice"/>
    <s v="WEST BENGAL"/>
    <n v="54711.593999999997"/>
    <n v="0"/>
    <n v="0"/>
    <n v="54711.593999999997"/>
    <x v="0"/>
    <x v="35"/>
  </r>
  <r>
    <s v="BIHAR"/>
    <s v="22FVUIE4747X5L3"/>
    <n v="1310"/>
    <d v="2020-01-01T00:00:00"/>
    <s v="Invoice"/>
    <n v="1117.5"/>
    <n v="55.875"/>
    <x v="1"/>
    <n v="140"/>
    <n v="156450"/>
    <n v="156394.125"/>
    <x v="3"/>
    <s v="Shampoo"/>
    <s v="CHATTISGARH"/>
    <n v="18767.294999999998"/>
    <n v="0"/>
    <n v="0"/>
    <n v="18767.294999999998"/>
    <x v="0"/>
    <x v="36"/>
  </r>
  <r>
    <s v="BIHAR"/>
    <s v="19EDGIO1111H6Y3"/>
    <n v="1310"/>
    <d v="2020-06-06T00:00:00"/>
    <s v="Invoice"/>
    <n v="2844"/>
    <n v="142.20000000000002"/>
    <x v="1"/>
    <n v="140"/>
    <n v="398160"/>
    <n v="398017.8"/>
    <x v="3"/>
    <s v="Shampoo"/>
    <s v="WEST BENGAL"/>
    <n v="47762.135999999999"/>
    <n v="0"/>
    <n v="0"/>
    <n v="47762.135999999999"/>
    <x v="0"/>
    <x v="37"/>
  </r>
  <r>
    <s v="BIHAR"/>
    <s v="27LVZMG3183C6M7"/>
    <n v="1310"/>
    <d v="2020-09-09T00:00:00"/>
    <s v="Invoice"/>
    <n v="562"/>
    <n v="28.1"/>
    <x v="1"/>
    <n v="140"/>
    <n v="78680"/>
    <n v="78651.899999999994"/>
    <x v="3"/>
    <s v="Shampoo"/>
    <s v="MAHARASHTRA"/>
    <n v="9438.2279999999992"/>
    <n v="0"/>
    <n v="0"/>
    <n v="9438.2279999999992"/>
    <x v="0"/>
    <x v="38"/>
  </r>
  <r>
    <s v="BIHAR"/>
    <s v="24VDEJG0527H5N9"/>
    <n v="1008"/>
    <d v="2020-10-10T00:00:00"/>
    <s v="Invoice"/>
    <n v="2299"/>
    <n v="114.95"/>
    <x v="1"/>
    <n v="90"/>
    <n v="206910"/>
    <n v="206795.05"/>
    <x v="4"/>
    <s v="Soap"/>
    <s v="GUJARAT"/>
    <n v="24815.405999999999"/>
    <n v="0"/>
    <n v="0"/>
    <n v="24815.405999999999"/>
    <x v="0"/>
    <x v="39"/>
  </r>
  <r>
    <s v="BIHAR"/>
    <s v="19YPFOJ4134E8L2"/>
    <n v="1001"/>
    <d v="2020-11-11T00:00:00"/>
    <s v="Invoice"/>
    <n v="2030"/>
    <n v="101.5"/>
    <x v="1"/>
    <n v="45"/>
    <n v="91350"/>
    <n v="91248.5"/>
    <x v="1"/>
    <s v="Oil"/>
    <s v="WEST BENGAL"/>
    <n v="10949.82"/>
    <n v="0"/>
    <n v="0"/>
    <n v="10949.82"/>
    <x v="0"/>
    <x v="40"/>
  </r>
  <r>
    <s v="BIHAR"/>
    <s v="14NYEDE1419I4U0"/>
    <n v="1210"/>
    <d v="2020-11-11T00:00:00"/>
    <s v="Credit Note"/>
    <n v="263"/>
    <n v="13.15"/>
    <x v="1"/>
    <n v="120"/>
    <n v="31560"/>
    <n v="31546.85"/>
    <x v="2"/>
    <s v="Juice"/>
    <s v="MANIPUR"/>
    <n v="3785.6219999999998"/>
    <n v="0"/>
    <n v="0"/>
    <n v="3785.6219999999998"/>
    <x v="2"/>
    <x v="41"/>
  </r>
  <r>
    <s v="BIHAR"/>
    <s v="12KJWCU8084R4N9"/>
    <n v="1008"/>
    <d v="2020-12-12T00:00:00"/>
    <s v="Invoice"/>
    <n v="887"/>
    <n v="44.35"/>
    <x v="1"/>
    <n v="90"/>
    <n v="79830"/>
    <n v="79785.649999999994"/>
    <x v="4"/>
    <s v="Soap"/>
    <s v="ARUNACHAL PRADESH"/>
    <n v="9574.2779999999984"/>
    <n v="0"/>
    <n v="0"/>
    <n v="9574.2779999999984"/>
    <x v="0"/>
    <x v="42"/>
  </r>
  <r>
    <s v="BIHAR"/>
    <s v="13ICJJY9723G7R4"/>
    <n v="1004"/>
    <d v="2020-04-04T00:00:00"/>
    <s v="Invoice"/>
    <n v="980"/>
    <n v="49"/>
    <x v="0"/>
    <n v="80"/>
    <n v="78400"/>
    <n v="78351"/>
    <x v="0"/>
    <s v="Beverage"/>
    <s v="NAGALAND"/>
    <n v="21938.280000000002"/>
    <n v="0"/>
    <n v="0"/>
    <n v="21938.280000000002"/>
    <x v="0"/>
    <x v="43"/>
  </r>
  <r>
    <s v="BIHAR"/>
    <s v="13KXZTO6266Q1S5"/>
    <n v="1008"/>
    <d v="2020-05-05T00:00:00"/>
    <s v="Invoice"/>
    <n v="1460"/>
    <n v="73"/>
    <x v="1"/>
    <n v="90"/>
    <n v="131400"/>
    <n v="131327"/>
    <x v="4"/>
    <s v="Soap"/>
    <s v="NAGALAND"/>
    <n v="15759.24"/>
    <n v="0"/>
    <n v="0"/>
    <n v="15759.24"/>
    <x v="0"/>
    <x v="44"/>
  </r>
  <r>
    <s v="BIHAR"/>
    <s v="23CFGSI4816M5J5"/>
    <n v="1310"/>
    <d v="2020-10-10T00:00:00"/>
    <s v="Invoice"/>
    <n v="1403"/>
    <n v="70.150000000000006"/>
    <x v="1"/>
    <n v="140"/>
    <n v="196420"/>
    <n v="196349.85"/>
    <x v="3"/>
    <s v="Shampoo"/>
    <s v="MADHYA PRADESH"/>
    <n v="23561.982"/>
    <n v="0"/>
    <n v="0"/>
    <n v="23561.982"/>
    <x v="0"/>
    <x v="45"/>
  </r>
  <r>
    <s v="BIHAR"/>
    <s v="26JHHVW4591O2U2"/>
    <n v="1210"/>
    <d v="2020-11-11T00:00:00"/>
    <s v="Invoice"/>
    <n v="2723"/>
    <n v="136.15"/>
    <x v="1"/>
    <n v="120"/>
    <n v="326760"/>
    <n v="326623.84999999998"/>
    <x v="2"/>
    <s v="Juice"/>
    <s v="DADRA AND NAGAR HAVELI AND DAMAN AND DIU (NEWLY MERGED UT)"/>
    <n v="39194.861999999994"/>
    <n v="0"/>
    <n v="0"/>
    <n v="39194.861999999994"/>
    <x v="0"/>
    <x v="46"/>
  </r>
  <r>
    <s v="BIHAR"/>
    <s v="11GPBBU7571I9Z3"/>
    <n v="1004"/>
    <d v="2020-06-06T00:00:00"/>
    <s v="Invoice"/>
    <n v="1496"/>
    <n v="74.8"/>
    <x v="0"/>
    <n v="80"/>
    <n v="119680"/>
    <n v="119605.2"/>
    <x v="0"/>
    <s v="Beverage"/>
    <s v="SIKKIM"/>
    <n v="33489.456000000006"/>
    <n v="0"/>
    <n v="0"/>
    <n v="33489.456000000006"/>
    <x v="0"/>
    <x v="47"/>
  </r>
  <r>
    <s v="BIHAR"/>
    <s v="24KCXIS9978V0R9"/>
    <n v="1310"/>
    <d v="2020-10-10T00:00:00"/>
    <s v="Invoice"/>
    <n v="2299"/>
    <n v="114.95"/>
    <x v="1"/>
    <n v="140"/>
    <n v="321860"/>
    <n v="321745.05"/>
    <x v="3"/>
    <s v="Shampoo"/>
    <s v="GUJARAT"/>
    <n v="38609.405999999995"/>
    <n v="0"/>
    <n v="0"/>
    <n v="38609.405999999995"/>
    <x v="0"/>
    <x v="48"/>
  </r>
  <r>
    <s v="BIHAR"/>
    <s v="26RDLCD8219A9Z9"/>
    <n v="1004"/>
    <d v="2020-10-10T00:00:00"/>
    <s v="Invoice"/>
    <n v="727"/>
    <n v="36.35"/>
    <x v="0"/>
    <n v="80"/>
    <n v="58160"/>
    <n v="58123.65"/>
    <x v="0"/>
    <s v="Beverage"/>
    <s v="DADRA AND NAGAR HAVELI AND DAMAN AND DIU (NEWLY MERGED UT)"/>
    <n v="16274.622000000001"/>
    <n v="0"/>
    <n v="0"/>
    <n v="16274.622000000001"/>
    <x v="0"/>
    <x v="49"/>
  </r>
  <r>
    <s v="BIHAR"/>
    <m/>
    <n v="1210"/>
    <d v="2020-02-02T00:00:00"/>
    <s v="Invoice"/>
    <n v="952"/>
    <n v="47.6"/>
    <x v="1"/>
    <n v="120"/>
    <n v="114240"/>
    <n v="114192.4"/>
    <x v="2"/>
    <s v="Juice"/>
    <s v="No GST Number Available"/>
    <n v="13703.087999999998"/>
    <n v="0"/>
    <n v="0"/>
    <n v="13703.087999999998"/>
    <x v="1"/>
    <x v="12"/>
  </r>
  <r>
    <s v="BIHAR"/>
    <s v="21SGJGG6555R5J7"/>
    <n v="1001"/>
    <d v="2020-02-02T00:00:00"/>
    <s v="Invoice"/>
    <n v="2755"/>
    <n v="137.75"/>
    <x v="1"/>
    <n v="45"/>
    <n v="123975"/>
    <n v="123837.25"/>
    <x v="1"/>
    <s v="Oil"/>
    <s v="ODISHA"/>
    <n v="14860.47"/>
    <n v="0"/>
    <n v="0"/>
    <n v="14860.47"/>
    <x v="0"/>
    <x v="50"/>
  </r>
  <r>
    <s v="BIHAR"/>
    <s v="28QNIVA8691N1X0"/>
    <n v="1210"/>
    <d v="2020-05-05T00:00:00"/>
    <s v="Invoice"/>
    <n v="1530"/>
    <n v="76.5"/>
    <x v="1"/>
    <n v="120"/>
    <n v="183600"/>
    <n v="183523.5"/>
    <x v="2"/>
    <s v="Juice"/>
    <s v="ANDHRA PRADESH(BEFORE DIVISION)"/>
    <n v="22022.82"/>
    <n v="0"/>
    <n v="0"/>
    <n v="22022.82"/>
    <x v="0"/>
    <x v="51"/>
  </r>
  <r>
    <s v="BIHAR"/>
    <s v="13QAOJZ0096K2E4"/>
    <n v="1001"/>
    <d v="2020-06-06T00:00:00"/>
    <s v="Invoice"/>
    <n v="1496"/>
    <n v="74.8"/>
    <x v="1"/>
    <n v="45"/>
    <n v="67320"/>
    <n v="67245.2"/>
    <x v="1"/>
    <s v="Oil"/>
    <s v="NAGALAND"/>
    <n v="8069.4239999999991"/>
    <n v="0"/>
    <n v="0"/>
    <n v="8069.4239999999991"/>
    <x v="0"/>
    <x v="52"/>
  </r>
  <r>
    <s v="BIHAR"/>
    <s v="15NNGYG4889P0X1"/>
    <n v="1008"/>
    <d v="2020-06-06T00:00:00"/>
    <s v="Invoice"/>
    <n v="1498"/>
    <n v="74.900000000000006"/>
    <x v="1"/>
    <n v="90"/>
    <n v="134820"/>
    <n v="134745.1"/>
    <x v="4"/>
    <s v="Soap"/>
    <s v="MIZORAM"/>
    <n v="16169.412"/>
    <n v="0"/>
    <n v="0"/>
    <n v="16169.412"/>
    <x v="0"/>
    <x v="53"/>
  </r>
  <r>
    <s v="BIHAR"/>
    <s v="26VDAJN0809E6T8"/>
    <n v="1004"/>
    <d v="2020-10-10T00:00:00"/>
    <s v="Invoice"/>
    <n v="1221"/>
    <n v="61.050000000000004"/>
    <x v="0"/>
    <n v="80"/>
    <n v="97680"/>
    <n v="97618.95"/>
    <x v="0"/>
    <s v="Beverage"/>
    <s v="DADRA AND NAGAR HAVELI AND DAMAN AND DIU (NEWLY MERGED UT)"/>
    <n v="27333.306"/>
    <n v="0"/>
    <n v="0"/>
    <n v="27333.306"/>
    <x v="0"/>
    <x v="54"/>
  </r>
  <r>
    <s v="BIHAR"/>
    <s v="17UXCXA4795V0R8"/>
    <n v="1310"/>
    <d v="2020-10-10T00:00:00"/>
    <s v="Invoice"/>
    <n v="2076"/>
    <n v="103.80000000000001"/>
    <x v="1"/>
    <n v="140"/>
    <n v="290640"/>
    <n v="290536.2"/>
    <x v="3"/>
    <s v="Shampoo"/>
    <s v="MEGHLAYA"/>
    <n v="34864.343999999997"/>
    <n v="0"/>
    <n v="0"/>
    <n v="34864.343999999997"/>
    <x v="0"/>
    <x v="45"/>
  </r>
  <r>
    <s v="BIHAR"/>
    <s v="11OFPPW1397L3F2"/>
    <n v="1210"/>
    <d v="2020-06-06T00:00:00"/>
    <s v="Invoice"/>
    <n v="2844"/>
    <n v="142.20000000000002"/>
    <x v="1"/>
    <n v="120"/>
    <n v="341280"/>
    <n v="341137.8"/>
    <x v="2"/>
    <s v="Juice"/>
    <s v="SIKKIM"/>
    <n v="40936.536"/>
    <n v="0"/>
    <n v="0"/>
    <n v="40936.536"/>
    <x v="0"/>
    <x v="55"/>
  </r>
  <r>
    <s v="BIHAR"/>
    <s v="26ORHAR0202W3B0"/>
    <n v="1210"/>
    <d v="2020-06-06T00:00:00"/>
    <s v="Invoice"/>
    <n v="1498"/>
    <n v="74.900000000000006"/>
    <x v="1"/>
    <n v="120"/>
    <n v="179760"/>
    <n v="179685.1"/>
    <x v="2"/>
    <s v="Juice"/>
    <s v="DADRA AND NAGAR HAVELI AND DAMAN AND DIU (NEWLY MERGED UT)"/>
    <n v="21562.212"/>
    <n v="0"/>
    <n v="0"/>
    <n v="21562.212"/>
    <x v="0"/>
    <x v="56"/>
  </r>
  <r>
    <s v="BIHAR"/>
    <s v="28PFNYU0904L2Y1"/>
    <n v="1310"/>
    <d v="2020-10-10T00:00:00"/>
    <s v="Invoice"/>
    <n v="1221"/>
    <n v="61.050000000000004"/>
    <x v="1"/>
    <n v="140"/>
    <n v="170940"/>
    <n v="170878.95"/>
    <x v="3"/>
    <s v="Shampoo"/>
    <s v="ANDHRA PRADESH(BEFORE DIVISION)"/>
    <n v="20505.474000000002"/>
    <n v="0"/>
    <n v="0"/>
    <n v="20505.474000000002"/>
    <x v="0"/>
    <x v="57"/>
  </r>
  <r>
    <s v="BIHAR"/>
    <s v="14MCDVW2738F7A2"/>
    <n v="1210"/>
    <d v="2020-11-11T00:00:00"/>
    <s v="Invoice"/>
    <n v="1123"/>
    <n v="56.150000000000006"/>
    <x v="1"/>
    <n v="120"/>
    <n v="134760"/>
    <n v="134703.85"/>
    <x v="2"/>
    <s v="Juice"/>
    <s v="MANIPUR"/>
    <n v="16164.462"/>
    <n v="0"/>
    <n v="0"/>
    <n v="16164.462"/>
    <x v="0"/>
    <x v="58"/>
  </r>
  <r>
    <s v="BIHAR"/>
    <s v="11EUMCJ4598Q1L2"/>
    <n v="1210"/>
    <d v="2020-12-12T00:00:00"/>
    <s v="Invoice"/>
    <n v="2436"/>
    <n v="121.80000000000001"/>
    <x v="1"/>
    <n v="120"/>
    <n v="292320"/>
    <n v="292198.2"/>
    <x v="2"/>
    <s v="Juice"/>
    <s v="SIKKIM"/>
    <n v="35063.784"/>
    <n v="0"/>
    <n v="0"/>
    <n v="35063.784"/>
    <x v="0"/>
    <x v="45"/>
  </r>
  <r>
    <s v="BIHAR"/>
    <s v="14GIRLK8426Q5O9"/>
    <n v="1210"/>
    <d v="2020-01-01T00:00:00"/>
    <s v="Invoice"/>
    <n v="1987.5"/>
    <n v="99.375"/>
    <x v="1"/>
    <n v="120"/>
    <n v="238500"/>
    <n v="238400.625"/>
    <x v="2"/>
    <s v="Juice"/>
    <s v="MANIPUR"/>
    <n v="28608.075000000001"/>
    <n v="0"/>
    <n v="0"/>
    <n v="28608.075000000001"/>
    <x v="0"/>
    <x v="59"/>
  </r>
  <r>
    <s v="BIHAR"/>
    <s v="26GVNSC4702N1K5"/>
    <n v="1001"/>
    <d v="2020-09-09T00:00:00"/>
    <s v="Invoice"/>
    <n v="1679"/>
    <n v="83.95"/>
    <x v="1"/>
    <n v="45"/>
    <n v="75555"/>
    <n v="75471.05"/>
    <x v="1"/>
    <s v="Oil"/>
    <s v="DADRA AND NAGAR HAVELI AND DAMAN AND DIU (NEWLY MERGED UT)"/>
    <n v="9056.5259999999998"/>
    <n v="0"/>
    <n v="0"/>
    <n v="9056.5259999999998"/>
    <x v="0"/>
    <x v="60"/>
  </r>
  <r>
    <s v="BIHAR"/>
    <s v="23XJRXB1256A8F5"/>
    <n v="1008"/>
    <d v="2020-10-10T00:00:00"/>
    <s v="Invoice"/>
    <n v="727"/>
    <n v="36.35"/>
    <x v="1"/>
    <n v="90"/>
    <n v="65430"/>
    <n v="65393.65"/>
    <x v="4"/>
    <s v="Soap"/>
    <s v="MADHYA PRADESH"/>
    <n v="7847.2380000000003"/>
    <n v="0"/>
    <n v="0"/>
    <n v="7847.2380000000003"/>
    <x v="0"/>
    <x v="61"/>
  </r>
  <r>
    <s v="BIHAR"/>
    <s v="11ZYYUW1837O4U6"/>
    <n v="1210"/>
    <d v="2020-10-10T00:00:00"/>
    <s v="Invoice"/>
    <n v="1403"/>
    <n v="70.150000000000006"/>
    <x v="1"/>
    <n v="120"/>
    <n v="168360"/>
    <n v="168289.85"/>
    <x v="2"/>
    <s v="Juice"/>
    <s v="SIKKIM"/>
    <n v="20194.781999999999"/>
    <n v="0"/>
    <n v="0"/>
    <n v="20194.781999999999"/>
    <x v="0"/>
    <x v="62"/>
  </r>
  <r>
    <s v="BIHAR"/>
    <s v="19EYQKY0659P8F9"/>
    <n v="1004"/>
    <d v="2020-10-10T00:00:00"/>
    <s v="Invoice"/>
    <n v="2076"/>
    <n v="103.80000000000001"/>
    <x v="0"/>
    <n v="80"/>
    <n v="166080"/>
    <n v="165976.20000000001"/>
    <x v="0"/>
    <s v="Beverage"/>
    <s v="WEST BENGAL"/>
    <n v="46473.33600000001"/>
    <n v="0"/>
    <n v="0"/>
    <n v="46473.33600000001"/>
    <x v="0"/>
    <x v="63"/>
  </r>
  <r>
    <s v="BIHAR"/>
    <s v="10RMIRP3366G0P5"/>
    <n v="1008"/>
    <d v="2020-10-10T00:00:00"/>
    <s v="Invoice"/>
    <n v="1757"/>
    <n v="87.850000000000009"/>
    <x v="1"/>
    <n v="90"/>
    <n v="158130"/>
    <n v="158042.15"/>
    <x v="4"/>
    <s v="Soap"/>
    <s v="BIHAR"/>
    <n v="0"/>
    <n v="9482.5289999999986"/>
    <n v="9482.5289999999986"/>
    <n v="18965.057999999997"/>
    <x v="0"/>
    <x v="64"/>
  </r>
  <r>
    <s v="BIHAR"/>
    <s v="22NCVMQ7930U6R5"/>
    <n v="1210"/>
    <d v="2020-08-08T00:00:00"/>
    <s v="Invoice"/>
    <n v="2198"/>
    <n v="109.9"/>
    <x v="1"/>
    <n v="120"/>
    <n v="263760"/>
    <n v="263650.09999999998"/>
    <x v="2"/>
    <s v="Juice"/>
    <s v="CHATTISGARH"/>
    <n v="31638.011999999995"/>
    <n v="0"/>
    <n v="0"/>
    <n v="31638.011999999995"/>
    <x v="0"/>
    <x v="65"/>
  </r>
  <r>
    <s v="BIHAR"/>
    <s v="22NRLBI4747N0E0"/>
    <n v="1310"/>
    <d v="2020-08-08T00:00:00"/>
    <s v="Invoice"/>
    <n v="1743"/>
    <n v="87.15"/>
    <x v="1"/>
    <n v="140"/>
    <n v="244020"/>
    <n v="243932.85"/>
    <x v="3"/>
    <s v="Shampoo"/>
    <s v="CHATTISGARH"/>
    <n v="29271.941999999999"/>
    <n v="0"/>
    <n v="0"/>
    <n v="29271.941999999999"/>
    <x v="0"/>
    <x v="66"/>
  </r>
  <r>
    <s v="BIHAR"/>
    <s v="13EIUNR9674V3S6"/>
    <n v="1008"/>
    <d v="2020-10-10T00:00:00"/>
    <s v="Invoice"/>
    <n v="1153"/>
    <n v="57.650000000000006"/>
    <x v="1"/>
    <n v="90"/>
    <n v="103770"/>
    <n v="103712.35"/>
    <x v="4"/>
    <s v="Soap"/>
    <s v="NAGALAND"/>
    <n v="12445.482"/>
    <n v="0"/>
    <n v="0"/>
    <n v="12445.482"/>
    <x v="0"/>
    <x v="67"/>
  </r>
  <r>
    <s v="BIHAR"/>
    <s v="26YOROP8080F6U4"/>
    <n v="1210"/>
    <d v="2020-10-10T00:00:00"/>
    <s v="Invoice"/>
    <n v="1757"/>
    <n v="87.850000000000009"/>
    <x v="1"/>
    <n v="120"/>
    <n v="210840"/>
    <n v="210752.15"/>
    <x v="2"/>
    <s v="Juice"/>
    <s v="DADRA AND NAGAR HAVELI AND DAMAN AND DIU (NEWLY MERGED UT)"/>
    <n v="25290.257999999998"/>
    <n v="0"/>
    <n v="0"/>
    <n v="25290.257999999998"/>
    <x v="0"/>
    <x v="68"/>
  </r>
  <r>
    <s v="BIHAR"/>
    <s v="26ZEDLO5410V0D1"/>
    <n v="1210"/>
    <d v="2020-08-08T00:00:00"/>
    <s v="Invoice"/>
    <n v="1001"/>
    <n v="50.050000000000004"/>
    <x v="1"/>
    <n v="120"/>
    <n v="120120"/>
    <n v="120069.95"/>
    <x v="2"/>
    <s v="Juice"/>
    <s v="DADRA AND NAGAR HAVELI AND DAMAN AND DIU (NEWLY MERGED UT)"/>
    <n v="14408.393999999998"/>
    <n v="0"/>
    <n v="0"/>
    <n v="14408.393999999998"/>
    <x v="0"/>
    <x v="69"/>
  </r>
  <r>
    <s v="BIHAR"/>
    <s v="26HKEOE1026J5Y5"/>
    <n v="1004"/>
    <d v="2020-11-11T00:00:00"/>
    <s v="Invoice"/>
    <n v="1333"/>
    <n v="66.650000000000006"/>
    <x v="0"/>
    <n v="80"/>
    <n v="106640"/>
    <n v="106573.35"/>
    <x v="0"/>
    <s v="Beverage"/>
    <s v="DADRA AND NAGAR HAVELI AND DAMAN AND DIU (NEWLY MERGED UT)"/>
    <n v="29840.538000000004"/>
    <n v="0"/>
    <n v="0"/>
    <n v="29840.538000000004"/>
    <x v="0"/>
    <x v="70"/>
  </r>
  <r>
    <s v="BIHAR"/>
    <s v="23CAPHB8044W5B5"/>
    <n v="1001"/>
    <d v="2020-10-10T00:00:00"/>
    <s v="Invoice"/>
    <n v="1153"/>
    <n v="57.650000000000006"/>
    <x v="1"/>
    <n v="45"/>
    <n v="51885"/>
    <n v="51827.35"/>
    <x v="1"/>
    <s v="Oil"/>
    <s v="MADHYA PRADESH"/>
    <n v="6219.2819999999992"/>
    <n v="0"/>
    <n v="0"/>
    <n v="6219.2819999999992"/>
    <x v="0"/>
    <x v="71"/>
  </r>
  <r>
    <s v="BIHAR"/>
    <s v="26JHCEE7914I3W8"/>
    <n v="1210"/>
    <d v="2020-02-02T00:00:00"/>
    <s v="Invoice"/>
    <n v="727"/>
    <n v="36.35"/>
    <x v="1"/>
    <n v="120"/>
    <n v="87240"/>
    <n v="87203.65"/>
    <x v="2"/>
    <s v="Juice"/>
    <s v="DADRA AND NAGAR HAVELI AND DAMAN AND DIU (NEWLY MERGED UT)"/>
    <n v="10464.437999999998"/>
    <n v="0"/>
    <n v="0"/>
    <n v="10464.437999999998"/>
    <x v="0"/>
    <x v="72"/>
  </r>
  <r>
    <s v="BIHAR"/>
    <s v="17GAMJL0913S5Q6"/>
    <n v="1001"/>
    <d v="2020-08-08T00:00:00"/>
    <s v="Invoice"/>
    <n v="1884"/>
    <n v="94.2"/>
    <x v="1"/>
    <n v="45"/>
    <n v="84780"/>
    <n v="84685.8"/>
    <x v="1"/>
    <s v="Oil"/>
    <s v="MEGHLAYA"/>
    <n v="10162.296"/>
    <n v="0"/>
    <n v="0"/>
    <n v="10162.296"/>
    <x v="0"/>
    <x v="73"/>
  </r>
  <r>
    <s v="BIHAR"/>
    <s v="16AGVDR0635D2V1"/>
    <n v="1008"/>
    <d v="2020-09-09T00:00:00"/>
    <s v="Invoice"/>
    <n v="1834"/>
    <n v="91.7"/>
    <x v="1"/>
    <n v="90"/>
    <n v="165060"/>
    <n v="164968.29999999999"/>
    <x v="4"/>
    <s v="Soap"/>
    <s v="TRIPURA"/>
    <n v="19796.195999999996"/>
    <n v="0"/>
    <n v="0"/>
    <n v="19796.195999999996"/>
    <x v="0"/>
    <x v="74"/>
  </r>
  <r>
    <s v="BIHAR"/>
    <s v="24MLSJM7147A6H5"/>
    <n v="1001"/>
    <d v="2020-01-01T00:00:00"/>
    <s v="Invoice"/>
    <n v="2340"/>
    <n v="117"/>
    <x v="1"/>
    <n v="45"/>
    <n v="105300"/>
    <n v="105183"/>
    <x v="1"/>
    <s v="Oil"/>
    <s v="GUJARAT"/>
    <n v="12621.96"/>
    <n v="0"/>
    <n v="0"/>
    <n v="12621.96"/>
    <x v="0"/>
    <x v="75"/>
  </r>
  <r>
    <s v="BIHAR"/>
    <s v="26LMBKX6441F7J4"/>
    <n v="1210"/>
    <d v="2020-11-11T00:00:00"/>
    <s v="Invoice"/>
    <n v="2342"/>
    <n v="117.10000000000001"/>
    <x v="1"/>
    <n v="120"/>
    <n v="281040"/>
    <n v="280922.90000000002"/>
    <x v="2"/>
    <s v="Juice"/>
    <s v="DADRA AND NAGAR HAVELI AND DAMAN AND DIU (NEWLY MERGED UT)"/>
    <n v="33710.748"/>
    <n v="0"/>
    <n v="0"/>
    <n v="33710.748"/>
    <x v="0"/>
    <x v="76"/>
  </r>
  <r>
    <s v="BIHAR"/>
    <s v="18NJTEQ3291Q4G9"/>
    <n v="1310"/>
    <d v="2020-09-09T00:00:00"/>
    <s v="Invoice"/>
    <n v="1031"/>
    <n v="51.550000000000004"/>
    <x v="1"/>
    <n v="140"/>
    <n v="144340"/>
    <n v="144288.45000000001"/>
    <x v="3"/>
    <s v="Shampoo"/>
    <s v="ASSAM"/>
    <n v="17314.614000000001"/>
    <n v="0"/>
    <n v="0"/>
    <n v="17314.614000000001"/>
    <x v="0"/>
    <x v="77"/>
  </r>
  <r>
    <s v="BIHAR"/>
    <s v="15VRGQP1466Q8S3"/>
    <n v="1001"/>
    <d v="2020-05-05T00:00:00"/>
    <s v="Invoice"/>
    <n v="1262"/>
    <n v="63.1"/>
    <x v="1"/>
    <n v="45"/>
    <n v="56790"/>
    <n v="56726.9"/>
    <x v="1"/>
    <s v="Oil"/>
    <s v="MIZORAM"/>
    <n v="6807.2280000000001"/>
    <n v="0"/>
    <n v="0"/>
    <n v="6807.2280000000001"/>
    <x v="0"/>
    <x v="78"/>
  </r>
  <r>
    <s v="BIHAR"/>
    <s v="11WURVZ2195K5C2"/>
    <n v="1008"/>
    <d v="2020-06-06T00:00:00"/>
    <s v="Invoice"/>
    <n v="1135"/>
    <n v="56.75"/>
    <x v="1"/>
    <n v="90"/>
    <n v="102150"/>
    <n v="102093.25"/>
    <x v="4"/>
    <s v="Soap"/>
    <s v="SIKKIM"/>
    <n v="12251.189999999999"/>
    <n v="0"/>
    <n v="0"/>
    <n v="12251.189999999999"/>
    <x v="0"/>
    <x v="79"/>
  </r>
  <r>
    <s v="BIHAR"/>
    <s v="13ZJRGK0556V2Z1"/>
    <n v="1004"/>
    <d v="2020-11-11T00:00:00"/>
    <s v="Invoice"/>
    <n v="547"/>
    <n v="27.35"/>
    <x v="0"/>
    <n v="80"/>
    <n v="43760"/>
    <n v="43732.65"/>
    <x v="0"/>
    <s v="Beverage"/>
    <s v="NAGALAND"/>
    <n v="12245.142000000002"/>
    <n v="0"/>
    <n v="0"/>
    <n v="12245.142000000002"/>
    <x v="0"/>
    <x v="80"/>
  </r>
  <r>
    <s v="BIHAR"/>
    <s v="15JRRKA1341I2P8"/>
    <n v="1008"/>
    <d v="2020-12-12T00:00:00"/>
    <s v="Invoice"/>
    <n v="1582"/>
    <n v="79.100000000000009"/>
    <x v="1"/>
    <n v="90"/>
    <n v="142380"/>
    <n v="142300.9"/>
    <x v="4"/>
    <s v="Soap"/>
    <s v="MIZORAM"/>
    <n v="17076.108"/>
    <n v="0"/>
    <n v="0"/>
    <n v="17076.108"/>
    <x v="0"/>
    <x v="81"/>
  </r>
  <r>
    <s v="BIHAR"/>
    <s v="26ZXTEO1205K8O6"/>
    <n v="1310"/>
    <d v="2020-04-04T00:00:00"/>
    <s v="Invoice"/>
    <n v="1738.5"/>
    <n v="86.925000000000011"/>
    <x v="1"/>
    <n v="140"/>
    <n v="243390"/>
    <n v="243303.07500000001"/>
    <x v="3"/>
    <s v="Shampoo"/>
    <s v="DADRA AND NAGAR HAVELI AND DAMAN AND DIU (NEWLY MERGED UT)"/>
    <n v="29196.368999999999"/>
    <n v="0"/>
    <n v="0"/>
    <n v="29196.368999999999"/>
    <x v="0"/>
    <x v="82"/>
  </r>
  <r>
    <s v="BIHAR"/>
    <s v="22SBQXS0935G5R7"/>
    <n v="1008"/>
    <d v="2020-09-09T00:00:00"/>
    <s v="Invoice"/>
    <n v="2215"/>
    <n v="110.75"/>
    <x v="1"/>
    <n v="90"/>
    <n v="199350"/>
    <n v="199239.25"/>
    <x v="4"/>
    <s v="Soap"/>
    <s v="CHATTISGARH"/>
    <n v="23908.71"/>
    <n v="0"/>
    <n v="0"/>
    <n v="23908.71"/>
    <x v="0"/>
    <x v="83"/>
  </r>
  <r>
    <s v="BIHAR"/>
    <s v="10FEVMG9736H2G0"/>
    <n v="1008"/>
    <d v="2020-12-12T00:00:00"/>
    <s v="Invoice"/>
    <n v="1582"/>
    <n v="79.100000000000009"/>
    <x v="1"/>
    <n v="90"/>
    <n v="142380"/>
    <n v="142300.9"/>
    <x v="4"/>
    <s v="Soap"/>
    <s v="BIHAR"/>
    <n v="0"/>
    <n v="8538.0540000000001"/>
    <n v="8538.0540000000001"/>
    <n v="17076.108"/>
    <x v="0"/>
    <x v="84"/>
  </r>
  <r>
    <s v="BIHAR"/>
    <s v="19GPNZI8502E2E3"/>
    <n v="1004"/>
    <d v="2020-06-06T00:00:00"/>
    <s v="Invoice"/>
    <n v="1135"/>
    <n v="56.75"/>
    <x v="0"/>
    <n v="80"/>
    <n v="90800"/>
    <n v="90743.25"/>
    <x v="0"/>
    <s v="Beverage"/>
    <s v="WEST BENGAL"/>
    <n v="25408.110000000004"/>
    <n v="0"/>
    <n v="0"/>
    <n v="25408.110000000004"/>
    <x v="0"/>
    <x v="85"/>
  </r>
  <r>
    <s v="BIHAR"/>
    <s v="23EZHSH7554O0B5"/>
    <n v="1310"/>
    <d v="2020-03-03T00:00:00"/>
    <s v="Invoice"/>
    <n v="1761"/>
    <n v="88.050000000000011"/>
    <x v="1"/>
    <n v="140"/>
    <n v="246540"/>
    <n v="246451.95"/>
    <x v="3"/>
    <s v="Shampoo"/>
    <s v="MADHYA PRADESH"/>
    <n v="29574.234"/>
    <n v="0"/>
    <n v="0"/>
    <n v="29574.234"/>
    <x v="0"/>
    <x v="86"/>
  </r>
  <r>
    <s v="BIHAR"/>
    <s v="18UVMWH5730E2B5"/>
    <n v="1310"/>
    <d v="2020-06-06T00:00:00"/>
    <s v="Invoice"/>
    <n v="448"/>
    <n v="22.400000000000002"/>
    <x v="1"/>
    <n v="140"/>
    <n v="62720"/>
    <n v="62697.599999999999"/>
    <x v="3"/>
    <s v="Shampoo"/>
    <s v="ASSAM"/>
    <n v="7523.7119999999995"/>
    <n v="0"/>
    <n v="0"/>
    <n v="7523.7119999999995"/>
    <x v="0"/>
    <x v="87"/>
  </r>
  <r>
    <s v="BIHAR"/>
    <s v="24XRBHT1925O4M1"/>
    <n v="1001"/>
    <d v="2020-10-10T00:00:00"/>
    <s v="Invoice"/>
    <n v="2181"/>
    <n v="109.05000000000001"/>
    <x v="1"/>
    <n v="45"/>
    <n v="98145"/>
    <n v="98035.95"/>
    <x v="1"/>
    <s v="Oil"/>
    <s v="GUJARAT"/>
    <n v="11764.313999999998"/>
    <n v="0"/>
    <n v="0"/>
    <n v="11764.313999999998"/>
    <x v="0"/>
    <x v="88"/>
  </r>
  <r>
    <s v="BIHAR"/>
    <s v="26RQQZH6727G4F1"/>
    <n v="1004"/>
    <d v="2020-10-10T00:00:00"/>
    <s v="Invoice"/>
    <n v="1976"/>
    <n v="98.800000000000011"/>
    <x v="0"/>
    <n v="80"/>
    <n v="158080"/>
    <n v="157981.20000000001"/>
    <x v="0"/>
    <s v="Beverage"/>
    <s v="DADRA AND NAGAR HAVELI AND DAMAN AND DIU (NEWLY MERGED UT)"/>
    <n v="44234.736000000004"/>
    <n v="0"/>
    <n v="0"/>
    <n v="44234.736000000004"/>
    <x v="0"/>
    <x v="89"/>
  </r>
  <r>
    <s v="BIHAR"/>
    <s v="17NPOWR2672O4C1"/>
    <n v="1008"/>
    <d v="2020-10-10T00:00:00"/>
    <s v="Invoice"/>
    <n v="2181"/>
    <n v="109.05000000000001"/>
    <x v="1"/>
    <n v="90"/>
    <n v="196290"/>
    <n v="196180.95"/>
    <x v="4"/>
    <s v="Soap"/>
    <s v="MEGHLAYA"/>
    <n v="23541.714"/>
    <n v="0"/>
    <n v="0"/>
    <n v="23541.714"/>
    <x v="0"/>
    <x v="90"/>
  </r>
  <r>
    <s v="BIHAR"/>
    <s v="22IEZNJ1310N3Q5"/>
    <n v="1004"/>
    <d v="2020-11-11T00:00:00"/>
    <s v="Invoice"/>
    <n v="2500"/>
    <n v="125"/>
    <x v="0"/>
    <n v="80"/>
    <n v="200000"/>
    <n v="199875"/>
    <x v="0"/>
    <s v="Beverage"/>
    <s v="CHATTISGARH"/>
    <n v="55965.000000000007"/>
    <n v="0"/>
    <n v="0"/>
    <n v="55965.000000000007"/>
    <x v="0"/>
    <x v="91"/>
  </r>
  <r>
    <s v="BIHAR"/>
    <s v="20EEVOW2060H8L4"/>
    <n v="1210"/>
    <d v="2020-05-05T00:00:00"/>
    <s v="Invoice"/>
    <n v="1702"/>
    <n v="85.100000000000009"/>
    <x v="1"/>
    <n v="120"/>
    <n v="204240"/>
    <n v="204154.9"/>
    <x v="2"/>
    <s v="Juice"/>
    <s v="JHARKHAND"/>
    <n v="24498.588"/>
    <n v="0"/>
    <n v="0"/>
    <n v="24498.588"/>
    <x v="0"/>
    <x v="92"/>
  </r>
  <r>
    <s v="BIHAR"/>
    <s v="13PDQKJ3064V9H5"/>
    <n v="1310"/>
    <d v="2020-06-06T00:00:00"/>
    <s v="Invoice"/>
    <n v="448"/>
    <n v="22.400000000000002"/>
    <x v="1"/>
    <n v="140"/>
    <n v="62720"/>
    <n v="62697.599999999999"/>
    <x v="3"/>
    <s v="Shampoo"/>
    <s v="NAGALAND"/>
    <n v="7523.7119999999995"/>
    <n v="0"/>
    <n v="0"/>
    <n v="7523.7119999999995"/>
    <x v="0"/>
    <x v="93"/>
  </r>
  <r>
    <s v="BIHAR"/>
    <s v="14BRNUQ2474P0X0"/>
    <n v="1001"/>
    <d v="2020-07-07T00:00:00"/>
    <s v="Invoice"/>
    <n v="3513"/>
    <n v="175.65"/>
    <x v="1"/>
    <n v="45"/>
    <n v="158085"/>
    <n v="157909.35"/>
    <x v="1"/>
    <s v="Oil"/>
    <s v="MANIPUR"/>
    <n v="18949.121999999999"/>
    <n v="0"/>
    <n v="0"/>
    <n v="18949.121999999999"/>
    <x v="0"/>
    <x v="94"/>
  </r>
  <r>
    <s v="BIHAR"/>
    <s v="24EGCDV8726K3Z0"/>
    <n v="1310"/>
    <d v="2020-08-08T00:00:00"/>
    <s v="Invoice"/>
    <n v="2101"/>
    <n v="105.05000000000001"/>
    <x v="1"/>
    <n v="140"/>
    <n v="294140"/>
    <n v="294034.95"/>
    <x v="3"/>
    <s v="Shampoo"/>
    <s v="GUJARAT"/>
    <n v="35284.194000000003"/>
    <n v="0"/>
    <n v="0"/>
    <n v="35284.194000000003"/>
    <x v="0"/>
    <x v="95"/>
  </r>
  <r>
    <s v="BIHAR"/>
    <s v="20RSVRA5864N3Z0"/>
    <n v="1004"/>
    <d v="2020-09-09T00:00:00"/>
    <s v="Invoice"/>
    <n v="2931"/>
    <n v="146.55000000000001"/>
    <x v="0"/>
    <n v="80"/>
    <n v="234480"/>
    <n v="234333.45"/>
    <x v="0"/>
    <s v="Beverage"/>
    <s v="JHARKHAND"/>
    <n v="65613.366000000009"/>
    <n v="0"/>
    <n v="0"/>
    <n v="65613.366000000009"/>
    <x v="0"/>
    <x v="96"/>
  </r>
  <r>
    <s v="BIHAR"/>
    <s v="26MAMHR2888G2A6"/>
    <n v="1310"/>
    <d v="2020-09-09T00:00:00"/>
    <s v="Invoice"/>
    <n v="1535"/>
    <n v="76.75"/>
    <x v="1"/>
    <n v="140"/>
    <n v="214900"/>
    <n v="214823.25"/>
    <x v="3"/>
    <s v="Shampoo"/>
    <s v="DADRA AND NAGAR HAVELI AND DAMAN AND DIU (NEWLY MERGED UT)"/>
    <n v="25778.789999999997"/>
    <n v="0"/>
    <n v="0"/>
    <n v="25778.789999999997"/>
    <x v="0"/>
    <x v="97"/>
  </r>
  <r>
    <s v="BIHAR"/>
    <s v="15RICEM4961K8F9"/>
    <n v="1001"/>
    <d v="2020-09-09T00:00:00"/>
    <s v="Invoice"/>
    <n v="1123"/>
    <n v="56.150000000000006"/>
    <x v="1"/>
    <n v="45"/>
    <n v="50535"/>
    <n v="50478.85"/>
    <x v="1"/>
    <s v="Oil"/>
    <s v="MIZORAM"/>
    <n v="6057.4619999999995"/>
    <n v="0"/>
    <n v="0"/>
    <n v="6057.4619999999995"/>
    <x v="0"/>
    <x v="98"/>
  </r>
  <r>
    <s v="BIHAR"/>
    <s v="11XLLXI4813Q8B6"/>
    <n v="1310"/>
    <d v="2020-11-11T00:00:00"/>
    <s v="Invoice"/>
    <n v="1404"/>
    <n v="70.2"/>
    <x v="1"/>
    <n v="140"/>
    <n v="196560"/>
    <n v="196489.8"/>
    <x v="3"/>
    <s v="Shampoo"/>
    <s v="SIKKIM"/>
    <n v="23578.775999999998"/>
    <n v="0"/>
    <n v="0"/>
    <n v="23578.775999999998"/>
    <x v="0"/>
    <x v="99"/>
  </r>
  <r>
    <s v="BIHAR"/>
    <s v="20JNMAZ3611J3J1"/>
    <n v="1210"/>
    <d v="2020-11-11T00:00:00"/>
    <s v="Invoice"/>
    <n v="2763"/>
    <n v="138.15"/>
    <x v="1"/>
    <n v="120"/>
    <n v="331560"/>
    <n v="331421.84999999998"/>
    <x v="2"/>
    <s v="Juice"/>
    <s v="JHARKHAND"/>
    <n v="39770.621999999996"/>
    <n v="0"/>
    <n v="0"/>
    <n v="39770.621999999996"/>
    <x v="0"/>
    <x v="100"/>
  </r>
  <r>
    <s v="BIHAR"/>
    <s v="19ABVLP2278W9V7"/>
    <n v="1001"/>
    <d v="2020-12-12T00:00:00"/>
    <s v="Invoice"/>
    <n v="2125"/>
    <n v="106.25"/>
    <x v="1"/>
    <n v="45"/>
    <n v="95625"/>
    <n v="95518.75"/>
    <x v="1"/>
    <s v="Oil"/>
    <s v="WEST BENGAL"/>
    <n v="11462.25"/>
    <n v="0"/>
    <n v="0"/>
    <n v="11462.25"/>
    <x v="0"/>
    <x v="101"/>
  </r>
  <r>
    <s v="BIHAR"/>
    <s v="24JUXVA3058V6S5"/>
    <n v="1001"/>
    <d v="2020-07-07T00:00:00"/>
    <s v="Invoice"/>
    <n v="1659"/>
    <n v="82.95"/>
    <x v="1"/>
    <n v="45"/>
    <n v="74655"/>
    <n v="74572.05"/>
    <x v="1"/>
    <s v="Oil"/>
    <s v="GUJARAT"/>
    <n v="8948.6460000000006"/>
    <n v="0"/>
    <n v="0"/>
    <n v="8948.6460000000006"/>
    <x v="0"/>
    <x v="102"/>
  </r>
  <r>
    <s v="BIHAR"/>
    <s v="12JGJFR2394I8D5"/>
    <n v="1004"/>
    <d v="2020-08-08T00:00:00"/>
    <s v="Invoice"/>
    <n v="609"/>
    <n v="30.450000000000003"/>
    <x v="0"/>
    <n v="80"/>
    <n v="48720"/>
    <n v="48689.55"/>
    <x v="0"/>
    <s v="Beverage"/>
    <s v="ARUNACHAL PRADESH"/>
    <n v="13633.074000000002"/>
    <n v="0"/>
    <n v="0"/>
    <n v="13633.074000000002"/>
    <x v="0"/>
    <x v="103"/>
  </r>
  <r>
    <s v="BIHAR"/>
    <s v="12AGQQM8018T3Q7"/>
    <n v="1210"/>
    <d v="2020-09-09T00:00:00"/>
    <s v="Invoice"/>
    <n v="2087"/>
    <n v="104.35000000000001"/>
    <x v="1"/>
    <n v="120"/>
    <n v="250440"/>
    <n v="250335.65"/>
    <x v="2"/>
    <s v="Juice"/>
    <s v="ARUNACHAL PRADESH"/>
    <n v="30040.277999999998"/>
    <n v="0"/>
    <n v="0"/>
    <n v="30040.277999999998"/>
    <x v="0"/>
    <x v="49"/>
  </r>
  <r>
    <s v="BIHAR"/>
    <s v="19HZHLG1409C3C0"/>
    <n v="1310"/>
    <d v="2020-10-10T00:00:00"/>
    <s v="Invoice"/>
    <n v="1976"/>
    <n v="98.800000000000011"/>
    <x v="1"/>
    <n v="140"/>
    <n v="276640"/>
    <n v="276541.2"/>
    <x v="3"/>
    <s v="Shampoo"/>
    <s v="WEST BENGAL"/>
    <n v="33184.944000000003"/>
    <n v="0"/>
    <n v="0"/>
    <n v="33184.944000000003"/>
    <x v="0"/>
    <x v="104"/>
  </r>
  <r>
    <s v="BIHAR"/>
    <s v="28HABFB5158X0S8"/>
    <n v="1310"/>
    <d v="2020-12-12T00:00:00"/>
    <s v="Invoice"/>
    <n v="1421"/>
    <n v="71.05"/>
    <x v="1"/>
    <n v="140"/>
    <n v="198940"/>
    <n v="198868.95"/>
    <x v="3"/>
    <s v="Shampoo"/>
    <s v="ANDHRA PRADESH(BEFORE DIVISION)"/>
    <n v="23864.274000000001"/>
    <n v="0"/>
    <n v="0"/>
    <n v="23864.274000000001"/>
    <x v="0"/>
    <x v="105"/>
  </r>
  <r>
    <s v="BIHAR"/>
    <s v="17RWXBW6956Z3I3"/>
    <n v="1310"/>
    <d v="2020-12-12T00:00:00"/>
    <s v="Invoice"/>
    <n v="1372"/>
    <n v="68.600000000000009"/>
    <x v="1"/>
    <n v="140"/>
    <n v="192080"/>
    <n v="192011.4"/>
    <x v="3"/>
    <s v="Shampoo"/>
    <s v="MEGHLAYA"/>
    <n v="23041.367999999999"/>
    <n v="0"/>
    <n v="0"/>
    <n v="23041.367999999999"/>
    <x v="0"/>
    <x v="106"/>
  </r>
  <r>
    <s v="BIHAR"/>
    <s v="12MBLWK2611Y2L7"/>
    <n v="1001"/>
    <d v="2020-12-12T00:00:00"/>
    <s v="Invoice"/>
    <n v="588"/>
    <n v="29.400000000000002"/>
    <x v="1"/>
    <n v="45"/>
    <n v="26460"/>
    <n v="26430.6"/>
    <x v="1"/>
    <s v="Oil"/>
    <s v="ARUNACHAL PRADESH"/>
    <n v="3171.6719999999996"/>
    <n v="0"/>
    <n v="0"/>
    <n v="3171.6719999999996"/>
    <x v="0"/>
    <x v="107"/>
  </r>
  <r>
    <s v="BIHAR"/>
    <s v="22YFBWR8079D9Y7"/>
    <n v="1210"/>
    <d v="2020-01-01T00:00:00"/>
    <s v="Invoice"/>
    <n v="3244.5"/>
    <n v="162.22500000000002"/>
    <x v="1"/>
    <n v="120"/>
    <n v="389340"/>
    <n v="389177.77500000002"/>
    <x v="2"/>
    <s v="Juice"/>
    <s v="CHATTISGARH"/>
    <n v="46701.332999999999"/>
    <n v="0"/>
    <n v="0"/>
    <n v="46701.332999999999"/>
    <x v="0"/>
    <x v="108"/>
  </r>
  <r>
    <s v="BIHAR"/>
    <s v="20XSZFA8566Y3U3"/>
    <n v="1001"/>
    <d v="2020-02-02T00:00:00"/>
    <s v="Invoice"/>
    <n v="959"/>
    <n v="47.95"/>
    <x v="1"/>
    <n v="45"/>
    <n v="43155"/>
    <n v="43107.05"/>
    <x v="1"/>
    <s v="Oil"/>
    <s v="JHARKHAND"/>
    <n v="5172.8460000000005"/>
    <n v="0"/>
    <n v="0"/>
    <n v="5172.8460000000005"/>
    <x v="0"/>
    <x v="109"/>
  </r>
  <r>
    <s v="BIHAR"/>
    <s v="15LVFMT1871O8G4"/>
    <n v="1004"/>
    <d v="2020-02-02T00:00:00"/>
    <s v="Invoice"/>
    <n v="2747"/>
    <n v="137.35"/>
    <x v="0"/>
    <n v="80"/>
    <n v="219760"/>
    <n v="219622.65"/>
    <x v="0"/>
    <s v="Beverage"/>
    <s v="MIZORAM"/>
    <n v="61494.342000000004"/>
    <n v="0"/>
    <n v="0"/>
    <n v="61494.342000000004"/>
    <x v="0"/>
    <x v="110"/>
  </r>
  <r>
    <s v="BIHAR"/>
    <s v="20COUXW4642X7K2"/>
    <n v="1210"/>
    <d v="2020-05-05T00:00:00"/>
    <s v="Invoice"/>
    <n v="1645"/>
    <n v="82.25"/>
    <x v="1"/>
    <n v="120"/>
    <n v="197400"/>
    <n v="197317.75"/>
    <x v="2"/>
    <s v="Juice"/>
    <s v="JHARKHAND"/>
    <n v="23678.129999999997"/>
    <n v="0"/>
    <n v="0"/>
    <n v="23678.129999999997"/>
    <x v="0"/>
    <x v="103"/>
  </r>
  <r>
    <s v="BIHAR"/>
    <s v="12GAWIN7383X1J6"/>
    <n v="1001"/>
    <d v="2020-09-09T00:00:00"/>
    <s v="Invoice"/>
    <n v="2876"/>
    <n v="143.80000000000001"/>
    <x v="1"/>
    <n v="45"/>
    <n v="129420"/>
    <n v="129276.2"/>
    <x v="1"/>
    <s v="Oil"/>
    <s v="ARUNACHAL PRADESH"/>
    <n v="15513.143999999998"/>
    <n v="0"/>
    <n v="0"/>
    <n v="15513.143999999998"/>
    <x v="0"/>
    <x v="111"/>
  </r>
  <r>
    <s v="BIHAR"/>
    <s v="10LZBEY6460D4E6"/>
    <n v="1008"/>
    <d v="2020-09-09T00:00:00"/>
    <s v="Invoice"/>
    <n v="994"/>
    <n v="49.7"/>
    <x v="1"/>
    <n v="90"/>
    <n v="89460"/>
    <n v="89410.3"/>
    <x v="4"/>
    <s v="Soap"/>
    <s v="BIHAR"/>
    <n v="0"/>
    <n v="5364.6180000000004"/>
    <n v="5364.6180000000004"/>
    <n v="10729.236000000001"/>
    <x v="0"/>
    <x v="112"/>
  </r>
  <r>
    <s v="BIHAR"/>
    <m/>
    <n v="1008"/>
    <d v="2020-11-11T00:00:00"/>
    <s v="Invoice"/>
    <n v="1118"/>
    <n v="55.900000000000006"/>
    <x v="1"/>
    <n v="90"/>
    <n v="100620"/>
    <n v="100564.1"/>
    <x v="4"/>
    <s v="Soap"/>
    <s v="No GST Number Available"/>
    <n v="12067.692000000001"/>
    <n v="0"/>
    <n v="0"/>
    <n v="12067.692000000001"/>
    <x v="1"/>
    <x v="12"/>
  </r>
  <r>
    <s v="BIHAR"/>
    <s v="24WSTBT3123R5E2"/>
    <n v="1210"/>
    <d v="2020-12-12T00:00:00"/>
    <s v="Invoice"/>
    <n v="1372"/>
    <n v="68.600000000000009"/>
    <x v="1"/>
    <n v="120"/>
    <n v="164640"/>
    <n v="164571.4"/>
    <x v="2"/>
    <s v="Juice"/>
    <s v="GUJARAT"/>
    <n v="19748.567999999999"/>
    <n v="0"/>
    <n v="0"/>
    <n v="19748.567999999999"/>
    <x v="0"/>
    <x v="113"/>
  </r>
  <r>
    <s v="BIHAR"/>
    <s v="18KCVTS4698J3U9"/>
    <n v="1001"/>
    <d v="2020-02-02T00:00:00"/>
    <s v="Invoice"/>
    <n v="488"/>
    <n v="24.400000000000002"/>
    <x v="1"/>
    <n v="45"/>
    <n v="21960"/>
    <n v="21935.599999999999"/>
    <x v="1"/>
    <s v="Oil"/>
    <s v="ASSAM"/>
    <n v="2632.2719999999999"/>
    <n v="0"/>
    <n v="0"/>
    <n v="2632.2719999999999"/>
    <x v="0"/>
    <x v="114"/>
  </r>
  <r>
    <s v="BIHAR"/>
    <s v="27OGJNK1662B0D9"/>
    <n v="1001"/>
    <d v="2020-06-06T00:00:00"/>
    <s v="Invoice"/>
    <n v="1282"/>
    <n v="64.100000000000009"/>
    <x v="1"/>
    <n v="45"/>
    <n v="57690"/>
    <n v="57625.9"/>
    <x v="1"/>
    <s v="Oil"/>
    <s v="MAHARASHTRA"/>
    <n v="6915.1080000000002"/>
    <n v="0"/>
    <n v="0"/>
    <n v="6915.1080000000002"/>
    <x v="0"/>
    <x v="115"/>
  </r>
  <r>
    <s v="BIHAR"/>
    <s v="16FVLAG7257P4I8"/>
    <n v="1008"/>
    <d v="2020-05-05T00:00:00"/>
    <s v="Credit Note"/>
    <n v="257"/>
    <n v="12.850000000000001"/>
    <x v="1"/>
    <n v="90"/>
    <n v="23130"/>
    <n v="23117.15"/>
    <x v="4"/>
    <s v="Soap"/>
    <s v="TRIPURA"/>
    <n v="2774.058"/>
    <n v="0"/>
    <n v="0"/>
    <n v="2774.058"/>
    <x v="2"/>
    <x v="116"/>
  </r>
  <r>
    <s v="BIHAR"/>
    <s v="23DCQRG6718J6A3"/>
    <n v="1210"/>
    <d v="2020-06-06T00:00:00"/>
    <s v="Invoice"/>
    <n v="1282"/>
    <n v="64.100000000000009"/>
    <x v="1"/>
    <n v="120"/>
    <n v="153840"/>
    <n v="153775.9"/>
    <x v="2"/>
    <s v="Juice"/>
    <s v="MADHYA PRADESH"/>
    <n v="18453.108"/>
    <n v="0"/>
    <n v="0"/>
    <n v="18453.108"/>
    <x v="0"/>
    <x v="117"/>
  </r>
  <r>
    <s v="BIHAR"/>
    <s v="22BKGRK2613A6Q7"/>
    <n v="1008"/>
    <d v="2020-08-08T00:00:00"/>
    <s v="Invoice"/>
    <n v="1540"/>
    <n v="77"/>
    <x v="1"/>
    <n v="90"/>
    <n v="138600"/>
    <n v="138523"/>
    <x v="4"/>
    <s v="Soap"/>
    <s v="CHATTISGARH"/>
    <n v="16622.759999999998"/>
    <n v="0"/>
    <n v="0"/>
    <n v="16622.759999999998"/>
    <x v="0"/>
    <x v="118"/>
  </r>
  <r>
    <s v="BIHAR"/>
    <s v="26YGIIP1926U3C3"/>
    <n v="1004"/>
    <d v="2020-11-11T00:00:00"/>
    <s v="Invoice"/>
    <n v="490"/>
    <n v="24.5"/>
    <x v="0"/>
    <n v="80"/>
    <n v="39200"/>
    <n v="39175.5"/>
    <x v="0"/>
    <s v="Beverage"/>
    <s v="DADRA AND NAGAR HAVELI AND DAMAN AND DIU (NEWLY MERGED UT)"/>
    <n v="10969.140000000001"/>
    <n v="0"/>
    <n v="0"/>
    <n v="10969.140000000001"/>
    <x v="0"/>
    <x v="119"/>
  </r>
  <r>
    <s v="BIHAR"/>
    <s v="23VNHQN2598V8T6"/>
    <n v="1310"/>
    <d v="2020-12-12T00:00:00"/>
    <s v="Invoice"/>
    <n v="1362"/>
    <n v="68.100000000000009"/>
    <x v="1"/>
    <n v="140"/>
    <n v="190680"/>
    <n v="190611.9"/>
    <x v="3"/>
    <s v="Shampoo"/>
    <s v="MADHYA PRADESH"/>
    <n v="22873.428"/>
    <n v="0"/>
    <n v="0"/>
    <n v="22873.428"/>
    <x v="0"/>
    <x v="120"/>
  </r>
  <r>
    <s v="BIHAR"/>
    <s v="28IHUQE5499M5L7"/>
    <n v="1001"/>
    <d v="2020-03-03T00:00:00"/>
    <s v="Invoice"/>
    <n v="2501"/>
    <n v="125.05000000000001"/>
    <x v="1"/>
    <n v="45"/>
    <n v="112545"/>
    <n v="112419.95"/>
    <x v="1"/>
    <s v="Oil"/>
    <s v="ANDHRA PRADESH(BEFORE DIVISION)"/>
    <n v="13490.393999999998"/>
    <n v="0"/>
    <n v="0"/>
    <n v="13490.393999999998"/>
    <x v="0"/>
    <x v="121"/>
  </r>
  <r>
    <s v="BIHAR"/>
    <s v="18LHKSL3929P7D6"/>
    <n v="1008"/>
    <d v="2020-06-06T00:00:00"/>
    <s v="Invoice"/>
    <n v="708"/>
    <n v="35.4"/>
    <x v="1"/>
    <n v="90"/>
    <n v="63720"/>
    <n v="63684.6"/>
    <x v="4"/>
    <s v="Soap"/>
    <s v="ASSAM"/>
    <n v="7642.1519999999991"/>
    <n v="0"/>
    <n v="0"/>
    <n v="7642.1519999999991"/>
    <x v="0"/>
    <x v="122"/>
  </r>
  <r>
    <s v="BIHAR"/>
    <s v="16MWEVK4920F7E5"/>
    <n v="1008"/>
    <d v="2020-07-07T00:00:00"/>
    <s v="Invoice"/>
    <n v="645"/>
    <n v="32.25"/>
    <x v="1"/>
    <n v="90"/>
    <n v="58050"/>
    <n v="58017.75"/>
    <x v="4"/>
    <s v="Soap"/>
    <s v="TRIPURA"/>
    <n v="6962.13"/>
    <n v="0"/>
    <n v="0"/>
    <n v="6962.13"/>
    <x v="0"/>
    <x v="123"/>
  </r>
  <r>
    <s v="BIHAR"/>
    <s v="12MRCSE9081W7J3"/>
    <n v="1001"/>
    <d v="2020-08-08T00:00:00"/>
    <s v="Invoice"/>
    <n v="1562"/>
    <n v="78.100000000000009"/>
    <x v="1"/>
    <n v="45"/>
    <n v="70290"/>
    <n v="70211.899999999994"/>
    <x v="1"/>
    <s v="Oil"/>
    <s v="ARUNACHAL PRADESH"/>
    <n v="8425.4279999999999"/>
    <n v="0"/>
    <n v="0"/>
    <n v="8425.4279999999999"/>
    <x v="0"/>
    <x v="124"/>
  </r>
  <r>
    <s v="BIHAR"/>
    <s v="20VAWAQ4795J5E5"/>
    <n v="1008"/>
    <d v="2020-09-09T00:00:00"/>
    <s v="Invoice"/>
    <n v="1283"/>
    <n v="64.150000000000006"/>
    <x v="1"/>
    <n v="90"/>
    <n v="115470"/>
    <n v="115405.85"/>
    <x v="4"/>
    <s v="Soap"/>
    <s v="JHARKHAND"/>
    <n v="13848.701999999999"/>
    <n v="0"/>
    <n v="0"/>
    <n v="13848.701999999999"/>
    <x v="0"/>
    <x v="125"/>
  </r>
  <r>
    <s v="BIHAR"/>
    <s v="21ACHMJ4750I3Q5"/>
    <n v="1210"/>
    <d v="2020-12-12T00:00:00"/>
    <s v="Invoice"/>
    <n v="711"/>
    <n v="35.550000000000004"/>
    <x v="1"/>
    <n v="120"/>
    <n v="85320"/>
    <n v="85284.45"/>
    <x v="2"/>
    <s v="Juice"/>
    <s v="ODISHA"/>
    <n v="10234.134"/>
    <n v="0"/>
    <n v="0"/>
    <n v="10234.134"/>
    <x v="0"/>
    <x v="126"/>
  </r>
  <r>
    <s v="BIHAR"/>
    <s v="14JOEJS1960C0V9"/>
    <n v="1004"/>
    <d v="2020-03-03T00:00:00"/>
    <s v="Invoice"/>
    <n v="1114"/>
    <n v="55.7"/>
    <x v="0"/>
    <n v="80"/>
    <n v="89120"/>
    <n v="89064.3"/>
    <x v="0"/>
    <s v="Beverage"/>
    <s v="MANIPUR"/>
    <n v="24938.004000000004"/>
    <n v="0"/>
    <n v="0"/>
    <n v="24938.004000000004"/>
    <x v="0"/>
    <x v="127"/>
  </r>
  <r>
    <s v="BIHAR"/>
    <s v="23BEPNK5863M9K5"/>
    <n v="1310"/>
    <d v="2020-04-04T00:00:00"/>
    <s v="Invoice"/>
    <n v="1259"/>
    <n v="62.95"/>
    <x v="1"/>
    <n v="140"/>
    <n v="176260"/>
    <n v="176197.05"/>
    <x v="3"/>
    <s v="Shampoo"/>
    <s v="MADHYA PRADESH"/>
    <n v="21143.645999999997"/>
    <n v="0"/>
    <n v="0"/>
    <n v="21143.645999999997"/>
    <x v="0"/>
    <x v="128"/>
  </r>
  <r>
    <s v="BIHAR"/>
    <s v="13DUAQM5841N6K3"/>
    <n v="1004"/>
    <d v="2020-05-05T00:00:00"/>
    <s v="Invoice"/>
    <n v="1095"/>
    <n v="54.75"/>
    <x v="0"/>
    <n v="80"/>
    <n v="87600"/>
    <n v="87545.25"/>
    <x v="0"/>
    <s v="Beverage"/>
    <s v="NAGALAND"/>
    <n v="24512.670000000002"/>
    <n v="0"/>
    <n v="0"/>
    <n v="24512.670000000002"/>
    <x v="0"/>
    <x v="129"/>
  </r>
  <r>
    <s v="BIHAR"/>
    <s v="23ZFUQQ7639J8O8"/>
    <n v="1210"/>
    <d v="2020-06-06T00:00:00"/>
    <s v="Invoice"/>
    <n v="1366"/>
    <n v="68.3"/>
    <x v="1"/>
    <n v="120"/>
    <n v="163920"/>
    <n v="163851.70000000001"/>
    <x v="2"/>
    <s v="Juice"/>
    <s v="MADHYA PRADESH"/>
    <n v="19662.204000000002"/>
    <n v="0"/>
    <n v="0"/>
    <n v="19662.204000000002"/>
    <x v="0"/>
    <x v="130"/>
  </r>
  <r>
    <s v="BIHAR"/>
    <s v="15XIIOK0117J3M1"/>
    <n v="1004"/>
    <d v="2020-06-06T00:00:00"/>
    <s v="Invoice"/>
    <n v="2460"/>
    <n v="123"/>
    <x v="0"/>
    <n v="80"/>
    <n v="196800"/>
    <n v="196677"/>
    <x v="0"/>
    <s v="Beverage"/>
    <s v="MIZORAM"/>
    <n v="55069.560000000005"/>
    <n v="0"/>
    <n v="0"/>
    <n v="55069.560000000005"/>
    <x v="0"/>
    <x v="131"/>
  </r>
  <r>
    <s v="BIHAR"/>
    <s v="24WOAOL0104C0H8"/>
    <n v="1210"/>
    <d v="2020-08-08T00:00:00"/>
    <s v="Invoice"/>
    <n v="678"/>
    <n v="33.9"/>
    <x v="1"/>
    <n v="120"/>
    <n v="81360"/>
    <n v="81326.100000000006"/>
    <x v="2"/>
    <s v="Juice"/>
    <s v="GUJARAT"/>
    <n v="9759.1319999999996"/>
    <n v="0"/>
    <n v="0"/>
    <n v="9759.1319999999996"/>
    <x v="0"/>
    <x v="132"/>
  </r>
  <r>
    <s v="BIHAR"/>
    <s v="20IMBWZ9618J8N3"/>
    <n v="1210"/>
    <d v="2020-08-08T00:00:00"/>
    <s v="Invoice"/>
    <n v="1598"/>
    <n v="79.900000000000006"/>
    <x v="1"/>
    <n v="120"/>
    <n v="191760"/>
    <n v="191680.1"/>
    <x v="2"/>
    <s v="Juice"/>
    <s v="JHARKHAND"/>
    <n v="23001.612000000001"/>
    <n v="0"/>
    <n v="0"/>
    <n v="23001.612000000001"/>
    <x v="0"/>
    <x v="133"/>
  </r>
  <r>
    <s v="BIHAR"/>
    <s v="11TREQZ3649P5N2"/>
    <n v="1004"/>
    <d v="2020-09-09T00:00:00"/>
    <s v="Invoice"/>
    <n v="2409"/>
    <n v="120.45"/>
    <x v="0"/>
    <n v="80"/>
    <n v="192720"/>
    <n v="192599.55"/>
    <x v="0"/>
    <s v="Beverage"/>
    <s v="SIKKIM"/>
    <n v="53927.874000000003"/>
    <n v="0"/>
    <n v="0"/>
    <n v="53927.874000000003"/>
    <x v="0"/>
    <x v="134"/>
  </r>
  <r>
    <s v="BIHAR"/>
    <s v="20JMWRN1027V9A1"/>
    <n v="1310"/>
    <d v="2020-09-09T00:00:00"/>
    <s v="Invoice"/>
    <n v="1934"/>
    <n v="96.7"/>
    <x v="1"/>
    <n v="140"/>
    <n v="270760"/>
    <n v="270663.3"/>
    <x v="3"/>
    <s v="Shampoo"/>
    <s v="JHARKHAND"/>
    <n v="32479.595999999998"/>
    <n v="0"/>
    <n v="0"/>
    <n v="32479.595999999998"/>
    <x v="0"/>
    <x v="135"/>
  </r>
  <r>
    <s v="BIHAR"/>
    <s v="26TMOZS2216R9Q8"/>
    <n v="1310"/>
    <d v="2020-09-09T00:00:00"/>
    <s v="Invoice"/>
    <n v="2993"/>
    <n v="149.65"/>
    <x v="1"/>
    <n v="140"/>
    <n v="419020"/>
    <n v="418870.35"/>
    <x v="3"/>
    <s v="Shampoo"/>
    <s v="DADRA AND NAGAR HAVELI AND DAMAN AND DIU (NEWLY MERGED UT)"/>
    <n v="50264.441999999995"/>
    <n v="0"/>
    <n v="0"/>
    <n v="50264.441999999995"/>
    <x v="0"/>
    <x v="136"/>
  </r>
  <r>
    <s v="BIHAR"/>
    <s v="17AHDMS3500H9D4"/>
    <n v="1210"/>
    <d v="2020-11-11T00:00:00"/>
    <s v="Invoice"/>
    <n v="2146"/>
    <n v="107.30000000000001"/>
    <x v="1"/>
    <n v="120"/>
    <n v="257520"/>
    <n v="257412.7"/>
    <x v="2"/>
    <s v="Juice"/>
    <s v="MEGHLAYA"/>
    <n v="30889.524000000001"/>
    <n v="0"/>
    <n v="0"/>
    <n v="30889.524000000001"/>
    <x v="0"/>
    <x v="137"/>
  </r>
  <r>
    <s v="BIHAR"/>
    <s v="15MDPIP5731O2X7"/>
    <n v="1001"/>
    <d v="2020-12-12T00:00:00"/>
    <s v="Invoice"/>
    <n v="1946"/>
    <n v="97.300000000000011"/>
    <x v="1"/>
    <n v="45"/>
    <n v="87570"/>
    <n v="87472.7"/>
    <x v="1"/>
    <s v="Oil"/>
    <s v="MIZORAM"/>
    <n v="10496.724"/>
    <n v="0"/>
    <n v="0"/>
    <n v="10496.724"/>
    <x v="0"/>
    <x v="138"/>
  </r>
  <r>
    <s v="BIHAR"/>
    <s v="26MUAAD8358S2K0"/>
    <n v="1008"/>
    <d v="2020-12-12T00:00:00"/>
    <s v="Invoice"/>
    <n v="1362"/>
    <n v="68.100000000000009"/>
    <x v="1"/>
    <n v="90"/>
    <n v="122580"/>
    <n v="122511.9"/>
    <x v="4"/>
    <s v="Soap"/>
    <s v="DADRA AND NAGAR HAVELI AND DAMAN AND DIU (NEWLY MERGED UT)"/>
    <n v="14701.427999999998"/>
    <n v="0"/>
    <n v="0"/>
    <n v="14701.427999999998"/>
    <x v="0"/>
    <x v="139"/>
  </r>
  <r>
    <s v="BIHAR"/>
    <s v="26HRJGU9020A0F3"/>
    <n v="1004"/>
    <d v="2020-03-03T00:00:00"/>
    <s v="Invoice"/>
    <n v="598"/>
    <n v="29.900000000000002"/>
    <x v="0"/>
    <n v="80"/>
    <n v="47840"/>
    <n v="47810.1"/>
    <x v="0"/>
    <s v="Beverage"/>
    <s v="DADRA AND NAGAR HAVELI AND DAMAN AND DIU (NEWLY MERGED UT)"/>
    <n v="13386.828000000001"/>
    <n v="0"/>
    <n v="0"/>
    <n v="13386.828000000001"/>
    <x v="0"/>
    <x v="140"/>
  </r>
  <r>
    <s v="BIHAR"/>
    <s v="21TPXUX7718U7B1"/>
    <n v="1210"/>
    <d v="2020-06-06T00:00:00"/>
    <s v="Invoice"/>
    <n v="2907"/>
    <n v="145.35"/>
    <x v="1"/>
    <n v="120"/>
    <n v="348840"/>
    <n v="348694.65"/>
    <x v="2"/>
    <s v="Juice"/>
    <s v="ODISHA"/>
    <n v="41843.358"/>
    <n v="0"/>
    <n v="0"/>
    <n v="41843.358"/>
    <x v="0"/>
    <x v="141"/>
  </r>
  <r>
    <s v="BIHAR"/>
    <s v="18DQYGX4822U7Y5"/>
    <n v="1008"/>
    <d v="2020-06-06T00:00:00"/>
    <s v="Invoice"/>
    <n v="2338"/>
    <n v="116.9"/>
    <x v="1"/>
    <n v="90"/>
    <n v="210420"/>
    <n v="210303.1"/>
    <x v="4"/>
    <s v="Soap"/>
    <s v="ASSAM"/>
    <n v="25236.371999999999"/>
    <n v="0"/>
    <n v="0"/>
    <n v="25236.371999999999"/>
    <x v="0"/>
    <x v="142"/>
  </r>
  <r>
    <s v="BIHAR"/>
    <s v="14NIOEP9461R3S0"/>
    <n v="1210"/>
    <d v="2020-11-11T00:00:00"/>
    <s v="Invoice"/>
    <n v="386"/>
    <n v="19.3"/>
    <x v="1"/>
    <n v="120"/>
    <n v="46320"/>
    <n v="46300.7"/>
    <x v="2"/>
    <s v="Juice"/>
    <s v="MANIPUR"/>
    <n v="5556.0839999999998"/>
    <n v="0"/>
    <n v="0"/>
    <n v="5556.0839999999998"/>
    <x v="0"/>
    <x v="143"/>
  </r>
  <r>
    <s v="BIHAR"/>
    <s v="17CABDX6530Q3J8"/>
    <n v="1310"/>
    <d v="2020-12-12T00:00:00"/>
    <s v="Invoice"/>
    <n v="635"/>
    <n v="31.75"/>
    <x v="1"/>
    <n v="140"/>
    <n v="88900"/>
    <n v="88868.25"/>
    <x v="3"/>
    <s v="Shampoo"/>
    <s v="MEGHLAYA"/>
    <n v="10664.19"/>
    <n v="0"/>
    <n v="0"/>
    <n v="10664.19"/>
    <x v="0"/>
    <x v="144"/>
  </r>
  <r>
    <s v="BIHAR"/>
    <s v="14HBTHD6157E7M9"/>
    <n v="1210"/>
    <d v="2020-04-04T00:00:00"/>
    <s v="Invoice"/>
    <n v="574.5"/>
    <n v="28.725000000000001"/>
    <x v="1"/>
    <n v="120"/>
    <n v="68940"/>
    <n v="68911.274999999994"/>
    <x v="2"/>
    <s v="Juice"/>
    <s v="MANIPUR"/>
    <n v="8269.3529999999992"/>
    <n v="0"/>
    <n v="0"/>
    <n v="8269.3529999999992"/>
    <x v="0"/>
    <x v="145"/>
  </r>
  <r>
    <s v="BIHAR"/>
    <s v="12DWHLH8324H0A2"/>
    <n v="1310"/>
    <d v="2020-06-06T00:00:00"/>
    <s v="Invoice"/>
    <n v="2338"/>
    <n v="116.9"/>
    <x v="1"/>
    <n v="140"/>
    <n v="327320"/>
    <n v="327203.09999999998"/>
    <x v="3"/>
    <s v="Shampoo"/>
    <s v="ARUNACHAL PRADESH"/>
    <n v="39264.371999999996"/>
    <n v="0"/>
    <n v="0"/>
    <n v="39264.371999999996"/>
    <x v="0"/>
    <x v="146"/>
  </r>
  <r>
    <s v="BIHAR"/>
    <s v="28YAHHJ8267N6M4"/>
    <n v="1008"/>
    <d v="2020-08-08T00:00:00"/>
    <s v="Invoice"/>
    <n v="381"/>
    <n v="19.05"/>
    <x v="1"/>
    <n v="90"/>
    <n v="34290"/>
    <n v="34270.949999999997"/>
    <x v="4"/>
    <s v="Soap"/>
    <s v="ANDHRA PRADESH(BEFORE DIVISION)"/>
    <n v="4112.5139999999992"/>
    <n v="0"/>
    <n v="0"/>
    <n v="4112.5139999999992"/>
    <x v="0"/>
    <x v="147"/>
  </r>
  <r>
    <s v="BIHAR"/>
    <s v="20CTRJE8706Z0W6"/>
    <n v="1008"/>
    <d v="2020-08-08T00:00:00"/>
    <s v="Invoice"/>
    <n v="422"/>
    <n v="21.1"/>
    <x v="1"/>
    <n v="90"/>
    <n v="37980"/>
    <n v="37958.9"/>
    <x v="4"/>
    <s v="Soap"/>
    <s v="JHARKHAND"/>
    <n v="4555.0680000000002"/>
    <n v="0"/>
    <n v="0"/>
    <n v="4555.0680000000002"/>
    <x v="0"/>
    <x v="148"/>
  </r>
  <r>
    <s v="BIHAR"/>
    <s v="24FBSAV0237Y1S2"/>
    <n v="1210"/>
    <d v="2020-09-09T00:00:00"/>
    <s v="Invoice"/>
    <n v="2134"/>
    <n v="106.7"/>
    <x v="1"/>
    <n v="120"/>
    <n v="256080"/>
    <n v="255973.3"/>
    <x v="2"/>
    <s v="Juice"/>
    <s v="GUJARAT"/>
    <n v="30716.795999999998"/>
    <n v="0"/>
    <n v="0"/>
    <n v="30716.795999999998"/>
    <x v="0"/>
    <x v="149"/>
  </r>
  <r>
    <s v="BIHAR"/>
    <s v="14IDIUF0300D8S5"/>
    <n v="1310"/>
    <d v="2020-12-12T00:00:00"/>
    <s v="Invoice"/>
    <n v="808"/>
    <n v="40.400000000000006"/>
    <x v="1"/>
    <n v="140"/>
    <n v="113120"/>
    <n v="113079.6"/>
    <x v="3"/>
    <s v="Shampoo"/>
    <s v="MANIPUR"/>
    <n v="13569.552"/>
    <n v="0"/>
    <n v="0"/>
    <n v="13569.552"/>
    <x v="0"/>
    <x v="150"/>
  </r>
  <r>
    <s v="BIHAR"/>
    <s v="20DVOVI3261J6X3"/>
    <n v="1210"/>
    <d v="2020-06-06T00:00:00"/>
    <s v="Invoice"/>
    <n v="708"/>
    <n v="35.4"/>
    <x v="1"/>
    <n v="120"/>
    <n v="84960"/>
    <n v="84924.6"/>
    <x v="2"/>
    <s v="Juice"/>
    <s v="JHARKHAND"/>
    <n v="10190.952000000001"/>
    <n v="0"/>
    <n v="0"/>
    <n v="10190.952000000001"/>
    <x v="0"/>
    <x v="151"/>
  </r>
  <r>
    <s v="BIHAR"/>
    <s v="23KDNQO8635Y5G5"/>
    <n v="1001"/>
    <d v="2020-06-06T00:00:00"/>
    <s v="Invoice"/>
    <n v="2907"/>
    <n v="145.35"/>
    <x v="1"/>
    <n v="45"/>
    <n v="130815"/>
    <n v="130669.65"/>
    <x v="1"/>
    <s v="Oil"/>
    <s v="MADHYA PRADESH"/>
    <n v="15680.357999999998"/>
    <n v="0"/>
    <n v="0"/>
    <n v="15680.357999999998"/>
    <x v="0"/>
    <x v="152"/>
  </r>
  <r>
    <s v="BIHAR"/>
    <s v="26JBAOF3802Y8Y4"/>
    <n v="1210"/>
    <d v="2020-06-06T00:00:00"/>
    <s v="Invoice"/>
    <n v="1366"/>
    <n v="68.3"/>
    <x v="1"/>
    <n v="120"/>
    <n v="163920"/>
    <n v="163851.70000000001"/>
    <x v="2"/>
    <s v="Juice"/>
    <s v="DADRA AND NAGAR HAVELI AND DAMAN AND DIU (NEWLY MERGED UT)"/>
    <n v="19662.204000000002"/>
    <n v="0"/>
    <n v="0"/>
    <n v="19662.204000000002"/>
    <x v="0"/>
    <x v="153"/>
  </r>
  <r>
    <s v="BIHAR"/>
    <s v="21RWGIJ2942A6E5"/>
    <n v="1001"/>
    <d v="2020-06-06T00:00:00"/>
    <s v="Invoice"/>
    <n v="2460"/>
    <n v="123"/>
    <x v="1"/>
    <n v="45"/>
    <n v="110700"/>
    <n v="110577"/>
    <x v="1"/>
    <s v="Oil"/>
    <s v="ODISHA"/>
    <n v="13269.24"/>
    <n v="0"/>
    <n v="0"/>
    <n v="13269.24"/>
    <x v="0"/>
    <x v="154"/>
  </r>
  <r>
    <s v="BIHAR"/>
    <s v="26SPWGY9394J4K3"/>
    <n v="1210"/>
    <d v="2020-11-11T00:00:00"/>
    <s v="Invoice"/>
    <n v="1520"/>
    <n v="76"/>
    <x v="1"/>
    <n v="120"/>
    <n v="182400"/>
    <n v="182324"/>
    <x v="2"/>
    <s v="Juice"/>
    <s v="DADRA AND NAGAR HAVELI AND DAMAN AND DIU (NEWLY MERGED UT)"/>
    <n v="21878.879999999997"/>
    <n v="0"/>
    <n v="0"/>
    <n v="21878.879999999997"/>
    <x v="0"/>
    <x v="155"/>
  </r>
  <r>
    <s v="BIHAR"/>
    <s v="28THXMB7825B1W6"/>
    <n v="1310"/>
    <d v="2020-12-12T00:00:00"/>
    <s v="Invoice"/>
    <n v="711"/>
    <n v="35.550000000000004"/>
    <x v="1"/>
    <n v="140"/>
    <n v="99540"/>
    <n v="99504.45"/>
    <x v="3"/>
    <s v="Shampoo"/>
    <s v="ANDHRA PRADESH(BEFORE DIVISION)"/>
    <n v="11940.534"/>
    <n v="0"/>
    <n v="0"/>
    <n v="11940.534"/>
    <x v="0"/>
    <x v="156"/>
  </r>
  <r>
    <s v="BIHAR"/>
    <s v="11LXTIH1992Q4T1"/>
    <n v="1004"/>
    <d v="2020-12-12T00:00:00"/>
    <s v="Invoice"/>
    <n v="1375"/>
    <n v="68.75"/>
    <x v="0"/>
    <n v="80"/>
    <n v="110000"/>
    <n v="109931.25"/>
    <x v="0"/>
    <s v="Beverage"/>
    <s v="SIKKIM"/>
    <n v="30780.750000000004"/>
    <n v="0"/>
    <n v="0"/>
    <n v="30780.750000000004"/>
    <x v="0"/>
    <x v="157"/>
  </r>
  <r>
    <s v="BIHAR"/>
    <s v="21EVTJL2286I2S2"/>
    <n v="1008"/>
    <d v="2020-12-12T00:00:00"/>
    <s v="Invoice"/>
    <n v="635"/>
    <n v="31.75"/>
    <x v="1"/>
    <n v="90"/>
    <n v="57150"/>
    <n v="57118.25"/>
    <x v="4"/>
    <s v="Soap"/>
    <s v="ODISHA"/>
    <n v="6854.19"/>
    <n v="0"/>
    <n v="0"/>
    <n v="6854.19"/>
    <x v="0"/>
    <x v="158"/>
  </r>
  <r>
    <s v="BIHAR"/>
    <s v="14ZUPWH5963V3S4"/>
    <n v="1004"/>
    <d v="2020-07-07T00:00:00"/>
    <s v="Invoice"/>
    <n v="436.5"/>
    <n v="21.825000000000003"/>
    <x v="0"/>
    <n v="80"/>
    <n v="34920"/>
    <n v="34898.175000000003"/>
    <x v="0"/>
    <s v="Beverage"/>
    <s v="MANIPUR"/>
    <n v="9771.4890000000014"/>
    <n v="0"/>
    <n v="0"/>
    <n v="9771.4890000000014"/>
    <x v="0"/>
    <x v="159"/>
  </r>
  <r>
    <s v="BIHAR"/>
    <s v="17KJAJC1051Q0D8"/>
    <n v="1210"/>
    <d v="2020-06-06T00:00:00"/>
    <s v="Invoice"/>
    <n v="1094"/>
    <n v="54.7"/>
    <x v="1"/>
    <n v="120"/>
    <n v="131280"/>
    <n v="131225.29999999999"/>
    <x v="2"/>
    <s v="Juice"/>
    <s v="MEGHLAYA"/>
    <n v="15747.035999999998"/>
    <n v="0"/>
    <n v="0"/>
    <n v="15747.035999999998"/>
    <x v="0"/>
    <x v="160"/>
  </r>
  <r>
    <s v="BIHAR"/>
    <s v="14PAJKK0939E1I1"/>
    <n v="1004"/>
    <d v="2020-10-10T00:00:00"/>
    <s v="Invoice"/>
    <n v="367"/>
    <n v="18.350000000000001"/>
    <x v="0"/>
    <n v="80"/>
    <n v="29360"/>
    <n v="29341.65"/>
    <x v="0"/>
    <s v="Beverage"/>
    <s v="MANIPUR"/>
    <n v="8215.6620000000021"/>
    <n v="0"/>
    <n v="0"/>
    <n v="8215.6620000000021"/>
    <x v="0"/>
    <x v="161"/>
  </r>
  <r>
    <s v="BIHAR"/>
    <s v="14EEBHC6318N5C7"/>
    <n v="1210"/>
    <d v="2020-04-04T00:00:00"/>
    <s v="Invoice"/>
    <n v="3802.5"/>
    <n v="190.125"/>
    <x v="1"/>
    <n v="120"/>
    <n v="456300"/>
    <n v="456109.875"/>
    <x v="2"/>
    <s v="Juice"/>
    <s v="MANIPUR"/>
    <n v="54733.184999999998"/>
    <n v="0"/>
    <n v="0"/>
    <n v="54733.184999999998"/>
    <x v="0"/>
    <x v="162"/>
  </r>
  <r>
    <s v="BIHAR"/>
    <s v="26LPNIH6847H3E7"/>
    <n v="1008"/>
    <d v="2020-05-05T00:00:00"/>
    <s v="Invoice"/>
    <n v="1666"/>
    <n v="83.300000000000011"/>
    <x v="1"/>
    <n v="90"/>
    <n v="149940"/>
    <n v="149856.70000000001"/>
    <x v="4"/>
    <s v="Soap"/>
    <s v="DADRA AND NAGAR HAVELI AND DAMAN AND DIU (NEWLY MERGED UT)"/>
    <n v="17982.804"/>
    <n v="0"/>
    <n v="0"/>
    <n v="17982.804"/>
    <x v="0"/>
    <x v="163"/>
  </r>
  <r>
    <s v="BIHAR"/>
    <s v="26CSQIQ4156W2C8"/>
    <n v="1310"/>
    <d v="2020-09-09T00:00:00"/>
    <s v="Invoice"/>
    <n v="322"/>
    <n v="16.100000000000001"/>
    <x v="1"/>
    <n v="140"/>
    <n v="45080"/>
    <n v="45063.9"/>
    <x v="3"/>
    <s v="Shampoo"/>
    <s v="DADRA AND NAGAR HAVELI AND DAMAN AND DIU (NEWLY MERGED UT)"/>
    <n v="5407.6679999999997"/>
    <n v="0"/>
    <n v="0"/>
    <n v="5407.6679999999997"/>
    <x v="0"/>
    <x v="164"/>
  </r>
  <r>
    <s v="BIHAR"/>
    <s v="13AEOWH4672O6O8"/>
    <n v="1210"/>
    <d v="2020-11-11T00:00:00"/>
    <s v="Invoice"/>
    <n v="2321"/>
    <n v="116.05000000000001"/>
    <x v="1"/>
    <n v="120"/>
    <n v="278520"/>
    <n v="278403.95"/>
    <x v="2"/>
    <s v="Juice"/>
    <s v="NAGALAND"/>
    <n v="33408.474000000002"/>
    <n v="0"/>
    <n v="0"/>
    <n v="33408.474000000002"/>
    <x v="0"/>
    <x v="165"/>
  </r>
  <r>
    <s v="BIHAR"/>
    <s v="26KHKAP8119O8G3"/>
    <n v="1310"/>
    <d v="2020-11-11T00:00:00"/>
    <s v="Invoice"/>
    <n v="1857"/>
    <n v="92.850000000000009"/>
    <x v="1"/>
    <n v="140"/>
    <n v="259980"/>
    <n v="259887.15"/>
    <x v="3"/>
    <s v="Shampoo"/>
    <s v="DADRA AND NAGAR HAVELI AND DAMAN AND DIU (NEWLY MERGED UT)"/>
    <n v="31186.457999999999"/>
    <n v="0"/>
    <n v="0"/>
    <n v="31186.457999999999"/>
    <x v="0"/>
    <x v="166"/>
  </r>
  <r>
    <s v="BIHAR"/>
    <s v="19KRRKA1027I8Z7"/>
    <n v="1008"/>
    <d v="2020-12-12T00:00:00"/>
    <s v="Invoice"/>
    <n v="1611"/>
    <n v="80.550000000000011"/>
    <x v="1"/>
    <n v="90"/>
    <n v="144990"/>
    <n v="144909.45000000001"/>
    <x v="4"/>
    <s v="Soap"/>
    <s v="WEST BENGAL"/>
    <n v="17389.134000000002"/>
    <n v="0"/>
    <n v="0"/>
    <n v="17389.134000000002"/>
    <x v="0"/>
    <x v="167"/>
  </r>
  <r>
    <s v="BIHAR"/>
    <s v="10RJERF4497O5K3"/>
    <n v="1001"/>
    <d v="2020-12-12T00:00:00"/>
    <s v="Invoice"/>
    <n v="2797"/>
    <n v="139.85"/>
    <x v="1"/>
    <n v="45"/>
    <n v="125865"/>
    <n v="125725.15"/>
    <x v="1"/>
    <s v="Oil"/>
    <s v="BIHAR"/>
    <n v="0"/>
    <n v="7543.5089999999991"/>
    <n v="7543.5089999999991"/>
    <n v="15087.017999999998"/>
    <x v="0"/>
    <x v="168"/>
  </r>
  <r>
    <s v="BIHAR"/>
    <s v="27DUCZX0159T8S8"/>
    <n v="1004"/>
    <d v="2020-12-12T00:00:00"/>
    <s v="Invoice"/>
    <n v="334"/>
    <n v="16.7"/>
    <x v="0"/>
    <n v="80"/>
    <n v="26720"/>
    <n v="26703.3"/>
    <x v="0"/>
    <s v="Beverage"/>
    <s v="MAHARASHTRA"/>
    <n v="7476.9240000000009"/>
    <n v="0"/>
    <n v="0"/>
    <n v="7476.9240000000009"/>
    <x v="0"/>
    <x v="29"/>
  </r>
  <r>
    <s v="BIHAR"/>
    <s v="13KFPIB0673E9C8"/>
    <n v="1008"/>
    <d v="2020-01-01T00:00:00"/>
    <s v="Invoice"/>
    <n v="2565"/>
    <n v="128.25"/>
    <x v="1"/>
    <n v="90"/>
    <n v="230850"/>
    <n v="230721.75"/>
    <x v="4"/>
    <s v="Soap"/>
    <s v="NAGALAND"/>
    <n v="27686.61"/>
    <n v="0"/>
    <n v="0"/>
    <n v="27686.61"/>
    <x v="0"/>
    <x v="169"/>
  </r>
  <r>
    <s v="BIHAR"/>
    <s v="14ZWBBC4456C4C9"/>
    <n v="1008"/>
    <d v="2020-01-01T00:00:00"/>
    <s v="Invoice"/>
    <n v="2417"/>
    <n v="120.85000000000001"/>
    <x v="1"/>
    <n v="90"/>
    <n v="217530"/>
    <n v="217409.15"/>
    <x v="4"/>
    <s v="Soap"/>
    <s v="MANIPUR"/>
    <n v="26089.097999999998"/>
    <n v="0"/>
    <n v="0"/>
    <n v="26089.097999999998"/>
    <x v="0"/>
    <x v="170"/>
  </r>
  <r>
    <s v="BIHAR"/>
    <s v="14ZBPYT0481U5J0"/>
    <n v="1004"/>
    <d v="2020-04-04T00:00:00"/>
    <s v="Invoice"/>
    <n v="3675"/>
    <n v="183.75"/>
    <x v="0"/>
    <n v="80"/>
    <n v="294000"/>
    <n v="293816.25"/>
    <x v="0"/>
    <s v="Beverage"/>
    <s v="MANIPUR"/>
    <n v="82268.55"/>
    <n v="0"/>
    <n v="0"/>
    <n v="82268.55"/>
    <x v="0"/>
    <x v="15"/>
  </r>
  <r>
    <s v="BIHAR"/>
    <s v="13XIIGF9343J7R6"/>
    <n v="1001"/>
    <d v="2020-06-06T00:00:00"/>
    <s v="Invoice"/>
    <n v="1094"/>
    <n v="54.7"/>
    <x v="1"/>
    <n v="45"/>
    <n v="49230"/>
    <n v="49175.3"/>
    <x v="1"/>
    <s v="Oil"/>
    <s v="NAGALAND"/>
    <n v="5901.0360000000001"/>
    <n v="0"/>
    <n v="0"/>
    <n v="5901.0360000000001"/>
    <x v="0"/>
    <x v="16"/>
  </r>
  <r>
    <s v="BIHAR"/>
    <s v="11OBZPZ5817B3J1"/>
    <n v="1001"/>
    <d v="2020-10-10T00:00:00"/>
    <s v="Invoice"/>
    <n v="1227"/>
    <n v="61.35"/>
    <x v="1"/>
    <n v="45"/>
    <n v="55215"/>
    <n v="55153.65"/>
    <x v="1"/>
    <s v="Oil"/>
    <s v="SIKKIM"/>
    <n v="6618.4380000000001"/>
    <n v="0"/>
    <n v="0"/>
    <n v="6618.4380000000001"/>
    <x v="0"/>
    <x v="17"/>
  </r>
  <r>
    <s v="BIHAR"/>
    <s v="21KNKZO7053B8J9"/>
    <n v="1008"/>
    <d v="2020-10-10T00:00:00"/>
    <s v="Invoice"/>
    <n v="367"/>
    <n v="18.350000000000001"/>
    <x v="1"/>
    <n v="90"/>
    <n v="33030"/>
    <n v="33011.65"/>
    <x v="4"/>
    <s v="Soap"/>
    <s v="ODISHA"/>
    <n v="3961.3980000000001"/>
    <n v="0"/>
    <n v="0"/>
    <n v="3961.3980000000001"/>
    <x v="0"/>
    <x v="18"/>
  </r>
  <r>
    <s v="BIHAR"/>
    <s v="26KEIRO3147C9N4"/>
    <n v="1210"/>
    <d v="2020-11-11T00:00:00"/>
    <s v="Invoice"/>
    <n v="1324"/>
    <n v="66.2"/>
    <x v="1"/>
    <n v="120"/>
    <n v="158880"/>
    <n v="158813.79999999999"/>
    <x v="2"/>
    <s v="Juice"/>
    <s v="DADRA AND NAGAR HAVELI AND DAMAN AND DIU (NEWLY MERGED UT)"/>
    <n v="19057.655999999999"/>
    <n v="0"/>
    <n v="0"/>
    <n v="19057.655999999999"/>
    <x v="0"/>
    <x v="19"/>
  </r>
  <r>
    <s v="BIHAR"/>
    <s v="24UDGQG6061Y0X4"/>
    <n v="1310"/>
    <d v="2020-11-11T00:00:00"/>
    <s v="Invoice"/>
    <n v="1775"/>
    <n v="88.75"/>
    <x v="1"/>
    <n v="140"/>
    <n v="248500"/>
    <n v="248411.25"/>
    <x v="3"/>
    <s v="Shampoo"/>
    <s v="GUJARAT"/>
    <n v="29809.35"/>
    <n v="0"/>
    <n v="0"/>
    <n v="29809.35"/>
    <x v="0"/>
    <x v="20"/>
  </r>
  <r>
    <s v="BIHAR"/>
    <s v="10DQHBZ9724D9O3"/>
    <n v="1008"/>
    <d v="2020-12-12T00:00:00"/>
    <s v="Invoice"/>
    <n v="2797"/>
    <n v="139.85"/>
    <x v="1"/>
    <n v="90"/>
    <n v="251730"/>
    <n v="251590.15"/>
    <x v="4"/>
    <s v="Soap"/>
    <s v="BIHAR"/>
    <n v="0"/>
    <n v="15095.409"/>
    <n v="15095.409"/>
    <n v="30190.817999999999"/>
    <x v="0"/>
    <x v="4"/>
  </r>
  <r>
    <s v="BIHAR"/>
    <s v="22KWHCU5675D9Z4"/>
    <n v="1008"/>
    <d v="2020-05-05T00:00:00"/>
    <s v="Credit Note"/>
    <n v="245"/>
    <n v="12.25"/>
    <x v="1"/>
    <n v="90"/>
    <n v="22050"/>
    <n v="22037.75"/>
    <x v="4"/>
    <s v="Soap"/>
    <s v="CHATTISGARH"/>
    <n v="2644.5299999999997"/>
    <n v="0"/>
    <n v="0"/>
    <n v="2644.5299999999997"/>
    <x v="2"/>
    <x v="5"/>
  </r>
  <r>
    <s v="BIHAR"/>
    <s v="26FLQIM3417P4K6"/>
    <n v="1001"/>
    <d v="2020-07-07T00:00:00"/>
    <s v="Invoice"/>
    <n v="3793.5"/>
    <n v="189.67500000000001"/>
    <x v="1"/>
    <n v="45"/>
    <n v="170707.5"/>
    <n v="170517.82500000001"/>
    <x v="1"/>
    <s v="Oil"/>
    <s v="DADRA AND NAGAR HAVELI AND DAMAN AND DIU (NEWLY MERGED UT)"/>
    <n v="20462.138999999999"/>
    <n v="0"/>
    <n v="0"/>
    <n v="20462.138999999999"/>
    <x v="0"/>
    <x v="6"/>
  </r>
  <r>
    <s v="BIHAR"/>
    <s v="23CEECB7723Z0R6"/>
    <n v="1008"/>
    <d v="2020-07-07T00:00:00"/>
    <s v="Invoice"/>
    <n v="1307"/>
    <n v="65.350000000000009"/>
    <x v="1"/>
    <n v="90"/>
    <n v="117630"/>
    <n v="117564.65"/>
    <x v="4"/>
    <s v="Soap"/>
    <s v="MADHYA PRADESH"/>
    <n v="14107.757999999998"/>
    <n v="0"/>
    <n v="0"/>
    <n v="14107.757999999998"/>
    <x v="0"/>
    <x v="7"/>
  </r>
  <r>
    <s v="BIHAR"/>
    <s v="21YLFHF7484V9W5"/>
    <n v="1310"/>
    <d v="2020-09-09T00:00:00"/>
    <s v="Invoice"/>
    <n v="567"/>
    <n v="28.35"/>
    <x v="1"/>
    <n v="140"/>
    <n v="79380"/>
    <n v="79351.649999999994"/>
    <x v="3"/>
    <s v="Shampoo"/>
    <s v="ODISHA"/>
    <n v="9522.1979999999985"/>
    <n v="0"/>
    <n v="0"/>
    <n v="9522.1979999999985"/>
    <x v="0"/>
    <x v="8"/>
  </r>
  <r>
    <s v="BIHAR"/>
    <s v="10EBWDE4738G5A6"/>
    <n v="1210"/>
    <d v="2020-09-09T00:00:00"/>
    <s v="Invoice"/>
    <n v="2110"/>
    <n v="105.5"/>
    <x v="1"/>
    <n v="120"/>
    <n v="253200"/>
    <n v="253094.5"/>
    <x v="2"/>
    <s v="Juice"/>
    <s v="BIHAR"/>
    <n v="0"/>
    <n v="15185.67"/>
    <n v="15185.67"/>
    <n v="30371.34"/>
    <x v="0"/>
    <x v="9"/>
  </r>
  <r>
    <s v="BIHAR"/>
    <s v="28DWIYA1847Y0Z4"/>
    <n v="1310"/>
    <d v="2020-10-10T00:00:00"/>
    <s v="Invoice"/>
    <n v="1269"/>
    <n v="63.45"/>
    <x v="1"/>
    <n v="140"/>
    <n v="177660"/>
    <n v="177596.55"/>
    <x v="3"/>
    <s v="Shampoo"/>
    <s v="ANDHRA PRADESH(BEFORE DIVISION)"/>
    <n v="21311.585999999999"/>
    <n v="0"/>
    <n v="0"/>
    <n v="21311.585999999999"/>
    <x v="0"/>
    <x v="10"/>
  </r>
  <r>
    <s v="BIHAR"/>
    <s v="22CXFUN2238B9Q0"/>
    <n v="1310"/>
    <d v="2020-01-01T00:00:00"/>
    <s v="Invoice"/>
    <n v="1956"/>
    <n v="97.800000000000011"/>
    <x v="1"/>
    <n v="140"/>
    <n v="273840"/>
    <n v="273742.2"/>
    <x v="3"/>
    <s v="Shampoo"/>
    <s v="CHATTISGARH"/>
    <n v="32849.063999999998"/>
    <n v="0"/>
    <n v="0"/>
    <n v="32849.063999999998"/>
    <x v="0"/>
    <x v="22"/>
  </r>
  <r>
    <s v="BIHAR"/>
    <s v="10TOASQ7349X7Q8"/>
    <n v="1001"/>
    <d v="2020-02-02T00:00:00"/>
    <s v="Invoice"/>
    <n v="2659"/>
    <n v="132.95000000000002"/>
    <x v="1"/>
    <n v="45"/>
    <n v="119655"/>
    <n v="119522.05"/>
    <x v="1"/>
    <s v="Oil"/>
    <s v="BIHAR"/>
    <n v="0"/>
    <n v="7171.3230000000003"/>
    <n v="7171.3230000000003"/>
    <n v="14342.646000000001"/>
    <x v="0"/>
    <x v="23"/>
  </r>
  <r>
    <s v="BIHAR"/>
    <s v="23XTIMZ4271T9V4"/>
    <n v="1001"/>
    <d v="2020-04-04T00:00:00"/>
    <s v="Invoice"/>
    <n v="1351.5"/>
    <n v="67.575000000000003"/>
    <x v="1"/>
    <n v="45"/>
    <n v="60817.5"/>
    <n v="60749.925000000003"/>
    <x v="1"/>
    <s v="Oil"/>
    <s v="MADHYA PRADESH"/>
    <n v="7289.991"/>
    <n v="0"/>
    <n v="0"/>
    <n v="7289.991"/>
    <x v="0"/>
    <x v="24"/>
  </r>
  <r>
    <s v="BIHAR"/>
    <s v="11ZTCPL4224U4G5"/>
    <n v="1310"/>
    <d v="2020-05-05T00:00:00"/>
    <s v="Invoice"/>
    <n v="880"/>
    <n v="44"/>
    <x v="1"/>
    <n v="140"/>
    <n v="123200"/>
    <n v="123156"/>
    <x v="3"/>
    <s v="Shampoo"/>
    <s v="SIKKIM"/>
    <n v="14778.72"/>
    <n v="0"/>
    <n v="0"/>
    <n v="14778.72"/>
    <x v="0"/>
    <x v="25"/>
  </r>
  <r>
    <s v="BIHAR"/>
    <s v="19CSOHW2278A7Q9"/>
    <n v="1310"/>
    <d v="2020-09-09T00:00:00"/>
    <s v="Invoice"/>
    <n v="1867"/>
    <n v="93.350000000000009"/>
    <x v="1"/>
    <n v="140"/>
    <n v="261380"/>
    <n v="261286.65"/>
    <x v="3"/>
    <s v="Shampoo"/>
    <s v="WEST BENGAL"/>
    <n v="31354.397999999997"/>
    <n v="0"/>
    <n v="0"/>
    <n v="31354.397999999997"/>
    <x v="0"/>
    <x v="26"/>
  </r>
  <r>
    <s v="BIHAR"/>
    <s v="28WDPVT5346U3X9"/>
    <n v="1210"/>
    <d v="2020-09-09T00:00:00"/>
    <s v="Invoice"/>
    <n v="2234"/>
    <n v="111.7"/>
    <x v="1"/>
    <n v="120"/>
    <n v="268080"/>
    <n v="267968.3"/>
    <x v="2"/>
    <s v="Juice"/>
    <s v="ANDHRA PRADESH(BEFORE DIVISION)"/>
    <n v="32156.195999999996"/>
    <n v="0"/>
    <n v="0"/>
    <n v="32156.195999999996"/>
    <x v="0"/>
    <x v="27"/>
  </r>
  <r>
    <s v="BIHAR"/>
    <s v="17DSFIR0488I9M4"/>
    <n v="1210"/>
    <d v="2020-10-10T00:00:00"/>
    <s v="Invoice"/>
    <n v="1227"/>
    <n v="61.35"/>
    <x v="1"/>
    <n v="120"/>
    <n v="147240"/>
    <n v="147178.65"/>
    <x v="2"/>
    <s v="Juice"/>
    <s v="MEGHLAYA"/>
    <n v="17661.437999999998"/>
    <n v="0"/>
    <n v="0"/>
    <n v="17661.437999999998"/>
    <x v="0"/>
    <x v="28"/>
  </r>
  <r>
    <s v="BIHAR"/>
    <s v="28CZNZF0942M7E5"/>
    <n v="1004"/>
    <d v="2020-11-11T00:00:00"/>
    <s v="Invoice"/>
    <n v="877"/>
    <n v="43.85"/>
    <x v="0"/>
    <n v="80"/>
    <n v="70160"/>
    <n v="70116.149999999994"/>
    <x v="0"/>
    <s v="Beverage"/>
    <s v="ANDHRA PRADESH(BEFORE DIVISION)"/>
    <n v="19632.522000000001"/>
    <n v="0"/>
    <n v="0"/>
    <n v="19632.522000000001"/>
    <x v="0"/>
    <x v="21"/>
  </r>
  <r>
    <s v="BIHAR"/>
    <s v="28ETWDV2926V2Y1"/>
    <n v="1004"/>
    <d v="2020-09-09T00:00:00"/>
    <s v="Invoice"/>
    <n v="2071"/>
    <n v="103.55000000000001"/>
    <x v="0"/>
    <n v="80"/>
    <n v="165680"/>
    <n v="165576.45000000001"/>
    <x v="0"/>
    <s v="Beverage"/>
    <s v="ANDHRA PRADESH(BEFORE DIVISION)"/>
    <n v="46361.40600000001"/>
    <n v="0"/>
    <n v="0"/>
    <n v="46361.40600000001"/>
    <x v="0"/>
    <x v="0"/>
  </r>
  <r>
    <s v="BIHAR"/>
    <s v="19TTWXT2113D2S2"/>
    <n v="1004"/>
    <d v="2020-10-10T00:00:00"/>
    <s v="Invoice"/>
    <n v="1269"/>
    <n v="63.45"/>
    <x v="0"/>
    <n v="80"/>
    <n v="101520"/>
    <n v="101456.55"/>
    <x v="0"/>
    <s v="Beverage"/>
    <s v="WEST BENGAL"/>
    <n v="28407.834000000003"/>
    <n v="0"/>
    <n v="0"/>
    <n v="28407.834000000003"/>
    <x v="0"/>
    <x v="1"/>
  </r>
  <r>
    <s v="BIHAR"/>
    <s v="12TJJSJ1298B2I6"/>
    <n v="1004"/>
    <d v="2020-11-11T00:00:00"/>
    <s v="Invoice"/>
    <n v="970"/>
    <n v="48.5"/>
    <x v="0"/>
    <n v="80"/>
    <n v="77600"/>
    <n v="77551.5"/>
    <x v="0"/>
    <s v="Beverage"/>
    <s v="ARUNACHAL PRADESH"/>
    <n v="21714.420000000002"/>
    <n v="0"/>
    <n v="0"/>
    <n v="21714.420000000002"/>
    <x v="0"/>
    <x v="2"/>
  </r>
  <r>
    <s v="BIHAR"/>
    <s v="18GBTUU7216J9I6"/>
    <n v="1008"/>
    <d v="2020-11-11T00:00:00"/>
    <s v="Invoice"/>
    <n v="1694"/>
    <n v="84.7"/>
    <x v="1"/>
    <n v="90"/>
    <n v="152460"/>
    <n v="152375.29999999999"/>
    <x v="4"/>
    <s v="Soap"/>
    <s v="ASSAM"/>
    <n v="18285.035999999996"/>
    <n v="0"/>
    <n v="0"/>
    <n v="18285.035999999996"/>
    <x v="0"/>
    <x v="3"/>
  </r>
  <r>
    <s v="BIHAR"/>
    <s v="10DQHBZ9724D9O3"/>
    <n v="1210"/>
    <d v="2020-05-05T00:00:00"/>
    <s v="Invoice"/>
    <n v="663"/>
    <n v="33.15"/>
    <x v="1"/>
    <n v="120"/>
    <n v="79560"/>
    <n v="79526.850000000006"/>
    <x v="2"/>
    <s v="Juice"/>
    <s v="BIHAR"/>
    <n v="0"/>
    <n v="4771.6109999999999"/>
    <n v="4771.6109999999999"/>
    <n v="9543.2219999999998"/>
    <x v="0"/>
    <x v="4"/>
  </r>
  <r>
    <s v="BIHAR"/>
    <s v="22KWHCU5675D9Z4"/>
    <n v="1004"/>
    <d v="2020-07-07T00:00:00"/>
    <s v="Invoice"/>
    <n v="819"/>
    <n v="40.950000000000003"/>
    <x v="0"/>
    <n v="80"/>
    <n v="65520"/>
    <n v="65479.05"/>
    <x v="0"/>
    <s v="Beverage"/>
    <s v="CHATTISGARH"/>
    <n v="18334.134000000002"/>
    <n v="0"/>
    <n v="0"/>
    <n v="18334.134000000002"/>
    <x v="0"/>
    <x v="5"/>
  </r>
  <r>
    <s v="BIHAR"/>
    <s v="26FLQIM3417P4K6"/>
    <n v="1004"/>
    <d v="2020-09-09T00:00:00"/>
    <s v="Invoice"/>
    <n v="1580"/>
    <n v="79"/>
    <x v="0"/>
    <n v="80"/>
    <n v="126400"/>
    <n v="126321"/>
    <x v="0"/>
    <s v="Beverage"/>
    <s v="DADRA AND NAGAR HAVELI AND DAMAN AND DIU (NEWLY MERGED UT)"/>
    <n v="35369.880000000005"/>
    <n v="0"/>
    <n v="0"/>
    <n v="35369.880000000005"/>
    <x v="0"/>
    <x v="6"/>
  </r>
  <r>
    <s v="BIHAR"/>
    <s v="23CEECB7723Z0R6"/>
    <n v="1310"/>
    <d v="2020-12-12T00:00:00"/>
    <s v="Invoice"/>
    <n v="521"/>
    <n v="26.05"/>
    <x v="1"/>
    <n v="140"/>
    <n v="72940"/>
    <n v="72913.95"/>
    <x v="3"/>
    <s v="Shampoo"/>
    <s v="MADHYA PRADESH"/>
    <n v="8749.6739999999991"/>
    <n v="0"/>
    <n v="0"/>
    <n v="8749.6739999999991"/>
    <x v="0"/>
    <x v="7"/>
  </r>
  <r>
    <s v="BIHAR"/>
    <s v="21YLFHF7484V9W5"/>
    <n v="1001"/>
    <d v="2020-03-03T00:00:00"/>
    <s v="Invoice"/>
    <n v="973"/>
    <n v="48.650000000000006"/>
    <x v="1"/>
    <n v="45"/>
    <n v="43785"/>
    <n v="43736.35"/>
    <x v="1"/>
    <s v="Oil"/>
    <s v="ODISHA"/>
    <n v="5248.3620000000001"/>
    <n v="0"/>
    <n v="0"/>
    <n v="5248.3620000000001"/>
    <x v="0"/>
    <x v="8"/>
  </r>
  <r>
    <s v="BIHAR"/>
    <s v="10EBWDE4738G5A6"/>
    <n v="1310"/>
    <d v="2020-06-06T00:00:00"/>
    <s v="Invoice"/>
    <n v="1038"/>
    <n v="51.900000000000006"/>
    <x v="1"/>
    <n v="140"/>
    <n v="145320"/>
    <n v="145268.1"/>
    <x v="3"/>
    <s v="Shampoo"/>
    <s v="BIHAR"/>
    <n v="0"/>
    <n v="8716.0859999999993"/>
    <n v="8716.0859999999993"/>
    <n v="17432.171999999999"/>
    <x v="0"/>
    <x v="9"/>
  </r>
  <r>
    <s v="BIHAR"/>
    <s v="28DWIYA1847Y0Z4"/>
    <n v="1310"/>
    <d v="2020-10-10T00:00:00"/>
    <s v="Invoice"/>
    <n v="360"/>
    <n v="18"/>
    <x v="1"/>
    <n v="140"/>
    <n v="50400"/>
    <n v="50382"/>
    <x v="3"/>
    <s v="Shampoo"/>
    <s v="ANDHRA PRADESH(BEFORE DIVISION)"/>
    <n v="6045.84"/>
    <n v="0"/>
    <n v="0"/>
    <n v="6045.84"/>
    <x v="0"/>
    <x v="10"/>
  </r>
  <r>
    <s v="BIHAR"/>
    <s v="14ZBPYT0481U5J0"/>
    <n v="1310"/>
    <d v="2020-03-03T00:00:00"/>
    <s v="Invoice"/>
    <n v="1967"/>
    <n v="98.350000000000009"/>
    <x v="1"/>
    <n v="140"/>
    <n v="275380"/>
    <n v="275281.65000000002"/>
    <x v="3"/>
    <s v="Shampoo"/>
    <s v="MANIPUR"/>
    <n v="33033.798000000003"/>
    <n v="0"/>
    <n v="0"/>
    <n v="33033.798000000003"/>
    <x v="0"/>
    <x v="15"/>
  </r>
  <r>
    <s v="BIHAR"/>
    <s v="13XIIGF9343J7R6"/>
    <n v="1310"/>
    <d v="2020-04-04T00:00:00"/>
    <s v="Invoice"/>
    <n v="2628"/>
    <n v="131.4"/>
    <x v="1"/>
    <n v="140"/>
    <n v="367920"/>
    <n v="367788.6"/>
    <x v="3"/>
    <s v="Shampoo"/>
    <s v="NAGALAND"/>
    <n v="44134.631999999998"/>
    <n v="0"/>
    <n v="0"/>
    <n v="44134.631999999998"/>
    <x v="0"/>
    <x v="16"/>
  </r>
  <r>
    <s v="BIHAR"/>
    <s v="11OBZPZ5817B3J1"/>
    <n v="1310"/>
    <d v="2020-10-10T00:00:00"/>
    <s v="Invoice"/>
    <n v="360"/>
    <n v="18"/>
    <x v="1"/>
    <n v="140"/>
    <n v="50400"/>
    <n v="50382"/>
    <x v="3"/>
    <s v="Shampoo"/>
    <s v="SIKKIM"/>
    <n v="6045.84"/>
    <n v="0"/>
    <n v="0"/>
    <n v="6045.84"/>
    <x v="0"/>
    <x v="17"/>
  </r>
  <r>
    <s v="BIHAR"/>
    <s v="21KNKZO7053B8J9"/>
    <n v="1310"/>
    <d v="2020-11-11T00:00:00"/>
    <s v="Invoice"/>
    <n v="2682"/>
    <n v="134.1"/>
    <x v="1"/>
    <n v="140"/>
    <n v="375480"/>
    <n v="375345.9"/>
    <x v="3"/>
    <s v="Shampoo"/>
    <s v="ODISHA"/>
    <n v="45041.508000000002"/>
    <n v="0"/>
    <n v="0"/>
    <n v="45041.508000000002"/>
    <x v="0"/>
    <x v="18"/>
  </r>
  <r>
    <s v="BIHAR"/>
    <s v="26KEIRO3147C9N4"/>
    <n v="1310"/>
    <d v="2020-12-12T00:00:00"/>
    <s v="Invoice"/>
    <n v="521"/>
    <n v="26.05"/>
    <x v="1"/>
    <n v="140"/>
    <n v="72940"/>
    <n v="72913.95"/>
    <x v="3"/>
    <s v="Shampoo"/>
    <s v="DADRA AND NAGAR HAVELI AND DAMAN AND DIU (NEWLY MERGED UT)"/>
    <n v="8749.6739999999991"/>
    <n v="0"/>
    <n v="0"/>
    <n v="8749.6739999999991"/>
    <x v="0"/>
    <x v="19"/>
  </r>
  <r>
    <s v="BIHAR"/>
    <s v="24UDGQG6061Y0X4"/>
    <n v="1310"/>
    <d v="2020-06-06T00:00:00"/>
    <s v="Invoice"/>
    <n v="1038"/>
    <n v="51.900000000000006"/>
    <x v="1"/>
    <n v="140"/>
    <n v="145320"/>
    <n v="145268.1"/>
    <x v="3"/>
    <s v="Shampoo"/>
    <s v="GUJARAT"/>
    <n v="17432.171999999999"/>
    <n v="0"/>
    <n v="0"/>
    <n v="17432.171999999999"/>
    <x v="0"/>
    <x v="20"/>
  </r>
  <r>
    <s v="BIHAR"/>
    <s v="12QORUL1863I2A1"/>
    <n v="1001"/>
    <d v="2020-07-07T00:00:00"/>
    <s v="Invoice"/>
    <n v="1630.5"/>
    <n v="81.525000000000006"/>
    <x v="1"/>
    <n v="45"/>
    <n v="73372.5"/>
    <n v="73290.975000000006"/>
    <x v="1"/>
    <s v="Oil"/>
    <s v="ARUNACHAL PRADESH"/>
    <n v="8794.9170000000013"/>
    <n v="0"/>
    <n v="0"/>
    <n v="8794.9170000000013"/>
    <x v="0"/>
    <x v="29"/>
  </r>
  <r>
    <s v="BIHAR"/>
    <s v="27IJRPP4519M2I1"/>
    <n v="1210"/>
    <d v="2020-12-12T00:00:00"/>
    <s v="Invoice"/>
    <n v="306"/>
    <n v="15.3"/>
    <x v="1"/>
    <n v="120"/>
    <n v="36720"/>
    <n v="36704.699999999997"/>
    <x v="2"/>
    <s v="Juice"/>
    <s v="MAHARASHTRA"/>
    <n v="4404.5639999999994"/>
    <n v="0"/>
    <n v="0"/>
    <n v="4404.5639999999994"/>
    <x v="0"/>
    <x v="30"/>
  </r>
  <r>
    <s v="BIHAR"/>
    <s v="11ZFNPR9588N6F0"/>
    <n v="1001"/>
    <d v="2020-10-10T00:00:00"/>
    <s v="Invoice"/>
    <n v="386"/>
    <n v="19.3"/>
    <x v="1"/>
    <n v="45"/>
    <n v="17370"/>
    <n v="17350.7"/>
    <x v="1"/>
    <s v="Oil"/>
    <s v="SIKKIM"/>
    <n v="2082.0839999999998"/>
    <n v="0"/>
    <n v="0"/>
    <n v="2082.0839999999998"/>
    <x v="0"/>
    <x v="31"/>
  </r>
  <r>
    <s v="BIHAR"/>
    <s v="19YLXXZ0009F7W7"/>
    <n v="1008"/>
    <d v="2020-09-09T00:00:00"/>
    <s v="Invoice"/>
    <n v="2328"/>
    <n v="116.4"/>
    <x v="1"/>
    <n v="90"/>
    <n v="209520"/>
    <n v="209403.6"/>
    <x v="4"/>
    <s v="Soap"/>
    <s v="WEST BENGAL"/>
    <n v="25128.432000000001"/>
    <n v="0"/>
    <n v="0"/>
    <n v="25128.432000000001"/>
    <x v="0"/>
    <x v="32"/>
  </r>
  <r>
    <s v="BIHAR"/>
    <s v="16PNIYT5544P7A0"/>
    <n v="1001"/>
    <d v="2020-10-10T00:00:00"/>
    <s v="Invoice"/>
    <n v="386"/>
    <n v="19.3"/>
    <x v="1"/>
    <n v="45"/>
    <n v="17370"/>
    <n v="17350.7"/>
    <x v="1"/>
    <s v="Oil"/>
    <s v="TRIPURA"/>
    <n v="2082.0839999999998"/>
    <n v="0"/>
    <n v="0"/>
    <n v="2082.0839999999998"/>
    <x v="0"/>
    <x v="33"/>
  </r>
  <r>
    <s v="BIHAR"/>
    <s v="17JRZYP2190Y9G8"/>
    <n v="1004"/>
    <d v="2020-04-04T00:00:00"/>
    <s v="Invoice"/>
    <n v="3445.5"/>
    <n v="172.27500000000001"/>
    <x v="0"/>
    <n v="80"/>
    <n v="275640"/>
    <n v="275467.72499999998"/>
    <x v="0"/>
    <s v="Beverage"/>
    <s v="MEGHLAYA"/>
    <n v="77130.963000000003"/>
    <n v="0"/>
    <n v="0"/>
    <n v="77130.963000000003"/>
    <x v="0"/>
    <x v="34"/>
  </r>
  <r>
    <s v="BIHAR"/>
    <s v="19EXWNX8508S3B9"/>
    <n v="1310"/>
    <d v="2020-12-12T00:00:00"/>
    <s v="Invoice"/>
    <n v="1482"/>
    <n v="74.100000000000009"/>
    <x v="1"/>
    <n v="140"/>
    <n v="207480"/>
    <n v="207405.9"/>
    <x v="3"/>
    <s v="Shampoo"/>
    <s v="WEST BENGAL"/>
    <n v="24888.707999999999"/>
    <n v="0"/>
    <n v="0"/>
    <n v="24888.707999999999"/>
    <x v="0"/>
    <x v="35"/>
  </r>
  <r>
    <s v="BIHAR"/>
    <s v="22FVUIE4747X5L3"/>
    <n v="1004"/>
    <d v="2020-05-05T00:00:00"/>
    <s v="Invoice"/>
    <n v="2313"/>
    <n v="115.65"/>
    <x v="0"/>
    <n v="80"/>
    <n v="185040"/>
    <n v="184924.35"/>
    <x v="0"/>
    <s v="Beverage"/>
    <s v="CHATTISGARH"/>
    <n v="51778.818000000007"/>
    <n v="0"/>
    <n v="0"/>
    <n v="51778.818000000007"/>
    <x v="0"/>
    <x v="36"/>
  </r>
  <r>
    <s v="BIHAR"/>
    <s v="19EDGIO1111H6Y3"/>
    <n v="1001"/>
    <d v="2020-11-11T00:00:00"/>
    <s v="Invoice"/>
    <n v="1804"/>
    <n v="90.2"/>
    <x v="1"/>
    <n v="45"/>
    <n v="81180"/>
    <n v="81089.8"/>
    <x v="1"/>
    <s v="Oil"/>
    <s v="WEST BENGAL"/>
    <n v="9730.7759999999998"/>
    <n v="0"/>
    <n v="0"/>
    <n v="9730.7759999999998"/>
    <x v="0"/>
    <x v="37"/>
  </r>
  <r>
    <s v="BIHAR"/>
    <s v="27LVZMG3183C6M7"/>
    <n v="1004"/>
    <d v="2020-12-12T00:00:00"/>
    <s v="Invoice"/>
    <n v="2072"/>
    <n v="103.60000000000001"/>
    <x v="0"/>
    <n v="80"/>
    <n v="165760"/>
    <n v="165656.4"/>
    <x v="0"/>
    <s v="Beverage"/>
    <s v="MAHARASHTRA"/>
    <n v="46383.792000000001"/>
    <n v="0"/>
    <n v="0"/>
    <n v="46383.792000000001"/>
    <x v="0"/>
    <x v="38"/>
  </r>
  <r>
    <s v="BIHAR"/>
    <s v="24VDEJG0527H5N9"/>
    <n v="1008"/>
    <d v="2020-03-03T00:00:00"/>
    <s v="Invoice"/>
    <n v="1954"/>
    <n v="97.7"/>
    <x v="1"/>
    <n v="90"/>
    <n v="175860"/>
    <n v="175762.3"/>
    <x v="4"/>
    <s v="Soap"/>
    <s v="GUJARAT"/>
    <n v="21091.475999999999"/>
    <n v="0"/>
    <n v="0"/>
    <n v="21091.475999999999"/>
    <x v="0"/>
    <x v="39"/>
  </r>
  <r>
    <s v="BIHAR"/>
    <s v="19YPFOJ4134E8L2"/>
    <n v="1001"/>
    <d v="2020-05-05T00:00:00"/>
    <s v="Invoice"/>
    <n v="591"/>
    <n v="29.55"/>
    <x v="1"/>
    <n v="45"/>
    <n v="26595"/>
    <n v="26565.45"/>
    <x v="1"/>
    <s v="Oil"/>
    <s v="WEST BENGAL"/>
    <n v="3187.8539999999998"/>
    <n v="0"/>
    <n v="0"/>
    <n v="3187.8539999999998"/>
    <x v="0"/>
    <x v="40"/>
  </r>
  <r>
    <s v="BIHAR"/>
    <s v="14NYEDE1419I4U0"/>
    <n v="1008"/>
    <d v="2020-10-10T00:00:00"/>
    <s v="Invoice"/>
    <n v="2167"/>
    <n v="108.35000000000001"/>
    <x v="1"/>
    <n v="90"/>
    <n v="195030"/>
    <n v="194921.65"/>
    <x v="4"/>
    <s v="Soap"/>
    <s v="MANIPUR"/>
    <n v="23390.597999999998"/>
    <n v="0"/>
    <n v="0"/>
    <n v="23390.597999999998"/>
    <x v="0"/>
    <x v="41"/>
  </r>
  <r>
    <s v="BIHAR"/>
    <s v="12KJWCU8084R4N9"/>
    <n v="1008"/>
    <d v="2020-10-10T00:00:00"/>
    <s v="Credit Note"/>
    <n v="241"/>
    <n v="12.05"/>
    <x v="1"/>
    <n v="90"/>
    <n v="21690"/>
    <n v="21677.95"/>
    <x v="4"/>
    <s v="Soap"/>
    <s v="ARUNACHAL PRADESH"/>
    <n v="2601.3539999999998"/>
    <n v="0"/>
    <n v="0"/>
    <n v="2601.3539999999998"/>
    <x v="2"/>
    <x v="42"/>
  </r>
  <r>
    <s v="BIHAR"/>
    <s v="13ICJJY9723G7R4"/>
    <n v="1001"/>
    <d v="2020-01-01T00:00:00"/>
    <s v="Invoice"/>
    <n v="681"/>
    <n v="34.050000000000004"/>
    <x v="1"/>
    <n v="45"/>
    <n v="30645"/>
    <n v="30610.95"/>
    <x v="1"/>
    <s v="Oil"/>
    <s v="NAGALAND"/>
    <n v="3673.3139999999999"/>
    <n v="0"/>
    <n v="0"/>
    <n v="3673.3139999999999"/>
    <x v="0"/>
    <x v="43"/>
  </r>
  <r>
    <s v="BIHAR"/>
    <s v="13KXZTO6266Q1S5"/>
    <n v="1001"/>
    <d v="2020-04-04T00:00:00"/>
    <s v="Invoice"/>
    <n v="510"/>
    <n v="25.5"/>
    <x v="1"/>
    <n v="45"/>
    <n v="22950"/>
    <n v="22924.5"/>
    <x v="1"/>
    <s v="Oil"/>
    <s v="NAGALAND"/>
    <n v="2750.94"/>
    <n v="0"/>
    <n v="0"/>
    <n v="2750.94"/>
    <x v="0"/>
    <x v="44"/>
  </r>
  <r>
    <s v="BIHAR"/>
    <s v="23CFGSI4816M5J5"/>
    <n v="1001"/>
    <d v="2020-05-05T00:00:00"/>
    <s v="Invoice"/>
    <n v="790"/>
    <n v="39.5"/>
    <x v="1"/>
    <n v="45"/>
    <n v="35550"/>
    <n v="35510.5"/>
    <x v="1"/>
    <s v="Oil"/>
    <s v="MADHYA PRADESH"/>
    <n v="4261.26"/>
    <n v="0"/>
    <n v="0"/>
    <n v="4261.26"/>
    <x v="0"/>
    <x v="45"/>
  </r>
  <r>
    <s v="BIHAR"/>
    <s v="26JHHVW4591O2U2"/>
    <n v="1004"/>
    <d v="2020-07-07T00:00:00"/>
    <s v="Invoice"/>
    <n v="639"/>
    <n v="31.950000000000003"/>
    <x v="0"/>
    <n v="80"/>
    <n v="51120"/>
    <n v="51088.05"/>
    <x v="0"/>
    <s v="Beverage"/>
    <s v="DADRA AND NAGAR HAVELI AND DAMAN AND DIU (NEWLY MERGED UT)"/>
    <n v="14304.654000000002"/>
    <n v="0"/>
    <n v="0"/>
    <n v="14304.654000000002"/>
    <x v="0"/>
    <x v="46"/>
  </r>
  <r>
    <s v="BIHAR"/>
    <s v="11GPBBU7571I9Z3"/>
    <n v="1008"/>
    <d v="2020-09-09T00:00:00"/>
    <s v="Invoice"/>
    <n v="1596"/>
    <n v="79.800000000000011"/>
    <x v="1"/>
    <n v="90"/>
    <n v="143640"/>
    <n v="143560.20000000001"/>
    <x v="4"/>
    <s v="Soap"/>
    <s v="SIKKIM"/>
    <n v="17227.224000000002"/>
    <n v="0"/>
    <n v="0"/>
    <n v="17227.224000000002"/>
    <x v="0"/>
    <x v="47"/>
  </r>
  <r>
    <s v="BIHAR"/>
    <s v="24KCXIS9978V0R9"/>
    <n v="1008"/>
    <d v="2020-10-10T00:00:00"/>
    <s v="Invoice"/>
    <n v="2294"/>
    <n v="114.7"/>
    <x v="1"/>
    <n v="90"/>
    <n v="206460"/>
    <n v="206345.3"/>
    <x v="4"/>
    <s v="Soap"/>
    <s v="GUJARAT"/>
    <n v="24761.435999999998"/>
    <n v="0"/>
    <n v="0"/>
    <n v="24761.435999999998"/>
    <x v="0"/>
    <x v="48"/>
  </r>
  <r>
    <s v="BIHAR"/>
    <s v="26RDLCD8219A9Z9"/>
    <n v="1004"/>
    <d v="2020-10-10T00:00:00"/>
    <s v="Credit Note"/>
    <n v="241"/>
    <n v="12.05"/>
    <x v="0"/>
    <n v="80"/>
    <n v="19280"/>
    <n v="19267.95"/>
    <x v="0"/>
    <s v="Beverage"/>
    <s v="DADRA AND NAGAR HAVELI AND DAMAN AND DIU (NEWLY MERGED UT)"/>
    <n v="5395.0260000000007"/>
    <n v="0"/>
    <n v="0"/>
    <n v="5395.0260000000007"/>
    <x v="2"/>
    <x v="49"/>
  </r>
  <r>
    <s v="BIHAR"/>
    <m/>
    <n v="1008"/>
    <d v="2020-11-11T00:00:00"/>
    <s v="Invoice"/>
    <n v="2665"/>
    <n v="133.25"/>
    <x v="1"/>
    <n v="90"/>
    <n v="239850"/>
    <n v="239716.75"/>
    <x v="4"/>
    <s v="Soap"/>
    <s v="No GST Number Available"/>
    <n v="28766.01"/>
    <n v="0"/>
    <n v="0"/>
    <n v="28766.01"/>
    <x v="1"/>
    <x v="12"/>
  </r>
  <r>
    <s v="BIHAR"/>
    <s v="21SGJGG6555R5J7"/>
    <n v="1210"/>
    <d v="2020-12-12T00:00:00"/>
    <s v="Invoice"/>
    <n v="1916"/>
    <n v="95.800000000000011"/>
    <x v="1"/>
    <n v="120"/>
    <n v="229920"/>
    <n v="229824.2"/>
    <x v="2"/>
    <s v="Juice"/>
    <s v="ODISHA"/>
    <n v="27578.903999999999"/>
    <n v="0"/>
    <n v="0"/>
    <n v="27578.903999999999"/>
    <x v="0"/>
    <x v="50"/>
  </r>
  <r>
    <s v="BIHAR"/>
    <s v="28QNIVA8691N1X0"/>
    <n v="1001"/>
    <d v="2020-12-12T00:00:00"/>
    <s v="Invoice"/>
    <n v="853"/>
    <n v="42.650000000000006"/>
    <x v="1"/>
    <n v="45"/>
    <n v="38385"/>
    <n v="38342.35"/>
    <x v="1"/>
    <s v="Oil"/>
    <s v="ANDHRA PRADESH(BEFORE DIVISION)"/>
    <n v="4601.0819999999994"/>
    <n v="0"/>
    <n v="0"/>
    <n v="4601.0819999999994"/>
    <x v="0"/>
    <x v="51"/>
  </r>
  <r>
    <s v="BIHAR"/>
    <s v="13QAOJZ0096K2E4"/>
    <n v="1310"/>
    <d v="2020-05-05T00:00:00"/>
    <s v="Invoice"/>
    <n v="341"/>
    <n v="17.05"/>
    <x v="1"/>
    <n v="140"/>
    <n v="47740"/>
    <n v="47722.95"/>
    <x v="3"/>
    <s v="Shampoo"/>
    <s v="NAGALAND"/>
    <n v="5726.753999999999"/>
    <n v="0"/>
    <n v="0"/>
    <n v="5726.753999999999"/>
    <x v="0"/>
    <x v="52"/>
  </r>
  <r>
    <s v="BIHAR"/>
    <s v="15NNGYG4889P0X1"/>
    <n v="1004"/>
    <d v="2020-07-07T00:00:00"/>
    <s v="Invoice"/>
    <n v="641"/>
    <n v="32.050000000000004"/>
    <x v="0"/>
    <n v="80"/>
    <n v="51280"/>
    <n v="51247.95"/>
    <x v="0"/>
    <s v="Beverage"/>
    <s v="MIZORAM"/>
    <n v="14349.426000000001"/>
    <n v="0"/>
    <n v="0"/>
    <n v="14349.426000000001"/>
    <x v="0"/>
    <x v="53"/>
  </r>
  <r>
    <s v="BIHAR"/>
    <s v="26VDAJN0809E6T8"/>
    <n v="1210"/>
    <d v="2020-08-08T00:00:00"/>
    <s v="Invoice"/>
    <n v="2807"/>
    <n v="140.35"/>
    <x v="1"/>
    <n v="120"/>
    <n v="336840"/>
    <n v="336699.65"/>
    <x v="2"/>
    <s v="Juice"/>
    <s v="DADRA AND NAGAR HAVELI AND DAMAN AND DIU (NEWLY MERGED UT)"/>
    <n v="40403.957999999999"/>
    <n v="0"/>
    <n v="0"/>
    <n v="40403.957999999999"/>
    <x v="0"/>
    <x v="54"/>
  </r>
  <r>
    <s v="BIHAR"/>
    <s v="17UXCXA4795V0R8"/>
    <n v="1210"/>
    <d v="2020-09-09T00:00:00"/>
    <s v="Invoice"/>
    <n v="432"/>
    <n v="21.6"/>
    <x v="1"/>
    <n v="120"/>
    <n v="51840"/>
    <n v="51818.400000000001"/>
    <x v="2"/>
    <s v="Juice"/>
    <s v="MEGHLAYA"/>
    <n v="6218.2079999999996"/>
    <n v="0"/>
    <n v="0"/>
    <n v="6218.2079999999996"/>
    <x v="0"/>
    <x v="45"/>
  </r>
  <r>
    <s v="BIHAR"/>
    <s v="11OFPPW1397L3F2"/>
    <n v="1310"/>
    <d v="2020-10-10T00:00:00"/>
    <s v="Invoice"/>
    <n v="2294"/>
    <n v="114.7"/>
    <x v="1"/>
    <n v="140"/>
    <n v="321160"/>
    <n v="321045.3"/>
    <x v="3"/>
    <s v="Shampoo"/>
    <s v="SIKKIM"/>
    <n v="38525.435999999994"/>
    <n v="0"/>
    <n v="0"/>
    <n v="38525.435999999994"/>
    <x v="0"/>
    <x v="55"/>
  </r>
  <r>
    <s v="BIHAR"/>
    <s v="26ORHAR0202W3B0"/>
    <n v="1210"/>
    <d v="2020-10-10T00:00:00"/>
    <s v="Invoice"/>
    <n v="2167"/>
    <n v="108.35000000000001"/>
    <x v="1"/>
    <n v="120"/>
    <n v="260040"/>
    <n v="259931.65"/>
    <x v="2"/>
    <s v="Juice"/>
    <s v="DADRA AND NAGAR HAVELI AND DAMAN AND DIU (NEWLY MERGED UT)"/>
    <n v="31191.797999999999"/>
    <n v="0"/>
    <n v="0"/>
    <n v="31191.797999999999"/>
    <x v="0"/>
    <x v="56"/>
  </r>
  <r>
    <s v="BIHAR"/>
    <s v="28PFNYU0904L2Y1"/>
    <n v="1008"/>
    <d v="2020-11-11T00:00:00"/>
    <s v="Invoice"/>
    <n v="2529"/>
    <n v="126.45"/>
    <x v="1"/>
    <n v="90"/>
    <n v="227610"/>
    <n v="227483.55"/>
    <x v="4"/>
    <s v="Soap"/>
    <s v="ANDHRA PRADESH(BEFORE DIVISION)"/>
    <n v="27298.025999999998"/>
    <n v="0"/>
    <n v="0"/>
    <n v="27298.025999999998"/>
    <x v="0"/>
    <x v="57"/>
  </r>
  <r>
    <s v="BIHAR"/>
    <s v="14MCDVW2738F7A2"/>
    <n v="1004"/>
    <d v="2020-12-12T00:00:00"/>
    <s v="Invoice"/>
    <n v="1870"/>
    <n v="93.5"/>
    <x v="0"/>
    <n v="80"/>
    <n v="149600"/>
    <n v="149506.5"/>
    <x v="0"/>
    <s v="Beverage"/>
    <s v="MANIPUR"/>
    <n v="41861.820000000007"/>
    <n v="0"/>
    <n v="0"/>
    <n v="41861.820000000007"/>
    <x v="0"/>
    <x v="58"/>
  </r>
  <r>
    <s v="BIHAR"/>
    <s v="11EUMCJ4598Q1L2"/>
    <n v="1008"/>
    <d v="2020-01-01T00:00:00"/>
    <s v="Invoice"/>
    <n v="579"/>
    <n v="28.950000000000003"/>
    <x v="1"/>
    <n v="90"/>
    <n v="52110"/>
    <n v="52081.05"/>
    <x v="4"/>
    <s v="Soap"/>
    <s v="SIKKIM"/>
    <n v="6249.7260000000006"/>
    <n v="0"/>
    <n v="0"/>
    <n v="6249.7260000000006"/>
    <x v="0"/>
    <x v="45"/>
  </r>
  <r>
    <s v="BIHAR"/>
    <s v="14GIRLK8426Q5O9"/>
    <n v="1210"/>
    <d v="2020-02-02T00:00:00"/>
    <s v="Invoice"/>
    <n v="2240"/>
    <n v="112"/>
    <x v="1"/>
    <n v="120"/>
    <n v="268800"/>
    <n v="268688"/>
    <x v="2"/>
    <s v="Juice"/>
    <s v="MANIPUR"/>
    <n v="32242.559999999998"/>
    <n v="0"/>
    <n v="0"/>
    <n v="32242.559999999998"/>
    <x v="0"/>
    <x v="59"/>
  </r>
  <r>
    <s v="BIHAR"/>
    <s v="26GVNSC4702N1K5"/>
    <n v="1001"/>
    <d v="2020-03-03T00:00:00"/>
    <s v="Invoice"/>
    <n v="2993"/>
    <n v="149.65"/>
    <x v="1"/>
    <n v="45"/>
    <n v="134685"/>
    <n v="134535.35"/>
    <x v="1"/>
    <s v="Oil"/>
    <s v="DADRA AND NAGAR HAVELI AND DAMAN AND DIU (NEWLY MERGED UT)"/>
    <n v="16144.242"/>
    <n v="0"/>
    <n v="0"/>
    <n v="16144.242"/>
    <x v="0"/>
    <x v="60"/>
  </r>
  <r>
    <s v="BIHAR"/>
    <s v="23XJRXB1256A8F5"/>
    <n v="1001"/>
    <d v="2020-04-04T00:00:00"/>
    <s v="Invoice"/>
    <n v="3520.5"/>
    <n v="176.02500000000001"/>
    <x v="1"/>
    <n v="45"/>
    <n v="158422.5"/>
    <n v="158246.47500000001"/>
    <x v="1"/>
    <s v="Oil"/>
    <s v="MADHYA PRADESH"/>
    <n v="18989.577000000001"/>
    <n v="0"/>
    <n v="0"/>
    <n v="18989.577000000001"/>
    <x v="0"/>
    <x v="61"/>
  </r>
  <r>
    <s v="BIHAR"/>
    <s v="11ZYYUW1837O4U6"/>
    <n v="1008"/>
    <d v="2020-05-05T00:00:00"/>
    <s v="Invoice"/>
    <n v="2039"/>
    <n v="101.95"/>
    <x v="1"/>
    <n v="90"/>
    <n v="183510"/>
    <n v="183408.05"/>
    <x v="4"/>
    <s v="Soap"/>
    <s v="SIKKIM"/>
    <n v="22008.965999999997"/>
    <n v="0"/>
    <n v="0"/>
    <n v="22008.965999999997"/>
    <x v="0"/>
    <x v="62"/>
  </r>
  <r>
    <s v="BIHAR"/>
    <s v="19EYQKY0659P8F9"/>
    <n v="1210"/>
    <d v="2020-08-08T00:00:00"/>
    <s v="Invoice"/>
    <n v="2574"/>
    <n v="128.70000000000002"/>
    <x v="1"/>
    <n v="120"/>
    <n v="308880"/>
    <n v="308751.3"/>
    <x v="2"/>
    <s v="Juice"/>
    <s v="WEST BENGAL"/>
    <n v="37050.155999999995"/>
    <n v="0"/>
    <n v="0"/>
    <n v="37050.155999999995"/>
    <x v="0"/>
    <x v="63"/>
  </r>
  <r>
    <s v="BIHAR"/>
    <s v="10RMIRP3366G0P5"/>
    <n v="1210"/>
    <d v="2020-09-09T00:00:00"/>
    <s v="Invoice"/>
    <n v="707"/>
    <n v="35.35"/>
    <x v="1"/>
    <n v="120"/>
    <n v="84840"/>
    <n v="84804.65"/>
    <x v="2"/>
    <s v="Juice"/>
    <s v="BIHAR"/>
    <n v="0"/>
    <n v="5088.2789999999995"/>
    <n v="5088.2789999999995"/>
    <n v="10176.557999999999"/>
    <x v="0"/>
    <x v="64"/>
  </r>
  <r>
    <s v="BIHAR"/>
    <s v="22NCVMQ7930U6R5"/>
    <n v="1210"/>
    <d v="2020-12-12T00:00:00"/>
    <s v="Invoice"/>
    <n v="2072"/>
    <n v="103.60000000000001"/>
    <x v="1"/>
    <n v="120"/>
    <n v="248640"/>
    <n v="248536.4"/>
    <x v="2"/>
    <s v="Juice"/>
    <s v="CHATTISGARH"/>
    <n v="29824.367999999999"/>
    <n v="0"/>
    <n v="0"/>
    <n v="29824.367999999999"/>
    <x v="0"/>
    <x v="65"/>
  </r>
  <r>
    <s v="BIHAR"/>
    <s v="22NRLBI4747N0E0"/>
    <n v="1008"/>
    <d v="2020-12-12T00:00:00"/>
    <s v="Invoice"/>
    <n v="853"/>
    <n v="42.650000000000006"/>
    <x v="1"/>
    <n v="90"/>
    <n v="76770"/>
    <n v="76727.350000000006"/>
    <x v="4"/>
    <s v="Soap"/>
    <s v="CHATTISGARH"/>
    <n v="9207.2820000000011"/>
    <n v="0"/>
    <n v="0"/>
    <n v="9207.2820000000011"/>
    <x v="0"/>
    <x v="66"/>
  </r>
  <r>
    <s v="BIHAR"/>
    <s v="13EIUNR9674V3S6"/>
    <n v="1001"/>
    <d v="2020-10-10T00:00:00"/>
    <s v="Invoice"/>
    <n v="1198"/>
    <n v="59.900000000000006"/>
    <x v="1"/>
    <n v="45"/>
    <n v="53910"/>
    <n v="53850.1"/>
    <x v="1"/>
    <s v="Oil"/>
    <s v="NAGALAND"/>
    <n v="6462.0119999999997"/>
    <n v="0"/>
    <n v="0"/>
    <n v="6462.0119999999997"/>
    <x v="0"/>
    <x v="67"/>
  </r>
  <r>
    <s v="BIHAR"/>
    <s v="26YOROP8080F6U4"/>
    <n v="1210"/>
    <d v="2020-04-04T00:00:00"/>
    <s v="Invoice"/>
    <n v="2532"/>
    <n v="126.60000000000001"/>
    <x v="1"/>
    <n v="120"/>
    <n v="303840"/>
    <n v="303713.40000000002"/>
    <x v="2"/>
    <s v="Juice"/>
    <s v="DADRA AND NAGAR HAVELI AND DAMAN AND DIU (NEWLY MERGED UT)"/>
    <n v="36445.608"/>
    <n v="0"/>
    <n v="0"/>
    <n v="36445.608"/>
    <x v="0"/>
    <x v="68"/>
  </r>
  <r>
    <s v="BIHAR"/>
    <s v="26ZEDLO5410V0D1"/>
    <n v="1210"/>
    <d v="2020-10-10T00:00:00"/>
    <s v="Invoice"/>
    <n v="1198"/>
    <n v="59.900000000000006"/>
    <x v="1"/>
    <n v="120"/>
    <n v="143760"/>
    <n v="143700.1"/>
    <x v="2"/>
    <s v="Juice"/>
    <s v="DADRA AND NAGAR HAVELI AND DAMAN AND DIU (NEWLY MERGED UT)"/>
    <n v="17244.011999999999"/>
    <n v="0"/>
    <n v="0"/>
    <n v="17244.011999999999"/>
    <x v="0"/>
    <x v="69"/>
  </r>
  <r>
    <s v="BIHAR"/>
    <s v="26HKEOE1026J5Y5"/>
    <n v="1210"/>
    <d v="2020-01-01T00:00:00"/>
    <s v="Invoice"/>
    <n v="384"/>
    <n v="19.200000000000003"/>
    <x v="1"/>
    <n v="120"/>
    <n v="46080"/>
    <n v="46060.800000000003"/>
    <x v="2"/>
    <s v="Juice"/>
    <s v="DADRA AND NAGAR HAVELI AND DAMAN AND DIU (NEWLY MERGED UT)"/>
    <n v="5527.2960000000003"/>
    <n v="0"/>
    <n v="0"/>
    <n v="5527.2960000000003"/>
    <x v="0"/>
    <x v="70"/>
  </r>
  <r>
    <s v="BIHAR"/>
    <s v="23CAPHB8044W5B5"/>
    <n v="1008"/>
    <d v="2020-10-10T00:00:00"/>
    <s v="Invoice"/>
    <n v="472"/>
    <n v="23.6"/>
    <x v="1"/>
    <n v="90"/>
    <n v="42480"/>
    <n v="42456.4"/>
    <x v="4"/>
    <s v="Soap"/>
    <s v="MADHYA PRADESH"/>
    <n v="5094.768"/>
    <n v="0"/>
    <n v="0"/>
    <n v="5094.768"/>
    <x v="0"/>
    <x v="71"/>
  </r>
  <r>
    <s v="BIHAR"/>
    <s v="26JHCEE7914I3W8"/>
    <n v="1210"/>
    <d v="2020-03-03T00:00:00"/>
    <s v="Invoice"/>
    <n v="1579"/>
    <n v="78.95"/>
    <x v="1"/>
    <n v="120"/>
    <n v="189480"/>
    <n v="189401.05"/>
    <x v="2"/>
    <s v="Juice"/>
    <s v="DADRA AND NAGAR HAVELI AND DAMAN AND DIU (NEWLY MERGED UT)"/>
    <n v="22728.125999999997"/>
    <n v="0"/>
    <n v="0"/>
    <n v="22728.125999999997"/>
    <x v="0"/>
    <x v="72"/>
  </r>
  <r>
    <s v="BIHAR"/>
    <s v="17GAMJL0913S5Q6"/>
    <n v="1008"/>
    <d v="2020-09-09T00:00:00"/>
    <s v="Invoice"/>
    <n v="1005"/>
    <n v="50.25"/>
    <x v="1"/>
    <n v="90"/>
    <n v="90450"/>
    <n v="90399.75"/>
    <x v="4"/>
    <s v="Soap"/>
    <s v="MEGHLAYA"/>
    <n v="10847.97"/>
    <n v="0"/>
    <n v="0"/>
    <n v="10847.97"/>
    <x v="0"/>
    <x v="73"/>
  </r>
  <r>
    <s v="BIHAR"/>
    <s v="16AGVDR0635D2V1"/>
    <n v="1210"/>
    <d v="2020-07-07T00:00:00"/>
    <s v="Invoice"/>
    <n v="3199.5"/>
    <n v="159.97500000000002"/>
    <x v="1"/>
    <n v="120"/>
    <n v="383940"/>
    <n v="383780.02500000002"/>
    <x v="2"/>
    <s v="Juice"/>
    <s v="TRIPURA"/>
    <n v="46053.603000000003"/>
    <n v="0"/>
    <n v="0"/>
    <n v="46053.603000000003"/>
    <x v="0"/>
    <x v="74"/>
  </r>
  <r>
    <s v="BIHAR"/>
    <s v="24MLSJM7147A6H5"/>
    <n v="1210"/>
    <d v="2020-10-10T00:00:00"/>
    <s v="Invoice"/>
    <n v="472"/>
    <n v="23.6"/>
    <x v="1"/>
    <n v="120"/>
    <n v="56640"/>
    <n v="56616.4"/>
    <x v="2"/>
    <s v="Juice"/>
    <s v="GUJARAT"/>
    <n v="6793.9679999999998"/>
    <n v="0"/>
    <n v="0"/>
    <n v="6793.9679999999998"/>
    <x v="0"/>
    <x v="75"/>
  </r>
  <r>
    <s v="BIHAR"/>
    <s v="26LMBKX6441F7J4"/>
    <n v="1310"/>
    <d v="2020-02-02T00:00:00"/>
    <s v="Invoice"/>
    <n v="1937"/>
    <n v="96.850000000000009"/>
    <x v="1"/>
    <n v="140"/>
    <n v="271180"/>
    <n v="271083.15000000002"/>
    <x v="3"/>
    <s v="Shampoo"/>
    <s v="DADRA AND NAGAR HAVELI AND DAMAN AND DIU (NEWLY MERGED UT)"/>
    <n v="32529.978000000003"/>
    <n v="0"/>
    <n v="0"/>
    <n v="32529.978000000003"/>
    <x v="0"/>
    <x v="76"/>
  </r>
  <r>
    <s v="BIHAR"/>
    <s v="18NJTEQ3291Q4G9"/>
    <n v="1310"/>
    <d v="2020-03-03T00:00:00"/>
    <s v="Invoice"/>
    <n v="792"/>
    <n v="39.6"/>
    <x v="1"/>
    <n v="140"/>
    <n v="110880"/>
    <n v="110840.4"/>
    <x v="3"/>
    <s v="Shampoo"/>
    <s v="ASSAM"/>
    <n v="13300.847999999998"/>
    <n v="0"/>
    <n v="0"/>
    <n v="13300.847999999998"/>
    <x v="0"/>
    <x v="77"/>
  </r>
  <r>
    <s v="BIHAR"/>
    <s v="15VRGQP1466Q8S3"/>
    <n v="1310"/>
    <d v="2020-07-07T00:00:00"/>
    <s v="Invoice"/>
    <n v="2811"/>
    <n v="140.55000000000001"/>
    <x v="1"/>
    <n v="140"/>
    <n v="393540"/>
    <n v="393399.45"/>
    <x v="3"/>
    <s v="Shampoo"/>
    <s v="MIZORAM"/>
    <n v="47207.934000000001"/>
    <n v="0"/>
    <n v="0"/>
    <n v="47207.934000000001"/>
    <x v="0"/>
    <x v="78"/>
  </r>
  <r>
    <s v="BIHAR"/>
    <s v="11WURVZ2195K5C2"/>
    <n v="1008"/>
    <d v="2020-10-10T00:00:00"/>
    <s v="Invoice"/>
    <n v="2441"/>
    <n v="122.05000000000001"/>
    <x v="1"/>
    <n v="90"/>
    <n v="219690"/>
    <n v="219567.95"/>
    <x v="4"/>
    <s v="Soap"/>
    <s v="SIKKIM"/>
    <n v="26348.153999999999"/>
    <n v="0"/>
    <n v="0"/>
    <n v="26348.153999999999"/>
    <x v="0"/>
    <x v="79"/>
  </r>
  <r>
    <s v="BIHAR"/>
    <s v="13ZJRGK0556V2Z1"/>
    <n v="1001"/>
    <d v="2020-11-11T00:00:00"/>
    <s v="Invoice"/>
    <n v="1560"/>
    <n v="78"/>
    <x v="1"/>
    <n v="45"/>
    <n v="70200"/>
    <n v="70122"/>
    <x v="1"/>
    <s v="Oil"/>
    <s v="NAGALAND"/>
    <n v="8414.64"/>
    <n v="0"/>
    <n v="0"/>
    <n v="8414.64"/>
    <x v="0"/>
    <x v="80"/>
  </r>
  <r>
    <s v="BIHAR"/>
    <s v="15JRRKA1341I2P8"/>
    <n v="1008"/>
    <d v="2020-11-11T00:00:00"/>
    <s v="Invoice"/>
    <n v="2706"/>
    <n v="135.30000000000001"/>
    <x v="1"/>
    <n v="90"/>
    <n v="243540"/>
    <n v="243404.7"/>
    <x v="4"/>
    <s v="Soap"/>
    <s v="MIZORAM"/>
    <n v="29208.564000000002"/>
    <n v="0"/>
    <n v="0"/>
    <n v="29208.564000000002"/>
    <x v="0"/>
    <x v="81"/>
  </r>
  <r>
    <s v="BIHAR"/>
    <s v="26ZXTEO1205K8O6"/>
    <n v="1310"/>
    <d v="2020-01-01T00:00:00"/>
    <s v="Invoice"/>
    <n v="766"/>
    <n v="38.300000000000004"/>
    <x v="1"/>
    <n v="140"/>
    <n v="107240"/>
    <n v="107201.7"/>
    <x v="3"/>
    <s v="Shampoo"/>
    <s v="DADRA AND NAGAR HAVELI AND DAMAN AND DIU (NEWLY MERGED UT)"/>
    <n v="12864.204"/>
    <n v="0"/>
    <n v="0"/>
    <n v="12864.204"/>
    <x v="0"/>
    <x v="82"/>
  </r>
  <r>
    <s v="BIHAR"/>
    <s v="22SBQXS0935G5R7"/>
    <n v="1210"/>
    <d v="2020-10-10T00:00:00"/>
    <s v="Invoice"/>
    <n v="2992"/>
    <n v="149.6"/>
    <x v="1"/>
    <n v="120"/>
    <n v="359040"/>
    <n v="358890.4"/>
    <x v="2"/>
    <s v="Juice"/>
    <s v="CHATTISGARH"/>
    <n v="43066.847999999998"/>
    <n v="0"/>
    <n v="0"/>
    <n v="43066.847999999998"/>
    <x v="0"/>
    <x v="83"/>
  </r>
  <r>
    <s v="BIHAR"/>
    <s v="10FEVMG9736H2G0"/>
    <n v="1008"/>
    <d v="2020-12-12T00:00:00"/>
    <s v="Invoice"/>
    <n v="2157"/>
    <n v="107.85000000000001"/>
    <x v="1"/>
    <n v="90"/>
    <n v="194130"/>
    <n v="194022.15"/>
    <x v="4"/>
    <s v="Soap"/>
    <s v="BIHAR"/>
    <n v="0"/>
    <n v="11641.329"/>
    <n v="11641.329"/>
    <n v="23282.657999999999"/>
    <x v="0"/>
    <x v="84"/>
  </r>
  <r>
    <s v="BIHAR"/>
    <s v="19GPNZI8502E2E3"/>
    <n v="1001"/>
    <d v="2020-01-01T00:00:00"/>
    <s v="Invoice"/>
    <n v="873"/>
    <n v="43.650000000000006"/>
    <x v="1"/>
    <n v="45"/>
    <n v="39285"/>
    <n v="39241.35"/>
    <x v="1"/>
    <s v="Oil"/>
    <s v="WEST BENGAL"/>
    <n v="4708.9619999999995"/>
    <n v="0"/>
    <n v="0"/>
    <n v="4708.9619999999995"/>
    <x v="0"/>
    <x v="85"/>
  </r>
  <r>
    <s v="BIHAR"/>
    <s v="23EZHSH7554O0B5"/>
    <n v="1004"/>
    <d v="2020-03-03T00:00:00"/>
    <s v="Invoice"/>
    <n v="1122"/>
    <n v="56.1"/>
    <x v="0"/>
    <n v="80"/>
    <n v="89760"/>
    <n v="89703.9"/>
    <x v="0"/>
    <s v="Beverage"/>
    <s v="MADHYA PRADESH"/>
    <n v="25117.092000000001"/>
    <n v="0"/>
    <n v="0"/>
    <n v="25117.092000000001"/>
    <x v="0"/>
    <x v="86"/>
  </r>
  <r>
    <s v="BIHAR"/>
    <s v="18UVMWH5730E2B5"/>
    <n v="1210"/>
    <d v="2020-07-07T00:00:00"/>
    <s v="Invoice"/>
    <n v="2104.5"/>
    <n v="105.22500000000001"/>
    <x v="1"/>
    <n v="120"/>
    <n v="252540"/>
    <n v="252434.77499999999"/>
    <x v="2"/>
    <s v="Juice"/>
    <s v="ASSAM"/>
    <n v="30292.172999999999"/>
    <n v="0"/>
    <n v="0"/>
    <n v="30292.172999999999"/>
    <x v="0"/>
    <x v="87"/>
  </r>
  <r>
    <s v="BIHAR"/>
    <s v="24XRBHT1925O4M1"/>
    <n v="1008"/>
    <d v="2020-07-07T00:00:00"/>
    <s v="Invoice"/>
    <n v="4026"/>
    <n v="201.3"/>
    <x v="1"/>
    <n v="90"/>
    <n v="362340"/>
    <n v="362138.7"/>
    <x v="4"/>
    <s v="Soap"/>
    <s v="GUJARAT"/>
    <n v="43456.644"/>
    <n v="0"/>
    <n v="0"/>
    <n v="43456.644"/>
    <x v="0"/>
    <x v="88"/>
  </r>
  <r>
    <s v="BIHAR"/>
    <s v="26RQQZH6727G4F1"/>
    <n v="1008"/>
    <d v="2020-07-07T00:00:00"/>
    <s v="Invoice"/>
    <n v="2425.5"/>
    <n v="121.27500000000001"/>
    <x v="1"/>
    <n v="90"/>
    <n v="218295"/>
    <n v="218173.72500000001"/>
    <x v="4"/>
    <s v="Soap"/>
    <s v="DADRA AND NAGAR HAVELI AND DAMAN AND DIU (NEWLY MERGED UT)"/>
    <n v="26180.846999999998"/>
    <n v="0"/>
    <n v="0"/>
    <n v="26180.846999999998"/>
    <x v="0"/>
    <x v="89"/>
  </r>
  <r>
    <s v="BIHAR"/>
    <s v="17NPOWR2672O4C1"/>
    <n v="1008"/>
    <d v="2020-08-08T00:00:00"/>
    <s v="Invoice"/>
    <n v="2394"/>
    <n v="119.7"/>
    <x v="1"/>
    <n v="90"/>
    <n v="215460"/>
    <n v="215340.3"/>
    <x v="4"/>
    <s v="Soap"/>
    <s v="MEGHLAYA"/>
    <n v="25840.835999999999"/>
    <n v="0"/>
    <n v="0"/>
    <n v="25840.835999999999"/>
    <x v="0"/>
    <x v="90"/>
  </r>
  <r>
    <s v="BIHAR"/>
    <s v="22IEZNJ1310N3Q5"/>
    <n v="1310"/>
    <d v="2020-08-08T00:00:00"/>
    <s v="Invoice"/>
    <n v="1984"/>
    <n v="99.2"/>
    <x v="1"/>
    <n v="140"/>
    <n v="277760"/>
    <n v="277660.79999999999"/>
    <x v="3"/>
    <s v="Shampoo"/>
    <s v="CHATTISGARH"/>
    <n v="33319.295999999995"/>
    <n v="0"/>
    <n v="0"/>
    <n v="33319.295999999995"/>
    <x v="0"/>
    <x v="91"/>
  </r>
  <r>
    <s v="BIHAR"/>
    <s v="20EEVOW2060H8L4"/>
    <n v="1310"/>
    <d v="2020-10-10T00:00:00"/>
    <s v="Invoice"/>
    <n v="2441"/>
    <n v="122.05000000000001"/>
    <x v="1"/>
    <n v="140"/>
    <n v="341740"/>
    <n v="341617.95"/>
    <x v="3"/>
    <s v="Shampoo"/>
    <s v="JHARKHAND"/>
    <n v="40994.154000000002"/>
    <n v="0"/>
    <n v="0"/>
    <n v="40994.154000000002"/>
    <x v="0"/>
    <x v="92"/>
  </r>
  <r>
    <s v="BIHAR"/>
    <s v="13PDQKJ3064V9H5"/>
    <n v="1001"/>
    <d v="2020-10-10T00:00:00"/>
    <s v="Invoice"/>
    <n v="2992"/>
    <n v="149.6"/>
    <x v="1"/>
    <n v="45"/>
    <n v="134640"/>
    <n v="134490.4"/>
    <x v="1"/>
    <s v="Oil"/>
    <s v="NAGALAND"/>
    <n v="16138.847999999998"/>
    <n v="0"/>
    <n v="0"/>
    <n v="16138.847999999998"/>
    <x v="0"/>
    <x v="93"/>
  </r>
  <r>
    <s v="BIHAR"/>
    <s v="14BRNUQ2474P0X0"/>
    <n v="1310"/>
    <d v="2020-11-11T00:00:00"/>
    <s v="Invoice"/>
    <n v="1366"/>
    <n v="68.3"/>
    <x v="1"/>
    <n v="140"/>
    <n v="191240"/>
    <n v="191171.7"/>
    <x v="3"/>
    <s v="Shampoo"/>
    <s v="MANIPUR"/>
    <n v="22940.603999999999"/>
    <n v="0"/>
    <n v="0"/>
    <n v="22940.603999999999"/>
    <x v="0"/>
    <x v="94"/>
  </r>
  <r>
    <s v="BIHAR"/>
    <s v="24EGCDV8726K3Z0"/>
    <n v="1008"/>
    <d v="2020-09-09T00:00:00"/>
    <s v="Invoice"/>
    <n v="2805"/>
    <n v="140.25"/>
    <x v="1"/>
    <n v="90"/>
    <n v="252450"/>
    <n v="252309.75"/>
    <x v="4"/>
    <s v="Soap"/>
    <s v="GUJARAT"/>
    <n v="30277.17"/>
    <n v="0"/>
    <n v="0"/>
    <n v="30277.17"/>
    <x v="0"/>
    <x v="95"/>
  </r>
  <r>
    <s v="BIHAR"/>
    <s v="20RSVRA5864N3Z0"/>
    <n v="1008"/>
    <d v="2020-09-09T00:00:00"/>
    <s v="Invoice"/>
    <n v="655"/>
    <n v="32.75"/>
    <x v="1"/>
    <n v="90"/>
    <n v="58950"/>
    <n v="58917.25"/>
    <x v="4"/>
    <s v="Soap"/>
    <s v="JHARKHAND"/>
    <n v="7070.07"/>
    <n v="0"/>
    <n v="0"/>
    <n v="7070.07"/>
    <x v="0"/>
    <x v="96"/>
  </r>
  <r>
    <s v="BIHAR"/>
    <s v="26MAMHR2888G2A6"/>
    <n v="1210"/>
    <d v="2020-10-10T00:00:00"/>
    <s v="Invoice"/>
    <n v="344"/>
    <n v="17.2"/>
    <x v="1"/>
    <n v="120"/>
    <n v="41280"/>
    <n v="41262.800000000003"/>
    <x v="2"/>
    <s v="Juice"/>
    <s v="DADRA AND NAGAR HAVELI AND DAMAN AND DIU (NEWLY MERGED UT)"/>
    <n v="4951.5360000000001"/>
    <n v="0"/>
    <n v="0"/>
    <n v="4951.5360000000001"/>
    <x v="0"/>
    <x v="97"/>
  </r>
  <r>
    <s v="BIHAR"/>
    <s v="15RICEM4961K8F9"/>
    <n v="1008"/>
    <d v="2020-11-11T00:00:00"/>
    <s v="Invoice"/>
    <n v="1808"/>
    <n v="90.4"/>
    <x v="1"/>
    <n v="90"/>
    <n v="162720"/>
    <n v="162629.6"/>
    <x v="4"/>
    <s v="Soap"/>
    <s v="MIZORAM"/>
    <n v="19515.552"/>
    <n v="0"/>
    <n v="0"/>
    <n v="19515.552"/>
    <x v="0"/>
    <x v="98"/>
  </r>
  <r>
    <s v="BIHAR"/>
    <s v="11XLLXI4813Q8B6"/>
    <n v="1004"/>
    <d v="2020-01-01T00:00:00"/>
    <s v="Invoice"/>
    <n v="1734"/>
    <n v="86.7"/>
    <x v="0"/>
    <n v="80"/>
    <n v="138720"/>
    <n v="138633.29999999999"/>
    <x v="0"/>
    <s v="Beverage"/>
    <s v="SIKKIM"/>
    <n v="38817.324000000001"/>
    <n v="0"/>
    <n v="0"/>
    <n v="38817.324000000001"/>
    <x v="0"/>
    <x v="99"/>
  </r>
  <r>
    <s v="BIHAR"/>
    <s v="20JNMAZ3611J3J1"/>
    <n v="1004"/>
    <d v="2020-01-01T00:00:00"/>
    <s v="Invoice"/>
    <n v="554"/>
    <n v="27.700000000000003"/>
    <x v="0"/>
    <n v="80"/>
    <n v="44320"/>
    <n v="44292.3"/>
    <x v="0"/>
    <s v="Beverage"/>
    <s v="JHARKHAND"/>
    <n v="12401.844000000003"/>
    <n v="0"/>
    <n v="0"/>
    <n v="12401.844000000003"/>
    <x v="0"/>
    <x v="100"/>
  </r>
  <r>
    <s v="BIHAR"/>
    <s v="19ABVLP2278W9V7"/>
    <n v="1008"/>
    <d v="2020-11-11T00:00:00"/>
    <s v="Invoice"/>
    <n v="2935"/>
    <n v="146.75"/>
    <x v="1"/>
    <n v="90"/>
    <n v="264150"/>
    <n v="264003.25"/>
    <x v="4"/>
    <s v="Soap"/>
    <s v="WEST BENGAL"/>
    <n v="31680.39"/>
    <n v="0"/>
    <n v="0"/>
    <n v="31680.39"/>
    <x v="0"/>
    <x v="101"/>
  </r>
  <r>
    <s v="BIHAR"/>
    <s v="24JUXVA3058V6S5"/>
    <n v="1008"/>
    <d v="2020-01-01T00:00:00"/>
    <s v="Invoice"/>
    <n v="3165"/>
    <n v="158.25"/>
    <x v="1"/>
    <n v="90"/>
    <n v="284850"/>
    <n v="284691.75"/>
    <x v="4"/>
    <s v="Soap"/>
    <s v="GUJARAT"/>
    <n v="34163.01"/>
    <n v="0"/>
    <n v="0"/>
    <n v="34163.01"/>
    <x v="0"/>
    <x v="102"/>
  </r>
  <r>
    <s v="BIHAR"/>
    <s v="12JGJFR2394I8D5"/>
    <n v="1001"/>
    <d v="2020-01-01T00:00:00"/>
    <s v="Invoice"/>
    <n v="2629"/>
    <n v="131.45000000000002"/>
    <x v="1"/>
    <n v="45"/>
    <n v="118305"/>
    <n v="118173.55"/>
    <x v="1"/>
    <s v="Oil"/>
    <s v="ARUNACHAL PRADESH"/>
    <n v="14180.825999999999"/>
    <n v="0"/>
    <n v="0"/>
    <n v="14180.825999999999"/>
    <x v="0"/>
    <x v="103"/>
  </r>
  <r>
    <s v="BIHAR"/>
    <s v="12AGQQM8018T3Q7"/>
    <n v="1008"/>
    <d v="2020-05-05T00:00:00"/>
    <s v="Invoice"/>
    <n v="1433"/>
    <n v="71.650000000000006"/>
    <x v="1"/>
    <n v="90"/>
    <n v="128970"/>
    <n v="128898.35"/>
    <x v="4"/>
    <s v="Soap"/>
    <s v="ARUNACHAL PRADESH"/>
    <n v="15467.802"/>
    <n v="0"/>
    <n v="0"/>
    <n v="15467.802"/>
    <x v="0"/>
    <x v="49"/>
  </r>
  <r>
    <s v="BIHAR"/>
    <s v="19HZHLG1409C3C0"/>
    <n v="1001"/>
    <d v="2020-09-09T00:00:00"/>
    <s v="Invoice"/>
    <n v="947"/>
    <n v="47.35"/>
    <x v="1"/>
    <n v="45"/>
    <n v="42615"/>
    <n v="42567.65"/>
    <x v="1"/>
    <s v="Oil"/>
    <s v="WEST BENGAL"/>
    <n v="5108.1180000000004"/>
    <n v="0"/>
    <n v="0"/>
    <n v="5108.1180000000004"/>
    <x v="0"/>
    <x v="104"/>
  </r>
  <r>
    <s v="BIHAR"/>
    <s v="28HABFB5158X0S8"/>
    <n v="1310"/>
    <d v="2020-10-10T00:00:00"/>
    <s v="Invoice"/>
    <n v="344"/>
    <n v="17.2"/>
    <x v="1"/>
    <n v="140"/>
    <n v="48160"/>
    <n v="48142.8"/>
    <x v="3"/>
    <s v="Shampoo"/>
    <s v="ANDHRA PRADESH(BEFORE DIVISION)"/>
    <n v="5777.1360000000004"/>
    <n v="0"/>
    <n v="0"/>
    <n v="5777.1360000000004"/>
    <x v="0"/>
    <x v="105"/>
  </r>
  <r>
    <s v="BIHAR"/>
    <s v="17RWXBW6956Z3I3"/>
    <n v="1310"/>
    <d v="2020-12-12T00:00:00"/>
    <s v="Invoice"/>
    <n v="2157"/>
    <n v="107.85000000000001"/>
    <x v="1"/>
    <n v="140"/>
    <n v="301980"/>
    <n v="301872.15000000002"/>
    <x v="3"/>
    <s v="Shampoo"/>
    <s v="MEGHLAYA"/>
    <n v="36224.658000000003"/>
    <n v="0"/>
    <n v="0"/>
    <n v="36224.658000000003"/>
    <x v="0"/>
    <x v="106"/>
  </r>
  <r>
    <s v="BIHAR"/>
    <s v="12MBLWK2611Y2L7"/>
    <n v="1210"/>
    <d v="2020-09-09T00:00:00"/>
    <s v="Invoice"/>
    <n v="380"/>
    <n v="19"/>
    <x v="1"/>
    <n v="120"/>
    <n v="45600"/>
    <n v="45581"/>
    <x v="2"/>
    <s v="Juice"/>
    <s v="ARUNACHAL PRADESH"/>
    <n v="5469.7199999999993"/>
    <n v="0"/>
    <n v="0"/>
    <n v="5469.7199999999993"/>
    <x v="0"/>
    <x v="107"/>
  </r>
  <r>
    <s v="BIHAR"/>
    <s v="22YFBWR8079D9Y7"/>
    <n v="1004"/>
    <d v="2020-06-06T00:00:00"/>
    <s v="Invoice"/>
    <n v="886"/>
    <n v="44.300000000000004"/>
    <x v="0"/>
    <n v="80"/>
    <n v="70880"/>
    <n v="70835.7"/>
    <x v="0"/>
    <s v="Beverage"/>
    <s v="CHATTISGARH"/>
    <n v="19833.996000000003"/>
    <n v="0"/>
    <n v="0"/>
    <n v="19833.996000000003"/>
    <x v="0"/>
    <x v="108"/>
  </r>
  <r>
    <s v="BIHAR"/>
    <s v="20XSZFA8566Y3U3"/>
    <n v="1004"/>
    <d v="2020-09-09T00:00:00"/>
    <s v="Invoice"/>
    <n v="2416"/>
    <n v="120.80000000000001"/>
    <x v="0"/>
    <n v="80"/>
    <n v="193280"/>
    <n v="193159.2"/>
    <x v="0"/>
    <s v="Beverage"/>
    <s v="JHARKHAND"/>
    <n v="54084.576000000008"/>
    <n v="0"/>
    <n v="0"/>
    <n v="54084.576000000008"/>
    <x v="0"/>
    <x v="109"/>
  </r>
  <r>
    <s v="BIHAR"/>
    <s v="15LVFMT1871O8G4"/>
    <n v="1004"/>
    <d v="2020-10-10T00:00:00"/>
    <s v="Invoice"/>
    <n v="2156"/>
    <n v="107.80000000000001"/>
    <x v="0"/>
    <n v="80"/>
    <n v="172480"/>
    <n v="172372.2"/>
    <x v="0"/>
    <s v="Beverage"/>
    <s v="MIZORAM"/>
    <n v="48264.216000000008"/>
    <n v="0"/>
    <n v="0"/>
    <n v="48264.216000000008"/>
    <x v="0"/>
    <x v="110"/>
  </r>
  <r>
    <s v="BIHAR"/>
    <s v="20COUXW4642X7K2"/>
    <n v="1210"/>
    <d v="2020-11-11T00:00:00"/>
    <s v="Invoice"/>
    <n v="2689"/>
    <n v="134.45000000000002"/>
    <x v="1"/>
    <n v="120"/>
    <n v="322680"/>
    <n v="322545.55"/>
    <x v="2"/>
    <s v="Juice"/>
    <s v="JHARKHAND"/>
    <n v="38705.466"/>
    <n v="0"/>
    <n v="0"/>
    <n v="38705.466"/>
    <x v="0"/>
    <x v="103"/>
  </r>
  <r>
    <s v="BIHAR"/>
    <s v="12GAWIN7383X1J6"/>
    <n v="1310"/>
    <d v="2020-03-03T00:00:00"/>
    <s v="Invoice"/>
    <n v="677"/>
    <n v="33.85"/>
    <x v="1"/>
    <n v="140"/>
    <n v="94780"/>
    <n v="94746.15"/>
    <x v="3"/>
    <s v="Shampoo"/>
    <s v="ARUNACHAL PRADESH"/>
    <n v="11369.537999999999"/>
    <n v="0"/>
    <n v="0"/>
    <n v="11369.537999999999"/>
    <x v="0"/>
    <x v="111"/>
  </r>
  <r>
    <s v="BIHAR"/>
    <s v="10LZBEY6460D4E6"/>
    <n v="1210"/>
    <d v="2020-04-04T00:00:00"/>
    <s v="Invoice"/>
    <n v="1773"/>
    <n v="88.65"/>
    <x v="1"/>
    <n v="120"/>
    <n v="212760"/>
    <n v="212671.35"/>
    <x v="2"/>
    <s v="Juice"/>
    <s v="BIHAR"/>
    <n v="0"/>
    <n v="12760.280999999999"/>
    <n v="12760.280999999999"/>
    <n v="25520.561999999998"/>
    <x v="0"/>
    <x v="112"/>
  </r>
  <r>
    <s v="BIHAR"/>
    <m/>
    <n v="1310"/>
    <d v="2020-09-09T00:00:00"/>
    <s v="Invoice"/>
    <n v="2420"/>
    <n v="121"/>
    <x v="1"/>
    <n v="140"/>
    <n v="338800"/>
    <n v="338679"/>
    <x v="3"/>
    <s v="Shampoo"/>
    <s v="No GST Number Available"/>
    <n v="40641.479999999996"/>
    <n v="0"/>
    <n v="0"/>
    <n v="40641.479999999996"/>
    <x v="1"/>
    <x v="12"/>
  </r>
  <r>
    <s v="BIHAR"/>
    <s v="24WSTBT3123R5E2"/>
    <n v="1004"/>
    <d v="2020-10-10T00:00:00"/>
    <s v="Invoice"/>
    <n v="2734"/>
    <n v="136.70000000000002"/>
    <x v="0"/>
    <n v="80"/>
    <n v="218720"/>
    <n v="218583.3"/>
    <x v="0"/>
    <s v="Beverage"/>
    <s v="GUJARAT"/>
    <n v="61203.324000000001"/>
    <n v="0"/>
    <n v="0"/>
    <n v="61203.324000000001"/>
    <x v="0"/>
    <x v="113"/>
  </r>
  <r>
    <s v="BIHAR"/>
    <s v="18KCVTS4698J3U9"/>
    <n v="1001"/>
    <d v="2020-10-10T00:00:00"/>
    <s v="Invoice"/>
    <n v="1715"/>
    <n v="85.75"/>
    <x v="1"/>
    <n v="45"/>
    <n v="77175"/>
    <n v="77089.25"/>
    <x v="1"/>
    <s v="Oil"/>
    <s v="ASSAM"/>
    <n v="9250.7099999999991"/>
    <n v="0"/>
    <n v="0"/>
    <n v="9250.7099999999991"/>
    <x v="0"/>
    <x v="114"/>
  </r>
  <r>
    <s v="BIHAR"/>
    <s v="27OGJNK1662B0D9"/>
    <n v="1004"/>
    <d v="2020-12-12T00:00:00"/>
    <s v="Invoice"/>
    <n v="1186"/>
    <n v="59.300000000000004"/>
    <x v="0"/>
    <n v="80"/>
    <n v="94880"/>
    <n v="94820.7"/>
    <x v="0"/>
    <s v="Beverage"/>
    <s v="MAHARASHTRA"/>
    <n v="26549.796000000002"/>
    <n v="0"/>
    <n v="0"/>
    <n v="26549.796000000002"/>
    <x v="0"/>
    <x v="115"/>
  </r>
  <r>
    <s v="BIHAR"/>
    <s v="16FVLAG7257P4I8"/>
    <n v="1210"/>
    <d v="2020-01-01T00:00:00"/>
    <s v="Invoice"/>
    <n v="3495"/>
    <n v="174.75"/>
    <x v="1"/>
    <n v="120"/>
    <n v="419400"/>
    <n v="419225.25"/>
    <x v="2"/>
    <s v="Juice"/>
    <s v="TRIPURA"/>
    <n v="50307.03"/>
    <n v="0"/>
    <n v="0"/>
    <n v="50307.03"/>
    <x v="0"/>
    <x v="116"/>
  </r>
  <r>
    <s v="BIHAR"/>
    <s v="23DCQRG6718J6A3"/>
    <n v="1310"/>
    <d v="2020-06-06T00:00:00"/>
    <s v="Invoice"/>
    <n v="886"/>
    <n v="44.300000000000004"/>
    <x v="1"/>
    <n v="140"/>
    <n v="124040"/>
    <n v="123995.7"/>
    <x v="3"/>
    <s v="Shampoo"/>
    <s v="MADHYA PRADESH"/>
    <n v="14879.483999999999"/>
    <n v="0"/>
    <n v="0"/>
    <n v="14879.483999999999"/>
    <x v="0"/>
    <x v="117"/>
  </r>
  <r>
    <s v="BIHAR"/>
    <s v="22BKGRK2613A6Q7"/>
    <n v="1008"/>
    <d v="2020-10-10T00:00:00"/>
    <s v="Invoice"/>
    <n v="2156"/>
    <n v="107.80000000000001"/>
    <x v="1"/>
    <n v="90"/>
    <n v="194040"/>
    <n v="193932.2"/>
    <x v="4"/>
    <s v="Soap"/>
    <s v="CHATTISGARH"/>
    <n v="23271.864000000001"/>
    <n v="0"/>
    <n v="0"/>
    <n v="23271.864000000001"/>
    <x v="0"/>
    <x v="118"/>
  </r>
  <r>
    <s v="BIHAR"/>
    <s v="26YGIIP1926U3C3"/>
    <n v="1004"/>
    <d v="2020-10-10T00:00:00"/>
    <s v="Invoice"/>
    <n v="905"/>
    <n v="45.25"/>
    <x v="0"/>
    <n v="80"/>
    <n v="72400"/>
    <n v="72354.75"/>
    <x v="0"/>
    <s v="Beverage"/>
    <s v="DADRA AND NAGAR HAVELI AND DAMAN AND DIU (NEWLY MERGED UT)"/>
    <n v="20259.330000000002"/>
    <n v="0"/>
    <n v="0"/>
    <n v="20259.330000000002"/>
    <x v="0"/>
    <x v="119"/>
  </r>
  <r>
    <s v="BIHAR"/>
    <s v="23VNHQN2598V8T6"/>
    <n v="1004"/>
    <d v="2020-10-10T00:00:00"/>
    <s v="Invoice"/>
    <n v="1715"/>
    <n v="85.75"/>
    <x v="0"/>
    <n v="80"/>
    <n v="137200"/>
    <n v="137114.25"/>
    <x v="0"/>
    <s v="Beverage"/>
    <s v="MADHYA PRADESH"/>
    <n v="38391.990000000005"/>
    <n v="0"/>
    <n v="0"/>
    <n v="38391.990000000005"/>
    <x v="0"/>
    <x v="120"/>
  </r>
  <r>
    <s v="BIHAR"/>
    <s v="28IHUQE5499M5L7"/>
    <n v="1310"/>
    <d v="2020-11-11T00:00:00"/>
    <s v="Invoice"/>
    <n v="1594"/>
    <n v="79.7"/>
    <x v="1"/>
    <n v="140"/>
    <n v="223160"/>
    <n v="223080.3"/>
    <x v="3"/>
    <s v="Shampoo"/>
    <s v="ANDHRA PRADESH(BEFORE DIVISION)"/>
    <n v="26769.635999999999"/>
    <n v="0"/>
    <n v="0"/>
    <n v="26769.635999999999"/>
    <x v="0"/>
    <x v="121"/>
  </r>
  <r>
    <s v="BIHAR"/>
    <s v="18LHKSL3929P7D6"/>
    <n v="1008"/>
    <d v="2020-11-11T00:00:00"/>
    <s v="Invoice"/>
    <n v="1359"/>
    <n v="67.95"/>
    <x v="1"/>
    <n v="90"/>
    <n v="122310"/>
    <n v="122242.05"/>
    <x v="4"/>
    <s v="Soap"/>
    <s v="ASSAM"/>
    <n v="14669.046"/>
    <n v="0"/>
    <n v="0"/>
    <n v="14669.046"/>
    <x v="0"/>
    <x v="122"/>
  </r>
  <r>
    <s v="BIHAR"/>
    <s v="16MWEVK4920F7E5"/>
    <n v="1310"/>
    <d v="2020-11-11T00:00:00"/>
    <s v="Invoice"/>
    <n v="2150"/>
    <n v="107.5"/>
    <x v="1"/>
    <n v="140"/>
    <n v="301000"/>
    <n v="300892.5"/>
    <x v="3"/>
    <s v="Shampoo"/>
    <s v="TRIPURA"/>
    <n v="36107.1"/>
    <n v="0"/>
    <n v="0"/>
    <n v="36107.1"/>
    <x v="0"/>
    <x v="123"/>
  </r>
  <r>
    <s v="BIHAR"/>
    <s v="12MRCSE9081W7J3"/>
    <n v="1001"/>
    <d v="2020-11-11T00:00:00"/>
    <s v="Invoice"/>
    <n v="1197"/>
    <n v="59.85"/>
    <x v="1"/>
    <n v="45"/>
    <n v="53865"/>
    <n v="53805.15"/>
    <x v="1"/>
    <s v="Oil"/>
    <s v="ARUNACHAL PRADESH"/>
    <n v="6456.6179999999995"/>
    <n v="0"/>
    <n v="0"/>
    <n v="6456.6179999999995"/>
    <x v="0"/>
    <x v="124"/>
  </r>
  <r>
    <s v="BIHAR"/>
    <s v="20VAWAQ4795J5E5"/>
    <n v="1210"/>
    <d v="2020-12-12T00:00:00"/>
    <s v="Invoice"/>
    <n v="380"/>
    <n v="19"/>
    <x v="1"/>
    <n v="120"/>
    <n v="45600"/>
    <n v="45581"/>
    <x v="2"/>
    <s v="Juice"/>
    <s v="JHARKHAND"/>
    <n v="5469.7199999999993"/>
    <n v="0"/>
    <n v="0"/>
    <n v="5469.7199999999993"/>
    <x v="0"/>
    <x v="125"/>
  </r>
  <r>
    <s v="BIHAR"/>
    <s v="21ACHMJ4750I3Q5"/>
    <n v="1210"/>
    <d v="2020-12-12T00:00:00"/>
    <s v="Invoice"/>
    <n v="1233"/>
    <n v="61.650000000000006"/>
    <x v="1"/>
    <n v="120"/>
    <n v="147960"/>
    <n v="147898.35"/>
    <x v="2"/>
    <s v="Juice"/>
    <s v="ODISHA"/>
    <n v="17747.802"/>
    <n v="0"/>
    <n v="0"/>
    <n v="17747.802"/>
    <x v="0"/>
    <x v="126"/>
  </r>
  <r>
    <s v="BIHAR"/>
    <s v="14JOEJS1960C0V9"/>
    <n v="1008"/>
    <d v="2020-07-07T00:00:00"/>
    <s v="Invoice"/>
    <n v="1395"/>
    <n v="69.75"/>
    <x v="1"/>
    <n v="90"/>
    <n v="125550"/>
    <n v="125480.25"/>
    <x v="4"/>
    <s v="Soap"/>
    <s v="MANIPUR"/>
    <n v="15057.63"/>
    <n v="0"/>
    <n v="0"/>
    <n v="15057.63"/>
    <x v="0"/>
    <x v="127"/>
  </r>
  <r>
    <s v="BIHAR"/>
    <s v="23BEPNK5863M9K5"/>
    <n v="1008"/>
    <d v="2020-10-10T00:00:00"/>
    <s v="Invoice"/>
    <n v="986"/>
    <n v="49.300000000000004"/>
    <x v="1"/>
    <n v="90"/>
    <n v="88740"/>
    <n v="88690.7"/>
    <x v="4"/>
    <s v="Soap"/>
    <s v="MADHYA PRADESH"/>
    <n v="10642.884"/>
    <n v="0"/>
    <n v="0"/>
    <n v="10642.884"/>
    <x v="0"/>
    <x v="128"/>
  </r>
  <r>
    <s v="BIHAR"/>
    <s v="13DUAQM5841N6K3"/>
    <n v="1310"/>
    <d v="2020-10-10T00:00:00"/>
    <s v="Invoice"/>
    <n v="905"/>
    <n v="45.25"/>
    <x v="1"/>
    <n v="140"/>
    <n v="126700"/>
    <n v="126654.75"/>
    <x v="3"/>
    <s v="Shampoo"/>
    <s v="NAGALAND"/>
    <n v="15198.57"/>
    <n v="0"/>
    <n v="0"/>
    <n v="15198.57"/>
    <x v="0"/>
    <x v="129"/>
  </r>
  <r>
    <s v="BIHAR"/>
    <s v="23ZFUQQ7639J8O8"/>
    <n v="1001"/>
    <d v="2020-05-05T00:00:00"/>
    <s v="Invoice"/>
    <n v="2109"/>
    <n v="105.45"/>
    <x v="1"/>
    <n v="45"/>
    <n v="94905"/>
    <n v="94799.55"/>
    <x v="1"/>
    <s v="Oil"/>
    <s v="MADHYA PRADESH"/>
    <n v="11375.946"/>
    <n v="0"/>
    <n v="0"/>
    <n v="11375.946"/>
    <x v="0"/>
    <x v="130"/>
  </r>
  <r>
    <s v="BIHAR"/>
    <s v="15XIIOK0117J3M1"/>
    <n v="1008"/>
    <d v="2020-07-07T00:00:00"/>
    <s v="Invoice"/>
    <n v="3874.5"/>
    <n v="193.72500000000002"/>
    <x v="1"/>
    <n v="90"/>
    <n v="348705"/>
    <n v="348511.27500000002"/>
    <x v="4"/>
    <s v="Soap"/>
    <s v="MIZORAM"/>
    <n v="41821.353000000003"/>
    <n v="0"/>
    <n v="0"/>
    <n v="41821.353000000003"/>
    <x v="0"/>
    <x v="131"/>
  </r>
  <r>
    <s v="BIHAR"/>
    <s v="24WOAOL0104C0H8"/>
    <n v="1004"/>
    <d v="2020-09-09T00:00:00"/>
    <s v="Invoice"/>
    <n v="623"/>
    <n v="31.150000000000002"/>
    <x v="0"/>
    <n v="80"/>
    <n v="49840"/>
    <n v="49808.85"/>
    <x v="0"/>
    <s v="Beverage"/>
    <s v="GUJARAT"/>
    <n v="13946.478000000001"/>
    <n v="0"/>
    <n v="0"/>
    <n v="13946.478000000001"/>
    <x v="0"/>
    <x v="132"/>
  </r>
  <r>
    <s v="BIHAR"/>
    <s v="20IMBWZ9618J8N3"/>
    <n v="1210"/>
    <d v="2020-10-10T00:00:00"/>
    <s v="Invoice"/>
    <n v="986"/>
    <n v="49.300000000000004"/>
    <x v="1"/>
    <n v="120"/>
    <n v="118320"/>
    <n v="118270.7"/>
    <x v="2"/>
    <s v="Juice"/>
    <s v="JHARKHAND"/>
    <n v="14192.483999999999"/>
    <n v="0"/>
    <n v="0"/>
    <n v="14192.483999999999"/>
    <x v="0"/>
    <x v="133"/>
  </r>
  <r>
    <s v="BIHAR"/>
    <s v="11TREQZ3649P5N2"/>
    <n v="1210"/>
    <d v="2020-11-11T00:00:00"/>
    <s v="Invoice"/>
    <n v="2387"/>
    <n v="119.35000000000001"/>
    <x v="1"/>
    <n v="120"/>
    <n v="286440"/>
    <n v="286320.65000000002"/>
    <x v="2"/>
    <s v="Juice"/>
    <s v="SIKKIM"/>
    <n v="34358.478000000003"/>
    <n v="0"/>
    <n v="0"/>
    <n v="34358.478000000003"/>
    <x v="0"/>
    <x v="134"/>
  </r>
  <r>
    <s v="BIHAR"/>
    <s v="20JMWRN1027V9A1"/>
    <n v="1004"/>
    <d v="2020-12-12T00:00:00"/>
    <s v="Invoice"/>
    <n v="1233"/>
    <n v="61.650000000000006"/>
    <x v="0"/>
    <n v="80"/>
    <n v="98640"/>
    <n v="98578.35"/>
    <x v="0"/>
    <s v="Beverage"/>
    <s v="JHARKHAND"/>
    <n v="27601.938000000006"/>
    <n v="0"/>
    <n v="0"/>
    <n v="27601.938000000006"/>
    <x v="0"/>
    <x v="135"/>
  </r>
  <r>
    <s v="BIHAR"/>
    <s v="26TMOZS2216R9Q8"/>
    <n v="1004"/>
    <d v="2020-02-02T00:00:00"/>
    <s v="Credit Note"/>
    <n v="270"/>
    <n v="13.5"/>
    <x v="0"/>
    <n v="80"/>
    <n v="21600"/>
    <n v="21586.5"/>
    <x v="0"/>
    <s v="Beverage"/>
    <s v="DADRA AND NAGAR HAVELI AND DAMAN AND DIU (NEWLY MERGED UT)"/>
    <n v="6044.22"/>
    <n v="0"/>
    <n v="0"/>
    <n v="6044.22"/>
    <x v="2"/>
    <x v="136"/>
  </r>
  <r>
    <s v="BIHAR"/>
    <s v="17AHDMS3500H9D4"/>
    <n v="1310"/>
    <d v="2020-07-07T00:00:00"/>
    <s v="Invoice"/>
    <n v="3421.5"/>
    <n v="171.07500000000002"/>
    <x v="1"/>
    <n v="140"/>
    <n v="479010"/>
    <n v="478838.92499999999"/>
    <x v="3"/>
    <s v="Shampoo"/>
    <s v="MEGHLAYA"/>
    <n v="57460.670999999995"/>
    <n v="0"/>
    <n v="0"/>
    <n v="57460.670999999995"/>
    <x v="0"/>
    <x v="137"/>
  </r>
  <r>
    <s v="BIHAR"/>
    <s v="15MDPIP5731O2X7"/>
    <n v="1210"/>
    <d v="2020-10-10T00:00:00"/>
    <s v="Invoice"/>
    <n v="2734"/>
    <n v="136.70000000000002"/>
    <x v="1"/>
    <n v="120"/>
    <n v="328080"/>
    <n v="327943.3"/>
    <x v="2"/>
    <s v="Juice"/>
    <s v="MIZORAM"/>
    <n v="39353.195999999996"/>
    <n v="0"/>
    <n v="0"/>
    <n v="39353.195999999996"/>
    <x v="0"/>
    <x v="138"/>
  </r>
  <r>
    <s v="BIHAR"/>
    <s v="26MUAAD8358S2K0"/>
    <n v="1210"/>
    <d v="2020-11-11T00:00:00"/>
    <s v="Invoice"/>
    <n v="2548"/>
    <n v="127.4"/>
    <x v="1"/>
    <n v="120"/>
    <n v="305760"/>
    <n v="305632.59999999998"/>
    <x v="2"/>
    <s v="Juice"/>
    <s v="DADRA AND NAGAR HAVELI AND DAMAN AND DIU (NEWLY MERGED UT)"/>
    <n v="36675.911999999997"/>
    <n v="0"/>
    <n v="0"/>
    <n v="36675.911999999997"/>
    <x v="0"/>
    <x v="139"/>
  </r>
  <r>
    <s v="BIHAR"/>
    <s v="26HRJGU9020A0F3"/>
    <n v="1008"/>
    <d v="2020-01-01T00:00:00"/>
    <s v="Invoice"/>
    <n v="2521.5"/>
    <n v="126.075"/>
    <x v="1"/>
    <n v="90"/>
    <n v="226935"/>
    <n v="226808.92499999999"/>
    <x v="4"/>
    <s v="Soap"/>
    <s v="DADRA AND NAGAR HAVELI AND DAMAN AND DIU (NEWLY MERGED UT)"/>
    <n v="27217.070999999996"/>
    <n v="0"/>
    <n v="0"/>
    <n v="27217.070999999996"/>
    <x v="0"/>
    <x v="140"/>
  </r>
  <r>
    <s v="BIHAR"/>
    <s v="21TPXUX7718U7B1"/>
    <n v="1008"/>
    <d v="2020-05-05T00:00:00"/>
    <s v="Invoice"/>
    <n v="2661"/>
    <n v="133.05000000000001"/>
    <x v="1"/>
    <n v="90"/>
    <n v="239490"/>
    <n v="239356.95"/>
    <x v="4"/>
    <s v="Soap"/>
    <s v="ODISHA"/>
    <n v="28722.833999999999"/>
    <n v="0"/>
    <n v="0"/>
    <n v="28722.833999999999"/>
    <x v="0"/>
    <x v="141"/>
  </r>
  <r>
    <s v="BIHAR"/>
    <s v="18DQYGX4822U7Y5"/>
    <n v="1210"/>
    <d v="2020-12-12T00:00:00"/>
    <s v="Invoice"/>
    <n v="1531"/>
    <n v="76.55"/>
    <x v="1"/>
    <n v="120"/>
    <n v="183720"/>
    <n v="183643.45"/>
    <x v="2"/>
    <s v="Juice"/>
    <s v="ASSAM"/>
    <n v="22037.214"/>
    <n v="0"/>
    <n v="0"/>
    <n v="22037.214"/>
    <x v="0"/>
    <x v="142"/>
  </r>
  <r>
    <s v="BIHAR"/>
    <s v="14NIOEP9461R3S0"/>
    <n v="1004"/>
    <d v="2020-03-03T00:00:00"/>
    <s v="Invoice"/>
    <n v="1491"/>
    <n v="74.55"/>
    <x v="0"/>
    <n v="80"/>
    <n v="119280"/>
    <n v="119205.45"/>
    <x v="0"/>
    <s v="Beverage"/>
    <s v="MANIPUR"/>
    <n v="33377.526000000005"/>
    <n v="0"/>
    <n v="0"/>
    <n v="33377.526000000005"/>
    <x v="0"/>
    <x v="143"/>
  </r>
  <r>
    <s v="BIHAR"/>
    <s v="17CABDX6530Q3J8"/>
    <n v="1210"/>
    <d v="2020-12-12T00:00:00"/>
    <s v="Invoice"/>
    <n v="1531"/>
    <n v="76.55"/>
    <x v="1"/>
    <n v="120"/>
    <n v="183720"/>
    <n v="183643.45"/>
    <x v="2"/>
    <s v="Juice"/>
    <s v="MEGHLAYA"/>
    <n v="22037.214"/>
    <n v="0"/>
    <n v="0"/>
    <n v="22037.214"/>
    <x v="0"/>
    <x v="144"/>
  </r>
  <r>
    <s v="BIHAR"/>
    <s v="14HBTHD6157E7M9"/>
    <n v="1310"/>
    <d v="2020-09-09T00:00:00"/>
    <s v="Invoice"/>
    <n v="2761"/>
    <n v="138.05000000000001"/>
    <x v="1"/>
    <n v="140"/>
    <n v="386540"/>
    <n v="386401.95"/>
    <x v="3"/>
    <s v="Shampoo"/>
    <s v="MANIPUR"/>
    <n v="46368.233999999997"/>
    <n v="0"/>
    <n v="0"/>
    <n v="46368.233999999997"/>
    <x v="0"/>
    <x v="145"/>
  </r>
  <r>
    <s v="BIHAR"/>
    <s v="12DWHLH8324H0A2"/>
    <n v="1004"/>
    <d v="2020-06-06T00:00:00"/>
    <s v="Invoice"/>
    <n v="2567"/>
    <n v="128.35"/>
    <x v="0"/>
    <n v="80"/>
    <n v="205360"/>
    <n v="205231.65"/>
    <x v="0"/>
    <s v="Beverage"/>
    <s v="ARUNACHAL PRADESH"/>
    <n v="57464.862000000001"/>
    <n v="0"/>
    <n v="0"/>
    <n v="57464.862000000001"/>
    <x v="0"/>
    <x v="146"/>
  </r>
  <r>
    <s v="BIHAR"/>
    <s v="28YAHHJ8267N6M4"/>
    <n v="1001"/>
    <d v="2020-06-06T00:00:00"/>
    <s v="Invoice"/>
    <n v="2567"/>
    <n v="128.35"/>
    <x v="1"/>
    <n v="45"/>
    <n v="115515"/>
    <n v="115386.65"/>
    <x v="1"/>
    <s v="Oil"/>
    <s v="ANDHRA PRADESH(BEFORE DIVISION)"/>
    <n v="13846.397999999999"/>
    <n v="0"/>
    <n v="0"/>
    <n v="13846.397999999999"/>
    <x v="0"/>
    <x v="147"/>
  </r>
  <r>
    <s v="BIHAR"/>
    <s v="20CTRJE8706Z0W6"/>
    <n v="1210"/>
    <d v="2020-03-03T00:00:00"/>
    <s v="Invoice"/>
    <n v="923"/>
    <n v="46.150000000000006"/>
    <x v="1"/>
    <n v="120"/>
    <n v="110760"/>
    <n v="110713.85"/>
    <x v="2"/>
    <s v="Juice"/>
    <s v="JHARKHAND"/>
    <n v="13285.662"/>
    <n v="0"/>
    <n v="0"/>
    <n v="13285.662"/>
    <x v="0"/>
    <x v="148"/>
  </r>
  <r>
    <s v="BIHAR"/>
    <s v="24FBSAV0237Y1S2"/>
    <n v="1008"/>
    <d v="2020-03-03T00:00:00"/>
    <s v="Invoice"/>
    <n v="1790"/>
    <n v="89.5"/>
    <x v="1"/>
    <n v="90"/>
    <n v="161100"/>
    <n v="161010.5"/>
    <x v="4"/>
    <s v="Soap"/>
    <s v="GUJARAT"/>
    <n v="19321.259999999998"/>
    <n v="0"/>
    <n v="0"/>
    <n v="19321.259999999998"/>
    <x v="0"/>
    <x v="149"/>
  </r>
  <r>
    <s v="BIHAR"/>
    <s v="14IDIUF0300D8S5"/>
    <n v="1210"/>
    <d v="2020-09-09T00:00:00"/>
    <s v="Invoice"/>
    <n v="442"/>
    <n v="22.1"/>
    <x v="1"/>
    <n v="120"/>
    <n v="53040"/>
    <n v="53017.9"/>
    <x v="2"/>
    <s v="Juice"/>
    <s v="MANIPUR"/>
    <n v="6362.1480000000001"/>
    <n v="0"/>
    <n v="0"/>
    <n v="6362.1480000000001"/>
    <x v="0"/>
    <x v="150"/>
  </r>
  <r>
    <s v="BIHAR"/>
    <s v="20DVOVI3261J6X3"/>
    <n v="1210"/>
    <d v="2020-01-01T00:00:00"/>
    <s v="Invoice"/>
    <n v="982.5"/>
    <n v="49.125"/>
    <x v="1"/>
    <n v="120"/>
    <n v="117900"/>
    <n v="117850.875"/>
    <x v="2"/>
    <s v="Juice"/>
    <s v="JHARKHAND"/>
    <n v="14142.105"/>
    <n v="0"/>
    <n v="0"/>
    <n v="14142.105"/>
    <x v="0"/>
    <x v="151"/>
  </r>
  <r>
    <s v="BIHAR"/>
    <s v="23KDNQO8635Y5G5"/>
    <n v="1210"/>
    <d v="2020-02-02T00:00:00"/>
    <s v="Invoice"/>
    <n v="1298"/>
    <n v="64.900000000000006"/>
    <x v="1"/>
    <n v="120"/>
    <n v="155760"/>
    <n v="155695.1"/>
    <x v="2"/>
    <s v="Juice"/>
    <s v="MADHYA PRADESH"/>
    <n v="18683.412"/>
    <n v="0"/>
    <n v="0"/>
    <n v="18683.412"/>
    <x v="0"/>
    <x v="152"/>
  </r>
  <r>
    <s v="BIHAR"/>
    <s v="26JBAOF3802Y8Y4"/>
    <n v="1008"/>
    <d v="2020-06-06T00:00:00"/>
    <s v="Invoice"/>
    <n v="604"/>
    <n v="30.200000000000003"/>
    <x v="1"/>
    <n v="90"/>
    <n v="54360"/>
    <n v="54329.8"/>
    <x v="4"/>
    <s v="Soap"/>
    <s v="DADRA AND NAGAR HAVELI AND DAMAN AND DIU (NEWLY MERGED UT)"/>
    <n v="6519.576"/>
    <n v="0"/>
    <n v="0"/>
    <n v="6519.576"/>
    <x v="0"/>
    <x v="153"/>
  </r>
  <r>
    <s v="BIHAR"/>
    <s v="21RWGIJ2942A6E5"/>
    <n v="1004"/>
    <d v="2020-07-07T00:00:00"/>
    <s v="Invoice"/>
    <n v="2255"/>
    <n v="112.75"/>
    <x v="0"/>
    <n v="80"/>
    <n v="180400"/>
    <n v="180287.25"/>
    <x v="0"/>
    <s v="Beverage"/>
    <s v="ODISHA"/>
    <n v="50480.430000000008"/>
    <n v="0"/>
    <n v="0"/>
    <n v="50480.430000000008"/>
    <x v="0"/>
    <x v="154"/>
  </r>
  <r>
    <s v="BIHAR"/>
    <s v="26SPWGY9394J4K3"/>
    <n v="1310"/>
    <d v="2020-10-10T00:00:00"/>
    <s v="Invoice"/>
    <n v="1249"/>
    <n v="62.45"/>
    <x v="1"/>
    <n v="140"/>
    <n v="174860"/>
    <n v="174797.55"/>
    <x v="3"/>
    <s v="Shampoo"/>
    <s v="DADRA AND NAGAR HAVELI AND DAMAN AND DIU (NEWLY MERGED UT)"/>
    <n v="20975.705999999998"/>
    <n v="0"/>
    <n v="0"/>
    <n v="20975.705999999998"/>
    <x v="0"/>
    <x v="155"/>
  </r>
  <r>
    <s v="BIHAR"/>
    <s v="28THXMB7825B1W6"/>
    <n v="1004"/>
    <d v="2020-01-01T00:00:00"/>
    <s v="Invoice"/>
    <n v="1438.5"/>
    <n v="71.924999999999997"/>
    <x v="0"/>
    <n v="80"/>
    <n v="115080"/>
    <n v="115008.075"/>
    <x v="0"/>
    <s v="Beverage"/>
    <s v="ANDHRA PRADESH(BEFORE DIVISION)"/>
    <n v="32202.261000000002"/>
    <n v="0"/>
    <n v="0"/>
    <n v="32202.261000000002"/>
    <x v="0"/>
    <x v="156"/>
  </r>
  <r>
    <s v="BIHAR"/>
    <s v="11LXTIH1992Q4T1"/>
    <n v="1004"/>
    <d v="2020-01-01T00:00:00"/>
    <s v="Invoice"/>
    <n v="807"/>
    <n v="40.35"/>
    <x v="0"/>
    <n v="80"/>
    <n v="64560"/>
    <n v="64519.65"/>
    <x v="0"/>
    <s v="Beverage"/>
    <s v="SIKKIM"/>
    <n v="18065.502"/>
    <n v="0"/>
    <n v="0"/>
    <n v="18065.502"/>
    <x v="0"/>
    <x v="157"/>
  </r>
  <r>
    <s v="BIHAR"/>
    <s v="21EVTJL2286I2S2"/>
    <n v="1004"/>
    <d v="2020-02-02T00:00:00"/>
    <s v="Invoice"/>
    <n v="2641"/>
    <n v="132.05000000000001"/>
    <x v="0"/>
    <n v="80"/>
    <n v="211280"/>
    <n v="211147.95"/>
    <x v="0"/>
    <s v="Beverage"/>
    <s v="ODISHA"/>
    <n v="59121.426000000007"/>
    <n v="0"/>
    <n v="0"/>
    <n v="59121.426000000007"/>
    <x v="0"/>
    <x v="158"/>
  </r>
  <r>
    <s v="BIHAR"/>
    <s v="14ZUPWH5963V3S4"/>
    <n v="1008"/>
    <d v="2020-02-02T00:00:00"/>
    <s v="Invoice"/>
    <n v="2708"/>
    <n v="135.4"/>
    <x v="1"/>
    <n v="90"/>
    <n v="243720"/>
    <n v="243584.6"/>
    <x v="4"/>
    <s v="Soap"/>
    <s v="MANIPUR"/>
    <n v="29230.151999999998"/>
    <n v="0"/>
    <n v="0"/>
    <n v="29230.151999999998"/>
    <x v="0"/>
    <x v="159"/>
  </r>
  <r>
    <s v="BIHAR"/>
    <s v="17KJAJC1051Q0D8"/>
    <n v="1310"/>
    <d v="2020-06-06T00:00:00"/>
    <s v="Invoice"/>
    <n v="2632"/>
    <n v="131.6"/>
    <x v="1"/>
    <n v="140"/>
    <n v="368480"/>
    <n v="368348.4"/>
    <x v="3"/>
    <s v="Shampoo"/>
    <s v="MEGHLAYA"/>
    <n v="44201.808000000005"/>
    <n v="0"/>
    <n v="0"/>
    <n v="44201.808000000005"/>
    <x v="0"/>
    <x v="160"/>
  </r>
  <r>
    <s v="BIHAR"/>
    <s v="14PAJKK0939E1I1"/>
    <n v="1001"/>
    <d v="2020-06-06T00:00:00"/>
    <s v="Invoice"/>
    <n v="1583"/>
    <n v="79.150000000000006"/>
    <x v="1"/>
    <n v="45"/>
    <n v="71235"/>
    <n v="71155.850000000006"/>
    <x v="1"/>
    <s v="Oil"/>
    <s v="MANIPUR"/>
    <n v="8538.7020000000011"/>
    <n v="0"/>
    <n v="0"/>
    <n v="8538.7020000000011"/>
    <x v="0"/>
    <x v="161"/>
  </r>
  <r>
    <s v="BIHAR"/>
    <s v="14EEBHC6318N5C7"/>
    <n v="1004"/>
    <d v="2020-07-07T00:00:00"/>
    <s v="Invoice"/>
    <n v="571"/>
    <n v="28.55"/>
    <x v="0"/>
    <n v="80"/>
    <n v="45680"/>
    <n v="45651.45"/>
    <x v="0"/>
    <s v="Beverage"/>
    <s v="MANIPUR"/>
    <n v="12782.406000000001"/>
    <n v="0"/>
    <n v="0"/>
    <n v="12782.406000000001"/>
    <x v="0"/>
    <x v="162"/>
  </r>
  <r>
    <s v="BIHAR"/>
    <s v="26LPNIH6847H3E7"/>
    <n v="1310"/>
    <d v="2020-08-08T00:00:00"/>
    <s v="Invoice"/>
    <n v="2696"/>
    <n v="134.80000000000001"/>
    <x v="1"/>
    <n v="140"/>
    <n v="377440"/>
    <n v="377305.2"/>
    <x v="3"/>
    <s v="Shampoo"/>
    <s v="DADRA AND NAGAR HAVELI AND DAMAN AND DIU (NEWLY MERGED UT)"/>
    <n v="45276.623999999996"/>
    <n v="0"/>
    <n v="0"/>
    <n v="45276.623999999996"/>
    <x v="0"/>
    <x v="163"/>
  </r>
  <r>
    <s v="BIHAR"/>
    <s v="26CSQIQ4156W2C8"/>
    <n v="1001"/>
    <d v="2020-10-10T00:00:00"/>
    <s v="Invoice"/>
    <n v="1565"/>
    <n v="78.25"/>
    <x v="1"/>
    <n v="45"/>
    <n v="70425"/>
    <n v="70346.75"/>
    <x v="1"/>
    <s v="Oil"/>
    <s v="DADRA AND NAGAR HAVELI AND DAMAN AND DIU (NEWLY MERGED UT)"/>
    <n v="8441.61"/>
    <n v="0"/>
    <n v="0"/>
    <n v="8441.61"/>
    <x v="0"/>
    <x v="164"/>
  </r>
  <r>
    <s v="BIHAR"/>
    <s v="13AEOWH4672O6O8"/>
    <n v="1008"/>
    <d v="2020-10-10T00:00:00"/>
    <s v="Invoice"/>
    <n v="1249"/>
    <n v="62.45"/>
    <x v="1"/>
    <n v="90"/>
    <n v="112410"/>
    <n v="112347.55"/>
    <x v="4"/>
    <s v="Soap"/>
    <s v="NAGALAND"/>
    <n v="13481.706"/>
    <n v="0"/>
    <n v="0"/>
    <n v="13481.706"/>
    <x v="0"/>
    <x v="165"/>
  </r>
  <r>
    <s v="BIHAR"/>
    <s v="26KHKAP8119O8G3"/>
    <n v="1001"/>
    <d v="2020-11-11T00:00:00"/>
    <s v="Invoice"/>
    <n v="357"/>
    <n v="17.850000000000001"/>
    <x v="1"/>
    <n v="45"/>
    <n v="16065"/>
    <n v="16047.15"/>
    <x v="1"/>
    <s v="Oil"/>
    <s v="DADRA AND NAGAR HAVELI AND DAMAN AND DIU (NEWLY MERGED UT)"/>
    <n v="1925.6579999999999"/>
    <n v="0"/>
    <n v="0"/>
    <n v="1925.6579999999999"/>
    <x v="0"/>
    <x v="166"/>
  </r>
  <r>
    <s v="BIHAR"/>
    <s v="19KRRKA1027I8Z7"/>
    <n v="1008"/>
    <d v="2020-12-12T00:00:00"/>
    <s v="Invoice"/>
    <n v="1013"/>
    <n v="50.650000000000006"/>
    <x v="1"/>
    <n v="90"/>
    <n v="91170"/>
    <n v="91119.35"/>
    <x v="4"/>
    <s v="Soap"/>
    <s v="WEST BENGAL"/>
    <n v="10934.322"/>
    <n v="0"/>
    <n v="0"/>
    <n v="10934.322"/>
    <x v="0"/>
    <x v="167"/>
  </r>
  <r>
    <s v="BIHAR"/>
    <s v="10RJERF4497O5K3"/>
    <n v="1210"/>
    <d v="2020-01-01T00:00:00"/>
    <s v="Invoice"/>
    <n v="3997.5"/>
    <n v="199.875"/>
    <x v="1"/>
    <n v="120"/>
    <n v="479700"/>
    <n v="479500.125"/>
    <x v="2"/>
    <s v="Juice"/>
    <s v="BIHAR"/>
    <n v="0"/>
    <n v="28770.0075"/>
    <n v="28770.0075"/>
    <n v="57540.014999999999"/>
    <x v="0"/>
    <x v="168"/>
  </r>
  <r>
    <s v="BIHAR"/>
    <s v="27DUCZX0159T8S8"/>
    <n v="1004"/>
    <d v="2020-06-06T00:00:00"/>
    <s v="Invoice"/>
    <n v="2632"/>
    <n v="131.6"/>
    <x v="0"/>
    <n v="80"/>
    <n v="210560"/>
    <n v="210428.4"/>
    <x v="0"/>
    <s v="Beverage"/>
    <s v="MAHARASHTRA"/>
    <n v="58919.952000000005"/>
    <n v="0"/>
    <n v="0"/>
    <n v="58919.952000000005"/>
    <x v="0"/>
    <x v="29"/>
  </r>
  <r>
    <s v="BIHAR"/>
    <s v="13KFPIB0673E9C8"/>
    <n v="1310"/>
    <d v="2020-06-06T00:00:00"/>
    <s v="Invoice"/>
    <n v="1190"/>
    <n v="59.5"/>
    <x v="1"/>
    <n v="140"/>
    <n v="166600"/>
    <n v="166540.5"/>
    <x v="3"/>
    <s v="Shampoo"/>
    <s v="NAGALAND"/>
    <n v="19984.86"/>
    <n v="0"/>
    <n v="0"/>
    <n v="19984.86"/>
    <x v="0"/>
    <x v="169"/>
  </r>
  <r>
    <s v="BIHAR"/>
    <s v="14ZWBBC4456C4C9"/>
    <n v="1004"/>
    <d v="2020-06-06T00:00:00"/>
    <s v="Invoice"/>
    <n v="604"/>
    <n v="30.200000000000003"/>
    <x v="0"/>
    <n v="80"/>
    <n v="48320"/>
    <n v="48289.8"/>
    <x v="0"/>
    <s v="Beverage"/>
    <s v="MANIPUR"/>
    <n v="13521.144000000002"/>
    <n v="0"/>
    <n v="0"/>
    <n v="13521.144000000002"/>
    <x v="0"/>
    <x v="170"/>
  </r>
  <r>
    <s v="BIHAR"/>
    <s v="14ZBPYT0481U5J0"/>
    <n v="1210"/>
    <d v="2020-09-09T00:00:00"/>
    <s v="Invoice"/>
    <n v="660"/>
    <n v="33"/>
    <x v="1"/>
    <n v="120"/>
    <n v="79200"/>
    <n v="79167"/>
    <x v="2"/>
    <s v="Juice"/>
    <s v="MANIPUR"/>
    <n v="9500.0399999999991"/>
    <n v="0"/>
    <n v="0"/>
    <n v="9500.0399999999991"/>
    <x v="0"/>
    <x v="15"/>
  </r>
  <r>
    <s v="BIHAR"/>
    <s v="13XIIGF9343J7R6"/>
    <n v="1004"/>
    <d v="2020-10-10T00:00:00"/>
    <s v="Invoice"/>
    <n v="410"/>
    <n v="20.5"/>
    <x v="0"/>
    <n v="80"/>
    <n v="32800"/>
    <n v="32779.5"/>
    <x v="0"/>
    <s v="Beverage"/>
    <s v="NAGALAND"/>
    <n v="9178.26"/>
    <n v="0"/>
    <n v="0"/>
    <n v="9178.26"/>
    <x v="0"/>
    <x v="16"/>
  </r>
  <r>
    <s v="BIHAR"/>
    <s v="11OBZPZ5817B3J1"/>
    <n v="1004"/>
    <d v="2020-11-11T00:00:00"/>
    <s v="Invoice"/>
    <n v="2605"/>
    <n v="130.25"/>
    <x v="0"/>
    <n v="80"/>
    <n v="208400"/>
    <n v="208269.75"/>
    <x v="0"/>
    <s v="Beverage"/>
    <s v="SIKKIM"/>
    <n v="58315.530000000006"/>
    <n v="0"/>
    <n v="0"/>
    <n v="58315.530000000006"/>
    <x v="0"/>
    <x v="17"/>
  </r>
  <r>
    <s v="BIHAR"/>
    <s v="21KNKZO7053B8J9"/>
    <n v="1310"/>
    <d v="2020-12-12T00:00:00"/>
    <s v="Invoice"/>
    <n v="1013"/>
    <n v="50.650000000000006"/>
    <x v="1"/>
    <n v="140"/>
    <n v="141820"/>
    <n v="141769.35"/>
    <x v="3"/>
    <s v="Shampoo"/>
    <s v="ODISHA"/>
    <n v="17012.322"/>
    <n v="0"/>
    <n v="0"/>
    <n v="17012.322"/>
    <x v="0"/>
    <x v="18"/>
  </r>
  <r>
    <s v="BIHAR"/>
    <s v="26KEIRO3147C9N4"/>
    <n v="1008"/>
    <d v="2020-06-06T00:00:00"/>
    <s v="Invoice"/>
    <n v="1583"/>
    <n v="79.150000000000006"/>
    <x v="1"/>
    <n v="90"/>
    <n v="142470"/>
    <n v="142390.85"/>
    <x v="4"/>
    <s v="Soap"/>
    <s v="DADRA AND NAGAR HAVELI AND DAMAN AND DIU (NEWLY MERGED UT)"/>
    <n v="17086.902000000002"/>
    <n v="0"/>
    <n v="0"/>
    <n v="17086.902000000002"/>
    <x v="0"/>
    <x v="19"/>
  </r>
  <r>
    <s v="BIHAR"/>
    <s v="24UDGQG6061Y0X4"/>
    <n v="1310"/>
    <d v="2020-10-10T00:00:00"/>
    <s v="Invoice"/>
    <n v="1565"/>
    <n v="78.25"/>
    <x v="1"/>
    <n v="140"/>
    <n v="219100"/>
    <n v="219021.75"/>
    <x v="3"/>
    <s v="Shampoo"/>
    <s v="GUJARAT"/>
    <n v="26282.61"/>
    <n v="0"/>
    <n v="0"/>
    <n v="26282.61"/>
    <x v="0"/>
    <x v="20"/>
  </r>
  <r>
    <s v="BIHAR"/>
    <s v="10DQHBZ9724D9O3"/>
    <n v="1310"/>
    <d v="2020-01-01T00:00:00"/>
    <s v="Invoice"/>
    <n v="1659"/>
    <n v="82.95"/>
    <x v="1"/>
    <n v="140"/>
    <n v="232260"/>
    <n v="232177.05"/>
    <x v="3"/>
    <s v="Shampoo"/>
    <s v="BIHAR"/>
    <n v="0"/>
    <n v="13930.623"/>
    <n v="13930.623"/>
    <n v="27861.245999999999"/>
    <x v="0"/>
    <x v="4"/>
  </r>
  <r>
    <s v="BIHAR"/>
    <s v="22KWHCU5675D9Z4"/>
    <n v="1008"/>
    <d v="2020-06-06T00:00:00"/>
    <s v="Invoice"/>
    <n v="1190"/>
    <n v="59.5"/>
    <x v="1"/>
    <n v="90"/>
    <n v="107100"/>
    <n v="107040.5"/>
    <x v="4"/>
    <s v="Soap"/>
    <s v="CHATTISGARH"/>
    <n v="12844.859999999999"/>
    <n v="0"/>
    <n v="0"/>
    <n v="12844.859999999999"/>
    <x v="0"/>
    <x v="5"/>
  </r>
  <r>
    <s v="BIHAR"/>
    <s v="26FLQIM3417P4K6"/>
    <n v="1004"/>
    <d v="2020-10-10T00:00:00"/>
    <s v="Invoice"/>
    <n v="410"/>
    <n v="20.5"/>
    <x v="0"/>
    <n v="80"/>
    <n v="32800"/>
    <n v="32779.5"/>
    <x v="0"/>
    <s v="Beverage"/>
    <s v="DADRA AND NAGAR HAVELI AND DAMAN AND DIU (NEWLY MERGED UT)"/>
    <n v="9178.26"/>
    <n v="0"/>
    <n v="0"/>
    <n v="9178.26"/>
    <x v="0"/>
    <x v="6"/>
  </r>
  <r>
    <s v="BIHAR"/>
    <s v="23CEECB7723Z0R6"/>
    <n v="1001"/>
    <d v="2020-12-12T00:00:00"/>
    <s v="Invoice"/>
    <n v="1770"/>
    <n v="88.5"/>
    <x v="1"/>
    <n v="45"/>
    <n v="79650"/>
    <n v="79561.5"/>
    <x v="1"/>
    <s v="Oil"/>
    <s v="MADHYA PRADESH"/>
    <n v="9547.3799999999992"/>
    <n v="0"/>
    <n v="0"/>
    <n v="9547.3799999999992"/>
    <x v="0"/>
    <x v="7"/>
  </r>
  <r>
    <s v="BIHAR"/>
    <s v="21YLFHF7484V9W5"/>
    <n v="1004"/>
    <d v="2020-04-04T00:00:00"/>
    <s v="Invoice"/>
    <n v="2579"/>
    <n v="128.95000000000002"/>
    <x v="0"/>
    <n v="80"/>
    <n v="206320"/>
    <n v="206191.05"/>
    <x v="0"/>
    <s v="Beverage"/>
    <s v="ODISHA"/>
    <n v="57733.493999999999"/>
    <n v="0"/>
    <n v="0"/>
    <n v="57733.493999999999"/>
    <x v="0"/>
    <x v="8"/>
  </r>
  <r>
    <s v="BIHAR"/>
    <s v="10EBWDE4738G5A6"/>
    <n v="1004"/>
    <d v="2020-05-05T00:00:00"/>
    <s v="Invoice"/>
    <n v="1743"/>
    <n v="87.15"/>
    <x v="0"/>
    <n v="80"/>
    <n v="139440"/>
    <n v="139352.85"/>
    <x v="0"/>
    <s v="Beverage"/>
    <s v="BIHAR"/>
    <n v="0"/>
    <n v="19509.399000000001"/>
    <n v="19509.399000000001"/>
    <n v="39018.798000000003"/>
    <x v="0"/>
    <x v="9"/>
  </r>
  <r>
    <s v="BIHAR"/>
    <s v="28DWIYA1847Y0Z4"/>
    <n v="1001"/>
    <d v="2020-10-10T00:00:00"/>
    <s v="Invoice"/>
    <n v="2996"/>
    <n v="149.80000000000001"/>
    <x v="1"/>
    <n v="45"/>
    <n v="134820"/>
    <n v="134670.20000000001"/>
    <x v="1"/>
    <s v="Oil"/>
    <s v="ANDHRA PRADESH(BEFORE DIVISION)"/>
    <n v="16160.424000000001"/>
    <n v="0"/>
    <n v="0"/>
    <n v="16160.424000000001"/>
    <x v="0"/>
    <x v="10"/>
  </r>
  <r>
    <s v="BIHAR"/>
    <s v="22CXFUN2238B9Q0"/>
    <n v="1001"/>
    <d v="2020-12-12T00:00:00"/>
    <s v="Invoice"/>
    <n v="280"/>
    <n v="14"/>
    <x v="1"/>
    <n v="45"/>
    <n v="12600"/>
    <n v="12586"/>
    <x v="1"/>
    <s v="Oil"/>
    <s v="CHATTISGARH"/>
    <n v="1510.32"/>
    <n v="0"/>
    <n v="0"/>
    <n v="1510.32"/>
    <x v="0"/>
    <x v="22"/>
  </r>
  <r>
    <s v="BIHAR"/>
    <s v="10TOASQ7349X7Q8"/>
    <n v="1001"/>
    <d v="2020-02-02T00:00:00"/>
    <s v="Invoice"/>
    <n v="293"/>
    <n v="14.65"/>
    <x v="1"/>
    <n v="45"/>
    <n v="13185"/>
    <n v="13170.35"/>
    <x v="1"/>
    <s v="Oil"/>
    <s v="BIHAR"/>
    <n v="0"/>
    <n v="790.221"/>
    <n v="790.221"/>
    <n v="1580.442"/>
    <x v="0"/>
    <x v="23"/>
  </r>
  <r>
    <s v="BIHAR"/>
    <s v="23XTIMZ4271T9V4"/>
    <n v="1210"/>
    <d v="2020-10-10T00:00:00"/>
    <s v="Invoice"/>
    <n v="2996"/>
    <n v="149.80000000000001"/>
    <x v="1"/>
    <n v="120"/>
    <n v="359520"/>
    <n v="359370.2"/>
    <x v="2"/>
    <s v="Juice"/>
    <s v="MADHYA PRADESH"/>
    <n v="43124.423999999999"/>
    <n v="0"/>
    <n v="0"/>
    <n v="43124.423999999999"/>
    <x v="0"/>
    <x v="24"/>
  </r>
  <r>
    <s v="BIHAR"/>
    <s v="11ZTCPL4224U4G5"/>
    <n v="1210"/>
    <d v="2020-02-02T00:00:00"/>
    <s v="Invoice"/>
    <n v="278"/>
    <n v="13.9"/>
    <x v="1"/>
    <n v="120"/>
    <n v="33360"/>
    <n v="33346.1"/>
    <x v="2"/>
    <s v="Juice"/>
    <s v="SIKKIM"/>
    <n v="4001.5319999999997"/>
    <n v="0"/>
    <n v="0"/>
    <n v="4001.5319999999997"/>
    <x v="0"/>
    <x v="25"/>
  </r>
  <r>
    <s v="BIHAR"/>
    <s v="19CSOHW2278A7Q9"/>
    <n v="1310"/>
    <d v="2020-03-03T00:00:00"/>
    <s v="Invoice"/>
    <n v="2428"/>
    <n v="121.4"/>
    <x v="1"/>
    <n v="140"/>
    <n v="339920"/>
    <n v="339798.6"/>
    <x v="3"/>
    <s v="Shampoo"/>
    <s v="WEST BENGAL"/>
    <n v="40775.831999999995"/>
    <n v="0"/>
    <n v="0"/>
    <n v="40775.831999999995"/>
    <x v="0"/>
    <x v="26"/>
  </r>
  <r>
    <s v="BIHAR"/>
    <s v="28WDPVT5346U3X9"/>
    <n v="1001"/>
    <d v="2020-09-09T00:00:00"/>
    <s v="Invoice"/>
    <n v="1767"/>
    <n v="88.350000000000009"/>
    <x v="1"/>
    <n v="45"/>
    <n v="79515"/>
    <n v="79426.649999999994"/>
    <x v="1"/>
    <s v="Oil"/>
    <s v="ANDHRA PRADESH(BEFORE DIVISION)"/>
    <n v="9531.1979999999985"/>
    <n v="0"/>
    <n v="0"/>
    <n v="9531.1979999999985"/>
    <x v="0"/>
    <x v="27"/>
  </r>
  <r>
    <s v="BIHAR"/>
    <s v="17DSFIR0488I9M4"/>
    <n v="1310"/>
    <d v="2020-10-10T00:00:00"/>
    <s v="Invoice"/>
    <n v="1393"/>
    <n v="69.650000000000006"/>
    <x v="1"/>
    <n v="140"/>
    <n v="195020"/>
    <n v="194950.35"/>
    <x v="3"/>
    <s v="Shampoo"/>
    <s v="MEGHLAYA"/>
    <n v="23394.042000000001"/>
    <n v="0"/>
    <n v="0"/>
    <n v="23394.042000000001"/>
    <x v="0"/>
    <x v="28"/>
  </r>
  <r>
    <s v="BIHAR"/>
    <s v="28CZNZF0942M7E5"/>
    <n v="1210"/>
    <d v="2020-12-12T00:00:00"/>
    <s v="Invoice"/>
    <n v="280"/>
    <n v="14"/>
    <x v="1"/>
    <n v="120"/>
    <n v="33600"/>
    <n v="33586"/>
    <x v="2"/>
    <s v="Juice"/>
    <s v="ANDHRA PRADESH(BEFORE DIVISION)"/>
    <n v="4030.3199999999997"/>
    <n v="0"/>
    <n v="0"/>
    <n v="4030.3199999999997"/>
    <x v="0"/>
    <x v="21"/>
  </r>
  <r>
    <s v="BIHAR"/>
    <s v="28ETWDV2926V2Y1"/>
    <n v="1008"/>
    <d v="2020-10-10T00:00:00"/>
    <s v="Invoice"/>
    <n v="1393"/>
    <n v="69.650000000000006"/>
    <x v="1"/>
    <n v="90"/>
    <n v="125370"/>
    <n v="125300.35"/>
    <x v="4"/>
    <s v="Soap"/>
    <s v="ANDHRA PRADESH(BEFORE DIVISION)"/>
    <n v="15036.041999999999"/>
    <n v="0"/>
    <n v="0"/>
    <n v="15036.041999999999"/>
    <x v="0"/>
    <x v="0"/>
  </r>
  <r>
    <s v="BIHAR"/>
    <s v="19TTWXT2113D2S2"/>
    <n v="1210"/>
    <d v="2020-12-12T00:00:00"/>
    <s v="Invoice"/>
    <n v="2015"/>
    <n v="100.75"/>
    <x v="1"/>
    <n v="120"/>
    <n v="241800"/>
    <n v="241699.25"/>
    <x v="2"/>
    <s v="Juice"/>
    <s v="WEST BENGAL"/>
    <n v="29003.91"/>
    <n v="0"/>
    <n v="0"/>
    <n v="29003.91"/>
    <x v="0"/>
    <x v="1"/>
  </r>
  <r>
    <s v="BIHAR"/>
    <s v="12TJJSJ1298B2I6"/>
    <n v="1210"/>
    <d v="2020-07-07T00:00:00"/>
    <s v="Invoice"/>
    <n v="801"/>
    <n v="40.050000000000004"/>
    <x v="1"/>
    <n v="120"/>
    <n v="96120"/>
    <n v="96079.95"/>
    <x v="2"/>
    <s v="Juice"/>
    <s v="ARUNACHAL PRADESH"/>
    <n v="11529.593999999999"/>
    <n v="0"/>
    <n v="0"/>
    <n v="11529.593999999999"/>
    <x v="0"/>
    <x v="2"/>
  </r>
  <r>
    <s v="BIHAR"/>
    <s v="18GBTUU7216J9I6"/>
    <n v="1310"/>
    <d v="2020-09-09T00:00:00"/>
    <s v="Invoice"/>
    <n v="1023"/>
    <n v="51.150000000000006"/>
    <x v="1"/>
    <n v="140"/>
    <n v="143220"/>
    <n v="143168.85"/>
    <x v="3"/>
    <s v="Shampoo"/>
    <s v="ASSAM"/>
    <n v="17180.261999999999"/>
    <n v="0"/>
    <n v="0"/>
    <n v="17180.261999999999"/>
    <x v="0"/>
    <x v="3"/>
  </r>
  <r>
    <s v="BIHAR"/>
    <s v="10DQHBZ9724D9O3"/>
    <n v="1210"/>
    <d v="2020-10-10T00:00:00"/>
    <s v="Invoice"/>
    <n v="1496"/>
    <n v="74.8"/>
    <x v="1"/>
    <n v="120"/>
    <n v="179520"/>
    <n v="179445.2"/>
    <x v="2"/>
    <s v="Juice"/>
    <s v="BIHAR"/>
    <n v="0"/>
    <n v="10766.712"/>
    <n v="10766.712"/>
    <n v="21533.423999999999"/>
    <x v="0"/>
    <x v="4"/>
  </r>
  <r>
    <s v="BIHAR"/>
    <s v="22KWHCU5675D9Z4"/>
    <n v="1001"/>
    <d v="2020-10-10T00:00:00"/>
    <s v="Invoice"/>
    <n v="1010"/>
    <n v="50.5"/>
    <x v="1"/>
    <n v="45"/>
    <n v="45450"/>
    <n v="45399.5"/>
    <x v="1"/>
    <s v="Oil"/>
    <s v="CHATTISGARH"/>
    <n v="5447.94"/>
    <n v="0"/>
    <n v="0"/>
    <n v="5447.94"/>
    <x v="0"/>
    <x v="5"/>
  </r>
  <r>
    <s v="BIHAR"/>
    <s v="26FLQIM3417P4K6"/>
    <n v="1008"/>
    <d v="2020-11-11T00:00:00"/>
    <s v="Invoice"/>
    <n v="1513"/>
    <n v="75.650000000000006"/>
    <x v="1"/>
    <n v="90"/>
    <n v="136170"/>
    <n v="136094.35"/>
    <x v="4"/>
    <s v="Soap"/>
    <s v="DADRA AND NAGAR HAVELI AND DAMAN AND DIU (NEWLY MERGED UT)"/>
    <n v="16331.322"/>
    <n v="0"/>
    <n v="0"/>
    <n v="16331.322"/>
    <x v="0"/>
    <x v="6"/>
  </r>
  <r>
    <s v="BIHAR"/>
    <s v="23CEECB7723Z0R6"/>
    <n v="1310"/>
    <d v="2020-12-12T00:00:00"/>
    <s v="Invoice"/>
    <n v="2300"/>
    <n v="115"/>
    <x v="1"/>
    <n v="140"/>
    <n v="322000"/>
    <n v="321885"/>
    <x v="3"/>
    <s v="Shampoo"/>
    <s v="MADHYA PRADESH"/>
    <n v="38626.199999999997"/>
    <n v="0"/>
    <n v="0"/>
    <n v="38626.199999999997"/>
    <x v="0"/>
    <x v="7"/>
  </r>
  <r>
    <s v="BIHAR"/>
    <s v="21YLFHF7484V9W5"/>
    <n v="1004"/>
    <d v="2020-12-12T00:00:00"/>
    <s v="Invoice"/>
    <n v="2821"/>
    <n v="141.05000000000001"/>
    <x v="0"/>
    <n v="80"/>
    <n v="225680"/>
    <n v="225538.95"/>
    <x v="0"/>
    <s v="Beverage"/>
    <s v="ODISHA"/>
    <n v="63150.90600000001"/>
    <n v="0"/>
    <n v="0"/>
    <n v="63150.90600000001"/>
    <x v="0"/>
    <x v="8"/>
  </r>
  <r>
    <s v="BIHAR"/>
    <s v="10EBWDE4738G5A6"/>
    <n v="1210"/>
    <d v="2020-01-01T00:00:00"/>
    <s v="Invoice"/>
    <n v="2227.5"/>
    <n v="111.375"/>
    <x v="1"/>
    <n v="120"/>
    <n v="267300"/>
    <n v="267188.625"/>
    <x v="2"/>
    <s v="Juice"/>
    <s v="BIHAR"/>
    <n v="0"/>
    <n v="16031.317499999999"/>
    <n v="16031.317499999999"/>
    <n v="32062.634999999998"/>
    <x v="0"/>
    <x v="9"/>
  </r>
  <r>
    <s v="BIHAR"/>
    <s v="28DWIYA1847Y0Z4"/>
    <n v="1004"/>
    <d v="2020-04-04T00:00:00"/>
    <s v="Invoice"/>
    <n v="1199"/>
    <n v="59.95"/>
    <x v="0"/>
    <n v="80"/>
    <n v="95920"/>
    <n v="95860.05"/>
    <x v="0"/>
    <s v="Beverage"/>
    <s v="ANDHRA PRADESH(BEFORE DIVISION)"/>
    <n v="26840.814000000002"/>
    <n v="0"/>
    <n v="0"/>
    <n v="26840.814000000002"/>
    <x v="0"/>
    <x v="10"/>
  </r>
  <r>
    <s v="BIHAR"/>
    <s v="14ZBPYT0481U5J0"/>
    <n v="1310"/>
    <d v="2020-05-05T00:00:00"/>
    <s v="Credit Note"/>
    <n v="200"/>
    <n v="10"/>
    <x v="1"/>
    <n v="140"/>
    <n v="28000"/>
    <n v="27990"/>
    <x v="3"/>
    <s v="Shampoo"/>
    <s v="MANIPUR"/>
    <n v="3358.7999999999997"/>
    <n v="0"/>
    <n v="0"/>
    <n v="3358.7999999999997"/>
    <x v="2"/>
    <x v="15"/>
  </r>
  <r>
    <s v="BIHAR"/>
    <s v="13XIIGF9343J7R6"/>
    <n v="1310"/>
    <d v="2020-09-09T00:00:00"/>
    <s v="Invoice"/>
    <n v="388"/>
    <n v="19.400000000000002"/>
    <x v="1"/>
    <n v="140"/>
    <n v="54320"/>
    <n v="54300.6"/>
    <x v="3"/>
    <s v="Shampoo"/>
    <s v="NAGALAND"/>
    <n v="6516.0719999999992"/>
    <n v="0"/>
    <n v="0"/>
    <n v="6516.0719999999992"/>
    <x v="0"/>
    <x v="16"/>
  </r>
  <r>
    <s v="BIHAR"/>
    <s v="11OBZPZ5817B3J1"/>
    <n v="1008"/>
    <d v="2020-10-10T00:00:00"/>
    <s v="Invoice"/>
    <n v="1727"/>
    <n v="86.350000000000009"/>
    <x v="1"/>
    <n v="90"/>
    <n v="155430"/>
    <n v="155343.65"/>
    <x v="4"/>
    <s v="Soap"/>
    <s v="SIKKIM"/>
    <n v="18641.237999999998"/>
    <n v="0"/>
    <n v="0"/>
    <n v="18641.237999999998"/>
    <x v="0"/>
    <x v="17"/>
  </r>
  <r>
    <s v="BIHAR"/>
    <s v="21KNKZO7053B8J9"/>
    <n v="1008"/>
    <d v="2020-12-12T00:00:00"/>
    <s v="Invoice"/>
    <n v="2300"/>
    <n v="115"/>
    <x v="1"/>
    <n v="90"/>
    <n v="207000"/>
    <n v="206885"/>
    <x v="4"/>
    <s v="Soap"/>
    <s v="ODISHA"/>
    <n v="24826.2"/>
    <n v="0"/>
    <n v="0"/>
    <n v="24826.2"/>
    <x v="0"/>
    <x v="18"/>
  </r>
  <r>
    <s v="BIHAR"/>
    <s v="26KEIRO3147C9N4"/>
    <n v="1210"/>
    <d v="2020-02-02T00:00:00"/>
    <s v="Credit Note"/>
    <n v="260"/>
    <n v="13"/>
    <x v="1"/>
    <n v="120"/>
    <n v="31200"/>
    <n v="31187"/>
    <x v="2"/>
    <s v="Juice"/>
    <s v="DADRA AND NAGAR HAVELI AND DAMAN AND DIU (NEWLY MERGED UT)"/>
    <n v="3742.44"/>
    <n v="0"/>
    <n v="0"/>
    <n v="3742.44"/>
    <x v="2"/>
    <x v="19"/>
  </r>
  <r>
    <s v="BIHAR"/>
    <s v="24UDGQG6061Y0X4"/>
    <n v="1008"/>
    <d v="2020-09-09T00:00:00"/>
    <s v="Invoice"/>
    <n v="2470"/>
    <n v="123.5"/>
    <x v="1"/>
    <n v="90"/>
    <n v="222300"/>
    <n v="222176.5"/>
    <x v="4"/>
    <s v="Soap"/>
    <s v="GUJARAT"/>
    <n v="26661.18"/>
    <n v="0"/>
    <n v="0"/>
    <n v="26661.18"/>
    <x v="0"/>
    <x v="20"/>
  </r>
  <r>
    <s v="BIHAR"/>
    <s v="12QORUL1863I2A1"/>
    <n v="1310"/>
    <d v="2020-10-10T00:00:00"/>
    <s v="Invoice"/>
    <n v="1743"/>
    <n v="87.15"/>
    <x v="1"/>
    <n v="140"/>
    <n v="244020"/>
    <n v="243932.85"/>
    <x v="3"/>
    <s v="Shampoo"/>
    <s v="ARUNACHAL PRADESH"/>
    <n v="29271.941999999999"/>
    <n v="0"/>
    <n v="0"/>
    <n v="29271.941999999999"/>
    <x v="0"/>
    <x v="29"/>
  </r>
  <r>
    <s v="BIHAR"/>
    <s v="27IJRPP4519M2I1"/>
    <n v="1310"/>
    <d v="2020-10-10T00:00:00"/>
    <s v="Invoice"/>
    <n v="2914"/>
    <n v="145.70000000000002"/>
    <x v="1"/>
    <n v="140"/>
    <n v="407960"/>
    <n v="407814.3"/>
    <x v="3"/>
    <s v="Shampoo"/>
    <s v="MAHARASHTRA"/>
    <n v="48937.716"/>
    <n v="0"/>
    <n v="0"/>
    <n v="48937.716"/>
    <x v="0"/>
    <x v="30"/>
  </r>
  <r>
    <s v="BIHAR"/>
    <s v="11ZFNPR9588N6F0"/>
    <n v="1310"/>
    <d v="2020-10-10T00:00:00"/>
    <s v="Invoice"/>
    <n v="1731"/>
    <n v="86.550000000000011"/>
    <x v="1"/>
    <n v="140"/>
    <n v="242340"/>
    <n v="242253.45"/>
    <x v="3"/>
    <s v="Shampoo"/>
    <s v="SIKKIM"/>
    <n v="29070.414000000001"/>
    <n v="0"/>
    <n v="0"/>
    <n v="29070.414000000001"/>
    <x v="0"/>
    <x v="31"/>
  </r>
  <r>
    <s v="BIHAR"/>
    <s v="19YLXXZ0009F7W7"/>
    <n v="1004"/>
    <d v="2020-11-11T00:00:00"/>
    <s v="Invoice"/>
    <n v="700"/>
    <n v="35"/>
    <x v="0"/>
    <n v="80"/>
    <n v="56000"/>
    <n v="55965"/>
    <x v="0"/>
    <s v="Beverage"/>
    <s v="WEST BENGAL"/>
    <n v="15670.2"/>
    <n v="0"/>
    <n v="0"/>
    <n v="15670.2"/>
    <x v="0"/>
    <x v="32"/>
  </r>
  <r>
    <s v="BIHAR"/>
    <s v="16PNIYT5544P7A0"/>
    <n v="1008"/>
    <d v="2020-11-11T00:00:00"/>
    <s v="Invoice"/>
    <n v="2222"/>
    <n v="111.10000000000001"/>
    <x v="1"/>
    <n v="90"/>
    <n v="199980"/>
    <n v="199868.9"/>
    <x v="4"/>
    <s v="Soap"/>
    <s v="TRIPURA"/>
    <n v="23984.268"/>
    <n v="0"/>
    <n v="0"/>
    <n v="23984.268"/>
    <x v="0"/>
    <x v="33"/>
  </r>
  <r>
    <s v="BIHAR"/>
    <s v="17JRZYP2190Y9G8"/>
    <n v="1001"/>
    <d v="2020-11-11T00:00:00"/>
    <s v="Invoice"/>
    <n v="1177"/>
    <n v="58.85"/>
    <x v="1"/>
    <n v="45"/>
    <n v="52965"/>
    <n v="52906.15"/>
    <x v="1"/>
    <s v="Oil"/>
    <s v="MEGHLAYA"/>
    <n v="6348.7380000000003"/>
    <n v="0"/>
    <n v="0"/>
    <n v="6348.7380000000003"/>
    <x v="0"/>
    <x v="34"/>
  </r>
  <r>
    <s v="BIHAR"/>
    <s v="19EXWNX8508S3B9"/>
    <n v="1004"/>
    <d v="2020-11-11T00:00:00"/>
    <s v="Invoice"/>
    <n v="1922"/>
    <n v="96.100000000000009"/>
    <x v="0"/>
    <n v="80"/>
    <n v="153760"/>
    <n v="153663.9"/>
    <x v="0"/>
    <s v="Beverage"/>
    <s v="WEST BENGAL"/>
    <n v="43025.892"/>
    <n v="0"/>
    <n v="0"/>
    <n v="43025.892"/>
    <x v="0"/>
    <x v="35"/>
  </r>
  <r>
    <s v="BIHAR"/>
    <s v="22FVUIE4747X5L3"/>
    <n v="1004"/>
    <d v="2020-02-02T00:00:00"/>
    <s v="Invoice"/>
    <n v="1575"/>
    <n v="78.75"/>
    <x v="0"/>
    <n v="80"/>
    <n v="126000"/>
    <n v="125921.25"/>
    <x v="0"/>
    <s v="Beverage"/>
    <s v="CHATTISGARH"/>
    <n v="35257.950000000004"/>
    <n v="0"/>
    <n v="0"/>
    <n v="35257.950000000004"/>
    <x v="0"/>
    <x v="36"/>
  </r>
  <r>
    <s v="BIHAR"/>
    <s v="19EDGIO1111H6Y3"/>
    <n v="1004"/>
    <d v="2020-04-04T00:00:00"/>
    <s v="Invoice"/>
    <n v="606"/>
    <n v="30.3"/>
    <x v="0"/>
    <n v="80"/>
    <n v="48480"/>
    <n v="48449.7"/>
    <x v="0"/>
    <s v="Beverage"/>
    <s v="WEST BENGAL"/>
    <n v="13565.916000000001"/>
    <n v="0"/>
    <n v="0"/>
    <n v="13565.916000000001"/>
    <x v="0"/>
    <x v="37"/>
  </r>
  <r>
    <s v="BIHAR"/>
    <s v="27LVZMG3183C6M7"/>
    <n v="1210"/>
    <d v="2020-07-07T00:00:00"/>
    <s v="Invoice"/>
    <n v="2460"/>
    <n v="123"/>
    <x v="1"/>
    <n v="120"/>
    <n v="295200"/>
    <n v="295077"/>
    <x v="2"/>
    <s v="Juice"/>
    <s v="MAHARASHTRA"/>
    <n v="35409.24"/>
    <n v="0"/>
    <n v="0"/>
    <n v="35409.24"/>
    <x v="0"/>
    <x v="38"/>
  </r>
  <r>
    <s v="BIHAR"/>
    <s v="24VDEJG0527H5N9"/>
    <n v="1210"/>
    <d v="2020-10-10T00:00:00"/>
    <s v="Credit Note"/>
    <n v="269"/>
    <n v="13.450000000000001"/>
    <x v="1"/>
    <n v="120"/>
    <n v="32280"/>
    <n v="32266.55"/>
    <x v="2"/>
    <s v="Juice"/>
    <s v="GUJARAT"/>
    <n v="3871.9859999999999"/>
    <n v="0"/>
    <n v="0"/>
    <n v="3871.9859999999999"/>
    <x v="2"/>
    <x v="39"/>
  </r>
  <r>
    <s v="BIHAR"/>
    <s v="19YPFOJ4134E8L2"/>
    <n v="1008"/>
    <d v="2020-11-11T00:00:00"/>
    <s v="Invoice"/>
    <n v="2536"/>
    <n v="126.80000000000001"/>
    <x v="1"/>
    <n v="90"/>
    <n v="228240"/>
    <n v="228113.2"/>
    <x v="4"/>
    <s v="Soap"/>
    <s v="WEST BENGAL"/>
    <n v="27373.583999999999"/>
    <n v="0"/>
    <n v="0"/>
    <n v="27373.583999999999"/>
    <x v="0"/>
    <x v="40"/>
  </r>
  <r>
    <s v="BIHAR"/>
    <s v="14NYEDE1419I4U0"/>
    <n v="1210"/>
    <d v="2020-03-03T00:00:00"/>
    <s v="Invoice"/>
    <n v="2903"/>
    <n v="145.15"/>
    <x v="1"/>
    <n v="120"/>
    <n v="348360"/>
    <n v="348214.85"/>
    <x v="2"/>
    <s v="Juice"/>
    <s v="MANIPUR"/>
    <n v="41785.781999999999"/>
    <n v="0"/>
    <n v="0"/>
    <n v="41785.781999999999"/>
    <x v="0"/>
    <x v="41"/>
  </r>
  <r>
    <s v="BIHAR"/>
    <s v="12KJWCU8084R4N9"/>
    <n v="1008"/>
    <d v="2020-08-08T00:00:00"/>
    <s v="Invoice"/>
    <n v="2541"/>
    <n v="127.05000000000001"/>
    <x v="1"/>
    <n v="90"/>
    <n v="228690"/>
    <n v="228562.95"/>
    <x v="4"/>
    <s v="Soap"/>
    <s v="ARUNACHAL PRADESH"/>
    <n v="27427.554"/>
    <n v="0"/>
    <n v="0"/>
    <n v="27427.554"/>
    <x v="0"/>
    <x v="42"/>
  </r>
  <r>
    <s v="BIHAR"/>
    <s v="13ICJJY9723G7R4"/>
    <n v="1004"/>
    <d v="2020-10-10T00:00:00"/>
    <s v="Credit Note"/>
    <n v="269"/>
    <n v="13.450000000000001"/>
    <x v="0"/>
    <n v="80"/>
    <n v="21520"/>
    <n v="21506.55"/>
    <x v="0"/>
    <s v="Beverage"/>
    <s v="NAGALAND"/>
    <n v="6021.8340000000007"/>
    <n v="0"/>
    <n v="0"/>
    <n v="6021.8340000000007"/>
    <x v="2"/>
    <x v="43"/>
  </r>
  <r>
    <s v="BIHAR"/>
    <s v="13KXZTO6266Q1S5"/>
    <n v="1008"/>
    <d v="2020-10-10T00:00:00"/>
    <s v="Invoice"/>
    <n v="1496"/>
    <n v="74.8"/>
    <x v="1"/>
    <n v="90"/>
    <n v="134640"/>
    <n v="134565.20000000001"/>
    <x v="4"/>
    <s v="Soap"/>
    <s v="NAGALAND"/>
    <n v="16147.824000000001"/>
    <n v="0"/>
    <n v="0"/>
    <n v="16147.824000000001"/>
    <x v="0"/>
    <x v="44"/>
  </r>
  <r>
    <s v="BIHAR"/>
    <s v="23CFGSI4816M5J5"/>
    <n v="1004"/>
    <d v="2020-10-10T00:00:00"/>
    <s v="Invoice"/>
    <n v="1010"/>
    <n v="50.5"/>
    <x v="0"/>
    <n v="80"/>
    <n v="80800"/>
    <n v="80749.5"/>
    <x v="0"/>
    <s v="Beverage"/>
    <s v="MADHYA PRADESH"/>
    <n v="22609.86"/>
    <n v="0"/>
    <n v="0"/>
    <n v="22609.86"/>
    <x v="0"/>
    <x v="45"/>
  </r>
  <r>
    <s v="BIHAR"/>
    <s v="26JHHVW4591O2U2"/>
    <n v="1004"/>
    <d v="2020-12-12T00:00:00"/>
    <s v="Invoice"/>
    <n v="1281"/>
    <n v="64.05"/>
    <x v="0"/>
    <n v="80"/>
    <n v="102480"/>
    <n v="102415.95"/>
    <x v="0"/>
    <s v="Beverage"/>
    <s v="DADRA AND NAGAR HAVELI AND DAMAN AND DIU (NEWLY MERGED UT)"/>
    <n v="28676.466"/>
    <n v="0"/>
    <n v="0"/>
    <n v="28676.466"/>
    <x v="0"/>
    <x v="46"/>
  </r>
  <r>
    <s v="BIHAR"/>
    <s v="11GPBBU7571I9Z3"/>
    <n v="1008"/>
    <d v="2020-03-03T00:00:00"/>
    <s v="Invoice"/>
    <n v="888"/>
    <n v="44.400000000000006"/>
    <x v="1"/>
    <n v="90"/>
    <n v="79920"/>
    <n v="79875.600000000006"/>
    <x v="4"/>
    <s v="Soap"/>
    <s v="SIKKIM"/>
    <n v="9585.0720000000001"/>
    <n v="0"/>
    <n v="0"/>
    <n v="9585.0720000000001"/>
    <x v="0"/>
    <x v="47"/>
  </r>
  <r>
    <s v="BIHAR"/>
    <s v="24KCXIS9978V0R9"/>
    <n v="1008"/>
    <d v="2020-05-05T00:00:00"/>
    <s v="Invoice"/>
    <n v="2844"/>
    <n v="142.20000000000002"/>
    <x v="1"/>
    <n v="90"/>
    <n v="255960"/>
    <n v="255817.8"/>
    <x v="4"/>
    <s v="Soap"/>
    <s v="GUJARAT"/>
    <n v="30698.135999999999"/>
    <n v="0"/>
    <n v="0"/>
    <n v="30698.135999999999"/>
    <x v="0"/>
    <x v="48"/>
  </r>
  <r>
    <s v="BIHAR"/>
    <s v="26RDLCD8219A9Z9"/>
    <n v="1001"/>
    <d v="2020-08-08T00:00:00"/>
    <s v="Invoice"/>
    <n v="2475"/>
    <n v="123.75"/>
    <x v="1"/>
    <n v="45"/>
    <n v="111375"/>
    <n v="111251.25"/>
    <x v="1"/>
    <s v="Oil"/>
    <s v="DADRA AND NAGAR HAVELI AND DAMAN AND DIU (NEWLY MERGED UT)"/>
    <n v="13350.15"/>
    <n v="0"/>
    <n v="0"/>
    <n v="13350.15"/>
    <x v="0"/>
    <x v="49"/>
  </r>
  <r>
    <s v="BIHAR"/>
    <m/>
    <n v="1310"/>
    <d v="2020-10-10T00:00:00"/>
    <s v="Invoice"/>
    <n v="1743"/>
    <n v="87.15"/>
    <x v="1"/>
    <n v="140"/>
    <n v="244020"/>
    <n v="243932.85"/>
    <x v="3"/>
    <s v="Shampoo"/>
    <s v="No GST Number Available"/>
    <n v="29271.941999999999"/>
    <n v="0"/>
    <n v="0"/>
    <n v="29271.941999999999"/>
    <x v="1"/>
    <x v="12"/>
  </r>
  <r>
    <s v="BIHAR"/>
    <s v="21SGJGG6555R5J7"/>
    <n v="1008"/>
    <d v="2020-10-10T00:00:00"/>
    <s v="Invoice"/>
    <n v="2914"/>
    <n v="145.70000000000002"/>
    <x v="1"/>
    <n v="90"/>
    <n v="262260"/>
    <n v="262114.3"/>
    <x v="4"/>
    <s v="Soap"/>
    <s v="ODISHA"/>
    <n v="31453.715999999997"/>
    <n v="0"/>
    <n v="0"/>
    <n v="31453.715999999997"/>
    <x v="0"/>
    <x v="50"/>
  </r>
  <r>
    <s v="BIHAR"/>
    <s v="28QNIVA8691N1X0"/>
    <n v="1210"/>
    <d v="2020-10-10T00:00:00"/>
    <s v="Invoice"/>
    <n v="1731"/>
    <n v="86.550000000000011"/>
    <x v="1"/>
    <n v="120"/>
    <n v="207720"/>
    <n v="207633.45"/>
    <x v="2"/>
    <s v="Juice"/>
    <s v="ANDHRA PRADESH(BEFORE DIVISION)"/>
    <n v="24916.013999999999"/>
    <n v="0"/>
    <n v="0"/>
    <n v="24916.013999999999"/>
    <x v="0"/>
    <x v="51"/>
  </r>
  <r>
    <s v="BIHAR"/>
    <s v="13QAOJZ0096K2E4"/>
    <n v="1210"/>
    <d v="2020-10-10T00:00:00"/>
    <s v="Invoice"/>
    <n v="1727"/>
    <n v="86.350000000000009"/>
    <x v="1"/>
    <n v="120"/>
    <n v="207240"/>
    <n v="207153.65"/>
    <x v="2"/>
    <s v="Juice"/>
    <s v="NAGALAND"/>
    <n v="24858.437999999998"/>
    <n v="0"/>
    <n v="0"/>
    <n v="24858.437999999998"/>
    <x v="0"/>
    <x v="52"/>
  </r>
  <r>
    <s v="BIHAR"/>
    <s v="15NNGYG4889P0X1"/>
    <n v="1008"/>
    <d v="2020-11-11T00:00:00"/>
    <s v="Invoice"/>
    <n v="1870"/>
    <n v="93.5"/>
    <x v="1"/>
    <n v="90"/>
    <n v="168300"/>
    <n v="168206.5"/>
    <x v="4"/>
    <s v="Soap"/>
    <s v="MIZORAM"/>
    <n v="20184.78"/>
    <n v="0"/>
    <n v="0"/>
    <n v="20184.78"/>
    <x v="0"/>
    <x v="53"/>
  </r>
  <r>
    <s v="BIHAR"/>
    <s v="26VDAJN0809E6T8"/>
    <n v="1310"/>
    <d v="2020-08-08T00:00:00"/>
    <s v="Invoice"/>
    <n v="1174"/>
    <n v="58.7"/>
    <x v="1"/>
    <n v="140"/>
    <n v="164360"/>
    <n v="164301.29999999999"/>
    <x v="3"/>
    <s v="Shampoo"/>
    <s v="DADRA AND NAGAR HAVELI AND DAMAN AND DIU (NEWLY MERGED UT)"/>
    <n v="19716.155999999999"/>
    <n v="0"/>
    <n v="0"/>
    <n v="19716.155999999999"/>
    <x v="0"/>
    <x v="54"/>
  </r>
  <r>
    <s v="BIHAR"/>
    <s v="17UXCXA4795V0R8"/>
    <n v="1310"/>
    <d v="2020-08-08T00:00:00"/>
    <s v="Invoice"/>
    <n v="2767"/>
    <n v="138.35"/>
    <x v="1"/>
    <n v="140"/>
    <n v="387380"/>
    <n v="387241.65"/>
    <x v="3"/>
    <s v="Shampoo"/>
    <s v="MEGHLAYA"/>
    <n v="46468.998"/>
    <n v="0"/>
    <n v="0"/>
    <n v="46468.998"/>
    <x v="0"/>
    <x v="45"/>
  </r>
  <r>
    <s v="BIHAR"/>
    <s v="11OFPPW1397L3F2"/>
    <n v="1310"/>
    <d v="2020-10-10T00:00:00"/>
    <s v="Invoice"/>
    <n v="1085"/>
    <n v="54.25"/>
    <x v="1"/>
    <n v="140"/>
    <n v="151900"/>
    <n v="151845.75"/>
    <x v="3"/>
    <s v="Shampoo"/>
    <s v="SIKKIM"/>
    <n v="18221.489999999998"/>
    <n v="0"/>
    <n v="0"/>
    <n v="18221.489999999998"/>
    <x v="0"/>
    <x v="55"/>
  </r>
  <r>
    <s v="BIHAR"/>
    <s v="26ORHAR0202W3B0"/>
    <n v="1004"/>
    <d v="2020-10-10T00:00:00"/>
    <s v="Invoice"/>
    <n v="546"/>
    <n v="27.3"/>
    <x v="0"/>
    <n v="80"/>
    <n v="43680"/>
    <n v="43652.7"/>
    <x v="0"/>
    <s v="Beverage"/>
    <s v="DADRA AND NAGAR HAVELI AND DAMAN AND DIU (NEWLY MERGED UT)"/>
    <n v="12222.756000000001"/>
    <n v="0"/>
    <n v="0"/>
    <n v="12222.756000000001"/>
    <x v="0"/>
    <x v="56"/>
  </r>
  <r>
    <s v="BIHAR"/>
    <s v="28PFNYU0904L2Y1"/>
    <n v="1310"/>
    <d v="2020-03-03T00:00:00"/>
    <s v="Invoice"/>
    <n v="1158"/>
    <n v="57.900000000000006"/>
    <x v="1"/>
    <n v="140"/>
    <n v="162120"/>
    <n v="162062.1"/>
    <x v="3"/>
    <s v="Shampoo"/>
    <s v="ANDHRA PRADESH(BEFORE DIVISION)"/>
    <n v="19447.452000000001"/>
    <n v="0"/>
    <n v="0"/>
    <n v="19447.452000000001"/>
    <x v="0"/>
    <x v="57"/>
  </r>
  <r>
    <s v="BIHAR"/>
    <s v="14MCDVW2738F7A2"/>
    <n v="1001"/>
    <d v="2020-04-04T00:00:00"/>
    <s v="Invoice"/>
    <n v="1614"/>
    <n v="80.7"/>
    <x v="1"/>
    <n v="45"/>
    <n v="72630"/>
    <n v="72549.3"/>
    <x v="1"/>
    <s v="Oil"/>
    <s v="MANIPUR"/>
    <n v="8705.9159999999993"/>
    <n v="0"/>
    <n v="0"/>
    <n v="8705.9159999999993"/>
    <x v="0"/>
    <x v="58"/>
  </r>
  <r>
    <s v="BIHAR"/>
    <s v="11EUMCJ4598Q1L2"/>
    <n v="1004"/>
    <d v="2020-04-04T00:00:00"/>
    <s v="Invoice"/>
    <n v="2535"/>
    <n v="126.75"/>
    <x v="0"/>
    <n v="80"/>
    <n v="202800"/>
    <n v="202673.25"/>
    <x v="0"/>
    <s v="Beverage"/>
    <s v="SIKKIM"/>
    <n v="56748.51"/>
    <n v="0"/>
    <n v="0"/>
    <n v="56748.51"/>
    <x v="0"/>
    <x v="45"/>
  </r>
  <r>
    <s v="BIHAR"/>
    <s v="14GIRLK8426Q5O9"/>
    <n v="1310"/>
    <d v="2020-05-05T00:00:00"/>
    <s v="Invoice"/>
    <n v="2851"/>
    <n v="142.55000000000001"/>
    <x v="1"/>
    <n v="140"/>
    <n v="399140"/>
    <n v="398997.45"/>
    <x v="3"/>
    <s v="Shampoo"/>
    <s v="MANIPUR"/>
    <n v="47879.694000000003"/>
    <n v="0"/>
    <n v="0"/>
    <n v="47879.694000000003"/>
    <x v="0"/>
    <x v="59"/>
  </r>
  <r>
    <s v="BIHAR"/>
    <s v="26GVNSC4702N1K5"/>
    <n v="1004"/>
    <d v="2020-08-08T00:00:00"/>
    <s v="Invoice"/>
    <n v="2559"/>
    <n v="127.95"/>
    <x v="0"/>
    <n v="80"/>
    <n v="204720"/>
    <n v="204592.05"/>
    <x v="0"/>
    <s v="Beverage"/>
    <s v="DADRA AND NAGAR HAVELI AND DAMAN AND DIU (NEWLY MERGED UT)"/>
    <n v="57285.774000000005"/>
    <n v="0"/>
    <n v="0"/>
    <n v="57285.774000000005"/>
    <x v="0"/>
    <x v="60"/>
  </r>
  <r>
    <s v="BIHAR"/>
    <s v="23XJRXB1256A8F5"/>
    <n v="1008"/>
    <d v="2020-10-10T00:00:00"/>
    <s v="Credit Note"/>
    <n v="267"/>
    <n v="13.350000000000001"/>
    <x v="1"/>
    <n v="90"/>
    <n v="24030"/>
    <n v="24016.65"/>
    <x v="4"/>
    <s v="Soap"/>
    <s v="MADHYA PRADESH"/>
    <n v="2881.998"/>
    <n v="0"/>
    <n v="0"/>
    <n v="2881.998"/>
    <x v="2"/>
    <x v="61"/>
  </r>
  <r>
    <s v="BIHAR"/>
    <s v="11ZYYUW1837O4U6"/>
    <n v="1001"/>
    <d v="2020-10-10T00:00:00"/>
    <s v="Invoice"/>
    <n v="1085"/>
    <n v="54.25"/>
    <x v="1"/>
    <n v="45"/>
    <n v="48825"/>
    <n v="48770.75"/>
    <x v="1"/>
    <s v="Oil"/>
    <s v="SIKKIM"/>
    <n v="5852.49"/>
    <n v="0"/>
    <n v="0"/>
    <n v="5852.49"/>
    <x v="0"/>
    <x v="62"/>
  </r>
  <r>
    <s v="BIHAR"/>
    <s v="19EYQKY0659P8F9"/>
    <n v="1008"/>
    <d v="2020-10-10T00:00:00"/>
    <s v="Invoice"/>
    <n v="1175"/>
    <n v="58.75"/>
    <x v="1"/>
    <n v="90"/>
    <n v="105750"/>
    <n v="105691.25"/>
    <x v="4"/>
    <s v="Soap"/>
    <s v="WEST BENGAL"/>
    <n v="12682.949999999999"/>
    <n v="0"/>
    <n v="0"/>
    <n v="12682.949999999999"/>
    <x v="0"/>
    <x v="63"/>
  </r>
  <r>
    <s v="BIHAR"/>
    <s v="10RMIRP3366G0P5"/>
    <n v="1210"/>
    <d v="2020-11-11T00:00:00"/>
    <s v="Invoice"/>
    <n v="2007"/>
    <n v="100.35000000000001"/>
    <x v="1"/>
    <n v="120"/>
    <n v="240840"/>
    <n v="240739.65"/>
    <x v="2"/>
    <s v="Juice"/>
    <s v="BIHAR"/>
    <n v="0"/>
    <n v="14444.378999999999"/>
    <n v="14444.378999999999"/>
    <n v="28888.757999999998"/>
    <x v="0"/>
    <x v="64"/>
  </r>
  <r>
    <s v="BIHAR"/>
    <s v="22NCVMQ7930U6R5"/>
    <n v="1210"/>
    <d v="2020-11-11T00:00:00"/>
    <s v="Invoice"/>
    <n v="2151"/>
    <n v="107.55000000000001"/>
    <x v="1"/>
    <n v="120"/>
    <n v="258120"/>
    <n v="258012.45"/>
    <x v="2"/>
    <s v="Juice"/>
    <s v="CHATTISGARH"/>
    <n v="30961.493999999999"/>
    <n v="0"/>
    <n v="0"/>
    <n v="30961.493999999999"/>
    <x v="0"/>
    <x v="65"/>
  </r>
  <r>
    <s v="BIHAR"/>
    <s v="22NRLBI4747N0E0"/>
    <n v="1310"/>
    <d v="2020-12-12T00:00:00"/>
    <s v="Invoice"/>
    <n v="914"/>
    <n v="45.7"/>
    <x v="1"/>
    <n v="140"/>
    <n v="127960"/>
    <n v="127914.3"/>
    <x v="3"/>
    <s v="Shampoo"/>
    <s v="CHATTISGARH"/>
    <n v="15349.716"/>
    <n v="0"/>
    <n v="0"/>
    <n v="15349.716"/>
    <x v="0"/>
    <x v="66"/>
  </r>
  <r>
    <s v="BIHAR"/>
    <s v="13EIUNR9674V3S6"/>
    <n v="1310"/>
    <d v="2020-12-12T00:00:00"/>
    <s v="Invoice"/>
    <n v="293"/>
    <n v="14.65"/>
    <x v="1"/>
    <n v="140"/>
    <n v="41020"/>
    <n v="41005.35"/>
    <x v="3"/>
    <s v="Shampoo"/>
    <s v="NAGALAND"/>
    <n v="4920.6419999999998"/>
    <n v="0"/>
    <n v="0"/>
    <n v="4920.6419999999998"/>
    <x v="0"/>
    <x v="67"/>
  </r>
  <r>
    <s v="BIHAR"/>
    <s v="26YOROP8080F6U4"/>
    <n v="1210"/>
    <d v="2020-03-03T00:00:00"/>
    <s v="Invoice"/>
    <n v="500"/>
    <n v="25"/>
    <x v="1"/>
    <n v="120"/>
    <n v="60000"/>
    <n v="59975"/>
    <x v="2"/>
    <s v="Juice"/>
    <s v="DADRA AND NAGAR HAVELI AND DAMAN AND DIU (NEWLY MERGED UT)"/>
    <n v="7197"/>
    <n v="0"/>
    <n v="0"/>
    <n v="7197"/>
    <x v="0"/>
    <x v="68"/>
  </r>
  <r>
    <s v="BIHAR"/>
    <s v="26ZEDLO5410V0D1"/>
    <n v="1310"/>
    <d v="2020-05-05T00:00:00"/>
    <s v="Invoice"/>
    <n v="2826"/>
    <n v="141.30000000000001"/>
    <x v="1"/>
    <n v="140"/>
    <n v="395640"/>
    <n v="395498.7"/>
    <x v="3"/>
    <s v="Shampoo"/>
    <s v="DADRA AND NAGAR HAVELI AND DAMAN AND DIU (NEWLY MERGED UT)"/>
    <n v="47459.843999999997"/>
    <n v="0"/>
    <n v="0"/>
    <n v="47459.843999999997"/>
    <x v="0"/>
    <x v="69"/>
  </r>
  <r>
    <s v="BIHAR"/>
    <s v="26HKEOE1026J5Y5"/>
    <n v="1210"/>
    <d v="2020-09-09T00:00:00"/>
    <s v="Invoice"/>
    <n v="663"/>
    <n v="33.15"/>
    <x v="1"/>
    <n v="120"/>
    <n v="79560"/>
    <n v="79526.850000000006"/>
    <x v="2"/>
    <s v="Juice"/>
    <s v="DADRA AND NAGAR HAVELI AND DAMAN AND DIU (NEWLY MERGED UT)"/>
    <n v="9543.2219999999998"/>
    <n v="0"/>
    <n v="0"/>
    <n v="9543.2219999999998"/>
    <x v="0"/>
    <x v="70"/>
  </r>
  <r>
    <s v="BIHAR"/>
    <s v="23CAPHB8044W5B5"/>
    <n v="1008"/>
    <d v="2020-11-11T00:00:00"/>
    <s v="Invoice"/>
    <n v="2574"/>
    <n v="128.70000000000002"/>
    <x v="1"/>
    <n v="90"/>
    <n v="231660"/>
    <n v="231531.3"/>
    <x v="4"/>
    <s v="Soap"/>
    <s v="MADHYA PRADESH"/>
    <n v="27783.755999999998"/>
    <n v="0"/>
    <n v="0"/>
    <n v="27783.755999999998"/>
    <x v="0"/>
    <x v="71"/>
  </r>
  <r>
    <s v="BIHAR"/>
    <s v="26JHCEE7914I3W8"/>
    <n v="1310"/>
    <d v="2020-12-12T00:00:00"/>
    <s v="Invoice"/>
    <n v="2438"/>
    <n v="121.9"/>
    <x v="1"/>
    <n v="140"/>
    <n v="341320"/>
    <n v="341198.1"/>
    <x v="3"/>
    <s v="Shampoo"/>
    <s v="DADRA AND NAGAR HAVELI AND DAMAN AND DIU (NEWLY MERGED UT)"/>
    <n v="40943.771999999997"/>
    <n v="0"/>
    <n v="0"/>
    <n v="40943.771999999997"/>
    <x v="0"/>
    <x v="72"/>
  </r>
  <r>
    <s v="BIHAR"/>
    <s v="17GAMJL0913S5Q6"/>
    <n v="1001"/>
    <d v="2020-12-12T00:00:00"/>
    <s v="Invoice"/>
    <n v="914"/>
    <n v="45.7"/>
    <x v="1"/>
    <n v="45"/>
    <n v="41130"/>
    <n v="41084.300000000003"/>
    <x v="1"/>
    <s v="Oil"/>
    <s v="MEGHLAYA"/>
    <n v="4930.116"/>
    <n v="0"/>
    <n v="0"/>
    <n v="4930.116"/>
    <x v="0"/>
    <x v="73"/>
  </r>
  <r>
    <s v="BIHAR"/>
    <s v="16AGVDR0635D2V1"/>
    <n v="1001"/>
    <d v="2020-07-07T00:00:00"/>
    <s v="Invoice"/>
    <n v="865.5"/>
    <n v="43.275000000000006"/>
    <x v="1"/>
    <n v="45"/>
    <n v="38947.5"/>
    <n v="38904.224999999999"/>
    <x v="1"/>
    <s v="Oil"/>
    <s v="TRIPURA"/>
    <n v="4668.5069999999996"/>
    <n v="0"/>
    <n v="0"/>
    <n v="4668.5069999999996"/>
    <x v="0"/>
    <x v="74"/>
  </r>
  <r>
    <s v="BIHAR"/>
    <s v="24MLSJM7147A6H5"/>
    <n v="1310"/>
    <d v="2020-07-07T00:00:00"/>
    <s v="Invoice"/>
    <n v="492"/>
    <n v="24.6"/>
    <x v="1"/>
    <n v="140"/>
    <n v="68880"/>
    <n v="68855.399999999994"/>
    <x v="3"/>
    <s v="Shampoo"/>
    <s v="GUJARAT"/>
    <n v="8262.6479999999992"/>
    <n v="0"/>
    <n v="0"/>
    <n v="8262.6479999999992"/>
    <x v="0"/>
    <x v="75"/>
  </r>
  <r>
    <s v="BIHAR"/>
    <s v="26LMBKX6441F7J4"/>
    <n v="1310"/>
    <d v="2020-10-10T00:00:00"/>
    <s v="Credit Note"/>
    <n v="267"/>
    <n v="13.350000000000001"/>
    <x v="1"/>
    <n v="140"/>
    <n v="37380"/>
    <n v="37366.65"/>
    <x v="3"/>
    <s v="Shampoo"/>
    <s v="DADRA AND NAGAR HAVELI AND DAMAN AND DIU (NEWLY MERGED UT)"/>
    <n v="4483.9979999999996"/>
    <n v="0"/>
    <n v="0"/>
    <n v="4483.9979999999996"/>
    <x v="2"/>
    <x v="76"/>
  </r>
  <r>
    <s v="BIHAR"/>
    <s v="18NJTEQ3291Q4G9"/>
    <n v="1310"/>
    <d v="2020-10-10T00:00:00"/>
    <s v="Invoice"/>
    <n v="1175"/>
    <n v="58.75"/>
    <x v="1"/>
    <n v="140"/>
    <n v="164500"/>
    <n v="164441.25"/>
    <x v="3"/>
    <s v="Shampoo"/>
    <s v="ASSAM"/>
    <n v="19732.95"/>
    <n v="0"/>
    <n v="0"/>
    <n v="19732.95"/>
    <x v="0"/>
    <x v="77"/>
  </r>
  <r>
    <s v="BIHAR"/>
    <s v="15VRGQP1466Q8S3"/>
    <n v="1001"/>
    <d v="2020-11-11T00:00:00"/>
    <s v="Invoice"/>
    <n v="2954"/>
    <n v="147.70000000000002"/>
    <x v="1"/>
    <n v="45"/>
    <n v="132930"/>
    <n v="132782.29999999999"/>
    <x v="1"/>
    <s v="Oil"/>
    <s v="MIZORAM"/>
    <n v="15933.875999999998"/>
    <n v="0"/>
    <n v="0"/>
    <n v="15933.875999999998"/>
    <x v="0"/>
    <x v="78"/>
  </r>
  <r>
    <s v="BIHAR"/>
    <s v="11WURVZ2195K5C2"/>
    <n v="1004"/>
    <d v="2020-11-11T00:00:00"/>
    <s v="Invoice"/>
    <n v="552"/>
    <n v="27.6"/>
    <x v="0"/>
    <n v="80"/>
    <n v="44160"/>
    <n v="44132.4"/>
    <x v="0"/>
    <s v="Beverage"/>
    <s v="SIKKIM"/>
    <n v="12357.072000000002"/>
    <n v="0"/>
    <n v="0"/>
    <n v="12357.072000000002"/>
    <x v="0"/>
    <x v="79"/>
  </r>
  <r>
    <s v="BIHAR"/>
    <s v="13ZJRGK0556V2Z1"/>
    <n v="1210"/>
    <d v="2020-12-12T00:00:00"/>
    <s v="Invoice"/>
    <n v="293"/>
    <n v="14.65"/>
    <x v="1"/>
    <n v="120"/>
    <n v="35160"/>
    <n v="35145.35"/>
    <x v="2"/>
    <s v="Juice"/>
    <s v="NAGALAND"/>
    <n v="4217.442"/>
    <n v="0"/>
    <n v="0"/>
    <n v="4217.442"/>
    <x v="0"/>
    <x v="80"/>
  </r>
  <r>
    <s v="BIHAR"/>
    <s v="15JRRKA1341I2P8"/>
    <n v="1001"/>
    <d v="2020-03-03T00:00:00"/>
    <s v="Invoice"/>
    <n v="2475"/>
    <n v="123.75"/>
    <x v="1"/>
    <n v="45"/>
    <n v="111375"/>
    <n v="111251.25"/>
    <x v="1"/>
    <s v="Oil"/>
    <s v="MIZORAM"/>
    <n v="13350.15"/>
    <n v="0"/>
    <n v="0"/>
    <n v="13350.15"/>
    <x v="0"/>
    <x v="81"/>
  </r>
  <r>
    <s v="BIHAR"/>
    <s v="26ZXTEO1205K8O6"/>
    <n v="1210"/>
    <d v="2020-10-10T00:00:00"/>
    <s v="Invoice"/>
    <n v="546"/>
    <n v="27.3"/>
    <x v="1"/>
    <n v="120"/>
    <n v="65520"/>
    <n v="65492.7"/>
    <x v="2"/>
    <s v="Juice"/>
    <s v="DADRA AND NAGAR HAVELI AND DAMAN AND DIU (NEWLY MERGED UT)"/>
    <n v="7859.1239999999998"/>
    <n v="0"/>
    <n v="0"/>
    <n v="7859.1239999999998"/>
    <x v="0"/>
    <x v="82"/>
  </r>
  <r>
    <s v="BIHAR"/>
    <s v="22SBQXS0935G5R7"/>
    <n v="1210"/>
    <d v="2020-02-02T00:00:00"/>
    <s v="Invoice"/>
    <n v="1368"/>
    <n v="68.400000000000006"/>
    <x v="1"/>
    <n v="120"/>
    <n v="164160"/>
    <n v="164091.6"/>
    <x v="2"/>
    <s v="Juice"/>
    <s v="CHATTISGARH"/>
    <n v="19690.991999999998"/>
    <n v="0"/>
    <n v="0"/>
    <n v="19690.991999999998"/>
    <x v="0"/>
    <x v="83"/>
  </r>
  <r>
    <s v="BIHAR"/>
    <s v="10FEVMG9736H2G0"/>
    <n v="1210"/>
    <d v="2020-04-04T00:00:00"/>
    <s v="Invoice"/>
    <n v="723"/>
    <n v="36.15"/>
    <x v="1"/>
    <n v="120"/>
    <n v="86760"/>
    <n v="86723.85"/>
    <x v="2"/>
    <s v="Juice"/>
    <s v="BIHAR"/>
    <n v="0"/>
    <n v="5203.4310000000005"/>
    <n v="5203.4310000000005"/>
    <n v="10406.862000000001"/>
    <x v="0"/>
    <x v="84"/>
  </r>
  <r>
    <s v="BIHAR"/>
    <s v="19GPNZI8502E2E3"/>
    <n v="1008"/>
    <d v="2020-05-05T00:00:00"/>
    <s v="Invoice"/>
    <n v="1806"/>
    <n v="90.300000000000011"/>
    <x v="1"/>
    <n v="90"/>
    <n v="162540"/>
    <n v="162449.70000000001"/>
    <x v="4"/>
    <s v="Soap"/>
    <s v="WEST BENGAL"/>
    <n v="19493.964"/>
    <n v="0"/>
    <n v="0"/>
    <n v="19493.964"/>
    <x v="0"/>
    <x v="85"/>
  </r>
  <r>
    <s v="BIHAR"/>
    <s v="23EZHSH7554O0B5"/>
    <n v="1008"/>
    <d v="2020-01-01T00:00:00"/>
    <s v="Invoice"/>
    <n v="1618.5"/>
    <n v="80.925000000000011"/>
    <x v="1"/>
    <n v="90"/>
    <n v="145665"/>
    <n v="145584.07500000001"/>
    <x v="4"/>
    <s v="Soap"/>
    <s v="MADHYA PRADESH"/>
    <n v="17470.089"/>
    <n v="0"/>
    <n v="0"/>
    <n v="17470.089"/>
    <x v="0"/>
    <x v="86"/>
  </r>
  <r>
    <s v="BIHAR"/>
    <s v="18UVMWH5730E2B5"/>
    <n v="1001"/>
    <d v="2020-01-01T00:00:00"/>
    <s v="Invoice"/>
    <n v="1321"/>
    <n v="66.05"/>
    <x v="1"/>
    <n v="45"/>
    <n v="59445"/>
    <n v="59378.95"/>
    <x v="1"/>
    <s v="Oil"/>
    <s v="ASSAM"/>
    <n v="7125.4739999999993"/>
    <n v="0"/>
    <n v="0"/>
    <n v="7125.4739999999993"/>
    <x v="0"/>
    <x v="87"/>
  </r>
  <r>
    <s v="BIHAR"/>
    <s v="24XRBHT1925O4M1"/>
    <n v="1001"/>
    <d v="2020-06-06T00:00:00"/>
    <s v="Invoice"/>
    <n v="2178"/>
    <n v="108.9"/>
    <x v="1"/>
    <n v="45"/>
    <n v="98010"/>
    <n v="97901.1"/>
    <x v="1"/>
    <s v="Oil"/>
    <s v="GUJARAT"/>
    <n v="11748.132"/>
    <n v="0"/>
    <n v="0"/>
    <n v="11748.132"/>
    <x v="0"/>
    <x v="88"/>
  </r>
  <r>
    <s v="BIHAR"/>
    <s v="26RQQZH6727G4F1"/>
    <n v="1310"/>
    <d v="2020-06-06T00:00:00"/>
    <s v="Invoice"/>
    <n v="888"/>
    <n v="44.400000000000006"/>
    <x v="1"/>
    <n v="140"/>
    <n v="124320"/>
    <n v="124275.6"/>
    <x v="3"/>
    <s v="Shampoo"/>
    <s v="DADRA AND NAGAR HAVELI AND DAMAN AND DIU (NEWLY MERGED UT)"/>
    <n v="14913.072"/>
    <n v="0"/>
    <n v="0"/>
    <n v="14913.072"/>
    <x v="0"/>
    <x v="89"/>
  </r>
  <r>
    <s v="BIHAR"/>
    <s v="17NPOWR2672O4C1"/>
    <n v="1001"/>
    <d v="2020-06-06T00:00:00"/>
    <s v="Invoice"/>
    <n v="2470"/>
    <n v="123.5"/>
    <x v="1"/>
    <n v="45"/>
    <n v="111150"/>
    <n v="111026.5"/>
    <x v="1"/>
    <s v="Oil"/>
    <s v="MEGHLAYA"/>
    <n v="13323.18"/>
    <n v="0"/>
    <n v="0"/>
    <n v="13323.18"/>
    <x v="0"/>
    <x v="90"/>
  </r>
  <r>
    <s v="BIHAR"/>
    <s v="22IEZNJ1310N3Q5"/>
    <n v="1004"/>
    <d v="2020-12-12T00:00:00"/>
    <s v="Invoice"/>
    <n v="1513"/>
    <n v="75.650000000000006"/>
    <x v="0"/>
    <n v="80"/>
    <n v="121040"/>
    <n v="120964.35"/>
    <x v="0"/>
    <s v="Beverage"/>
    <s v="CHATTISGARH"/>
    <n v="33870.018000000004"/>
    <n v="0"/>
    <n v="0"/>
    <n v="33870.018000000004"/>
    <x v="0"/>
    <x v="91"/>
  </r>
  <r>
    <s v="BIHAR"/>
    <s v="20EEVOW2060H8L4"/>
    <n v="1001"/>
    <d v="2020-03-03T00:00:00"/>
    <s v="Invoice"/>
    <n v="921"/>
    <n v="46.050000000000004"/>
    <x v="1"/>
    <n v="45"/>
    <n v="41445"/>
    <n v="41398.949999999997"/>
    <x v="1"/>
    <s v="Oil"/>
    <s v="JHARKHAND"/>
    <n v="4967.8739999999998"/>
    <n v="0"/>
    <n v="0"/>
    <n v="4967.8739999999998"/>
    <x v="0"/>
    <x v="92"/>
  </r>
  <r>
    <s v="BIHAR"/>
    <s v="13PDQKJ3064V9H5"/>
    <n v="1001"/>
    <d v="2020-06-06T00:00:00"/>
    <s v="Invoice"/>
    <n v="2518"/>
    <n v="125.9"/>
    <x v="1"/>
    <n v="45"/>
    <n v="113310"/>
    <n v="113184.1"/>
    <x v="1"/>
    <s v="Oil"/>
    <s v="NAGALAND"/>
    <n v="13582.092000000001"/>
    <n v="0"/>
    <n v="0"/>
    <n v="13582.092000000001"/>
    <x v="0"/>
    <x v="93"/>
  </r>
  <r>
    <s v="BIHAR"/>
    <s v="14BRNUQ2474P0X0"/>
    <n v="1001"/>
    <d v="2020-06-06T00:00:00"/>
    <s v="Invoice"/>
    <n v="1899"/>
    <n v="94.95"/>
    <x v="1"/>
    <n v="45"/>
    <n v="85455"/>
    <n v="85360.05"/>
    <x v="1"/>
    <s v="Oil"/>
    <s v="MANIPUR"/>
    <n v="10243.206"/>
    <n v="0"/>
    <n v="0"/>
    <n v="10243.206"/>
    <x v="0"/>
    <x v="94"/>
  </r>
  <r>
    <s v="BIHAR"/>
    <s v="24EGCDV8726K3Z0"/>
    <n v="1001"/>
    <d v="2020-06-06T00:00:00"/>
    <s v="Invoice"/>
    <n v="1545"/>
    <n v="77.25"/>
    <x v="1"/>
    <n v="45"/>
    <n v="69525"/>
    <n v="69447.75"/>
    <x v="1"/>
    <s v="Oil"/>
    <s v="GUJARAT"/>
    <n v="8333.73"/>
    <n v="0"/>
    <n v="0"/>
    <n v="8333.73"/>
    <x v="0"/>
    <x v="95"/>
  </r>
  <r>
    <s v="BIHAR"/>
    <s v="20RSVRA5864N3Z0"/>
    <n v="1008"/>
    <d v="2020-06-06T00:00:00"/>
    <s v="Invoice"/>
    <n v="2470"/>
    <n v="123.5"/>
    <x v="1"/>
    <n v="90"/>
    <n v="222300"/>
    <n v="222176.5"/>
    <x v="4"/>
    <s v="Soap"/>
    <s v="JHARKHAND"/>
    <n v="26661.18"/>
    <n v="0"/>
    <n v="0"/>
    <n v="26661.18"/>
    <x v="0"/>
    <x v="96"/>
  </r>
  <r>
    <s v="BIHAR"/>
    <s v="26MAMHR2888G2A6"/>
    <n v="1310"/>
    <d v="2020-07-07T00:00:00"/>
    <s v="Invoice"/>
    <n v="2665.5"/>
    <n v="133.27500000000001"/>
    <x v="1"/>
    <n v="140"/>
    <n v="373170"/>
    <n v="373036.72499999998"/>
    <x v="3"/>
    <s v="Shampoo"/>
    <s v="DADRA AND NAGAR HAVELI AND DAMAN AND DIU (NEWLY MERGED UT)"/>
    <n v="44764.406999999992"/>
    <n v="0"/>
    <n v="0"/>
    <n v="44764.406999999992"/>
    <x v="0"/>
    <x v="97"/>
  </r>
  <r>
    <s v="BIHAR"/>
    <s v="15RICEM4961K8F9"/>
    <n v="1310"/>
    <d v="2020-08-08T00:00:00"/>
    <s v="Invoice"/>
    <n v="958"/>
    <n v="47.900000000000006"/>
    <x v="1"/>
    <n v="140"/>
    <n v="134120"/>
    <n v="134072.1"/>
    <x v="3"/>
    <s v="Shampoo"/>
    <s v="MIZORAM"/>
    <n v="16088.652"/>
    <n v="0"/>
    <n v="0"/>
    <n v="16088.652"/>
    <x v="0"/>
    <x v="98"/>
  </r>
  <r>
    <s v="BIHAR"/>
    <s v="11XLLXI4813Q8B6"/>
    <n v="1210"/>
    <d v="2020-09-09T00:00:00"/>
    <s v="Invoice"/>
    <n v="2146"/>
    <n v="107.30000000000001"/>
    <x v="1"/>
    <n v="120"/>
    <n v="257520"/>
    <n v="257412.7"/>
    <x v="2"/>
    <s v="Juice"/>
    <s v="SIKKIM"/>
    <n v="30889.524000000001"/>
    <n v="0"/>
    <n v="0"/>
    <n v="30889.524000000001"/>
    <x v="0"/>
    <x v="99"/>
  </r>
  <r>
    <s v="BIHAR"/>
    <s v="20JNMAZ3611J3J1"/>
    <n v="1001"/>
    <d v="2020-10-10T00:00:00"/>
    <s v="Invoice"/>
    <n v="345"/>
    <n v="17.25"/>
    <x v="1"/>
    <n v="45"/>
    <n v="15525"/>
    <n v="15507.75"/>
    <x v="1"/>
    <s v="Oil"/>
    <s v="JHARKHAND"/>
    <n v="1860.9299999999998"/>
    <n v="0"/>
    <n v="0"/>
    <n v="1860.9299999999998"/>
    <x v="0"/>
    <x v="100"/>
  </r>
  <r>
    <s v="BIHAR"/>
    <s v="19ABVLP2278W9V7"/>
    <n v="1008"/>
    <d v="2020-12-12T00:00:00"/>
    <s v="Invoice"/>
    <n v="615"/>
    <n v="30.75"/>
    <x v="1"/>
    <n v="90"/>
    <n v="55350"/>
    <n v="55319.25"/>
    <x v="4"/>
    <s v="Soap"/>
    <s v="WEST BENGAL"/>
    <n v="6638.3099999999995"/>
    <n v="0"/>
    <n v="0"/>
    <n v="6638.3099999999995"/>
    <x v="0"/>
    <x v="101"/>
  </r>
  <r>
    <s v="BIHAR"/>
    <s v="24JUXVA3058V6S5"/>
    <n v="1008"/>
    <d v="2020-02-02T00:00:00"/>
    <s v="Invoice"/>
    <n v="292"/>
    <n v="14.600000000000001"/>
    <x v="1"/>
    <n v="90"/>
    <n v="26280"/>
    <n v="26265.4"/>
    <x v="4"/>
    <s v="Soap"/>
    <s v="GUJARAT"/>
    <n v="3151.848"/>
    <n v="0"/>
    <n v="0"/>
    <n v="3151.848"/>
    <x v="0"/>
    <x v="102"/>
  </r>
  <r>
    <s v="BIHAR"/>
    <s v="12JGJFR2394I8D5"/>
    <n v="1210"/>
    <d v="2020-02-02T00:00:00"/>
    <s v="Invoice"/>
    <n v="974"/>
    <n v="48.7"/>
    <x v="1"/>
    <n v="120"/>
    <n v="116880"/>
    <n v="116831.3"/>
    <x v="2"/>
    <s v="Juice"/>
    <s v="ARUNACHAL PRADESH"/>
    <n v="14019.755999999999"/>
    <n v="0"/>
    <n v="0"/>
    <n v="14019.755999999999"/>
    <x v="0"/>
    <x v="103"/>
  </r>
  <r>
    <s v="BIHAR"/>
    <s v="12AGQQM8018T3Q7"/>
    <n v="1001"/>
    <d v="2020-06-06T00:00:00"/>
    <s v="Invoice"/>
    <n v="2518"/>
    <n v="125.9"/>
    <x v="1"/>
    <n v="45"/>
    <n v="113310"/>
    <n v="113184.1"/>
    <x v="1"/>
    <s v="Oil"/>
    <s v="ARUNACHAL PRADESH"/>
    <n v="13582.092000000001"/>
    <n v="0"/>
    <n v="0"/>
    <n v="13582.092000000001"/>
    <x v="0"/>
    <x v="49"/>
  </r>
  <r>
    <s v="BIHAR"/>
    <s v="19HZHLG1409C3C0"/>
    <n v="1001"/>
    <d v="2020-06-06T00:00:00"/>
    <s v="Invoice"/>
    <n v="1006"/>
    <n v="50.300000000000004"/>
    <x v="1"/>
    <n v="45"/>
    <n v="45270"/>
    <n v="45219.7"/>
    <x v="1"/>
    <s v="Oil"/>
    <s v="WEST BENGAL"/>
    <n v="5426.3639999999996"/>
    <n v="0"/>
    <n v="0"/>
    <n v="5426.3639999999996"/>
    <x v="0"/>
    <x v="104"/>
  </r>
  <r>
    <s v="BIHAR"/>
    <s v="28HABFB5158X0S8"/>
    <n v="1004"/>
    <d v="2020-07-07T00:00:00"/>
    <s v="Invoice"/>
    <n v="367"/>
    <n v="18.350000000000001"/>
    <x v="0"/>
    <n v="80"/>
    <n v="29360"/>
    <n v="29341.65"/>
    <x v="0"/>
    <s v="Beverage"/>
    <s v="ANDHRA PRADESH(BEFORE DIVISION)"/>
    <n v="8215.6620000000021"/>
    <n v="0"/>
    <n v="0"/>
    <n v="8215.6620000000021"/>
    <x v="0"/>
    <x v="105"/>
  </r>
  <r>
    <s v="BIHAR"/>
    <s v="17RWXBW6956Z3I3"/>
    <n v="1310"/>
    <d v="2020-08-08T00:00:00"/>
    <s v="Invoice"/>
    <n v="883"/>
    <n v="44.150000000000006"/>
    <x v="1"/>
    <n v="140"/>
    <n v="123620"/>
    <n v="123575.85"/>
    <x v="3"/>
    <s v="Shampoo"/>
    <s v="MEGHLAYA"/>
    <n v="14829.102000000001"/>
    <n v="0"/>
    <n v="0"/>
    <n v="14829.102000000001"/>
    <x v="0"/>
    <x v="106"/>
  </r>
  <r>
    <s v="BIHAR"/>
    <s v="12MBLWK2611Y2L7"/>
    <n v="1310"/>
    <d v="2020-09-09T00:00:00"/>
    <s v="Invoice"/>
    <n v="549"/>
    <n v="27.450000000000003"/>
    <x v="1"/>
    <n v="140"/>
    <n v="76860"/>
    <n v="76832.55"/>
    <x v="3"/>
    <s v="Shampoo"/>
    <s v="ARUNACHAL PRADESH"/>
    <n v="9219.9060000000009"/>
    <n v="0"/>
    <n v="0"/>
    <n v="9219.9060000000009"/>
    <x v="0"/>
    <x v="107"/>
  </r>
  <r>
    <s v="BIHAR"/>
    <s v="22YFBWR8079D9Y7"/>
    <n v="1001"/>
    <d v="2020-09-09T00:00:00"/>
    <s v="Invoice"/>
    <n v="788"/>
    <n v="39.400000000000006"/>
    <x v="1"/>
    <n v="45"/>
    <n v="35460"/>
    <n v="35420.6"/>
    <x v="1"/>
    <s v="Oil"/>
    <s v="CHATTISGARH"/>
    <n v="4250.4719999999998"/>
    <n v="0"/>
    <n v="0"/>
    <n v="4250.4719999999998"/>
    <x v="0"/>
    <x v="108"/>
  </r>
  <r>
    <s v="BIHAR"/>
    <s v="20XSZFA8566Y3U3"/>
    <n v="1210"/>
    <d v="2020-09-09T00:00:00"/>
    <s v="Invoice"/>
    <n v="2472"/>
    <n v="123.60000000000001"/>
    <x v="1"/>
    <n v="120"/>
    <n v="296640"/>
    <n v="296516.40000000002"/>
    <x v="2"/>
    <s v="Juice"/>
    <s v="JHARKHAND"/>
    <n v="35581.968000000001"/>
    <n v="0"/>
    <n v="0"/>
    <n v="35581.968000000001"/>
    <x v="0"/>
    <x v="109"/>
  </r>
  <r>
    <s v="BIHAR"/>
    <s v="15LVFMT1871O8G4"/>
    <n v="1310"/>
    <d v="2020-10-10T00:00:00"/>
    <s v="Invoice"/>
    <n v="1143"/>
    <n v="57.150000000000006"/>
    <x v="1"/>
    <n v="140"/>
    <n v="160020"/>
    <n v="159962.85"/>
    <x v="3"/>
    <s v="Shampoo"/>
    <s v="MIZORAM"/>
    <n v="19195.542000000001"/>
    <n v="0"/>
    <n v="0"/>
    <n v="19195.542000000001"/>
    <x v="0"/>
    <x v="110"/>
  </r>
  <r>
    <s v="BIHAR"/>
    <s v="20COUXW4642X7K2"/>
    <n v="1008"/>
    <d v="2020-11-11T00:00:00"/>
    <s v="Invoice"/>
    <n v="1725"/>
    <n v="86.25"/>
    <x v="1"/>
    <n v="90"/>
    <n v="155250"/>
    <n v="155163.75"/>
    <x v="4"/>
    <s v="Soap"/>
    <s v="JHARKHAND"/>
    <n v="18619.649999999998"/>
    <n v="0"/>
    <n v="0"/>
    <n v="18619.649999999998"/>
    <x v="0"/>
    <x v="103"/>
  </r>
  <r>
    <s v="BIHAR"/>
    <s v="12GAWIN7383X1J6"/>
    <n v="1001"/>
    <d v="2020-11-11T00:00:00"/>
    <s v="Invoice"/>
    <n v="912"/>
    <n v="45.6"/>
    <x v="1"/>
    <n v="45"/>
    <n v="41040"/>
    <n v="40994.400000000001"/>
    <x v="1"/>
    <s v="Oil"/>
    <s v="ARUNACHAL PRADESH"/>
    <n v="4919.3280000000004"/>
    <n v="0"/>
    <n v="0"/>
    <n v="4919.3280000000004"/>
    <x v="0"/>
    <x v="111"/>
  </r>
  <r>
    <s v="BIHAR"/>
    <s v="10LZBEY6460D4E6"/>
    <n v="1210"/>
    <d v="2020-12-12T00:00:00"/>
    <s v="Invoice"/>
    <n v="2152"/>
    <n v="107.60000000000001"/>
    <x v="1"/>
    <n v="120"/>
    <n v="258240"/>
    <n v="258132.4"/>
    <x v="2"/>
    <s v="Juice"/>
    <s v="BIHAR"/>
    <n v="0"/>
    <n v="15487.944"/>
    <n v="15487.944"/>
    <n v="30975.887999999999"/>
    <x v="0"/>
    <x v="112"/>
  </r>
  <r>
    <s v="BIHAR"/>
    <m/>
    <n v="1004"/>
    <d v="2020-12-12T00:00:00"/>
    <s v="Invoice"/>
    <n v="1817"/>
    <n v="90.850000000000009"/>
    <x v="0"/>
    <n v="80"/>
    <n v="145360"/>
    <n v="145269.15"/>
    <x v="0"/>
    <s v="Beverage"/>
    <s v="No GST Number Available"/>
    <n v="40675.362000000001"/>
    <n v="0"/>
    <n v="0"/>
    <n v="40675.362000000001"/>
    <x v="1"/>
    <x v="12"/>
  </r>
  <r>
    <s v="BIHAR"/>
    <s v="24WSTBT3123R5E2"/>
    <n v="1004"/>
    <d v="2020-12-12T00:00:00"/>
    <s v="Invoice"/>
    <n v="1513"/>
    <n v="75.650000000000006"/>
    <x v="0"/>
    <n v="80"/>
    <n v="121040"/>
    <n v="120964.35"/>
    <x v="0"/>
    <s v="Beverage"/>
    <s v="GUJARAT"/>
    <n v="33870.018000000004"/>
    <n v="0"/>
    <n v="0"/>
    <n v="33870.018000000004"/>
    <x v="0"/>
    <x v="113"/>
  </r>
  <r>
    <s v="BIHAR"/>
    <s v="18KCVTS4698J3U9"/>
    <n v="1008"/>
    <d v="2020-01-01T00:00:00"/>
    <s v="Invoice"/>
    <n v="1493"/>
    <n v="74.650000000000006"/>
    <x v="1"/>
    <n v="90"/>
    <n v="134370"/>
    <n v="134295.35"/>
    <x v="4"/>
    <s v="Soap"/>
    <s v="ASSAM"/>
    <n v="16115.442000000001"/>
    <n v="0"/>
    <n v="0"/>
    <n v="16115.442000000001"/>
    <x v="0"/>
    <x v="114"/>
  </r>
  <r>
    <s v="BIHAR"/>
    <s v="27OGJNK1662B0D9"/>
    <n v="1310"/>
    <d v="2020-02-02T00:00:00"/>
    <s v="Invoice"/>
    <n v="1804"/>
    <n v="90.2"/>
    <x v="1"/>
    <n v="140"/>
    <n v="252560"/>
    <n v="252469.8"/>
    <x v="3"/>
    <s v="Shampoo"/>
    <s v="MAHARASHTRA"/>
    <n v="30296.375999999997"/>
    <n v="0"/>
    <n v="0"/>
    <n v="30296.375999999997"/>
    <x v="0"/>
    <x v="115"/>
  </r>
  <r>
    <s v="BIHAR"/>
    <s v="16FVLAG7257P4I8"/>
    <n v="1008"/>
    <d v="2020-03-03T00:00:00"/>
    <s v="Invoice"/>
    <n v="2161"/>
    <n v="108.05000000000001"/>
    <x v="1"/>
    <n v="90"/>
    <n v="194490"/>
    <n v="194381.95"/>
    <x v="4"/>
    <s v="Soap"/>
    <s v="TRIPURA"/>
    <n v="23325.833999999999"/>
    <n v="0"/>
    <n v="0"/>
    <n v="23325.833999999999"/>
    <x v="0"/>
    <x v="116"/>
  </r>
  <r>
    <s v="BIHAR"/>
    <s v="23DCQRG6718J6A3"/>
    <n v="1310"/>
    <d v="2020-06-06T00:00:00"/>
    <s v="Invoice"/>
    <n v="1006"/>
    <n v="50.300000000000004"/>
    <x v="1"/>
    <n v="140"/>
    <n v="140840"/>
    <n v="140789.70000000001"/>
    <x v="3"/>
    <s v="Shampoo"/>
    <s v="MADHYA PRADESH"/>
    <n v="16894.763999999999"/>
    <n v="0"/>
    <n v="0"/>
    <n v="16894.763999999999"/>
    <x v="0"/>
    <x v="117"/>
  </r>
  <r>
    <s v="BIHAR"/>
    <s v="22BKGRK2613A6Q7"/>
    <n v="1310"/>
    <d v="2020-06-06T00:00:00"/>
    <s v="Invoice"/>
    <n v="1545"/>
    <n v="77.25"/>
    <x v="1"/>
    <n v="140"/>
    <n v="216300"/>
    <n v="216222.75"/>
    <x v="3"/>
    <s v="Shampoo"/>
    <s v="CHATTISGARH"/>
    <n v="25946.73"/>
    <n v="0"/>
    <n v="0"/>
    <n v="25946.73"/>
    <x v="0"/>
    <x v="118"/>
  </r>
  <r>
    <s v="BIHAR"/>
    <s v="26YGIIP1926U3C3"/>
    <n v="1210"/>
    <d v="2020-08-08T00:00:00"/>
    <s v="Invoice"/>
    <n v="2821"/>
    <n v="141.05000000000001"/>
    <x v="1"/>
    <n v="120"/>
    <n v="338520"/>
    <n v="338378.95"/>
    <x v="2"/>
    <s v="Juice"/>
    <s v="DADRA AND NAGAR HAVELI AND DAMAN AND DIU (NEWLY MERGED UT)"/>
    <n v="40605.474000000002"/>
    <n v="0"/>
    <n v="0"/>
    <n v="40605.474000000002"/>
    <x v="0"/>
    <x v="119"/>
  </r>
  <r>
    <s v="BIHAR"/>
    <s v="23VNHQN2598V8T6"/>
    <n v="1008"/>
    <d v="2020-10-10T00:00:00"/>
    <s v="Invoice"/>
    <n v="345"/>
    <n v="17.25"/>
    <x v="1"/>
    <n v="90"/>
    <n v="31050"/>
    <n v="31032.75"/>
    <x v="4"/>
    <s v="Soap"/>
    <s v="MADHYA PRADESH"/>
    <n v="3723.93"/>
    <n v="0"/>
    <n v="0"/>
    <n v="3723.93"/>
    <x v="0"/>
    <x v="120"/>
  </r>
  <r>
    <s v="BIHAR"/>
    <s v="28IHUQE5499M5L7"/>
    <n v="1210"/>
    <d v="2020-02-02T00:00:00"/>
    <s v="Invoice"/>
    <n v="2001"/>
    <n v="100.05000000000001"/>
    <x v="1"/>
    <n v="120"/>
    <n v="240120"/>
    <n v="240019.95"/>
    <x v="2"/>
    <s v="Juice"/>
    <s v="ANDHRA PRADESH(BEFORE DIVISION)"/>
    <n v="28802.394"/>
    <n v="0"/>
    <n v="0"/>
    <n v="28802.394"/>
    <x v="0"/>
    <x v="121"/>
  </r>
  <r>
    <s v="BIHAR"/>
    <s v="18LHKSL3929P7D6"/>
    <n v="1210"/>
    <d v="2020-04-04T00:00:00"/>
    <s v="Invoice"/>
    <n v="2838"/>
    <n v="141.9"/>
    <x v="1"/>
    <n v="120"/>
    <n v="340560"/>
    <n v="340418.1"/>
    <x v="2"/>
    <s v="Juice"/>
    <s v="ASSAM"/>
    <n v="40850.171999999999"/>
    <n v="0"/>
    <n v="0"/>
    <n v="40850.171999999999"/>
    <x v="0"/>
    <x v="122"/>
  </r>
  <r>
    <s v="BIHAR"/>
    <s v="16MWEVK4920F7E5"/>
    <n v="1004"/>
    <d v="2020-06-06T00:00:00"/>
    <s v="Invoice"/>
    <n v="2178"/>
    <n v="108.9"/>
    <x v="0"/>
    <n v="80"/>
    <n v="174240"/>
    <n v="174131.1"/>
    <x v="0"/>
    <s v="Beverage"/>
    <s v="TRIPURA"/>
    <n v="48756.708000000006"/>
    <n v="0"/>
    <n v="0"/>
    <n v="48756.708000000006"/>
    <x v="0"/>
    <x v="123"/>
  </r>
  <r>
    <s v="BIHAR"/>
    <s v="12MRCSE9081W7J3"/>
    <n v="1210"/>
    <d v="2020-06-06T00:00:00"/>
    <s v="Invoice"/>
    <n v="888"/>
    <n v="44.400000000000006"/>
    <x v="1"/>
    <n v="120"/>
    <n v="106560"/>
    <n v="106515.6"/>
    <x v="2"/>
    <s v="Juice"/>
    <s v="ARUNACHAL PRADESH"/>
    <n v="12781.871999999999"/>
    <n v="0"/>
    <n v="0"/>
    <n v="12781.871999999999"/>
    <x v="0"/>
    <x v="124"/>
  </r>
  <r>
    <s v="BIHAR"/>
    <s v="20VAWAQ4795J5E5"/>
    <n v="1310"/>
    <d v="2020-09-09T00:00:00"/>
    <s v="Invoice"/>
    <n v="1527"/>
    <n v="76.350000000000009"/>
    <x v="1"/>
    <n v="140"/>
    <n v="213780"/>
    <n v="213703.65"/>
    <x v="3"/>
    <s v="Shampoo"/>
    <s v="JHARKHAND"/>
    <n v="25644.437999999998"/>
    <n v="0"/>
    <n v="0"/>
    <n v="25644.437999999998"/>
    <x v="0"/>
    <x v="125"/>
  </r>
  <r>
    <s v="BIHAR"/>
    <s v="21ACHMJ4750I3Q5"/>
    <n v="1008"/>
    <d v="2020-09-09T00:00:00"/>
    <s v="Invoice"/>
    <n v="2151"/>
    <n v="107.55000000000001"/>
    <x v="1"/>
    <n v="90"/>
    <n v="193590"/>
    <n v="193482.45"/>
    <x v="4"/>
    <s v="Soap"/>
    <s v="ODISHA"/>
    <n v="23217.894"/>
    <n v="0"/>
    <n v="0"/>
    <n v="23217.894"/>
    <x v="0"/>
    <x v="126"/>
  </r>
  <r>
    <s v="BIHAR"/>
    <s v="14JOEJS1960C0V9"/>
    <n v="1004"/>
    <d v="2020-12-12T00:00:00"/>
    <s v="Invoice"/>
    <n v="1817"/>
    <n v="90.850000000000009"/>
    <x v="0"/>
    <n v="80"/>
    <n v="145360"/>
    <n v="145269.15"/>
    <x v="0"/>
    <s v="Beverage"/>
    <s v="MANIPUR"/>
    <n v="40675.362000000001"/>
    <n v="0"/>
    <n v="0"/>
    <n v="40675.362000000001"/>
    <x v="0"/>
    <x v="127"/>
  </r>
  <r>
    <s v="BIHAR"/>
    <s v="23BEPNK5863M9K5"/>
    <n v="1004"/>
    <d v="2020-02-02T00:00:00"/>
    <s v="Invoice"/>
    <n v="2750"/>
    <n v="137.5"/>
    <x v="0"/>
    <n v="80"/>
    <n v="220000"/>
    <n v="219862.5"/>
    <x v="0"/>
    <s v="Beverage"/>
    <s v="MADHYA PRADESH"/>
    <n v="61561.500000000007"/>
    <n v="0"/>
    <n v="0"/>
    <n v="61561.500000000007"/>
    <x v="0"/>
    <x v="128"/>
  </r>
  <r>
    <s v="BIHAR"/>
    <s v="13DUAQM5841N6K3"/>
    <n v="1210"/>
    <d v="2020-04-04T00:00:00"/>
    <s v="Invoice"/>
    <n v="1953"/>
    <n v="97.65"/>
    <x v="1"/>
    <n v="120"/>
    <n v="234360"/>
    <n v="234262.35"/>
    <x v="2"/>
    <s v="Juice"/>
    <s v="NAGALAND"/>
    <n v="28111.482"/>
    <n v="0"/>
    <n v="0"/>
    <n v="28111.482"/>
    <x v="0"/>
    <x v="129"/>
  </r>
  <r>
    <s v="BIHAR"/>
    <s v="23ZFUQQ7639J8O8"/>
    <n v="1004"/>
    <d v="2020-04-04T00:00:00"/>
    <s v="Invoice"/>
    <n v="4219.5"/>
    <n v="210.97500000000002"/>
    <x v="0"/>
    <n v="80"/>
    <n v="337560"/>
    <n v="337349.02500000002"/>
    <x v="0"/>
    <s v="Beverage"/>
    <s v="MADHYA PRADESH"/>
    <n v="94457.727000000014"/>
    <n v="0"/>
    <n v="0"/>
    <n v="94457.727000000014"/>
    <x v="0"/>
    <x v="130"/>
  </r>
  <r>
    <s v="BIHAR"/>
    <s v="15XIIOK0117J3M1"/>
    <n v="1210"/>
    <d v="2020-06-06T00:00:00"/>
    <s v="Invoice"/>
    <n v="1899"/>
    <n v="94.95"/>
    <x v="1"/>
    <n v="120"/>
    <n v="227880"/>
    <n v="227785.05"/>
    <x v="2"/>
    <s v="Juice"/>
    <s v="MIZORAM"/>
    <n v="27334.205999999998"/>
    <n v="0"/>
    <n v="0"/>
    <n v="27334.205999999998"/>
    <x v="0"/>
    <x v="131"/>
  </r>
  <r>
    <s v="BIHAR"/>
    <s v="24WOAOL0104C0H8"/>
    <n v="1210"/>
    <d v="2020-07-07T00:00:00"/>
    <s v="Invoice"/>
    <n v="1686"/>
    <n v="84.300000000000011"/>
    <x v="1"/>
    <n v="120"/>
    <n v="202320"/>
    <n v="202235.7"/>
    <x v="2"/>
    <s v="Juice"/>
    <s v="GUJARAT"/>
    <n v="24268.284"/>
    <n v="0"/>
    <n v="0"/>
    <n v="24268.284"/>
    <x v="0"/>
    <x v="132"/>
  </r>
  <r>
    <s v="BIHAR"/>
    <s v="20IMBWZ9618J8N3"/>
    <n v="1001"/>
    <d v="2020-08-08T00:00:00"/>
    <s v="Invoice"/>
    <n v="2141"/>
    <n v="107.05000000000001"/>
    <x v="1"/>
    <n v="45"/>
    <n v="96345"/>
    <n v="96237.95"/>
    <x v="1"/>
    <s v="Oil"/>
    <s v="JHARKHAND"/>
    <n v="11548.554"/>
    <n v="0"/>
    <n v="0"/>
    <n v="11548.554"/>
    <x v="0"/>
    <x v="133"/>
  </r>
  <r>
    <s v="BIHAR"/>
    <s v="11TREQZ3649P5N2"/>
    <n v="1008"/>
    <d v="2020-10-10T00:00:00"/>
    <s v="Invoice"/>
    <n v="1143"/>
    <n v="57.150000000000006"/>
    <x v="1"/>
    <n v="90"/>
    <n v="102870"/>
    <n v="102812.85"/>
    <x v="4"/>
    <s v="Soap"/>
    <s v="SIKKIM"/>
    <n v="12337.541999999999"/>
    <n v="0"/>
    <n v="0"/>
    <n v="12337.541999999999"/>
    <x v="0"/>
    <x v="134"/>
  </r>
  <r>
    <s v="BIHAR"/>
    <s v="20JMWRN1027V9A1"/>
    <n v="1001"/>
    <d v="2020-12-12T00:00:00"/>
    <s v="Invoice"/>
    <n v="615"/>
    <n v="30.75"/>
    <x v="1"/>
    <n v="45"/>
    <n v="27675"/>
    <n v="27644.25"/>
    <x v="1"/>
    <s v="Oil"/>
    <s v="JHARKHAND"/>
    <n v="3317.31"/>
    <n v="0"/>
    <n v="0"/>
    <n v="3317.31"/>
    <x v="0"/>
    <x v="135"/>
  </r>
  <r>
    <s v="BIHAR"/>
    <s v="26TMOZS2216R9Q8"/>
    <n v="1004"/>
    <d v="2020-01-01T00:00:00"/>
    <s v="Invoice"/>
    <n v="3945"/>
    <n v="197.25"/>
    <x v="0"/>
    <n v="80"/>
    <n v="315600"/>
    <n v="315402.75"/>
    <x v="0"/>
    <s v="Beverage"/>
    <s v="DADRA AND NAGAR HAVELI AND DAMAN AND DIU (NEWLY MERGED UT)"/>
    <n v="88312.77"/>
    <n v="0"/>
    <n v="0"/>
    <n v="88312.77"/>
    <x v="0"/>
    <x v="136"/>
  </r>
  <r>
    <s v="BIHAR"/>
    <s v="17AHDMS3500H9D4"/>
    <n v="1210"/>
    <d v="2020-02-02T00:00:00"/>
    <s v="Invoice"/>
    <n v="2296"/>
    <n v="114.80000000000001"/>
    <x v="1"/>
    <n v="120"/>
    <n v="275520"/>
    <n v="275405.2"/>
    <x v="2"/>
    <s v="Juice"/>
    <s v="MEGHLAYA"/>
    <n v="33048.624000000003"/>
    <n v="0"/>
    <n v="0"/>
    <n v="33048.624000000003"/>
    <x v="0"/>
    <x v="137"/>
  </r>
  <r>
    <s v="BIHAR"/>
    <s v="15MDPIP5731O2X7"/>
    <n v="1310"/>
    <d v="2020-05-05T00:00:00"/>
    <s v="Invoice"/>
    <n v="1030"/>
    <n v="51.5"/>
    <x v="1"/>
    <n v="140"/>
    <n v="144200"/>
    <n v="144148.5"/>
    <x v="3"/>
    <s v="Shampoo"/>
    <s v="MIZORAM"/>
    <n v="17297.82"/>
    <n v="0"/>
    <n v="0"/>
    <n v="17297.82"/>
    <x v="0"/>
    <x v="138"/>
  </r>
  <r>
    <s v="BIHAR"/>
    <s v="26MUAAD8358S2K0"/>
    <n v="1008"/>
    <d v="2020-11-11T00:00:00"/>
    <s v="Invoice"/>
    <n v="639"/>
    <n v="31.950000000000003"/>
    <x v="1"/>
    <n v="90"/>
    <n v="57510"/>
    <n v="57478.05"/>
    <x v="4"/>
    <s v="Soap"/>
    <s v="DADRA AND NAGAR HAVELI AND DAMAN AND DIU (NEWLY MERGED UT)"/>
    <n v="6897.366"/>
    <n v="0"/>
    <n v="0"/>
    <n v="6897.366"/>
    <x v="0"/>
    <x v="139"/>
  </r>
  <r>
    <s v="BIHAR"/>
    <s v="26HRJGU9020A0F3"/>
    <n v="1210"/>
    <d v="2020-03-03T00:00:00"/>
    <s v="Invoice"/>
    <n v="1326"/>
    <n v="66.3"/>
    <x v="1"/>
    <n v="120"/>
    <n v="159120"/>
    <n v="159053.70000000001"/>
    <x v="2"/>
    <s v="Juice"/>
    <s v="DADRA AND NAGAR HAVELI AND DAMAN AND DIU (NEWLY MERGED UT)"/>
    <n v="19086.444"/>
    <n v="0"/>
    <n v="0"/>
    <n v="19086.444"/>
    <x v="0"/>
    <x v="140"/>
  </r>
  <r>
    <s v="BIHAR"/>
    <s v="21TPXUX7718U7B1"/>
    <n v="1004"/>
    <d v="2020-02-02T00:00:00"/>
    <s v="Invoice"/>
    <n v="1858"/>
    <n v="92.9"/>
    <x v="0"/>
    <n v="80"/>
    <n v="148640"/>
    <n v="148547.1"/>
    <x v="0"/>
    <s v="Beverage"/>
    <s v="ODISHA"/>
    <n v="41593.188000000009"/>
    <n v="0"/>
    <n v="0"/>
    <n v="41593.188000000009"/>
    <x v="0"/>
    <x v="141"/>
  </r>
  <r>
    <s v="BIHAR"/>
    <s v="18DQYGX4822U7Y5"/>
    <n v="1008"/>
    <d v="2020-03-03T00:00:00"/>
    <s v="Invoice"/>
    <n v="1210"/>
    <n v="60.5"/>
    <x v="1"/>
    <n v="90"/>
    <n v="108900"/>
    <n v="108839.5"/>
    <x v="4"/>
    <s v="Soap"/>
    <s v="ASSAM"/>
    <n v="13060.74"/>
    <n v="0"/>
    <n v="0"/>
    <n v="13060.74"/>
    <x v="0"/>
    <x v="142"/>
  </r>
  <r>
    <s v="BIHAR"/>
    <s v="14NIOEP9461R3S0"/>
    <n v="1210"/>
    <d v="2020-07-07T00:00:00"/>
    <s v="Invoice"/>
    <n v="2529"/>
    <n v="126.45"/>
    <x v="1"/>
    <n v="120"/>
    <n v="303480"/>
    <n v="303353.55"/>
    <x v="2"/>
    <s v="Juice"/>
    <s v="MANIPUR"/>
    <n v="36402.425999999999"/>
    <n v="0"/>
    <n v="0"/>
    <n v="36402.425999999999"/>
    <x v="0"/>
    <x v="143"/>
  </r>
  <r>
    <s v="BIHAR"/>
    <s v="17CABDX6530Q3J8"/>
    <n v="1008"/>
    <d v="2020-09-09T00:00:00"/>
    <s v="Invoice"/>
    <n v="1445"/>
    <n v="72.25"/>
    <x v="1"/>
    <n v="90"/>
    <n v="130050"/>
    <n v="129977.75"/>
    <x v="4"/>
    <s v="Soap"/>
    <s v="MEGHLAYA"/>
    <n v="15597.33"/>
    <n v="0"/>
    <n v="0"/>
    <n v="15597.33"/>
    <x v="0"/>
    <x v="144"/>
  </r>
  <r>
    <s v="BIHAR"/>
    <s v="14HBTHD6157E7M9"/>
    <n v="1001"/>
    <d v="2020-09-09T00:00:00"/>
    <s v="Invoice"/>
    <n v="330"/>
    <n v="16.5"/>
    <x v="1"/>
    <n v="45"/>
    <n v="14850"/>
    <n v="14833.5"/>
    <x v="1"/>
    <s v="Oil"/>
    <s v="MANIPUR"/>
    <n v="1780.02"/>
    <n v="0"/>
    <n v="0"/>
    <n v="1780.02"/>
    <x v="0"/>
    <x v="145"/>
  </r>
  <r>
    <s v="BIHAR"/>
    <s v="12DWHLH8324H0A2"/>
    <n v="1001"/>
    <d v="2020-09-09T00:00:00"/>
    <s v="Invoice"/>
    <n v="2671"/>
    <n v="133.55000000000001"/>
    <x v="1"/>
    <n v="45"/>
    <n v="120195"/>
    <n v="120061.45"/>
    <x v="1"/>
    <s v="Oil"/>
    <s v="ARUNACHAL PRADESH"/>
    <n v="14407.374"/>
    <n v="0"/>
    <n v="0"/>
    <n v="14407.374"/>
    <x v="0"/>
    <x v="146"/>
  </r>
  <r>
    <s v="BIHAR"/>
    <s v="28YAHHJ8267N6M4"/>
    <n v="1001"/>
    <d v="2020-10-10T00:00:00"/>
    <s v="Invoice"/>
    <n v="766"/>
    <n v="38.300000000000004"/>
    <x v="1"/>
    <n v="45"/>
    <n v="34470"/>
    <n v="34431.699999999997"/>
    <x v="1"/>
    <s v="Oil"/>
    <s v="ANDHRA PRADESH(BEFORE DIVISION)"/>
    <n v="4131.8039999999992"/>
    <n v="0"/>
    <n v="0"/>
    <n v="4131.8039999999992"/>
    <x v="0"/>
    <x v="147"/>
  </r>
  <r>
    <s v="BIHAR"/>
    <s v="20CTRJE8706Z0W6"/>
    <n v="1008"/>
    <d v="2020-10-10T00:00:00"/>
    <s v="Invoice"/>
    <n v="494"/>
    <n v="24.700000000000003"/>
    <x v="1"/>
    <n v="90"/>
    <n v="44460"/>
    <n v="44435.3"/>
    <x v="4"/>
    <s v="Soap"/>
    <s v="JHARKHAND"/>
    <n v="5332.2359999999999"/>
    <n v="0"/>
    <n v="0"/>
    <n v="5332.2359999999999"/>
    <x v="0"/>
    <x v="148"/>
  </r>
  <r>
    <s v="BIHAR"/>
    <s v="24FBSAV0237Y1S2"/>
    <n v="1001"/>
    <d v="2020-10-10T00:00:00"/>
    <s v="Invoice"/>
    <n v="1397"/>
    <n v="69.850000000000009"/>
    <x v="1"/>
    <n v="45"/>
    <n v="62865"/>
    <n v="62795.15"/>
    <x v="1"/>
    <s v="Oil"/>
    <s v="GUJARAT"/>
    <n v="7535.4179999999997"/>
    <n v="0"/>
    <n v="0"/>
    <n v="7535.4179999999997"/>
    <x v="0"/>
    <x v="149"/>
  </r>
  <r>
    <s v="BIHAR"/>
    <s v="14IDIUF0300D8S5"/>
    <n v="1210"/>
    <d v="2020-12-12T00:00:00"/>
    <s v="Invoice"/>
    <n v="2155"/>
    <n v="107.75"/>
    <x v="1"/>
    <n v="120"/>
    <n v="258600"/>
    <n v="258492.25"/>
    <x v="2"/>
    <s v="Juice"/>
    <s v="MANIPUR"/>
    <n v="31019.07"/>
    <n v="0"/>
    <n v="0"/>
    <n v="31019.07"/>
    <x v="0"/>
    <x v="150"/>
  </r>
  <r>
    <s v="BIHAR"/>
    <s v="20DVOVI3261J6X3"/>
    <n v="1004"/>
    <d v="2020-03-03T00:00:00"/>
    <s v="Invoice"/>
    <n v="2214"/>
    <n v="110.7"/>
    <x v="0"/>
    <n v="80"/>
    <n v="177120"/>
    <n v="177009.3"/>
    <x v="0"/>
    <s v="Beverage"/>
    <s v="JHARKHAND"/>
    <n v="49562.603999999999"/>
    <n v="0"/>
    <n v="0"/>
    <n v="49562.603999999999"/>
    <x v="0"/>
    <x v="151"/>
  </r>
  <r>
    <s v="BIHAR"/>
    <s v="23KDNQO8635Y5G5"/>
    <n v="1004"/>
    <d v="2020-04-04T00:00:00"/>
    <s v="Invoice"/>
    <n v="2301"/>
    <n v="115.05000000000001"/>
    <x v="0"/>
    <n v="80"/>
    <n v="184080"/>
    <n v="183964.95"/>
    <x v="0"/>
    <s v="Beverage"/>
    <s v="MADHYA PRADESH"/>
    <n v="51510.186000000009"/>
    <n v="0"/>
    <n v="0"/>
    <n v="51510.186000000009"/>
    <x v="0"/>
    <x v="152"/>
  </r>
  <r>
    <s v="BIHAR"/>
    <s v="26JBAOF3802Y8Y4"/>
    <n v="1210"/>
    <d v="2020-07-07T00:00:00"/>
    <s v="Invoice"/>
    <n v="1375.5"/>
    <n v="68.775000000000006"/>
    <x v="1"/>
    <n v="120"/>
    <n v="165060"/>
    <n v="164991.22500000001"/>
    <x v="2"/>
    <s v="Juice"/>
    <s v="DADRA AND NAGAR HAVELI AND DAMAN AND DIU (NEWLY MERGED UT)"/>
    <n v="19798.947"/>
    <n v="0"/>
    <n v="0"/>
    <n v="19798.947"/>
    <x v="0"/>
    <x v="153"/>
  </r>
  <r>
    <s v="BIHAR"/>
    <s v="21RWGIJ2942A6E5"/>
    <n v="1001"/>
    <d v="2020-08-08T00:00:00"/>
    <s v="Invoice"/>
    <n v="1830"/>
    <n v="91.5"/>
    <x v="1"/>
    <n v="45"/>
    <n v="82350"/>
    <n v="82258.5"/>
    <x v="1"/>
    <s v="Oil"/>
    <s v="ODISHA"/>
    <n v="9871.02"/>
    <n v="0"/>
    <n v="0"/>
    <n v="9871.02"/>
    <x v="0"/>
    <x v="154"/>
  </r>
  <r>
    <s v="BIHAR"/>
    <s v="26SPWGY9394J4K3"/>
    <n v="1008"/>
    <d v="2020-09-09T00:00:00"/>
    <s v="Invoice"/>
    <n v="2498"/>
    <n v="124.9"/>
    <x v="1"/>
    <n v="90"/>
    <n v="224820"/>
    <n v="224695.1"/>
    <x v="4"/>
    <s v="Soap"/>
    <s v="DADRA AND NAGAR HAVELI AND DAMAN AND DIU (NEWLY MERGED UT)"/>
    <n v="26963.412"/>
    <n v="0"/>
    <n v="0"/>
    <n v="26963.412"/>
    <x v="0"/>
    <x v="155"/>
  </r>
  <r>
    <s v="BIHAR"/>
    <s v="28THXMB7825B1W6"/>
    <n v="1001"/>
    <d v="2020-10-10T00:00:00"/>
    <s v="Invoice"/>
    <n v="663"/>
    <n v="33.15"/>
    <x v="1"/>
    <n v="45"/>
    <n v="29835"/>
    <n v="29801.85"/>
    <x v="1"/>
    <s v="Oil"/>
    <s v="ANDHRA PRADESH(BEFORE DIVISION)"/>
    <n v="3576.2219999999998"/>
    <n v="0"/>
    <n v="0"/>
    <n v="3576.2219999999998"/>
    <x v="0"/>
    <x v="156"/>
  </r>
  <r>
    <s v="BIHAR"/>
    <s v="11LXTIH1992Q4T1"/>
    <n v="1001"/>
    <d v="2020-02-02T00:00:00"/>
    <s v="Invoice"/>
    <n v="1514"/>
    <n v="75.7"/>
    <x v="1"/>
    <n v="45"/>
    <n v="68130"/>
    <n v="68054.3"/>
    <x v="1"/>
    <s v="Oil"/>
    <s v="SIKKIM"/>
    <n v="8166.5159999999996"/>
    <n v="0"/>
    <n v="0"/>
    <n v="8166.5159999999996"/>
    <x v="0"/>
    <x v="157"/>
  </r>
  <r>
    <s v="BIHAR"/>
    <s v="21EVTJL2286I2S2"/>
    <n v="1310"/>
    <d v="2020-04-04T00:00:00"/>
    <s v="Invoice"/>
    <n v="4492.5"/>
    <n v="224.625"/>
    <x v="1"/>
    <n v="140"/>
    <n v="628950"/>
    <n v="628725.375"/>
    <x v="3"/>
    <s v="Shampoo"/>
    <s v="ODISHA"/>
    <n v="75447.044999999998"/>
    <n v="0"/>
    <n v="0"/>
    <n v="75447.044999999998"/>
    <x v="0"/>
    <x v="158"/>
  </r>
  <r>
    <s v="BIHAR"/>
    <s v="14ZUPWH5963V3S4"/>
    <n v="1001"/>
    <d v="2020-06-06T00:00:00"/>
    <s v="Invoice"/>
    <n v="727"/>
    <n v="36.35"/>
    <x v="1"/>
    <n v="45"/>
    <n v="32715"/>
    <n v="32678.65"/>
    <x v="1"/>
    <s v="Oil"/>
    <s v="MANIPUR"/>
    <n v="3921.4380000000001"/>
    <n v="0"/>
    <n v="0"/>
    <n v="3921.4380000000001"/>
    <x v="0"/>
    <x v="159"/>
  </r>
  <r>
    <s v="BIHAR"/>
    <s v="17KJAJC1051Q0D8"/>
    <n v="1008"/>
    <d v="2020-06-06T00:00:00"/>
    <s v="Invoice"/>
    <n v="787"/>
    <n v="39.35"/>
    <x v="1"/>
    <n v="90"/>
    <n v="70830"/>
    <n v="70790.649999999994"/>
    <x v="4"/>
    <s v="Soap"/>
    <s v="MEGHLAYA"/>
    <n v="8494.8779999999988"/>
    <n v="0"/>
    <n v="0"/>
    <n v="8494.8779999999988"/>
    <x v="0"/>
    <x v="160"/>
  </r>
  <r>
    <s v="BIHAR"/>
    <s v="14PAJKK0939E1I1"/>
    <n v="1001"/>
    <d v="2020-07-07T00:00:00"/>
    <s v="Invoice"/>
    <n v="1823"/>
    <n v="91.15"/>
    <x v="1"/>
    <n v="45"/>
    <n v="82035"/>
    <n v="81943.850000000006"/>
    <x v="1"/>
    <s v="Oil"/>
    <s v="MANIPUR"/>
    <n v="9833.2620000000006"/>
    <n v="0"/>
    <n v="0"/>
    <n v="9833.2620000000006"/>
    <x v="0"/>
    <x v="161"/>
  </r>
  <r>
    <s v="BIHAR"/>
    <s v="14EEBHC6318N5C7"/>
    <n v="1310"/>
    <d v="2020-09-09T00:00:00"/>
    <s v="Invoice"/>
    <n v="747"/>
    <n v="37.35"/>
    <x v="1"/>
    <n v="140"/>
    <n v="104580"/>
    <n v="104542.65"/>
    <x v="3"/>
    <s v="Shampoo"/>
    <s v="MANIPUR"/>
    <n v="12545.117999999999"/>
    <n v="0"/>
    <n v="0"/>
    <n v="12545.117999999999"/>
    <x v="0"/>
    <x v="162"/>
  </r>
  <r>
    <s v="BIHAR"/>
    <s v="26LPNIH6847H3E7"/>
    <n v="1001"/>
    <d v="2020-10-10T00:00:00"/>
    <s v="Invoice"/>
    <n v="766"/>
    <n v="38.300000000000004"/>
    <x v="1"/>
    <n v="45"/>
    <n v="34470"/>
    <n v="34431.699999999997"/>
    <x v="1"/>
    <s v="Oil"/>
    <s v="DADRA AND NAGAR HAVELI AND DAMAN AND DIU (NEWLY MERGED UT)"/>
    <n v="4131.8039999999992"/>
    <n v="0"/>
    <n v="0"/>
    <n v="4131.8039999999992"/>
    <x v="0"/>
    <x v="163"/>
  </r>
  <r>
    <s v="BIHAR"/>
    <s v="26CSQIQ4156W2C8"/>
    <n v="1210"/>
    <d v="2020-11-11T00:00:00"/>
    <s v="Invoice"/>
    <n v="2905"/>
    <n v="145.25"/>
    <x v="1"/>
    <n v="120"/>
    <n v="348600"/>
    <n v="348454.75"/>
    <x v="2"/>
    <s v="Juice"/>
    <s v="DADRA AND NAGAR HAVELI AND DAMAN AND DIU (NEWLY MERGED UT)"/>
    <n v="41814.57"/>
    <n v="0"/>
    <n v="0"/>
    <n v="41814.57"/>
    <x v="0"/>
    <x v="164"/>
  </r>
  <r>
    <s v="BIHAR"/>
    <s v="13AEOWH4672O6O8"/>
    <n v="1008"/>
    <d v="2020-12-12T00:00:00"/>
    <s v="Invoice"/>
    <n v="2155"/>
    <n v="107.75"/>
    <x v="1"/>
    <n v="90"/>
    <n v="193950"/>
    <n v="193842.25"/>
    <x v="4"/>
    <s v="Soap"/>
    <s v="NAGALAND"/>
    <n v="23261.07"/>
    <n v="0"/>
    <n v="0"/>
    <n v="23261.07"/>
    <x v="0"/>
    <x v="165"/>
  </r>
  <r>
    <s v="BIHAR"/>
    <s v="26KHKAP8119O8G3"/>
    <n v="1310"/>
    <d v="2020-04-04T00:00:00"/>
    <s v="Invoice"/>
    <n v="3864"/>
    <n v="193.20000000000002"/>
    <x v="1"/>
    <n v="140"/>
    <n v="540960"/>
    <n v="540766.80000000005"/>
    <x v="3"/>
    <s v="Shampoo"/>
    <s v="DADRA AND NAGAR HAVELI AND DAMAN AND DIU (NEWLY MERGED UT)"/>
    <n v="64892.016000000003"/>
    <n v="0"/>
    <n v="0"/>
    <n v="64892.016000000003"/>
    <x v="0"/>
    <x v="166"/>
  </r>
  <r>
    <s v="BIHAR"/>
    <s v="19KRRKA1027I8Z7"/>
    <n v="1210"/>
    <d v="2020-05-05T00:00:00"/>
    <s v="Invoice"/>
    <n v="362"/>
    <n v="18.100000000000001"/>
    <x v="1"/>
    <n v="120"/>
    <n v="43440"/>
    <n v="43421.9"/>
    <x v="2"/>
    <s v="Juice"/>
    <s v="WEST BENGAL"/>
    <n v="5210.6279999999997"/>
    <n v="0"/>
    <n v="0"/>
    <n v="5210.6279999999997"/>
    <x v="0"/>
    <x v="167"/>
  </r>
  <r>
    <s v="BIHAR"/>
    <s v="10RJERF4497O5K3"/>
    <n v="1210"/>
    <d v="2020-08-08T00:00:00"/>
    <s v="Invoice"/>
    <n v="923"/>
    <n v="46.150000000000006"/>
    <x v="1"/>
    <n v="120"/>
    <n v="110760"/>
    <n v="110713.85"/>
    <x v="2"/>
    <s v="Juice"/>
    <s v="BIHAR"/>
    <n v="0"/>
    <n v="6642.8310000000001"/>
    <n v="6642.8310000000001"/>
    <n v="13285.662"/>
    <x v="0"/>
    <x v="168"/>
  </r>
  <r>
    <s v="BIHAR"/>
    <s v="27DUCZX0159T8S8"/>
    <n v="1310"/>
    <d v="2020-10-10T00:00:00"/>
    <s v="Invoice"/>
    <n v="663"/>
    <n v="33.15"/>
    <x v="1"/>
    <n v="140"/>
    <n v="92820"/>
    <n v="92786.85"/>
    <x v="3"/>
    <s v="Shampoo"/>
    <s v="MAHARASHTRA"/>
    <n v="11134.422"/>
    <n v="0"/>
    <n v="0"/>
    <n v="11134.422"/>
    <x v="0"/>
    <x v="29"/>
  </r>
  <r>
    <s v="BIHAR"/>
    <s v="13KFPIB0673E9C8"/>
    <n v="1310"/>
    <d v="2020-11-11T00:00:00"/>
    <s v="Invoice"/>
    <n v="2092"/>
    <n v="104.60000000000001"/>
    <x v="1"/>
    <n v="140"/>
    <n v="292880"/>
    <n v="292775.40000000002"/>
    <x v="3"/>
    <s v="Shampoo"/>
    <s v="NAGALAND"/>
    <n v="35133.048000000003"/>
    <n v="0"/>
    <n v="0"/>
    <n v="35133.048000000003"/>
    <x v="0"/>
    <x v="169"/>
  </r>
  <r>
    <s v="BIHAR"/>
    <s v="14ZWBBC4456C4C9"/>
    <n v="1004"/>
    <d v="2020-03-03T00:00:00"/>
    <s v="Credit Note"/>
    <n v="263"/>
    <n v="13.15"/>
    <x v="0"/>
    <n v="80"/>
    <n v="21040"/>
    <n v="21026.85"/>
    <x v="0"/>
    <s v="Beverage"/>
    <s v="MANIPUR"/>
    <n v="5887.518"/>
    <n v="0"/>
    <n v="0"/>
    <n v="5887.518"/>
    <x v="2"/>
    <x v="170"/>
  </r>
  <r>
    <s v="BIHAR"/>
    <s v="14ZBPYT0481U5J0"/>
    <n v="1001"/>
    <d v="2020-04-04T00:00:00"/>
    <s v="Invoice"/>
    <n v="943.5"/>
    <n v="47.175000000000004"/>
    <x v="1"/>
    <n v="45"/>
    <n v="42457.5"/>
    <n v="42410.324999999997"/>
    <x v="1"/>
    <s v="Oil"/>
    <s v="MANIPUR"/>
    <n v="5089.2389999999996"/>
    <n v="0"/>
    <n v="0"/>
    <n v="5089.2389999999996"/>
    <x v="0"/>
    <x v="15"/>
  </r>
  <r>
    <s v="BIHAR"/>
    <s v="13XIIGF9343J7R6"/>
    <n v="1004"/>
    <d v="2020-06-06T00:00:00"/>
    <s v="Invoice"/>
    <n v="727"/>
    <n v="36.35"/>
    <x v="0"/>
    <n v="80"/>
    <n v="58160"/>
    <n v="58123.65"/>
    <x v="0"/>
    <s v="Beverage"/>
    <s v="NAGALAND"/>
    <n v="16274.622000000001"/>
    <n v="0"/>
    <n v="0"/>
    <n v="16274.622000000001"/>
    <x v="0"/>
    <x v="16"/>
  </r>
  <r>
    <s v="BIHAR"/>
    <s v="11OBZPZ5817B3J1"/>
    <n v="1310"/>
    <d v="2020-06-06T00:00:00"/>
    <s v="Invoice"/>
    <n v="787"/>
    <n v="39.35"/>
    <x v="1"/>
    <n v="140"/>
    <n v="110180"/>
    <n v="110140.65"/>
    <x v="3"/>
    <s v="Shampoo"/>
    <s v="SIKKIM"/>
    <n v="13216.877999999999"/>
    <n v="0"/>
    <n v="0"/>
    <n v="13216.877999999999"/>
    <x v="0"/>
    <x v="17"/>
  </r>
  <r>
    <s v="BIHAR"/>
    <s v="21KNKZO7053B8J9"/>
    <n v="1004"/>
    <d v="2020-09-09T00:00:00"/>
    <s v="Invoice"/>
    <n v="986"/>
    <n v="49.300000000000004"/>
    <x v="0"/>
    <n v="80"/>
    <n v="78880"/>
    <n v="78830.7"/>
    <x v="0"/>
    <s v="Beverage"/>
    <s v="ODISHA"/>
    <n v="22072.596000000001"/>
    <n v="0"/>
    <n v="0"/>
    <n v="22072.596000000001"/>
    <x v="0"/>
    <x v="18"/>
  </r>
  <r>
    <s v="BIHAR"/>
    <s v="26KEIRO3147C9N4"/>
    <n v="1004"/>
    <d v="2020-10-10T00:00:00"/>
    <s v="Invoice"/>
    <n v="494"/>
    <n v="24.700000000000003"/>
    <x v="0"/>
    <n v="80"/>
    <n v="39520"/>
    <n v="39495.300000000003"/>
    <x v="0"/>
    <s v="Beverage"/>
    <s v="DADRA AND NAGAR HAVELI AND DAMAN AND DIU (NEWLY MERGED UT)"/>
    <n v="11058.684000000001"/>
    <n v="0"/>
    <n v="0"/>
    <n v="11058.684000000001"/>
    <x v="0"/>
    <x v="19"/>
  </r>
  <r>
    <s v="BIHAR"/>
    <s v="24UDGQG6061Y0X4"/>
    <n v="1210"/>
    <d v="2020-10-10T00:00:00"/>
    <s v="Invoice"/>
    <n v="1397"/>
    <n v="69.850000000000009"/>
    <x v="1"/>
    <n v="120"/>
    <n v="167640"/>
    <n v="167570.15"/>
    <x v="2"/>
    <s v="Juice"/>
    <s v="GUJARAT"/>
    <n v="20108.417999999998"/>
    <n v="0"/>
    <n v="0"/>
    <n v="20108.417999999998"/>
    <x v="0"/>
    <x v="20"/>
  </r>
  <r>
    <s v="BIHAR"/>
    <s v="10DQHBZ9724D9O3"/>
    <n v="1210"/>
    <d v="2020-11-11T00:00:00"/>
    <s v="Invoice"/>
    <n v="1744"/>
    <n v="87.2"/>
    <x v="1"/>
    <n v="120"/>
    <n v="209280"/>
    <n v="209192.8"/>
    <x v="2"/>
    <s v="Juice"/>
    <s v="BIHAR"/>
    <n v="0"/>
    <n v="12551.567999999999"/>
    <n v="12551.567999999999"/>
    <n v="25103.135999999999"/>
    <x v="0"/>
    <x v="4"/>
  </r>
  <r>
    <s v="BIHAR"/>
    <s v="22KWHCU5675D9Z4"/>
    <n v="1008"/>
    <d v="2020-09-09T00:00:00"/>
    <s v="Invoice"/>
    <n v="1989"/>
    <n v="99.45"/>
    <x v="1"/>
    <n v="90"/>
    <n v="179010"/>
    <n v="178910.55"/>
    <x v="4"/>
    <s v="Soap"/>
    <s v="CHATTISGARH"/>
    <n v="21469.266"/>
    <n v="0"/>
    <n v="0"/>
    <n v="21469.266"/>
    <x v="0"/>
    <x v="5"/>
  </r>
  <r>
    <s v="BIHAR"/>
    <s v="26FLQIM3417P4K6"/>
    <n v="1210"/>
    <d v="2020-11-11T00:00:00"/>
    <s v="Invoice"/>
    <n v="321"/>
    <n v="16.05"/>
    <x v="1"/>
    <n v="120"/>
    <n v="38520"/>
    <n v="38503.949999999997"/>
    <x v="2"/>
    <s v="Juice"/>
    <s v="DADRA AND NAGAR HAVELI AND DAMAN AND DIU (NEWLY MERGED UT)"/>
    <n v="4620.4739999999993"/>
    <n v="0"/>
    <n v="0"/>
    <n v="4620.4739999999993"/>
    <x v="0"/>
    <x v="6"/>
  </r>
  <r>
    <s v="BIHAR"/>
    <s v="23CEECB7723Z0R6"/>
    <n v="1001"/>
    <d v="2020-04-04T00:00:00"/>
    <s v="Invoice"/>
    <n v="742.5"/>
    <n v="37.125"/>
    <x v="1"/>
    <n v="45"/>
    <n v="33412.5"/>
    <n v="33375.375"/>
    <x v="1"/>
    <s v="Oil"/>
    <s v="MADHYA PRADESH"/>
    <n v="4005.0450000000001"/>
    <n v="0"/>
    <n v="0"/>
    <n v="4005.0450000000001"/>
    <x v="0"/>
    <x v="7"/>
  </r>
  <r>
    <s v="BIHAR"/>
    <s v="21YLFHF7484V9W5"/>
    <n v="1310"/>
    <d v="2020-10-10T00:00:00"/>
    <s v="Invoice"/>
    <n v="1295"/>
    <n v="64.75"/>
    <x v="1"/>
    <n v="140"/>
    <n v="181300"/>
    <n v="181235.25"/>
    <x v="3"/>
    <s v="Shampoo"/>
    <s v="ODISHA"/>
    <n v="21748.23"/>
    <n v="0"/>
    <n v="0"/>
    <n v="21748.23"/>
    <x v="0"/>
    <x v="8"/>
  </r>
  <r>
    <s v="BIHAR"/>
    <s v="10EBWDE4738G5A6"/>
    <n v="1310"/>
    <d v="2020-10-10T00:00:00"/>
    <s v="Credit Note"/>
    <n v="214"/>
    <n v="10.700000000000001"/>
    <x v="1"/>
    <n v="140"/>
    <n v="29960"/>
    <n v="29949.3"/>
    <x v="3"/>
    <s v="Shampoo"/>
    <s v="BIHAR"/>
    <n v="0"/>
    <n v="1796.9579999999999"/>
    <n v="1796.9579999999999"/>
    <n v="3593.9159999999997"/>
    <x v="2"/>
    <x v="9"/>
  </r>
  <r>
    <s v="BIHAR"/>
    <s v="28DWIYA1847Y0Z4"/>
    <n v="1210"/>
    <d v="2020-11-11T00:00:00"/>
    <s v="Invoice"/>
    <n v="2145"/>
    <n v="107.25"/>
    <x v="1"/>
    <n v="120"/>
    <n v="257400"/>
    <n v="257292.75"/>
    <x v="2"/>
    <s v="Juice"/>
    <s v="ANDHRA PRADESH(BEFORE DIVISION)"/>
    <n v="30875.129999999997"/>
    <n v="0"/>
    <n v="0"/>
    <n v="30875.129999999997"/>
    <x v="0"/>
    <x v="10"/>
  </r>
  <r>
    <s v="BIHAR"/>
    <s v="22CXFUN2238B9Q0"/>
    <n v="1001"/>
    <d v="2020-12-12T00:00:00"/>
    <s v="Invoice"/>
    <n v="2852"/>
    <n v="142.6"/>
    <x v="1"/>
    <n v="45"/>
    <n v="128340"/>
    <n v="128197.4"/>
    <x v="1"/>
    <s v="Oil"/>
    <s v="CHATTISGARH"/>
    <n v="15383.687999999998"/>
    <n v="0"/>
    <n v="0"/>
    <n v="15383.687999999998"/>
    <x v="0"/>
    <x v="22"/>
  </r>
  <r>
    <s v="BIHAR"/>
    <s v="10TOASQ7349X7Q8"/>
    <n v="1004"/>
    <d v="2020-06-06T00:00:00"/>
    <s v="Invoice"/>
    <n v="1142"/>
    <n v="57.1"/>
    <x v="0"/>
    <n v="80"/>
    <n v="91360"/>
    <n v="91302.9"/>
    <x v="0"/>
    <s v="Beverage"/>
    <s v="BIHAR"/>
    <n v="0"/>
    <n v="12782.406000000001"/>
    <n v="12782.406000000001"/>
    <n v="25564.812000000002"/>
    <x v="0"/>
    <x v="23"/>
  </r>
  <r>
    <s v="BIHAR"/>
    <s v="23XTIMZ4271T9V4"/>
    <n v="1004"/>
    <d v="2020-10-10T00:00:00"/>
    <s v="Invoice"/>
    <n v="1566"/>
    <n v="78.300000000000011"/>
    <x v="0"/>
    <n v="80"/>
    <n v="125280"/>
    <n v="125201.7"/>
    <x v="0"/>
    <s v="Beverage"/>
    <s v="MADHYA PRADESH"/>
    <n v="35056.476000000002"/>
    <n v="0"/>
    <n v="0"/>
    <n v="35056.476000000002"/>
    <x v="0"/>
    <x v="24"/>
  </r>
  <r>
    <s v="BIHAR"/>
    <s v="11ZTCPL4224U4G5"/>
    <n v="1210"/>
    <d v="2020-11-11T00:00:00"/>
    <s v="Invoice"/>
    <n v="690"/>
    <n v="34.5"/>
    <x v="1"/>
    <n v="120"/>
    <n v="82800"/>
    <n v="82765.5"/>
    <x v="2"/>
    <s v="Juice"/>
    <s v="SIKKIM"/>
    <n v="9931.8599999999988"/>
    <n v="0"/>
    <n v="0"/>
    <n v="9931.8599999999988"/>
    <x v="0"/>
    <x v="25"/>
  </r>
  <r>
    <s v="BIHAR"/>
    <s v="19CSOHW2278A7Q9"/>
    <n v="1008"/>
    <d v="2020-11-11T00:00:00"/>
    <s v="Invoice"/>
    <n v="1660"/>
    <n v="83"/>
    <x v="1"/>
    <n v="90"/>
    <n v="149400"/>
    <n v="149317"/>
    <x v="4"/>
    <s v="Soap"/>
    <s v="WEST BENGAL"/>
    <n v="17918.04"/>
    <n v="0"/>
    <n v="0"/>
    <n v="17918.04"/>
    <x v="0"/>
    <x v="26"/>
  </r>
  <r>
    <s v="BIHAR"/>
    <s v="28WDPVT5346U3X9"/>
    <n v="1210"/>
    <d v="2020-02-02T00:00:00"/>
    <s v="Invoice"/>
    <n v="2363"/>
    <n v="118.15"/>
    <x v="1"/>
    <n v="120"/>
    <n v="283560"/>
    <n v="283441.84999999998"/>
    <x v="2"/>
    <s v="Juice"/>
    <s v="ANDHRA PRADESH(BEFORE DIVISION)"/>
    <n v="34013.021999999997"/>
    <n v="0"/>
    <n v="0"/>
    <n v="34013.021999999997"/>
    <x v="0"/>
    <x v="27"/>
  </r>
  <r>
    <s v="BIHAR"/>
    <s v="17DSFIR0488I9M4"/>
    <n v="1008"/>
    <d v="2020-05-05T00:00:00"/>
    <s v="Invoice"/>
    <n v="918"/>
    <n v="45.900000000000006"/>
    <x v="1"/>
    <n v="90"/>
    <n v="82620"/>
    <n v="82574.100000000006"/>
    <x v="4"/>
    <s v="Soap"/>
    <s v="MEGHLAYA"/>
    <n v="9908.8919999999998"/>
    <n v="0"/>
    <n v="0"/>
    <n v="9908.8919999999998"/>
    <x v="0"/>
    <x v="28"/>
  </r>
  <r>
    <s v="BIHAR"/>
    <s v="28CZNZF0942M7E5"/>
    <n v="1008"/>
    <d v="2020-05-05T00:00:00"/>
    <s v="Invoice"/>
    <n v="1728"/>
    <n v="86.4"/>
    <x v="1"/>
    <n v="90"/>
    <n v="155520"/>
    <n v="155433.60000000001"/>
    <x v="4"/>
    <s v="Soap"/>
    <s v="ANDHRA PRADESH(BEFORE DIVISION)"/>
    <n v="18652.031999999999"/>
    <n v="0"/>
    <n v="0"/>
    <n v="18652.031999999999"/>
    <x v="0"/>
    <x v="21"/>
  </r>
  <r>
    <s v="BIHAR"/>
    <s v="28ETWDV2926V2Y1"/>
    <n v="1008"/>
    <d v="2020-06-06T00:00:00"/>
    <s v="Invoice"/>
    <n v="1142"/>
    <n v="57.1"/>
    <x v="1"/>
    <n v="90"/>
    <n v="102780"/>
    <n v="102722.9"/>
    <x v="4"/>
    <s v="Soap"/>
    <s v="ANDHRA PRADESH(BEFORE DIVISION)"/>
    <n v="12326.748"/>
    <n v="0"/>
    <n v="0"/>
    <n v="12326.748"/>
    <x v="0"/>
    <x v="0"/>
  </r>
  <r>
    <s v="BIHAR"/>
    <s v="19TTWXT2113D2S2"/>
    <n v="1008"/>
    <d v="2020-06-06T00:00:00"/>
    <s v="Invoice"/>
    <n v="662"/>
    <n v="33.1"/>
    <x v="1"/>
    <n v="90"/>
    <n v="59580"/>
    <n v="59546.9"/>
    <x v="4"/>
    <s v="Soap"/>
    <s v="WEST BENGAL"/>
    <n v="7145.6279999999997"/>
    <n v="0"/>
    <n v="0"/>
    <n v="7145.6279999999997"/>
    <x v="0"/>
    <x v="1"/>
  </r>
  <r>
    <s v="BIHAR"/>
    <s v="12TJJSJ1298B2I6"/>
    <n v="1004"/>
    <d v="2020-10-10T00:00:00"/>
    <s v="Invoice"/>
    <n v="1295"/>
    <n v="64.75"/>
    <x v="0"/>
    <n v="80"/>
    <n v="103600"/>
    <n v="103535.25"/>
    <x v="0"/>
    <s v="Beverage"/>
    <s v="ARUNACHAL PRADESH"/>
    <n v="28989.870000000003"/>
    <n v="0"/>
    <n v="0"/>
    <n v="28989.870000000003"/>
    <x v="0"/>
    <x v="2"/>
  </r>
  <r>
    <s v="BIHAR"/>
    <s v="18GBTUU7216J9I6"/>
    <n v="1210"/>
    <d v="2020-10-10T00:00:00"/>
    <s v="Invoice"/>
    <n v="809"/>
    <n v="40.450000000000003"/>
    <x v="1"/>
    <n v="120"/>
    <n v="97080"/>
    <n v="97039.55"/>
    <x v="2"/>
    <s v="Juice"/>
    <s v="ASSAM"/>
    <n v="11644.745999999999"/>
    <n v="0"/>
    <n v="0"/>
    <n v="11644.745999999999"/>
    <x v="0"/>
    <x v="3"/>
  </r>
  <r>
    <s v="BIHAR"/>
    <s v="10DQHBZ9724D9O3"/>
    <n v="1310"/>
    <d v="2020-10-10T00:00:00"/>
    <s v="Invoice"/>
    <n v="2145"/>
    <n v="107.25"/>
    <x v="1"/>
    <n v="140"/>
    <n v="300300"/>
    <n v="300192.75"/>
    <x v="3"/>
    <s v="Shampoo"/>
    <s v="BIHAR"/>
    <n v="0"/>
    <n v="18011.564999999999"/>
    <n v="18011.564999999999"/>
    <n v="36023.129999999997"/>
    <x v="0"/>
    <x v="4"/>
  </r>
  <r>
    <s v="BIHAR"/>
    <s v="22KWHCU5675D9Z4"/>
    <n v="1310"/>
    <d v="2020-11-11T00:00:00"/>
    <s v="Invoice"/>
    <n v="1785"/>
    <n v="89.25"/>
    <x v="1"/>
    <n v="140"/>
    <n v="249900"/>
    <n v="249810.75"/>
    <x v="3"/>
    <s v="Shampoo"/>
    <s v="CHATTISGARH"/>
    <n v="29977.289999999997"/>
    <n v="0"/>
    <n v="0"/>
    <n v="29977.289999999997"/>
    <x v="0"/>
    <x v="5"/>
  </r>
  <r>
    <s v="BIHAR"/>
    <s v="26FLQIM3417P4K6"/>
    <n v="1004"/>
    <d v="2020-12-12T00:00:00"/>
    <s v="Invoice"/>
    <n v="1916"/>
    <n v="95.800000000000011"/>
    <x v="0"/>
    <n v="80"/>
    <n v="153280"/>
    <n v="153184.20000000001"/>
    <x v="0"/>
    <s v="Beverage"/>
    <s v="DADRA AND NAGAR HAVELI AND DAMAN AND DIU (NEWLY MERGED UT)"/>
    <n v="42891.576000000008"/>
    <n v="0"/>
    <n v="0"/>
    <n v="42891.576000000008"/>
    <x v="0"/>
    <x v="6"/>
  </r>
  <r>
    <s v="BIHAR"/>
    <s v="23CEECB7723Z0R6"/>
    <n v="1210"/>
    <d v="2020-12-12T00:00:00"/>
    <s v="Invoice"/>
    <n v="2852"/>
    <n v="142.6"/>
    <x v="1"/>
    <n v="120"/>
    <n v="342240"/>
    <n v="342097.4"/>
    <x v="2"/>
    <s v="Juice"/>
    <s v="MADHYA PRADESH"/>
    <n v="41051.688000000002"/>
    <n v="0"/>
    <n v="0"/>
    <n v="41051.688000000002"/>
    <x v="0"/>
    <x v="7"/>
  </r>
  <r>
    <s v="BIHAR"/>
    <s v="21YLFHF7484V9W5"/>
    <n v="1310"/>
    <d v="2020-12-12T00:00:00"/>
    <s v="Invoice"/>
    <n v="2729"/>
    <n v="136.45000000000002"/>
    <x v="1"/>
    <n v="140"/>
    <n v="382060"/>
    <n v="381923.55"/>
    <x v="3"/>
    <s v="Shampoo"/>
    <s v="ODISHA"/>
    <n v="45830.825999999994"/>
    <n v="0"/>
    <n v="0"/>
    <n v="45830.825999999994"/>
    <x v="0"/>
    <x v="8"/>
  </r>
  <r>
    <s v="BIHAR"/>
    <s v="10EBWDE4738G5A6"/>
    <n v="1004"/>
    <d v="2020-12-12T00:00:00"/>
    <s v="Invoice"/>
    <n v="1925"/>
    <n v="96.25"/>
    <x v="0"/>
    <n v="80"/>
    <n v="154000"/>
    <n v="153903.75"/>
    <x v="0"/>
    <s v="Beverage"/>
    <s v="BIHAR"/>
    <n v="0"/>
    <n v="21546.525000000001"/>
    <n v="21546.525000000001"/>
    <n v="43093.05"/>
    <x v="0"/>
    <x v="9"/>
  </r>
  <r>
    <s v="BIHAR"/>
    <s v="28DWIYA1847Y0Z4"/>
    <n v="1008"/>
    <d v="2020-12-12T00:00:00"/>
    <s v="Invoice"/>
    <n v="2013"/>
    <n v="100.65"/>
    <x v="1"/>
    <n v="90"/>
    <n v="181170"/>
    <n v="181069.35"/>
    <x v="4"/>
    <s v="Soap"/>
    <s v="ANDHRA PRADESH(BEFORE DIVISION)"/>
    <n v="21728.322"/>
    <n v="0"/>
    <n v="0"/>
    <n v="21728.322"/>
    <x v="0"/>
    <x v="10"/>
  </r>
  <r>
    <s v="BIHAR"/>
    <s v="14ZBPYT0481U5J0"/>
    <n v="1210"/>
    <d v="2020-12-12T00:00:00"/>
    <s v="Invoice"/>
    <n v="1055"/>
    <n v="52.75"/>
    <x v="1"/>
    <n v="120"/>
    <n v="126600"/>
    <n v="126547.25"/>
    <x v="2"/>
    <s v="Juice"/>
    <s v="MANIPUR"/>
    <n v="15185.67"/>
    <n v="0"/>
    <n v="0"/>
    <n v="15185.67"/>
    <x v="0"/>
    <x v="15"/>
  </r>
  <r>
    <s v="BIHAR"/>
    <s v="13XIIGF9343J7R6"/>
    <n v="1310"/>
    <d v="2020-12-12T00:00:00"/>
    <s v="Invoice"/>
    <n v="1084"/>
    <n v="54.2"/>
    <x v="1"/>
    <n v="140"/>
    <n v="151760"/>
    <n v="151705.79999999999"/>
    <x v="3"/>
    <s v="Shampoo"/>
    <s v="NAGALAND"/>
    <n v="18204.695999999996"/>
    <n v="0"/>
    <n v="0"/>
    <n v="18204.695999999996"/>
    <x v="0"/>
    <x v="16"/>
  </r>
  <r>
    <s v="BIHAR"/>
    <s v="11OBZPZ5817B3J1"/>
    <n v="1008"/>
    <d v="2020-10-10T00:00:00"/>
    <s v="Invoice"/>
    <n v="1566"/>
    <n v="78.300000000000011"/>
    <x v="1"/>
    <n v="90"/>
    <n v="140940"/>
    <n v="140861.70000000001"/>
    <x v="4"/>
    <s v="Soap"/>
    <s v="SIKKIM"/>
    <n v="16903.404000000002"/>
    <n v="0"/>
    <n v="0"/>
    <n v="16903.404000000002"/>
    <x v="0"/>
    <x v="17"/>
  </r>
  <r>
    <s v="BIHAR"/>
    <s v="21KNKZO7053B8J9"/>
    <n v="1210"/>
    <d v="2020-10-10T00:00:00"/>
    <s v="Invoice"/>
    <n v="2966"/>
    <n v="148.30000000000001"/>
    <x v="1"/>
    <n v="120"/>
    <n v="355920"/>
    <n v="355771.7"/>
    <x v="2"/>
    <s v="Juice"/>
    <s v="ODISHA"/>
    <n v="42692.603999999999"/>
    <n v="0"/>
    <n v="0"/>
    <n v="42692.603999999999"/>
    <x v="0"/>
    <x v="18"/>
  </r>
  <r>
    <s v="BIHAR"/>
    <s v="26KEIRO3147C9N4"/>
    <n v="1004"/>
    <d v="2020-10-10T00:00:00"/>
    <s v="Invoice"/>
    <n v="2877"/>
    <n v="143.85"/>
    <x v="0"/>
    <n v="80"/>
    <n v="230160"/>
    <n v="230016.15"/>
    <x v="0"/>
    <s v="Beverage"/>
    <s v="DADRA AND NAGAR HAVELI AND DAMAN AND DIU (NEWLY MERGED UT)"/>
    <n v="64404.522000000004"/>
    <n v="0"/>
    <n v="0"/>
    <n v="64404.522000000004"/>
    <x v="0"/>
    <x v="19"/>
  </r>
  <r>
    <s v="BIHAR"/>
    <s v="24UDGQG6061Y0X4"/>
    <n v="1004"/>
    <d v="2020-10-10T00:00:00"/>
    <s v="Invoice"/>
    <n v="809"/>
    <n v="40.450000000000003"/>
    <x v="0"/>
    <n v="80"/>
    <n v="64720"/>
    <n v="64679.55"/>
    <x v="0"/>
    <s v="Beverage"/>
    <s v="GUJARAT"/>
    <n v="18110.274000000001"/>
    <n v="0"/>
    <n v="0"/>
    <n v="18110.274000000001"/>
    <x v="0"/>
    <x v="20"/>
  </r>
  <r>
    <s v="BIHAR"/>
    <s v="12QORUL1863I2A1"/>
    <n v="1004"/>
    <d v="2020-10-10T00:00:00"/>
    <s v="Invoice"/>
    <n v="2145"/>
    <n v="107.25"/>
    <x v="0"/>
    <n v="80"/>
    <n v="171600"/>
    <n v="171492.75"/>
    <x v="0"/>
    <s v="Beverage"/>
    <s v="ARUNACHAL PRADESH"/>
    <n v="48017.97"/>
    <n v="0"/>
    <n v="0"/>
    <n v="48017.97"/>
    <x v="0"/>
    <x v="29"/>
  </r>
  <r>
    <s v="BIHAR"/>
    <s v="27IJRPP4519M2I1"/>
    <n v="1008"/>
    <d v="2020-12-12T00:00:00"/>
    <s v="Invoice"/>
    <n v="1055"/>
    <n v="52.75"/>
    <x v="1"/>
    <n v="90"/>
    <n v="94950"/>
    <n v="94897.25"/>
    <x v="4"/>
    <s v="Soap"/>
    <s v="MAHARASHTRA"/>
    <n v="11387.67"/>
    <n v="0"/>
    <n v="0"/>
    <n v="11387.67"/>
    <x v="0"/>
    <x v="30"/>
  </r>
  <r>
    <s v="BIHAR"/>
    <s v="11ZFNPR9588N6F0"/>
    <n v="1004"/>
    <d v="2020-12-12T00:00:00"/>
    <s v="Invoice"/>
    <n v="544"/>
    <n v="27.200000000000003"/>
    <x v="0"/>
    <n v="80"/>
    <n v="43520"/>
    <n v="43492.800000000003"/>
    <x v="0"/>
    <s v="Beverage"/>
    <s v="SIKKIM"/>
    <n v="12177.984000000002"/>
    <n v="0"/>
    <n v="0"/>
    <n v="12177.984000000002"/>
    <x v="0"/>
    <x v="31"/>
  </r>
  <r>
    <s v="BIHAR"/>
    <s v="19YLXXZ0009F7W7"/>
    <n v="1210"/>
    <d v="2020-12-12T00:00:00"/>
    <s v="Invoice"/>
    <n v="1084"/>
    <n v="54.2"/>
    <x v="1"/>
    <n v="120"/>
    <n v="130080"/>
    <n v="130025.8"/>
    <x v="2"/>
    <s v="Juice"/>
    <s v="WEST BENGAL"/>
    <n v="15603.096"/>
    <n v="0"/>
    <n v="0"/>
    <n v="15603.096"/>
    <x v="0"/>
    <x v="32"/>
  </r>
  <r>
    <s v="BIHAR"/>
    <s v="16PNIYT5544P7A0"/>
    <n v="1004"/>
    <d v="2020-06-06T00:00:00"/>
    <s v="Invoice"/>
    <n v="662"/>
    <n v="33.1"/>
    <x v="0"/>
    <n v="80"/>
    <n v="52960"/>
    <n v="52926.9"/>
    <x v="0"/>
    <s v="Beverage"/>
    <s v="TRIPURA"/>
    <n v="14819.532000000001"/>
    <n v="0"/>
    <n v="0"/>
    <n v="14819.532000000001"/>
    <x v="0"/>
    <x v="33"/>
  </r>
  <r>
    <s v="BIHAR"/>
    <s v="17JRZYP2190Y9G8"/>
    <n v="1008"/>
    <d v="2020-10-10T00:00:00"/>
    <s v="Credit Note"/>
    <n v="214"/>
    <n v="10.700000000000001"/>
    <x v="1"/>
    <n v="90"/>
    <n v="19260"/>
    <n v="19249.3"/>
    <x v="4"/>
    <s v="Soap"/>
    <s v="MEGHLAYA"/>
    <n v="2309.9159999999997"/>
    <n v="0"/>
    <n v="0"/>
    <n v="2309.9159999999997"/>
    <x v="2"/>
    <x v="34"/>
  </r>
  <r>
    <s v="BIHAR"/>
    <s v="19EXWNX8508S3B9"/>
    <n v="1310"/>
    <d v="2020-10-10T00:00:00"/>
    <s v="Invoice"/>
    <n v="2877"/>
    <n v="143.85"/>
    <x v="1"/>
    <n v="140"/>
    <n v="402780"/>
    <n v="402636.15"/>
    <x v="3"/>
    <s v="Shampoo"/>
    <s v="WEST BENGAL"/>
    <n v="48316.338000000003"/>
    <n v="0"/>
    <n v="0"/>
    <n v="48316.338000000003"/>
    <x v="0"/>
    <x v="35"/>
  </r>
  <r>
    <s v="BIHAR"/>
    <s v="22FVUIE4747X5L3"/>
    <n v="1004"/>
    <d v="2020-12-12T00:00:00"/>
    <s v="Invoice"/>
    <n v="2729"/>
    <n v="136.45000000000002"/>
    <x v="0"/>
    <n v="80"/>
    <n v="218320"/>
    <n v="218183.55"/>
    <x v="0"/>
    <s v="Beverage"/>
    <s v="CHATTISGARH"/>
    <n v="61091.394"/>
    <n v="0"/>
    <n v="0"/>
    <n v="61091.394"/>
    <x v="0"/>
    <x v="36"/>
  </r>
  <r>
    <s v="BIHAR"/>
    <s v="19EDGIO1111H6Y3"/>
    <n v="1310"/>
    <d v="2020-12-12T00:00:00"/>
    <s v="Credit Note"/>
    <n v="266"/>
    <n v="13.3"/>
    <x v="1"/>
    <n v="140"/>
    <n v="37240"/>
    <n v="37226.699999999997"/>
    <x v="3"/>
    <s v="Shampoo"/>
    <s v="WEST BENGAL"/>
    <n v="4467.2039999999997"/>
    <n v="0"/>
    <n v="0"/>
    <n v="4467.2039999999997"/>
    <x v="2"/>
    <x v="37"/>
  </r>
  <r>
    <s v="BIHAR"/>
    <s v="27LVZMG3183C6M7"/>
    <n v="1004"/>
    <d v="2020-12-12T00:00:00"/>
    <s v="Invoice"/>
    <n v="1940"/>
    <n v="97"/>
    <x v="0"/>
    <n v="80"/>
    <n v="155200"/>
    <n v="155103"/>
    <x v="0"/>
    <s v="Beverage"/>
    <s v="MAHARASHTRA"/>
    <n v="43428.840000000004"/>
    <n v="0"/>
    <n v="0"/>
    <n v="43428.840000000004"/>
    <x v="0"/>
    <x v="38"/>
  </r>
  <r>
    <s v="BIHAR"/>
    <s v="24VDEJG0527H5N9"/>
    <n v="1008"/>
    <d v="2020-03-03T00:00:00"/>
    <s v="Credit Note"/>
    <n v="259"/>
    <n v="12.950000000000001"/>
    <x v="1"/>
    <n v="90"/>
    <n v="23310"/>
    <n v="23297.05"/>
    <x v="4"/>
    <s v="Soap"/>
    <s v="GUJARAT"/>
    <n v="2795.6459999999997"/>
    <n v="0"/>
    <n v="0"/>
    <n v="2795.6459999999997"/>
    <x v="2"/>
    <x v="39"/>
  </r>
  <r>
    <s v="BIHAR"/>
    <s v="19YPFOJ4134E8L2"/>
    <n v="1310"/>
    <d v="2020-03-03T00:00:00"/>
    <s v="Invoice"/>
    <n v="1101"/>
    <n v="55.050000000000004"/>
    <x v="1"/>
    <n v="140"/>
    <n v="154140"/>
    <n v="154084.95000000001"/>
    <x v="3"/>
    <s v="Shampoo"/>
    <s v="WEST BENGAL"/>
    <n v="18490.194"/>
    <n v="0"/>
    <n v="0"/>
    <n v="18490.194"/>
    <x v="0"/>
    <x v="40"/>
  </r>
  <r>
    <s v="BIHAR"/>
    <s v="14NYEDE1419I4U0"/>
    <n v="1210"/>
    <d v="2020-05-05T00:00:00"/>
    <s v="Invoice"/>
    <n v="2276"/>
    <n v="113.80000000000001"/>
    <x v="1"/>
    <n v="120"/>
    <n v="273120"/>
    <n v="273006.2"/>
    <x v="2"/>
    <s v="Juice"/>
    <s v="MANIPUR"/>
    <n v="32760.743999999999"/>
    <n v="0"/>
    <n v="0"/>
    <n v="32760.743999999999"/>
    <x v="0"/>
    <x v="41"/>
  </r>
  <r>
    <s v="BIHAR"/>
    <s v="12KJWCU8084R4N9"/>
    <n v="1008"/>
    <d v="2020-10-10T00:00:00"/>
    <s v="Invoice"/>
    <n v="2966"/>
    <n v="148.30000000000001"/>
    <x v="1"/>
    <n v="90"/>
    <n v="266940"/>
    <n v="266791.7"/>
    <x v="4"/>
    <s v="Soap"/>
    <s v="ARUNACHAL PRADESH"/>
    <n v="32015.004000000001"/>
    <n v="0"/>
    <n v="0"/>
    <n v="32015.004000000001"/>
    <x v="0"/>
    <x v="42"/>
  </r>
  <r>
    <s v="BIHAR"/>
    <s v="13ICJJY9723G7R4"/>
    <n v="1001"/>
    <d v="2020-11-11T00:00:00"/>
    <s v="Invoice"/>
    <n v="1236"/>
    <n v="61.800000000000004"/>
    <x v="1"/>
    <n v="45"/>
    <n v="55620"/>
    <n v="55558.2"/>
    <x v="1"/>
    <s v="Oil"/>
    <s v="NAGALAND"/>
    <n v="6666.9839999999995"/>
    <n v="0"/>
    <n v="0"/>
    <n v="6666.9839999999995"/>
    <x v="0"/>
    <x v="43"/>
  </r>
  <r>
    <s v="BIHAR"/>
    <s v="13KXZTO6266Q1S5"/>
    <n v="1210"/>
    <d v="2020-11-11T00:00:00"/>
    <s v="Invoice"/>
    <n v="941"/>
    <n v="47.050000000000004"/>
    <x v="1"/>
    <n v="120"/>
    <n v="112920"/>
    <n v="112872.95"/>
    <x v="2"/>
    <s v="Juice"/>
    <s v="NAGALAND"/>
    <n v="13544.753999999999"/>
    <n v="0"/>
    <n v="0"/>
    <n v="13544.753999999999"/>
    <x v="0"/>
    <x v="44"/>
  </r>
  <r>
    <s v="BIHAR"/>
    <s v="23CFGSI4816M5J5"/>
    <n v="1001"/>
    <d v="2020-12-12T00:00:00"/>
    <s v="Invoice"/>
    <n v="1916"/>
    <n v="95.800000000000011"/>
    <x v="1"/>
    <n v="45"/>
    <n v="86220"/>
    <n v="86124.2"/>
    <x v="1"/>
    <s v="Oil"/>
    <s v="MADHYA PRADESH"/>
    <n v="10334.903999999999"/>
    <n v="0"/>
    <n v="0"/>
    <n v="10334.903999999999"/>
    <x v="0"/>
    <x v="45"/>
  </r>
  <r>
    <s v="BIHAR"/>
    <s v="26JHHVW4591O2U2"/>
    <n v="1008"/>
    <d v="2020-04-04T00:00:00"/>
    <s v="Invoice"/>
    <n v="4243.5"/>
    <n v="212.17500000000001"/>
    <x v="1"/>
    <n v="90"/>
    <n v="381915"/>
    <n v="381702.82500000001"/>
    <x v="4"/>
    <s v="Soap"/>
    <s v="DADRA AND NAGAR HAVELI AND DAMAN AND DIU (NEWLY MERGED UT)"/>
    <n v="45804.339"/>
    <n v="0"/>
    <n v="0"/>
    <n v="45804.339"/>
    <x v="0"/>
    <x v="46"/>
  </r>
  <r>
    <s v="BIHAR"/>
    <s v="11GPBBU7571I9Z3"/>
    <n v="1001"/>
    <d v="2020-04-04T00:00:00"/>
    <s v="Invoice"/>
    <n v="2580"/>
    <n v="129"/>
    <x v="1"/>
    <n v="45"/>
    <n v="116100"/>
    <n v="115971"/>
    <x v="1"/>
    <s v="Oil"/>
    <s v="SIKKIM"/>
    <n v="13916.519999999999"/>
    <n v="0"/>
    <n v="0"/>
    <n v="13916.519999999999"/>
    <x v="0"/>
    <x v="47"/>
  </r>
  <r>
    <s v="BIHAR"/>
    <s v="24KCXIS9978V0R9"/>
    <n v="1008"/>
    <d v="2020-06-06T00:00:00"/>
    <s v="Invoice"/>
    <n v="689"/>
    <n v="34.450000000000003"/>
    <x v="1"/>
    <n v="90"/>
    <n v="62010"/>
    <n v="61975.55"/>
    <x v="4"/>
    <s v="Soap"/>
    <s v="GUJARAT"/>
    <n v="7437.0659999999998"/>
    <n v="0"/>
    <n v="0"/>
    <n v="7437.0659999999998"/>
    <x v="0"/>
    <x v="48"/>
  </r>
  <r>
    <s v="BIHAR"/>
    <s v="26RDLCD8219A9Z9"/>
    <n v="1001"/>
    <d v="2020-09-09T00:00:00"/>
    <s v="Invoice"/>
    <n v="1947"/>
    <n v="97.350000000000009"/>
    <x v="1"/>
    <n v="45"/>
    <n v="87615"/>
    <n v="87517.65"/>
    <x v="1"/>
    <s v="Oil"/>
    <s v="DADRA AND NAGAR HAVELI AND DAMAN AND DIU (NEWLY MERGED UT)"/>
    <n v="10502.117999999999"/>
    <n v="0"/>
    <n v="0"/>
    <n v="10502.117999999999"/>
    <x v="0"/>
    <x v="49"/>
  </r>
  <r>
    <s v="BIHAR"/>
    <m/>
    <n v="1008"/>
    <d v="2020-12-12T00:00:00"/>
    <s v="Invoice"/>
    <n v="908"/>
    <n v="45.400000000000006"/>
    <x v="1"/>
    <n v="90"/>
    <n v="81720"/>
    <n v="81674.600000000006"/>
    <x v="4"/>
    <s v="Soap"/>
    <s v="No GST Number Available"/>
    <n v="9800.9520000000011"/>
    <n v="0"/>
    <n v="0"/>
    <n v="9800.9520000000011"/>
    <x v="1"/>
    <x v="12"/>
  </r>
  <r>
    <s v="BIHAR"/>
    <s v="21SGJGG6555R5J7"/>
    <n v="1310"/>
    <d v="2020-02-02T00:00:00"/>
    <s v="Invoice"/>
    <n v="1958"/>
    <n v="97.9"/>
    <x v="1"/>
    <n v="140"/>
    <n v="274120"/>
    <n v="274022.09999999998"/>
    <x v="3"/>
    <s v="Shampoo"/>
    <s v="ODISHA"/>
    <n v="32882.651999999995"/>
    <n v="0"/>
    <n v="0"/>
    <n v="32882.651999999995"/>
    <x v="0"/>
    <x v="50"/>
  </r>
  <r>
    <s v="BIHAR"/>
    <s v="28QNIVA8691N1X0"/>
    <n v="1310"/>
    <d v="2020-06-06T00:00:00"/>
    <s v="Invoice"/>
    <n v="1901"/>
    <n v="95.050000000000011"/>
    <x v="1"/>
    <n v="140"/>
    <n v="266140"/>
    <n v="266044.95"/>
    <x v="3"/>
    <s v="Shampoo"/>
    <s v="ANDHRA PRADESH(BEFORE DIVISION)"/>
    <n v="31925.394"/>
    <n v="0"/>
    <n v="0"/>
    <n v="31925.394"/>
    <x v="0"/>
    <x v="51"/>
  </r>
  <r>
    <s v="BIHAR"/>
    <s v="13QAOJZ0096K2E4"/>
    <n v="1210"/>
    <d v="2020-09-09T00:00:00"/>
    <s v="Invoice"/>
    <n v="544"/>
    <n v="27.200000000000003"/>
    <x v="1"/>
    <n v="120"/>
    <n v="65280"/>
    <n v="65252.800000000003"/>
    <x v="2"/>
    <s v="Juice"/>
    <s v="NAGALAND"/>
    <n v="7830.3360000000002"/>
    <n v="0"/>
    <n v="0"/>
    <n v="7830.3360000000002"/>
    <x v="0"/>
    <x v="52"/>
  </r>
  <r>
    <s v="BIHAR"/>
    <s v="15NNGYG4889P0X1"/>
    <n v="1210"/>
    <d v="2020-09-09T00:00:00"/>
    <s v="Invoice"/>
    <n v="1797"/>
    <n v="89.850000000000009"/>
    <x v="1"/>
    <n v="120"/>
    <n v="215640"/>
    <n v="215550.15"/>
    <x v="2"/>
    <s v="Juice"/>
    <s v="MIZORAM"/>
    <n v="25866.018"/>
    <n v="0"/>
    <n v="0"/>
    <n v="25866.018"/>
    <x v="0"/>
    <x v="53"/>
  </r>
  <r>
    <s v="BIHAR"/>
    <s v="26VDAJN0809E6T8"/>
    <n v="1310"/>
    <d v="2020-12-12T00:00:00"/>
    <s v="Invoice"/>
    <n v="1287"/>
    <n v="64.350000000000009"/>
    <x v="1"/>
    <n v="140"/>
    <n v="180180"/>
    <n v="180115.65"/>
    <x v="3"/>
    <s v="Shampoo"/>
    <s v="DADRA AND NAGAR HAVELI AND DAMAN AND DIU (NEWLY MERGED UT)"/>
    <n v="21613.877999999997"/>
    <n v="0"/>
    <n v="0"/>
    <n v="21613.877999999997"/>
    <x v="0"/>
    <x v="54"/>
  </r>
  <r>
    <s v="BIHAR"/>
    <s v="17UXCXA4795V0R8"/>
    <n v="1001"/>
    <d v="2020-12-12T00:00:00"/>
    <s v="Invoice"/>
    <n v="1706"/>
    <n v="85.300000000000011"/>
    <x v="1"/>
    <n v="45"/>
    <n v="76770"/>
    <n v="76684.7"/>
    <x v="1"/>
    <s v="Oil"/>
    <s v="MEGHLAYA"/>
    <n v="9202.1639999999989"/>
    <n v="0"/>
    <n v="0"/>
    <n v="9202.1639999999989"/>
    <x v="0"/>
    <x v="45"/>
  </r>
  <r>
    <s v="BIHAR"/>
    <s v="11OFPPW1397L3F2"/>
    <n v="1004"/>
    <d v="2020-01-01T00:00:00"/>
    <s v="Invoice"/>
    <n v="2434.5"/>
    <n v="121.72500000000001"/>
    <x v="0"/>
    <n v="80"/>
    <n v="194760"/>
    <n v="194638.27499999999"/>
    <x v="0"/>
    <s v="Beverage"/>
    <s v="SIKKIM"/>
    <n v="54498.717000000004"/>
    <n v="0"/>
    <n v="0"/>
    <n v="54498.717000000004"/>
    <x v="0"/>
    <x v="55"/>
  </r>
  <r>
    <s v="BIHAR"/>
    <s v="26ORHAR0202W3B0"/>
    <n v="1004"/>
    <d v="2020-03-03T00:00:00"/>
    <s v="Invoice"/>
    <n v="1774"/>
    <n v="88.7"/>
    <x v="0"/>
    <n v="80"/>
    <n v="141920"/>
    <n v="141831.29999999999"/>
    <x v="0"/>
    <s v="Beverage"/>
    <s v="DADRA AND NAGAR HAVELI AND DAMAN AND DIU (NEWLY MERGED UT)"/>
    <n v="39712.764000000003"/>
    <n v="0"/>
    <n v="0"/>
    <n v="39712.764000000003"/>
    <x v="0"/>
    <x v="56"/>
  </r>
  <r>
    <s v="BIHAR"/>
    <s v="28PFNYU0904L2Y1"/>
    <n v="1001"/>
    <d v="2020-06-06T00:00:00"/>
    <s v="Invoice"/>
    <n v="1901"/>
    <n v="95.050000000000011"/>
    <x v="1"/>
    <n v="45"/>
    <n v="85545"/>
    <n v="85449.95"/>
    <x v="1"/>
    <s v="Oil"/>
    <s v="ANDHRA PRADESH(BEFORE DIVISION)"/>
    <n v="10253.993999999999"/>
    <n v="0"/>
    <n v="0"/>
    <n v="10253.993999999999"/>
    <x v="0"/>
    <x v="57"/>
  </r>
  <r>
    <s v="BIHAR"/>
    <s v="14MCDVW2738F7A2"/>
    <n v="1210"/>
    <d v="2020-06-06T00:00:00"/>
    <s v="Invoice"/>
    <n v="689"/>
    <n v="34.450000000000003"/>
    <x v="1"/>
    <n v="120"/>
    <n v="82680"/>
    <n v="82645.55"/>
    <x v="2"/>
    <s v="Juice"/>
    <s v="MANIPUR"/>
    <n v="9917.4660000000003"/>
    <n v="0"/>
    <n v="0"/>
    <n v="9917.4660000000003"/>
    <x v="0"/>
    <x v="58"/>
  </r>
  <r>
    <s v="BIHAR"/>
    <s v="11EUMCJ4598Q1L2"/>
    <n v="1210"/>
    <d v="2020-06-06T00:00:00"/>
    <s v="Invoice"/>
    <n v="1570"/>
    <n v="78.5"/>
    <x v="1"/>
    <n v="120"/>
    <n v="188400"/>
    <n v="188321.5"/>
    <x v="2"/>
    <s v="Juice"/>
    <s v="SIKKIM"/>
    <n v="22598.579999999998"/>
    <n v="0"/>
    <n v="0"/>
    <n v="22598.579999999998"/>
    <x v="0"/>
    <x v="45"/>
  </r>
  <r>
    <s v="BIHAR"/>
    <s v="14GIRLK8426Q5O9"/>
    <n v="1210"/>
    <d v="2020-07-07T00:00:00"/>
    <s v="Invoice"/>
    <n v="1369.5"/>
    <n v="68.475000000000009"/>
    <x v="1"/>
    <n v="120"/>
    <n v="164340"/>
    <n v="164271.52499999999"/>
    <x v="2"/>
    <s v="Juice"/>
    <s v="MANIPUR"/>
    <n v="19712.582999999999"/>
    <n v="0"/>
    <n v="0"/>
    <n v="19712.582999999999"/>
    <x v="0"/>
    <x v="59"/>
  </r>
  <r>
    <s v="BIHAR"/>
    <s v="26GVNSC4702N1K5"/>
    <n v="1001"/>
    <d v="2020-10-10T00:00:00"/>
    <s v="Invoice"/>
    <n v="2009"/>
    <n v="100.45"/>
    <x v="1"/>
    <n v="45"/>
    <n v="90405"/>
    <n v="90304.55"/>
    <x v="1"/>
    <s v="Oil"/>
    <s v="DADRA AND NAGAR HAVELI AND DAMAN AND DIU (NEWLY MERGED UT)"/>
    <n v="10836.546"/>
    <n v="0"/>
    <n v="0"/>
    <n v="10836.546"/>
    <x v="0"/>
    <x v="60"/>
  </r>
  <r>
    <s v="BIHAR"/>
    <s v="23XJRXB1256A8F5"/>
    <n v="1004"/>
    <d v="2020-10-10T00:00:00"/>
    <s v="Invoice"/>
    <n v="1945"/>
    <n v="97.25"/>
    <x v="0"/>
    <n v="80"/>
    <n v="155600"/>
    <n v="155502.75"/>
    <x v="0"/>
    <s v="Beverage"/>
    <s v="MADHYA PRADESH"/>
    <n v="43540.770000000004"/>
    <n v="0"/>
    <n v="0"/>
    <n v="43540.770000000004"/>
    <x v="0"/>
    <x v="61"/>
  </r>
  <r>
    <s v="BIHAR"/>
    <s v="11ZYYUW1837O4U6"/>
    <n v="1001"/>
    <d v="2020-12-12T00:00:00"/>
    <s v="Invoice"/>
    <n v="1287"/>
    <n v="64.350000000000009"/>
    <x v="1"/>
    <n v="45"/>
    <n v="57915"/>
    <n v="57850.65"/>
    <x v="1"/>
    <s v="Oil"/>
    <s v="SIKKIM"/>
    <n v="6942.0779999999995"/>
    <n v="0"/>
    <n v="0"/>
    <n v="6942.0779999999995"/>
    <x v="0"/>
    <x v="62"/>
  </r>
  <r>
    <s v="BIHAR"/>
    <s v="19EYQKY0659P8F9"/>
    <n v="1310"/>
    <d v="2020-12-12T00:00:00"/>
    <s v="Invoice"/>
    <n v="1706"/>
    <n v="85.300000000000011"/>
    <x v="1"/>
    <n v="140"/>
    <n v="238840"/>
    <n v="238754.7"/>
    <x v="3"/>
    <s v="Shampoo"/>
    <s v="WEST BENGAL"/>
    <n v="28650.564000000002"/>
    <n v="0"/>
    <n v="0"/>
    <n v="28650.564000000002"/>
    <x v="0"/>
    <x v="63"/>
  </r>
  <r>
    <s v="BIHAR"/>
    <s v="10RMIRP3366G0P5"/>
    <n v="1001"/>
    <d v="2020-10-10T00:00:00"/>
    <s v="Invoice"/>
    <n v="2009"/>
    <n v="100.45"/>
    <x v="1"/>
    <n v="45"/>
    <n v="90405"/>
    <n v="90304.55"/>
    <x v="1"/>
    <s v="Oil"/>
    <s v="BIHAR"/>
    <n v="0"/>
    <n v="5418.2730000000001"/>
    <n v="5418.2730000000001"/>
    <n v="10836.546"/>
    <x v="0"/>
    <x v="64"/>
  </r>
  <r>
    <s v="BIHAR"/>
    <s v="22NCVMQ7930U6R5"/>
    <n v="1004"/>
    <d v="2020-02-02T00:00:00"/>
    <s v="Invoice"/>
    <n v="2844"/>
    <n v="142.20000000000002"/>
    <x v="0"/>
    <n v="80"/>
    <n v="227520"/>
    <n v="227377.8"/>
    <x v="0"/>
    <s v="Beverage"/>
    <s v="CHATTISGARH"/>
    <n v="63665.784"/>
    <n v="0"/>
    <n v="0"/>
    <n v="63665.784"/>
    <x v="0"/>
    <x v="65"/>
  </r>
  <r>
    <s v="BIHAR"/>
    <s v="22NRLBI4747N0E0"/>
    <n v="1004"/>
    <d v="2020-04-04T00:00:00"/>
    <s v="Invoice"/>
    <n v="1916"/>
    <n v="95.800000000000011"/>
    <x v="0"/>
    <n v="80"/>
    <n v="153280"/>
    <n v="153184.20000000001"/>
    <x v="0"/>
    <s v="Beverage"/>
    <s v="CHATTISGARH"/>
    <n v="42891.576000000008"/>
    <n v="0"/>
    <n v="0"/>
    <n v="42891.576000000008"/>
    <x v="0"/>
    <x v="66"/>
  </r>
  <r>
    <s v="BIHAR"/>
    <s v="13EIUNR9674V3S6"/>
    <n v="1001"/>
    <d v="2020-06-06T00:00:00"/>
    <s v="Invoice"/>
    <n v="1570"/>
    <n v="78.5"/>
    <x v="1"/>
    <n v="45"/>
    <n v="70650"/>
    <n v="70571.5"/>
    <x v="1"/>
    <s v="Oil"/>
    <s v="NAGALAND"/>
    <n v="8468.58"/>
    <n v="0"/>
    <n v="0"/>
    <n v="8468.58"/>
    <x v="0"/>
    <x v="67"/>
  </r>
  <r>
    <s v="BIHAR"/>
    <s v="26YOROP8080F6U4"/>
    <n v="1001"/>
    <d v="2020-08-08T00:00:00"/>
    <s v="Invoice"/>
    <n v="1874"/>
    <n v="93.7"/>
    <x v="1"/>
    <n v="45"/>
    <n v="84330"/>
    <n v="84236.3"/>
    <x v="1"/>
    <s v="Oil"/>
    <s v="DADRA AND NAGAR HAVELI AND DAMAN AND DIU (NEWLY MERGED UT)"/>
    <n v="10108.356"/>
    <n v="0"/>
    <n v="0"/>
    <n v="10108.356"/>
    <x v="0"/>
    <x v="68"/>
  </r>
  <r>
    <s v="BIHAR"/>
    <s v="26ZEDLO5410V0D1"/>
    <n v="1310"/>
    <d v="2020-08-08T00:00:00"/>
    <s v="Invoice"/>
    <n v="1642"/>
    <n v="82.100000000000009"/>
    <x v="1"/>
    <n v="140"/>
    <n v="229880"/>
    <n v="229797.9"/>
    <x v="3"/>
    <s v="Shampoo"/>
    <s v="DADRA AND NAGAR HAVELI AND DAMAN AND DIU (NEWLY MERGED UT)"/>
    <n v="27575.748"/>
    <n v="0"/>
    <n v="0"/>
    <n v="27575.748"/>
    <x v="0"/>
    <x v="69"/>
  </r>
  <r>
    <s v="BIHAR"/>
    <s v="26HKEOE1026J5Y5"/>
    <n v="1210"/>
    <d v="2020-10-10T00:00:00"/>
    <s v="Invoice"/>
    <n v="1945"/>
    <n v="97.25"/>
    <x v="1"/>
    <n v="120"/>
    <n v="233400"/>
    <n v="233302.75"/>
    <x v="2"/>
    <s v="Juice"/>
    <s v="DADRA AND NAGAR HAVELI AND DAMAN AND DIU (NEWLY MERGED UT)"/>
    <n v="27996.329999999998"/>
    <n v="0"/>
    <n v="0"/>
    <n v="27996.329999999998"/>
    <x v="0"/>
    <x v="70"/>
  </r>
  <r>
    <s v="BIHAR"/>
    <s v="23CAPHB8044W5B5"/>
    <n v="1310"/>
    <d v="2020-05-05T00:00:00"/>
    <s v="Invoice"/>
    <n v="831"/>
    <n v="41.550000000000004"/>
    <x v="1"/>
    <n v="140"/>
    <n v="116340"/>
    <n v="116298.45"/>
    <x v="3"/>
    <s v="Shampoo"/>
    <s v="MADHYA PRADESH"/>
    <n v="13955.813999999998"/>
    <n v="0"/>
    <n v="0"/>
    <n v="13955.813999999998"/>
    <x v="0"/>
    <x v="71"/>
  </r>
  <r>
    <s v="BIHAR"/>
    <s v="26JHCEE7914I3W8"/>
    <n v="1004"/>
    <d v="2020-09-09T00:00:00"/>
    <s v="Invoice"/>
    <n v="1760"/>
    <n v="88"/>
    <x v="0"/>
    <n v="80"/>
    <n v="140800"/>
    <n v="140712"/>
    <x v="0"/>
    <s v="Beverage"/>
    <s v="DADRA AND NAGAR HAVELI AND DAMAN AND DIU (NEWLY MERGED UT)"/>
    <n v="39399.360000000001"/>
    <n v="0"/>
    <n v="0"/>
    <n v="39399.360000000001"/>
    <x v="0"/>
    <x v="72"/>
  </r>
  <r>
    <s v="BIHAR"/>
    <s v="17GAMJL0913S5Q6"/>
    <n v="1310"/>
    <d v="2020-04-04T00:00:00"/>
    <s v="Invoice"/>
    <n v="3850.5"/>
    <n v="192.52500000000001"/>
    <x v="1"/>
    <n v="140"/>
    <n v="539070"/>
    <n v="538877.47499999998"/>
    <x v="3"/>
    <s v="Shampoo"/>
    <s v="MEGHLAYA"/>
    <n v="64665.296999999991"/>
    <n v="0"/>
    <n v="0"/>
    <n v="64665.296999999991"/>
    <x v="0"/>
    <x v="73"/>
  </r>
  <r>
    <s v="BIHAR"/>
    <s v="16AGVDR0635D2V1"/>
    <n v="1008"/>
    <d v="2020-01-01T00:00:00"/>
    <s v="Invoice"/>
    <n v="2479"/>
    <n v="123.95"/>
    <x v="1"/>
    <n v="90"/>
    <n v="223110"/>
    <n v="222986.05"/>
    <x v="4"/>
    <s v="Soap"/>
    <s v="TRIPURA"/>
    <n v="26758.325999999997"/>
    <n v="0"/>
    <n v="0"/>
    <n v="26758.325999999997"/>
    <x v="0"/>
    <x v="74"/>
  </r>
  <r>
    <s v="BIHAR"/>
    <s v="24MLSJM7147A6H5"/>
    <n v="1004"/>
    <d v="2020-10-10T00:00:00"/>
    <s v="Invoice"/>
    <n v="2031"/>
    <n v="101.55000000000001"/>
    <x v="0"/>
    <n v="80"/>
    <n v="162480"/>
    <n v="162378.45000000001"/>
    <x v="0"/>
    <s v="Beverage"/>
    <s v="GUJARAT"/>
    <n v="45465.966000000008"/>
    <n v="0"/>
    <n v="0"/>
    <n v="45465.966000000008"/>
    <x v="0"/>
    <x v="75"/>
  </r>
  <r>
    <s v="BIHAR"/>
    <s v="26LMBKX6441F7J4"/>
    <n v="1008"/>
    <d v="2020-10-10T00:00:00"/>
    <s v="Invoice"/>
    <n v="2031"/>
    <n v="101.55000000000001"/>
    <x v="1"/>
    <n v="90"/>
    <n v="182790"/>
    <n v="182688.45"/>
    <x v="4"/>
    <s v="Soap"/>
    <s v="DADRA AND NAGAR HAVELI AND DAMAN AND DIU (NEWLY MERGED UT)"/>
    <n v="21922.614000000001"/>
    <n v="0"/>
    <n v="0"/>
    <n v="21922.614000000001"/>
    <x v="0"/>
    <x v="76"/>
  </r>
  <r>
    <s v="BIHAR"/>
    <s v="18NJTEQ3291Q4G9"/>
    <n v="1001"/>
    <d v="2020-12-12T00:00:00"/>
    <s v="Invoice"/>
    <n v="2261"/>
    <n v="113.05000000000001"/>
    <x v="1"/>
    <n v="45"/>
    <n v="101745"/>
    <n v="101631.95"/>
    <x v="1"/>
    <s v="Oil"/>
    <s v="ASSAM"/>
    <n v="12195.833999999999"/>
    <n v="0"/>
    <n v="0"/>
    <n v="12195.833999999999"/>
    <x v="0"/>
    <x v="77"/>
  </r>
  <r>
    <s v="BIHAR"/>
    <s v="15VRGQP1466Q8S3"/>
    <n v="1004"/>
    <d v="2020-09-09T00:00:00"/>
    <s v="Invoice"/>
    <n v="736"/>
    <n v="36.800000000000004"/>
    <x v="0"/>
    <n v="80"/>
    <n v="58880"/>
    <n v="58843.199999999997"/>
    <x v="0"/>
    <s v="Beverage"/>
    <s v="MIZORAM"/>
    <n v="16476.096000000001"/>
    <n v="0"/>
    <n v="0"/>
    <n v="16476.096000000001"/>
    <x v="0"/>
    <x v="78"/>
  </r>
  <r>
    <s v="BIHAR"/>
    <s v="11WURVZ2195K5C2"/>
    <n v="1004"/>
    <d v="2020-10-10T00:00:00"/>
    <s v="Invoice"/>
    <n v="2851"/>
    <n v="142.55000000000001"/>
    <x v="0"/>
    <n v="80"/>
    <n v="228080"/>
    <n v="227937.45"/>
    <x v="0"/>
    <s v="Beverage"/>
    <s v="SIKKIM"/>
    <n v="63822.486000000012"/>
    <n v="0"/>
    <n v="0"/>
    <n v="63822.486000000012"/>
    <x v="0"/>
    <x v="79"/>
  </r>
  <r>
    <s v="BIHAR"/>
    <s v="13ZJRGK0556V2Z1"/>
    <n v="1310"/>
    <d v="2020-10-10T00:00:00"/>
    <s v="Invoice"/>
    <n v="2021"/>
    <n v="101.05000000000001"/>
    <x v="1"/>
    <n v="140"/>
    <n v="282940"/>
    <n v="282838.95"/>
    <x v="3"/>
    <s v="Shampoo"/>
    <s v="NAGALAND"/>
    <n v="33940.673999999999"/>
    <n v="0"/>
    <n v="0"/>
    <n v="33940.673999999999"/>
    <x v="0"/>
    <x v="80"/>
  </r>
  <r>
    <s v="BIHAR"/>
    <s v="15JRRKA1341I2P8"/>
    <n v="1004"/>
    <d v="2020-12-12T00:00:00"/>
    <s v="Invoice"/>
    <n v="274"/>
    <n v="13.700000000000001"/>
    <x v="0"/>
    <n v="80"/>
    <n v="21920"/>
    <n v="21906.3"/>
    <x v="0"/>
    <s v="Beverage"/>
    <s v="MIZORAM"/>
    <n v="6133.7640000000001"/>
    <n v="0"/>
    <n v="0"/>
    <n v="6133.7640000000001"/>
    <x v="0"/>
    <x v="81"/>
  </r>
  <r>
    <s v="BIHAR"/>
    <s v="26ZXTEO1205K8O6"/>
    <n v="1004"/>
    <d v="2020-03-03T00:00:00"/>
    <s v="Invoice"/>
    <n v="1967"/>
    <n v="98.350000000000009"/>
    <x v="0"/>
    <n v="80"/>
    <n v="157360"/>
    <n v="157261.65"/>
    <x v="0"/>
    <s v="Beverage"/>
    <s v="DADRA AND NAGAR HAVELI AND DAMAN AND DIU (NEWLY MERGED UT)"/>
    <n v="44033.262000000002"/>
    <n v="0"/>
    <n v="0"/>
    <n v="44033.262000000002"/>
    <x v="0"/>
    <x v="82"/>
  </r>
  <r>
    <s v="BIHAR"/>
    <s v="22SBQXS0935G5R7"/>
    <n v="1004"/>
    <d v="2020-08-08T00:00:00"/>
    <s v="Invoice"/>
    <n v="1859"/>
    <n v="92.95"/>
    <x v="0"/>
    <n v="80"/>
    <n v="148720"/>
    <n v="148627.04999999999"/>
    <x v="0"/>
    <s v="Beverage"/>
    <s v="CHATTISGARH"/>
    <n v="41615.574000000001"/>
    <n v="0"/>
    <n v="0"/>
    <n v="41615.574000000001"/>
    <x v="0"/>
    <x v="83"/>
  </r>
  <r>
    <s v="BIHAR"/>
    <s v="10FEVMG9736H2G0"/>
    <n v="1008"/>
    <d v="2020-10-10T00:00:00"/>
    <s v="Invoice"/>
    <n v="2851"/>
    <n v="142.55000000000001"/>
    <x v="1"/>
    <n v="90"/>
    <n v="256590"/>
    <n v="256447.45"/>
    <x v="4"/>
    <s v="Soap"/>
    <s v="BIHAR"/>
    <n v="0"/>
    <n v="15386.847"/>
    <n v="15386.847"/>
    <n v="30773.694"/>
    <x v="0"/>
    <x v="84"/>
  </r>
  <r>
    <s v="BIHAR"/>
    <s v="19GPNZI8502E2E3"/>
    <n v="1008"/>
    <d v="2020-10-10T00:00:00"/>
    <s v="Invoice"/>
    <n v="2021"/>
    <n v="101.05000000000001"/>
    <x v="1"/>
    <n v="90"/>
    <n v="181890"/>
    <n v="181788.95"/>
    <x v="4"/>
    <s v="Soap"/>
    <s v="WEST BENGAL"/>
    <n v="21814.673999999999"/>
    <n v="0"/>
    <n v="0"/>
    <n v="21814.673999999999"/>
    <x v="0"/>
    <x v="85"/>
  </r>
  <r>
    <s v="BIHAR"/>
    <s v="23EZHSH7554O0B5"/>
    <n v="1004"/>
    <d v="2020-12-12T00:00:00"/>
    <s v="Invoice"/>
    <n v="1138"/>
    <n v="56.900000000000006"/>
    <x v="0"/>
    <n v="80"/>
    <n v="91040"/>
    <n v="90983.1"/>
    <x v="0"/>
    <s v="Beverage"/>
    <s v="MADHYA PRADESH"/>
    <n v="25475.268000000004"/>
    <n v="0"/>
    <n v="0"/>
    <n v="25475.268000000004"/>
    <x v="0"/>
    <x v="86"/>
  </r>
  <r>
    <s v="BIHAR"/>
    <s v="18UVMWH5730E2B5"/>
    <n v="1210"/>
    <d v="2020-01-01T00:00:00"/>
    <s v="Invoice"/>
    <n v="4251"/>
    <n v="212.55"/>
    <x v="1"/>
    <n v="120"/>
    <n v="510120"/>
    <n v="509907.45"/>
    <x v="2"/>
    <s v="Juice"/>
    <s v="ASSAM"/>
    <n v="61188.894"/>
    <n v="0"/>
    <n v="0"/>
    <n v="61188.894"/>
    <x v="0"/>
    <x v="87"/>
  </r>
  <r>
    <s v="BIHAR"/>
    <s v="24XRBHT1925O4M1"/>
    <n v="1008"/>
    <d v="2020-03-03T00:00:00"/>
    <s v="Invoice"/>
    <n v="795"/>
    <n v="39.75"/>
    <x v="1"/>
    <n v="90"/>
    <n v="71550"/>
    <n v="71510.25"/>
    <x v="4"/>
    <s v="Soap"/>
    <s v="GUJARAT"/>
    <n v="8581.23"/>
    <n v="0"/>
    <n v="0"/>
    <n v="8581.23"/>
    <x v="0"/>
    <x v="88"/>
  </r>
  <r>
    <s v="BIHAR"/>
    <s v="26RQQZH6727G4F1"/>
    <n v="1210"/>
    <d v="2020-04-04T00:00:00"/>
    <s v="Invoice"/>
    <n v="1414.5"/>
    <n v="70.725000000000009"/>
    <x v="1"/>
    <n v="120"/>
    <n v="169740"/>
    <n v="169669.27499999999"/>
    <x v="2"/>
    <s v="Juice"/>
    <s v="DADRA AND NAGAR HAVELI AND DAMAN AND DIU (NEWLY MERGED UT)"/>
    <n v="20360.312999999998"/>
    <n v="0"/>
    <n v="0"/>
    <n v="20360.312999999998"/>
    <x v="0"/>
    <x v="89"/>
  </r>
  <r>
    <s v="BIHAR"/>
    <s v="17NPOWR2672O4C1"/>
    <n v="1004"/>
    <d v="2020-05-05T00:00:00"/>
    <s v="Invoice"/>
    <n v="2918"/>
    <n v="145.9"/>
    <x v="0"/>
    <n v="80"/>
    <n v="233440"/>
    <n v="233294.1"/>
    <x v="0"/>
    <s v="Beverage"/>
    <s v="MEGHLAYA"/>
    <n v="65322.348000000005"/>
    <n v="0"/>
    <n v="0"/>
    <n v="65322.348000000005"/>
    <x v="0"/>
    <x v="90"/>
  </r>
  <r>
    <s v="BIHAR"/>
    <s v="22IEZNJ1310N3Q5"/>
    <n v="1001"/>
    <d v="2020-07-07T00:00:00"/>
    <s v="Invoice"/>
    <n v="3450"/>
    <n v="172.5"/>
    <x v="1"/>
    <n v="45"/>
    <n v="155250"/>
    <n v="155077.5"/>
    <x v="1"/>
    <s v="Oil"/>
    <s v="CHATTISGARH"/>
    <n v="18609.3"/>
    <n v="0"/>
    <n v="0"/>
    <n v="18609.3"/>
    <x v="0"/>
    <x v="91"/>
  </r>
  <r>
    <s v="BIHAR"/>
    <s v="20EEVOW2060H8L4"/>
    <n v="1004"/>
    <d v="2020-07-07T00:00:00"/>
    <s v="Invoice"/>
    <n v="2988"/>
    <n v="149.4"/>
    <x v="0"/>
    <n v="80"/>
    <n v="239040"/>
    <n v="238890.6"/>
    <x v="0"/>
    <s v="Beverage"/>
    <s v="JHARKHAND"/>
    <n v="66889.368000000002"/>
    <n v="0"/>
    <n v="0"/>
    <n v="66889.368000000002"/>
    <x v="0"/>
    <x v="92"/>
  </r>
  <r>
    <s v="BIHAR"/>
    <s v="13PDQKJ3064V9H5"/>
    <n v="1310"/>
    <d v="2020-09-09T00:00:00"/>
    <s v="Credit Note"/>
    <n v="218"/>
    <n v="10.9"/>
    <x v="1"/>
    <n v="140"/>
    <n v="30520"/>
    <n v="30509.1"/>
    <x v="3"/>
    <s v="Shampoo"/>
    <s v="NAGALAND"/>
    <n v="3661.0919999999996"/>
    <n v="0"/>
    <n v="0"/>
    <n v="3661.0919999999996"/>
    <x v="2"/>
    <x v="93"/>
  </r>
  <r>
    <s v="BIHAR"/>
    <s v="14BRNUQ2474P0X0"/>
    <n v="1210"/>
    <d v="2020-09-09T00:00:00"/>
    <s v="Invoice"/>
    <n v="2074"/>
    <n v="103.7"/>
    <x v="1"/>
    <n v="120"/>
    <n v="248880"/>
    <n v="248776.3"/>
    <x v="2"/>
    <s v="Juice"/>
    <s v="MANIPUR"/>
    <n v="29853.155999999999"/>
    <n v="0"/>
    <n v="0"/>
    <n v="29853.155999999999"/>
    <x v="0"/>
    <x v="94"/>
  </r>
  <r>
    <s v="BIHAR"/>
    <s v="24EGCDV8726K3Z0"/>
    <n v="1001"/>
    <d v="2020-09-09T00:00:00"/>
    <s v="Invoice"/>
    <n v="1056"/>
    <n v="52.800000000000004"/>
    <x v="1"/>
    <n v="45"/>
    <n v="47520"/>
    <n v="47467.199999999997"/>
    <x v="1"/>
    <s v="Oil"/>
    <s v="GUJARAT"/>
    <n v="5696.0639999999994"/>
    <n v="0"/>
    <n v="0"/>
    <n v="5696.0639999999994"/>
    <x v="0"/>
    <x v="95"/>
  </r>
  <r>
    <s v="BIHAR"/>
    <s v="20RSVRA5864N3Z0"/>
    <n v="1001"/>
    <d v="2020-10-10T00:00:00"/>
    <s v="Invoice"/>
    <n v="671"/>
    <n v="33.550000000000004"/>
    <x v="1"/>
    <n v="45"/>
    <n v="30195"/>
    <n v="30161.45"/>
    <x v="1"/>
    <s v="Oil"/>
    <s v="JHARKHAND"/>
    <n v="3619.3739999999998"/>
    <n v="0"/>
    <n v="0"/>
    <n v="3619.3739999999998"/>
    <x v="0"/>
    <x v="96"/>
  </r>
  <r>
    <s v="BIHAR"/>
    <s v="26MAMHR2888G2A6"/>
    <n v="1310"/>
    <d v="2020-10-10T00:00:00"/>
    <s v="Invoice"/>
    <n v="1514"/>
    <n v="75.7"/>
    <x v="1"/>
    <n v="140"/>
    <n v="211960"/>
    <n v="211884.3"/>
    <x v="3"/>
    <s v="Shampoo"/>
    <s v="DADRA AND NAGAR HAVELI AND DAMAN AND DIU (NEWLY MERGED UT)"/>
    <n v="25426.115999999998"/>
    <n v="0"/>
    <n v="0"/>
    <n v="25426.115999999998"/>
    <x v="0"/>
    <x v="97"/>
  </r>
  <r>
    <s v="BIHAR"/>
    <s v="15RICEM4961K8F9"/>
    <n v="1001"/>
    <d v="2020-12-12T00:00:00"/>
    <s v="Invoice"/>
    <n v="274"/>
    <n v="13.700000000000001"/>
    <x v="1"/>
    <n v="45"/>
    <n v="12330"/>
    <n v="12316.3"/>
    <x v="1"/>
    <s v="Oil"/>
    <s v="MIZORAM"/>
    <n v="1477.9559999999999"/>
    <n v="0"/>
    <n v="0"/>
    <n v="1477.9559999999999"/>
    <x v="0"/>
    <x v="98"/>
  </r>
  <r>
    <s v="BIHAR"/>
    <s v="11XLLXI4813Q8B6"/>
    <n v="1001"/>
    <d v="2020-12-12T00:00:00"/>
    <s v="Invoice"/>
    <n v="1138"/>
    <n v="56.900000000000006"/>
    <x v="1"/>
    <n v="45"/>
    <n v="51210"/>
    <n v="51153.1"/>
    <x v="1"/>
    <s v="Oil"/>
    <s v="SIKKIM"/>
    <n v="6138.3719999999994"/>
    <n v="0"/>
    <n v="0"/>
    <n v="6138.3719999999994"/>
    <x v="0"/>
    <x v="99"/>
  </r>
  <r>
    <s v="BIHAR"/>
    <s v="20JNMAZ3611J3J1"/>
    <n v="1210"/>
    <d v="2020-03-03T00:00:00"/>
    <s v="Invoice"/>
    <n v="1465"/>
    <n v="73.25"/>
    <x v="1"/>
    <n v="120"/>
    <n v="175800"/>
    <n v="175726.75"/>
    <x v="2"/>
    <s v="Juice"/>
    <s v="JHARKHAND"/>
    <n v="21087.21"/>
    <n v="0"/>
    <n v="0"/>
    <n v="21087.21"/>
    <x v="0"/>
    <x v="100"/>
  </r>
  <r>
    <s v="BIHAR"/>
    <s v="19ABVLP2278W9V7"/>
    <n v="1310"/>
    <d v="2020-09-09T00:00:00"/>
    <s v="Invoice"/>
    <n v="2646"/>
    <n v="132.30000000000001"/>
    <x v="1"/>
    <n v="140"/>
    <n v="370440"/>
    <n v="370307.7"/>
    <x v="3"/>
    <s v="Shampoo"/>
    <s v="WEST BENGAL"/>
    <n v="44436.923999999999"/>
    <n v="0"/>
    <n v="0"/>
    <n v="44436.923999999999"/>
    <x v="0"/>
    <x v="101"/>
  </r>
  <r>
    <s v="BIHAR"/>
    <s v="24JUXVA3058V6S5"/>
    <n v="1004"/>
    <d v="2020-10-10T00:00:00"/>
    <s v="Invoice"/>
    <n v="2177"/>
    <n v="108.85000000000001"/>
    <x v="0"/>
    <n v="80"/>
    <n v="174160"/>
    <n v="174051.15"/>
    <x v="0"/>
    <s v="Beverage"/>
    <s v="GUJARAT"/>
    <n v="48734.322"/>
    <n v="0"/>
    <n v="0"/>
    <n v="48734.322"/>
    <x v="0"/>
    <x v="102"/>
  </r>
  <r>
    <s v="BIHAR"/>
    <s v="12JGJFR2394I8D5"/>
    <n v="1004"/>
    <d v="2020-05-05T00:00:00"/>
    <s v="Invoice"/>
    <n v="866"/>
    <n v="43.300000000000004"/>
    <x v="0"/>
    <n v="80"/>
    <n v="69280"/>
    <n v="69236.7"/>
    <x v="0"/>
    <s v="Beverage"/>
    <s v="ARUNACHAL PRADESH"/>
    <n v="19386.276000000002"/>
    <n v="0"/>
    <n v="0"/>
    <n v="19386.276000000002"/>
    <x v="0"/>
    <x v="103"/>
  </r>
  <r>
    <s v="BIHAR"/>
    <s v="12AGQQM8018T3Q7"/>
    <n v="1001"/>
    <d v="2020-09-09T00:00:00"/>
    <s v="Invoice"/>
    <n v="349"/>
    <n v="17.45"/>
    <x v="1"/>
    <n v="45"/>
    <n v="15705"/>
    <n v="15687.55"/>
    <x v="1"/>
    <s v="Oil"/>
    <s v="ARUNACHAL PRADESH"/>
    <n v="1882.5059999999999"/>
    <n v="0"/>
    <n v="0"/>
    <n v="1882.5059999999999"/>
    <x v="0"/>
    <x v="49"/>
  </r>
  <r>
    <s v="BIHAR"/>
    <s v="19HZHLG1409C3C0"/>
    <n v="1310"/>
    <d v="2020-10-10T00:00:00"/>
    <s v="Invoice"/>
    <n v="2177"/>
    <n v="108.85000000000001"/>
    <x v="1"/>
    <n v="140"/>
    <n v="304780"/>
    <n v="304671.15000000002"/>
    <x v="3"/>
    <s v="Shampoo"/>
    <s v="WEST BENGAL"/>
    <n v="36560.538"/>
    <n v="0"/>
    <n v="0"/>
    <n v="36560.538"/>
    <x v="0"/>
    <x v="104"/>
  </r>
  <r>
    <s v="BIHAR"/>
    <s v="28HABFB5158X0S8"/>
    <n v="1210"/>
    <d v="2020-10-10T00:00:00"/>
    <s v="Invoice"/>
    <n v="1514"/>
    <n v="75.7"/>
    <x v="1"/>
    <n v="120"/>
    <n v="181680"/>
    <n v="181604.3"/>
    <x v="2"/>
    <s v="Juice"/>
    <s v="ANDHRA PRADESH(BEFORE DIVISION)"/>
    <n v="21792.515999999996"/>
    <n v="0"/>
    <n v="0"/>
    <n v="21792.515999999996"/>
    <x v="0"/>
    <x v="105"/>
  </r>
  <r>
    <s v="BIHAR"/>
    <s v="17RWXBW6956Z3I3"/>
    <n v="1008"/>
    <d v="2020-02-02T00:00:00"/>
    <s v="Invoice"/>
    <n v="1865"/>
    <n v="93.25"/>
    <x v="1"/>
    <n v="90"/>
    <n v="167850"/>
    <n v="167756.75"/>
    <x v="4"/>
    <s v="Soap"/>
    <s v="MEGHLAYA"/>
    <n v="20130.809999999998"/>
    <n v="0"/>
    <n v="0"/>
    <n v="20130.809999999998"/>
    <x v="0"/>
    <x v="106"/>
  </r>
  <r>
    <s v="BIHAR"/>
    <s v="12MBLWK2611Y2L7"/>
    <n v="1004"/>
    <d v="2020-04-04T00:00:00"/>
    <s v="Invoice"/>
    <n v="1074"/>
    <n v="53.7"/>
    <x v="0"/>
    <n v="80"/>
    <n v="85920"/>
    <n v="85866.3"/>
    <x v="0"/>
    <s v="Beverage"/>
    <s v="ARUNACHAL PRADESH"/>
    <n v="24042.564000000002"/>
    <n v="0"/>
    <n v="0"/>
    <n v="24042.564000000002"/>
    <x v="0"/>
    <x v="107"/>
  </r>
  <r>
    <s v="BIHAR"/>
    <s v="22YFBWR8079D9Y7"/>
    <n v="1001"/>
    <d v="2020-09-09T00:00:00"/>
    <s v="Invoice"/>
    <n v="1907"/>
    <n v="95.350000000000009"/>
    <x v="1"/>
    <n v="45"/>
    <n v="85815"/>
    <n v="85719.65"/>
    <x v="1"/>
    <s v="Oil"/>
    <s v="CHATTISGARH"/>
    <n v="10286.357999999998"/>
    <n v="0"/>
    <n v="0"/>
    <n v="10286.357999999998"/>
    <x v="0"/>
    <x v="108"/>
  </r>
  <r>
    <s v="BIHAR"/>
    <s v="20XSZFA8566Y3U3"/>
    <n v="1310"/>
    <d v="2020-10-10T00:00:00"/>
    <s v="Invoice"/>
    <n v="671"/>
    <n v="33.550000000000004"/>
    <x v="1"/>
    <n v="140"/>
    <n v="93940"/>
    <n v="93906.45"/>
    <x v="3"/>
    <s v="Shampoo"/>
    <s v="JHARKHAND"/>
    <n v="11268.773999999999"/>
    <n v="0"/>
    <n v="0"/>
    <n v="11268.773999999999"/>
    <x v="0"/>
    <x v="109"/>
  </r>
  <r>
    <s v="BIHAR"/>
    <s v="15LVFMT1871O8G4"/>
    <n v="1210"/>
    <d v="2020-12-12T00:00:00"/>
    <s v="Invoice"/>
    <n v="1778"/>
    <n v="88.9"/>
    <x v="1"/>
    <n v="120"/>
    <n v="213360"/>
    <n v="213271.1"/>
    <x v="2"/>
    <s v="Juice"/>
    <s v="MIZORAM"/>
    <n v="25592.531999999999"/>
    <n v="0"/>
    <n v="0"/>
    <n v="25592.531999999999"/>
    <x v="0"/>
    <x v="110"/>
  </r>
  <r>
    <s v="BIHAR"/>
    <s v="20COUXW4642X7K2"/>
    <n v="1001"/>
    <d v="2020-10-10T00:00:00"/>
    <s v="Invoice"/>
    <n v="1159"/>
    <n v="57.95"/>
    <x v="1"/>
    <n v="45"/>
    <n v="52155"/>
    <n v="52097.05"/>
    <x v="1"/>
    <s v="Oil"/>
    <s v="JHARKHAND"/>
    <n v="6251.6459999999997"/>
    <n v="0"/>
    <n v="0"/>
    <n v="6251.6459999999997"/>
    <x v="0"/>
    <x v="103"/>
  </r>
  <r>
    <s v="BIHAR"/>
    <s v="12GAWIN7383X1J6"/>
    <n v="1210"/>
    <d v="2020-01-01T00:00:00"/>
    <s v="Invoice"/>
    <n v="1372"/>
    <n v="68.600000000000009"/>
    <x v="1"/>
    <n v="120"/>
    <n v="164640"/>
    <n v="164571.4"/>
    <x v="2"/>
    <s v="Juice"/>
    <s v="ARUNACHAL PRADESH"/>
    <n v="19748.567999999999"/>
    <n v="0"/>
    <n v="0"/>
    <n v="19748.567999999999"/>
    <x v="0"/>
    <x v="111"/>
  </r>
  <r>
    <s v="BIHAR"/>
    <s v="10LZBEY6460D4E6"/>
    <n v="1310"/>
    <d v="2020-09-09T00:00:00"/>
    <s v="Invoice"/>
    <n v="2349"/>
    <n v="117.45"/>
    <x v="1"/>
    <n v="140"/>
    <n v="328860"/>
    <n v="328742.55"/>
    <x v="3"/>
    <s v="Shampoo"/>
    <s v="BIHAR"/>
    <n v="0"/>
    <n v="19724.553"/>
    <n v="19724.553"/>
    <n v="39449.106"/>
    <x v="0"/>
    <x v="112"/>
  </r>
  <r>
    <s v="BIHAR"/>
    <m/>
    <n v="1004"/>
    <d v="2020-10-10T00:00:00"/>
    <s v="Invoice"/>
    <n v="2689"/>
    <n v="134.45000000000002"/>
    <x v="0"/>
    <n v="80"/>
    <n v="215120"/>
    <n v="214985.55"/>
    <x v="0"/>
    <s v="Beverage"/>
    <s v="No GST Number Available"/>
    <n v="60195.954000000005"/>
    <n v="0"/>
    <n v="0"/>
    <n v="60195.954000000005"/>
    <x v="1"/>
    <x v="12"/>
  </r>
  <r>
    <s v="BIHAR"/>
    <s v="24WSTBT3123R5E2"/>
    <n v="1310"/>
    <d v="2020-12-12T00:00:00"/>
    <s v="Invoice"/>
    <n v="2431"/>
    <n v="121.55000000000001"/>
    <x v="1"/>
    <n v="140"/>
    <n v="340340"/>
    <n v="340218.45"/>
    <x v="3"/>
    <s v="Shampoo"/>
    <s v="GUJARAT"/>
    <n v="40826.214"/>
    <n v="0"/>
    <n v="0"/>
    <n v="40826.214"/>
    <x v="0"/>
    <x v="113"/>
  </r>
  <r>
    <s v="BIHAR"/>
    <s v="18KCVTS4698J3U9"/>
    <n v="1001"/>
    <d v="2020-12-12T00:00:00"/>
    <s v="Invoice"/>
    <n v="2431"/>
    <n v="121.55000000000001"/>
    <x v="1"/>
    <n v="45"/>
    <n v="109395"/>
    <n v="109273.45"/>
    <x v="1"/>
    <s v="Oil"/>
    <s v="ASSAM"/>
    <n v="13112.813999999998"/>
    <n v="0"/>
    <n v="0"/>
    <n v="13112.813999999998"/>
    <x v="0"/>
    <x v="114"/>
  </r>
  <r>
    <s v="BIHAR"/>
    <s v="27OGJNK1662B0D9"/>
    <n v="1008"/>
    <d v="2020-10-10T00:00:00"/>
    <s v="Invoice"/>
    <n v="2689"/>
    <n v="134.45000000000002"/>
    <x v="1"/>
    <n v="90"/>
    <n v="242010"/>
    <n v="241875.55"/>
    <x v="4"/>
    <s v="Soap"/>
    <s v="MAHARASHTRA"/>
    <n v="29025.065999999999"/>
    <n v="0"/>
    <n v="0"/>
    <n v="29025.065999999999"/>
    <x v="0"/>
    <x v="115"/>
  </r>
  <r>
    <s v="BIHAR"/>
    <s v="16FVLAG7257P4I8"/>
    <n v="1210"/>
    <d v="2020-07-07T00:00:00"/>
    <s v="Invoice"/>
    <n v="1683"/>
    <n v="84.15"/>
    <x v="1"/>
    <n v="120"/>
    <n v="201960"/>
    <n v="201875.85"/>
    <x v="2"/>
    <s v="Juice"/>
    <s v="TRIPURA"/>
    <n v="24225.101999999999"/>
    <n v="0"/>
    <n v="0"/>
    <n v="24225.101999999999"/>
    <x v="0"/>
    <x v="116"/>
  </r>
  <r>
    <s v="BIHAR"/>
    <s v="23DCQRG6718J6A3"/>
    <n v="1008"/>
    <d v="2020-08-08T00:00:00"/>
    <s v="Invoice"/>
    <n v="1123"/>
    <n v="56.150000000000006"/>
    <x v="1"/>
    <n v="90"/>
    <n v="101070"/>
    <n v="101013.85"/>
    <x v="4"/>
    <s v="Soap"/>
    <s v="MADHYA PRADESH"/>
    <n v="12121.662"/>
    <n v="0"/>
    <n v="0"/>
    <n v="12121.662"/>
    <x v="0"/>
    <x v="117"/>
  </r>
  <r>
    <s v="BIHAR"/>
    <s v="22BKGRK2613A6Q7"/>
    <n v="1004"/>
    <d v="2020-10-10T00:00:00"/>
    <s v="Invoice"/>
    <n v="1159"/>
    <n v="57.95"/>
    <x v="0"/>
    <n v="80"/>
    <n v="92720"/>
    <n v="92662.05"/>
    <x v="0"/>
    <s v="Beverage"/>
    <s v="CHATTISGARH"/>
    <n v="25945.374000000003"/>
    <n v="0"/>
    <n v="0"/>
    <n v="25945.374000000003"/>
    <x v="0"/>
    <x v="118"/>
  </r>
  <r>
    <s v="BIHAR"/>
    <s v="26YGIIP1926U3C3"/>
    <n v="1004"/>
    <d v="2020-02-02T00:00:00"/>
    <s v="Invoice"/>
    <n v="1865"/>
    <n v="93.25"/>
    <x v="0"/>
    <n v="80"/>
    <n v="149200"/>
    <n v="149106.75"/>
    <x v="0"/>
    <s v="Beverage"/>
    <s v="DADRA AND NAGAR HAVELI AND DAMAN AND DIU (NEWLY MERGED UT)"/>
    <n v="41749.890000000007"/>
    <n v="0"/>
    <n v="0"/>
    <n v="41749.890000000007"/>
    <x v="0"/>
    <x v="119"/>
  </r>
  <r>
    <s v="BIHAR"/>
    <s v="23VNHQN2598V8T6"/>
    <n v="1210"/>
    <d v="2020-02-02T00:00:00"/>
    <s v="Invoice"/>
    <n v="1116"/>
    <n v="55.800000000000004"/>
    <x v="1"/>
    <n v="120"/>
    <n v="133920"/>
    <n v="133864.20000000001"/>
    <x v="2"/>
    <s v="Juice"/>
    <s v="MADHYA PRADESH"/>
    <n v="16063.704000000002"/>
    <n v="0"/>
    <n v="0"/>
    <n v="16063.704000000002"/>
    <x v="0"/>
    <x v="120"/>
  </r>
  <r>
    <s v="BIHAR"/>
    <s v="28IHUQE5499M5L7"/>
    <n v="1210"/>
    <d v="2020-05-05T00:00:00"/>
    <s v="Invoice"/>
    <n v="1563"/>
    <n v="78.150000000000006"/>
    <x v="1"/>
    <n v="120"/>
    <n v="187560"/>
    <n v="187481.85"/>
    <x v="2"/>
    <s v="Juice"/>
    <s v="ANDHRA PRADESH(BEFORE DIVISION)"/>
    <n v="22497.822"/>
    <n v="0"/>
    <n v="0"/>
    <n v="22497.822"/>
    <x v="0"/>
    <x v="121"/>
  </r>
  <r>
    <s v="BIHAR"/>
    <s v="18LHKSL3929P7D6"/>
    <n v="1001"/>
    <d v="2020-06-06T00:00:00"/>
    <s v="Invoice"/>
    <n v="991"/>
    <n v="49.550000000000004"/>
    <x v="1"/>
    <n v="45"/>
    <n v="44595"/>
    <n v="44545.45"/>
    <x v="1"/>
    <s v="Oil"/>
    <s v="ASSAM"/>
    <n v="5345.4539999999997"/>
    <n v="0"/>
    <n v="0"/>
    <n v="5345.4539999999997"/>
    <x v="0"/>
    <x v="122"/>
  </r>
  <r>
    <s v="BIHAR"/>
    <s v="16MWEVK4920F7E5"/>
    <n v="1310"/>
    <d v="2020-11-11T00:00:00"/>
    <s v="Invoice"/>
    <n v="1016"/>
    <n v="50.800000000000004"/>
    <x v="1"/>
    <n v="140"/>
    <n v="142240"/>
    <n v="142189.20000000001"/>
    <x v="3"/>
    <s v="Shampoo"/>
    <s v="TRIPURA"/>
    <n v="17062.704000000002"/>
    <n v="0"/>
    <n v="0"/>
    <n v="17062.704000000002"/>
    <x v="0"/>
    <x v="123"/>
  </r>
  <r>
    <s v="BIHAR"/>
    <s v="12MRCSE9081W7J3"/>
    <n v="1310"/>
    <d v="2020-11-11T00:00:00"/>
    <s v="Invoice"/>
    <n v="2791"/>
    <n v="139.55000000000001"/>
    <x v="1"/>
    <n v="140"/>
    <n v="390740"/>
    <n v="390600.45"/>
    <x v="3"/>
    <s v="Shampoo"/>
    <s v="ARUNACHAL PRADESH"/>
    <n v="46872.053999999996"/>
    <n v="0"/>
    <n v="0"/>
    <n v="46872.053999999996"/>
    <x v="0"/>
    <x v="124"/>
  </r>
  <r>
    <s v="BIHAR"/>
    <s v="20VAWAQ4795J5E5"/>
    <n v="1001"/>
    <d v="2020-12-12T00:00:00"/>
    <s v="Invoice"/>
    <n v="570"/>
    <n v="28.5"/>
    <x v="1"/>
    <n v="45"/>
    <n v="25650"/>
    <n v="25621.5"/>
    <x v="1"/>
    <s v="Oil"/>
    <s v="JHARKHAND"/>
    <n v="3074.58"/>
    <n v="0"/>
    <n v="0"/>
    <n v="3074.58"/>
    <x v="0"/>
    <x v="125"/>
  </r>
  <r>
    <s v="BIHAR"/>
    <s v="21ACHMJ4750I3Q5"/>
    <n v="1001"/>
    <d v="2020-12-12T00:00:00"/>
    <s v="Invoice"/>
    <n v="2487"/>
    <n v="124.35000000000001"/>
    <x v="1"/>
    <n v="45"/>
    <n v="111915"/>
    <n v="111790.65"/>
    <x v="1"/>
    <s v="Oil"/>
    <s v="ODISHA"/>
    <n v="13414.877999999999"/>
    <n v="0"/>
    <n v="0"/>
    <n v="13414.877999999999"/>
    <x v="0"/>
    <x v="126"/>
  </r>
  <r>
    <s v="BIHAR"/>
    <s v="14JOEJS1960C0V9"/>
    <n v="1008"/>
    <d v="2020-01-01T00:00:00"/>
    <s v="Invoice"/>
    <n v="1384.5"/>
    <n v="69.225000000000009"/>
    <x v="1"/>
    <n v="90"/>
    <n v="124605"/>
    <n v="124535.77499999999"/>
    <x v="4"/>
    <s v="Soap"/>
    <s v="MANIPUR"/>
    <n v="14944.292999999998"/>
    <n v="0"/>
    <n v="0"/>
    <n v="14944.292999999998"/>
    <x v="0"/>
    <x v="127"/>
  </r>
  <r>
    <s v="BIHAR"/>
    <s v="23BEPNK5863M9K5"/>
    <n v="1210"/>
    <d v="2020-07-07T00:00:00"/>
    <s v="Invoice"/>
    <n v="3627"/>
    <n v="181.35000000000002"/>
    <x v="1"/>
    <n v="120"/>
    <n v="435240"/>
    <n v="435058.65"/>
    <x v="2"/>
    <s v="Juice"/>
    <s v="MADHYA PRADESH"/>
    <n v="52207.038"/>
    <n v="0"/>
    <n v="0"/>
    <n v="52207.038"/>
    <x v="0"/>
    <x v="128"/>
  </r>
  <r>
    <s v="BIHAR"/>
    <s v="13DUAQM5841N6K3"/>
    <n v="1008"/>
    <d v="2020-09-09T00:00:00"/>
    <s v="Invoice"/>
    <n v="720"/>
    <n v="36"/>
    <x v="1"/>
    <n v="90"/>
    <n v="64800"/>
    <n v="64764"/>
    <x v="4"/>
    <s v="Soap"/>
    <s v="NAGALAND"/>
    <n v="7771.6799999999994"/>
    <n v="0"/>
    <n v="0"/>
    <n v="7771.6799999999994"/>
    <x v="0"/>
    <x v="129"/>
  </r>
  <r>
    <s v="BIHAR"/>
    <s v="23ZFUQQ7639J8O8"/>
    <n v="1001"/>
    <d v="2020-11-11T00:00:00"/>
    <s v="Invoice"/>
    <n v="2342"/>
    <n v="117.10000000000001"/>
    <x v="1"/>
    <n v="45"/>
    <n v="105390"/>
    <n v="105272.9"/>
    <x v="1"/>
    <s v="Oil"/>
    <s v="MADHYA PRADESH"/>
    <n v="12632.748"/>
    <n v="0"/>
    <n v="0"/>
    <n v="12632.748"/>
    <x v="0"/>
    <x v="130"/>
  </r>
  <r>
    <s v="BIHAR"/>
    <s v="15XIIOK0117J3M1"/>
    <n v="1001"/>
    <d v="2020-12-12T00:00:00"/>
    <s v="Invoice"/>
    <n v="1100"/>
    <n v="55"/>
    <x v="1"/>
    <n v="45"/>
    <n v="49500"/>
    <n v="49445"/>
    <x v="1"/>
    <s v="Oil"/>
    <s v="MIZORAM"/>
    <n v="5933.4"/>
    <n v="0"/>
    <n v="0"/>
    <n v="5933.4"/>
    <x v="0"/>
    <x v="131"/>
  </r>
  <r>
    <s v="BIHAR"/>
    <s v="24WOAOL0104C0H8"/>
    <n v="1310"/>
    <d v="2020-02-02T00:00:00"/>
    <s v="Invoice"/>
    <n v="1303"/>
    <n v="65.150000000000006"/>
    <x v="1"/>
    <n v="140"/>
    <n v="182420"/>
    <n v="182354.85"/>
    <x v="3"/>
    <s v="Shampoo"/>
    <s v="GUJARAT"/>
    <n v="21882.581999999999"/>
    <n v="0"/>
    <n v="0"/>
    <n v="21882.581999999999"/>
    <x v="0"/>
    <x v="132"/>
  </r>
  <r>
    <s v="BIHAR"/>
    <s v="20IMBWZ9618J8N3"/>
    <n v="1008"/>
    <d v="2020-03-03T00:00:00"/>
    <s v="Invoice"/>
    <n v="2992"/>
    <n v="149.6"/>
    <x v="1"/>
    <n v="90"/>
    <n v="269280"/>
    <n v="269130.40000000002"/>
    <x v="4"/>
    <s v="Soap"/>
    <s v="JHARKHAND"/>
    <n v="32295.648000000001"/>
    <n v="0"/>
    <n v="0"/>
    <n v="32295.648000000001"/>
    <x v="0"/>
    <x v="133"/>
  </r>
  <r>
    <s v="BIHAR"/>
    <s v="11TREQZ3649P5N2"/>
    <n v="1001"/>
    <d v="2020-03-03T00:00:00"/>
    <s v="Invoice"/>
    <n v="2385"/>
    <n v="119.25"/>
    <x v="1"/>
    <n v="45"/>
    <n v="107325"/>
    <n v="107205.75"/>
    <x v="1"/>
    <s v="Oil"/>
    <s v="SIKKIM"/>
    <n v="12864.689999999999"/>
    <n v="0"/>
    <n v="0"/>
    <n v="12864.689999999999"/>
    <x v="0"/>
    <x v="134"/>
  </r>
  <r>
    <s v="BIHAR"/>
    <s v="20JMWRN1027V9A1"/>
    <n v="1001"/>
    <d v="2020-04-04T00:00:00"/>
    <s v="Invoice"/>
    <n v="1607"/>
    <n v="80.350000000000009"/>
    <x v="1"/>
    <n v="45"/>
    <n v="72315"/>
    <n v="72234.649999999994"/>
    <x v="1"/>
    <s v="Oil"/>
    <s v="JHARKHAND"/>
    <n v="8668.1579999999994"/>
    <n v="0"/>
    <n v="0"/>
    <n v="8668.1579999999994"/>
    <x v="0"/>
    <x v="135"/>
  </r>
  <r>
    <s v="BIHAR"/>
    <s v="26TMOZS2216R9Q8"/>
    <n v="1008"/>
    <d v="2020-05-05T00:00:00"/>
    <s v="Invoice"/>
    <n v="2327"/>
    <n v="116.35000000000001"/>
    <x v="1"/>
    <n v="90"/>
    <n v="209430"/>
    <n v="209313.65"/>
    <x v="4"/>
    <s v="Soap"/>
    <s v="DADRA AND NAGAR HAVELI AND DAMAN AND DIU (NEWLY MERGED UT)"/>
    <n v="25117.637999999999"/>
    <n v="0"/>
    <n v="0"/>
    <n v="25117.637999999999"/>
    <x v="0"/>
    <x v="136"/>
  </r>
  <r>
    <s v="BIHAR"/>
    <s v="17AHDMS3500H9D4"/>
    <n v="1004"/>
    <d v="2020-06-06T00:00:00"/>
    <s v="Invoice"/>
    <n v="991"/>
    <n v="49.550000000000004"/>
    <x v="0"/>
    <n v="80"/>
    <n v="79280"/>
    <n v="79230.45"/>
    <x v="0"/>
    <s v="Beverage"/>
    <s v="MEGHLAYA"/>
    <n v="22184.526000000002"/>
    <n v="0"/>
    <n v="0"/>
    <n v="22184.526000000002"/>
    <x v="0"/>
    <x v="137"/>
  </r>
  <r>
    <s v="BIHAR"/>
    <s v="15MDPIP5731O2X7"/>
    <n v="1210"/>
    <d v="2020-06-06T00:00:00"/>
    <s v="Invoice"/>
    <n v="602"/>
    <n v="30.1"/>
    <x v="1"/>
    <n v="120"/>
    <n v="72240"/>
    <n v="72209.899999999994"/>
    <x v="2"/>
    <s v="Juice"/>
    <s v="MIZORAM"/>
    <n v="8665.1879999999983"/>
    <n v="0"/>
    <n v="0"/>
    <n v="8665.1879999999983"/>
    <x v="0"/>
    <x v="138"/>
  </r>
  <r>
    <s v="BIHAR"/>
    <s v="26MUAAD8358S2K0"/>
    <n v="1001"/>
    <d v="2020-09-09T00:00:00"/>
    <s v="Invoice"/>
    <n v="2620"/>
    <n v="131"/>
    <x v="1"/>
    <n v="45"/>
    <n v="117900"/>
    <n v="117769"/>
    <x v="1"/>
    <s v="Oil"/>
    <s v="DADRA AND NAGAR HAVELI AND DAMAN AND DIU (NEWLY MERGED UT)"/>
    <n v="14132.279999999999"/>
    <n v="0"/>
    <n v="0"/>
    <n v="14132.279999999999"/>
    <x v="0"/>
    <x v="139"/>
  </r>
  <r>
    <s v="BIHAR"/>
    <s v="26HRJGU9020A0F3"/>
    <n v="1004"/>
    <d v="2020-10-10T00:00:00"/>
    <s v="Invoice"/>
    <n v="1228"/>
    <n v="61.400000000000006"/>
    <x v="0"/>
    <n v="80"/>
    <n v="98240"/>
    <n v="98178.6"/>
    <x v="0"/>
    <s v="Beverage"/>
    <s v="DADRA AND NAGAR HAVELI AND DAMAN AND DIU (NEWLY MERGED UT)"/>
    <n v="27490.008000000005"/>
    <n v="0"/>
    <n v="0"/>
    <n v="27490.008000000005"/>
    <x v="0"/>
    <x v="140"/>
  </r>
  <r>
    <s v="BIHAR"/>
    <s v="21TPXUX7718U7B1"/>
    <n v="1008"/>
    <d v="2020-10-10T00:00:00"/>
    <s v="Invoice"/>
    <n v="1389"/>
    <n v="69.45"/>
    <x v="1"/>
    <n v="90"/>
    <n v="125010"/>
    <n v="124940.55"/>
    <x v="4"/>
    <s v="Soap"/>
    <s v="ODISHA"/>
    <n v="14992.866"/>
    <n v="0"/>
    <n v="0"/>
    <n v="14992.866"/>
    <x v="0"/>
    <x v="141"/>
  </r>
  <r>
    <s v="BIHAR"/>
    <s v="18DQYGX4822U7Y5"/>
    <n v="1004"/>
    <d v="2020-10-10T00:00:00"/>
    <s v="Invoice"/>
    <n v="861"/>
    <n v="43.050000000000004"/>
    <x v="0"/>
    <n v="80"/>
    <n v="68880"/>
    <n v="68836.95"/>
    <x v="0"/>
    <s v="Beverage"/>
    <s v="ASSAM"/>
    <n v="19274.346000000001"/>
    <n v="0"/>
    <n v="0"/>
    <n v="19274.346000000001"/>
    <x v="0"/>
    <x v="142"/>
  </r>
  <r>
    <s v="BIHAR"/>
    <s v="14NIOEP9461R3S0"/>
    <n v="1210"/>
    <d v="2020-10-10T00:00:00"/>
    <s v="Invoice"/>
    <n v="704"/>
    <n v="35.200000000000003"/>
    <x v="1"/>
    <n v="120"/>
    <n v="84480"/>
    <n v="84444.800000000003"/>
    <x v="2"/>
    <s v="Juice"/>
    <s v="MANIPUR"/>
    <n v="10133.376"/>
    <n v="0"/>
    <n v="0"/>
    <n v="10133.376"/>
    <x v="0"/>
    <x v="143"/>
  </r>
  <r>
    <s v="BIHAR"/>
    <s v="17CABDX6530Q3J8"/>
    <n v="1210"/>
    <d v="2020-12-12T00:00:00"/>
    <s v="Invoice"/>
    <n v="1802"/>
    <n v="90.100000000000009"/>
    <x v="1"/>
    <n v="120"/>
    <n v="216240"/>
    <n v="216149.9"/>
    <x v="2"/>
    <s v="Juice"/>
    <s v="MEGHLAYA"/>
    <n v="25937.987999999998"/>
    <n v="0"/>
    <n v="0"/>
    <n v="25937.987999999998"/>
    <x v="0"/>
    <x v="144"/>
  </r>
  <r>
    <s v="BIHAR"/>
    <s v="14HBTHD6157E7M9"/>
    <n v="1210"/>
    <d v="2020-12-12T00:00:00"/>
    <s v="Invoice"/>
    <n v="2663"/>
    <n v="133.15"/>
    <x v="1"/>
    <n v="120"/>
    <n v="319560"/>
    <n v="319426.84999999998"/>
    <x v="2"/>
    <s v="Juice"/>
    <s v="MANIPUR"/>
    <n v="38331.221999999994"/>
    <n v="0"/>
    <n v="0"/>
    <n v="38331.221999999994"/>
    <x v="0"/>
    <x v="145"/>
  </r>
  <r>
    <s v="BIHAR"/>
    <s v="12DWHLH8324H0A2"/>
    <n v="1310"/>
    <d v="2020-12-12T00:00:00"/>
    <s v="Invoice"/>
    <n v="2136"/>
    <n v="106.80000000000001"/>
    <x v="1"/>
    <n v="140"/>
    <n v="299040"/>
    <n v="298933.2"/>
    <x v="3"/>
    <s v="Shampoo"/>
    <s v="ARUNACHAL PRADESH"/>
    <n v="35871.983999999997"/>
    <n v="0"/>
    <n v="0"/>
    <n v="35871.983999999997"/>
    <x v="0"/>
    <x v="146"/>
  </r>
  <r>
    <s v="BIHAR"/>
    <s v="28YAHHJ8267N6M4"/>
    <n v="1210"/>
    <d v="2020-12-12T00:00:00"/>
    <s v="Invoice"/>
    <n v="2116"/>
    <n v="105.80000000000001"/>
    <x v="1"/>
    <n v="120"/>
    <n v="253920"/>
    <n v="253814.2"/>
    <x v="2"/>
    <s v="Juice"/>
    <s v="ANDHRA PRADESH(BEFORE DIVISION)"/>
    <n v="30457.704000000002"/>
    <n v="0"/>
    <n v="0"/>
    <n v="30457.704000000002"/>
    <x v="0"/>
    <x v="147"/>
  </r>
  <r>
    <s v="BIHAR"/>
    <s v="20CTRJE8706Z0W6"/>
    <n v="1008"/>
    <d v="2020-01-01T00:00:00"/>
    <s v="Invoice"/>
    <n v="555"/>
    <n v="27.75"/>
    <x v="1"/>
    <n v="90"/>
    <n v="49950"/>
    <n v="49922.25"/>
    <x v="4"/>
    <s v="Soap"/>
    <s v="JHARKHAND"/>
    <n v="5990.67"/>
    <n v="0"/>
    <n v="0"/>
    <n v="5990.67"/>
    <x v="0"/>
    <x v="148"/>
  </r>
  <r>
    <s v="BIHAR"/>
    <s v="24FBSAV0237Y1S2"/>
    <n v="1001"/>
    <d v="2020-01-01T00:00:00"/>
    <s v="Invoice"/>
    <n v="2861"/>
    <n v="143.05000000000001"/>
    <x v="1"/>
    <n v="45"/>
    <n v="128745"/>
    <n v="128601.95"/>
    <x v="1"/>
    <s v="Oil"/>
    <s v="GUJARAT"/>
    <n v="15432.233999999999"/>
    <n v="0"/>
    <n v="0"/>
    <n v="15432.233999999999"/>
    <x v="0"/>
    <x v="149"/>
  </r>
  <r>
    <s v="BIHAR"/>
    <s v="14IDIUF0300D8S5"/>
    <n v="1001"/>
    <d v="2020-02-02T00:00:00"/>
    <s v="Invoice"/>
    <n v="807"/>
    <n v="40.35"/>
    <x v="1"/>
    <n v="45"/>
    <n v="36315"/>
    <n v="36274.65"/>
    <x v="1"/>
    <s v="Oil"/>
    <s v="MANIPUR"/>
    <n v="4352.9579999999996"/>
    <n v="0"/>
    <n v="0"/>
    <n v="4352.9579999999996"/>
    <x v="0"/>
    <x v="150"/>
  </r>
  <r>
    <s v="BIHAR"/>
    <s v="20DVOVI3261J6X3"/>
    <n v="1004"/>
    <d v="2020-06-06T00:00:00"/>
    <s v="Invoice"/>
    <n v="602"/>
    <n v="30.1"/>
    <x v="0"/>
    <n v="80"/>
    <n v="48160"/>
    <n v="48129.9"/>
    <x v="0"/>
    <s v="Beverage"/>
    <s v="JHARKHAND"/>
    <n v="13476.372000000001"/>
    <n v="0"/>
    <n v="0"/>
    <n v="13476.372000000001"/>
    <x v="0"/>
    <x v="151"/>
  </r>
  <r>
    <s v="BIHAR"/>
    <s v="23KDNQO8635Y5G5"/>
    <n v="1001"/>
    <d v="2020-08-08T00:00:00"/>
    <s v="Invoice"/>
    <n v="2832"/>
    <n v="141.6"/>
    <x v="1"/>
    <n v="45"/>
    <n v="127440"/>
    <n v="127298.4"/>
    <x v="1"/>
    <s v="Oil"/>
    <s v="MADHYA PRADESH"/>
    <n v="15275.807999999999"/>
    <n v="0"/>
    <n v="0"/>
    <n v="15275.807999999999"/>
    <x v="0"/>
    <x v="152"/>
  </r>
  <r>
    <s v="BIHAR"/>
    <s v="26JBAOF3802Y8Y4"/>
    <n v="1004"/>
    <d v="2020-08-08T00:00:00"/>
    <s v="Invoice"/>
    <n v="1579"/>
    <n v="78.95"/>
    <x v="0"/>
    <n v="80"/>
    <n v="126320"/>
    <n v="126241.05"/>
    <x v="0"/>
    <s v="Beverage"/>
    <s v="DADRA AND NAGAR HAVELI AND DAMAN AND DIU (NEWLY MERGED UT)"/>
    <n v="35347.494000000006"/>
    <n v="0"/>
    <n v="0"/>
    <n v="35347.494000000006"/>
    <x v="0"/>
    <x v="153"/>
  </r>
  <r>
    <s v="BIHAR"/>
    <s v="21RWGIJ2942A6E5"/>
    <n v="1008"/>
    <d v="2020-10-10T00:00:00"/>
    <s v="Invoice"/>
    <n v="861"/>
    <n v="43.050000000000004"/>
    <x v="1"/>
    <n v="90"/>
    <n v="77490"/>
    <n v="77446.95"/>
    <x v="4"/>
    <s v="Soap"/>
    <s v="ODISHA"/>
    <n v="9293.634"/>
    <n v="0"/>
    <n v="0"/>
    <n v="9293.634"/>
    <x v="0"/>
    <x v="154"/>
  </r>
  <r>
    <s v="BIHAR"/>
    <s v="26SPWGY9394J4K3"/>
    <n v="1210"/>
    <d v="2020-10-10T00:00:00"/>
    <s v="Invoice"/>
    <n v="704"/>
    <n v="35.200000000000003"/>
    <x v="1"/>
    <n v="120"/>
    <n v="84480"/>
    <n v="84444.800000000003"/>
    <x v="2"/>
    <s v="Juice"/>
    <s v="DADRA AND NAGAR HAVELI AND DAMAN AND DIU (NEWLY MERGED UT)"/>
    <n v="10133.376"/>
    <n v="0"/>
    <n v="0"/>
    <n v="10133.376"/>
    <x v="0"/>
    <x v="155"/>
  </r>
  <r>
    <s v="BIHAR"/>
    <s v="28THXMB7825B1W6"/>
    <n v="1004"/>
    <d v="2020-12-12T00:00:00"/>
    <s v="Invoice"/>
    <n v="1033"/>
    <n v="51.650000000000006"/>
    <x v="0"/>
    <n v="80"/>
    <n v="82640"/>
    <n v="82588.350000000006"/>
    <x v="0"/>
    <s v="Beverage"/>
    <s v="ANDHRA PRADESH(BEFORE DIVISION)"/>
    <n v="23124.738000000005"/>
    <n v="0"/>
    <n v="0"/>
    <n v="23124.738000000005"/>
    <x v="0"/>
    <x v="156"/>
  </r>
  <r>
    <s v="BIHAR"/>
    <s v="11LXTIH1992Q4T1"/>
    <n v="1008"/>
    <d v="2020-12-12T00:00:00"/>
    <s v="Invoice"/>
    <n v="1250"/>
    <n v="62.5"/>
    <x v="1"/>
    <n v="90"/>
    <n v="112500"/>
    <n v="112437.5"/>
    <x v="4"/>
    <s v="Soap"/>
    <s v="SIKKIM"/>
    <n v="13492.5"/>
    <n v="0"/>
    <n v="0"/>
    <n v="13492.5"/>
    <x v="0"/>
    <x v="157"/>
  </r>
  <r>
    <s v="BIHAR"/>
    <s v="21EVTJL2286I2S2"/>
    <n v="1310"/>
    <d v="2020-10-10T00:00:00"/>
    <s v="Invoice"/>
    <n v="1389"/>
    <n v="69.45"/>
    <x v="1"/>
    <n v="140"/>
    <n v="194460"/>
    <n v="194390.55"/>
    <x v="3"/>
    <s v="Shampoo"/>
    <s v="ODISHA"/>
    <n v="23326.865999999998"/>
    <n v="0"/>
    <n v="0"/>
    <n v="23326.865999999998"/>
    <x v="0"/>
    <x v="158"/>
  </r>
  <r>
    <s v="BIHAR"/>
    <s v="14ZUPWH5963V3S4"/>
    <n v="1001"/>
    <d v="2020-11-11T00:00:00"/>
    <s v="Invoice"/>
    <n v="1265"/>
    <n v="63.25"/>
    <x v="1"/>
    <n v="45"/>
    <n v="56925"/>
    <n v="56861.75"/>
    <x v="1"/>
    <s v="Oil"/>
    <s v="MANIPUR"/>
    <n v="6823.41"/>
    <n v="0"/>
    <n v="0"/>
    <n v="6823.41"/>
    <x v="0"/>
    <x v="159"/>
  </r>
  <r>
    <s v="BIHAR"/>
    <s v="17KJAJC1051Q0D8"/>
    <n v="1310"/>
    <d v="2020-11-11T00:00:00"/>
    <s v="Invoice"/>
    <n v="2297"/>
    <n v="114.85000000000001"/>
    <x v="1"/>
    <n v="140"/>
    <n v="321580"/>
    <n v="321465.15000000002"/>
    <x v="3"/>
    <s v="Shampoo"/>
    <s v="MEGHLAYA"/>
    <n v="38575.817999999999"/>
    <n v="0"/>
    <n v="0"/>
    <n v="38575.817999999999"/>
    <x v="0"/>
    <x v="160"/>
  </r>
  <r>
    <s v="BIHAR"/>
    <s v="14PAJKK0939E1I1"/>
    <n v="1310"/>
    <d v="2020-12-12T00:00:00"/>
    <s v="Invoice"/>
    <n v="2663"/>
    <n v="133.15"/>
    <x v="1"/>
    <n v="140"/>
    <n v="372820"/>
    <n v="372686.85"/>
    <x v="3"/>
    <s v="Shampoo"/>
    <s v="MANIPUR"/>
    <n v="44722.421999999999"/>
    <n v="0"/>
    <n v="0"/>
    <n v="44722.421999999999"/>
    <x v="0"/>
    <x v="161"/>
  </r>
  <r>
    <s v="BIHAR"/>
    <s v="14EEBHC6318N5C7"/>
    <n v="1008"/>
    <d v="2020-12-12T00:00:00"/>
    <s v="Invoice"/>
    <n v="570"/>
    <n v="28.5"/>
    <x v="1"/>
    <n v="90"/>
    <n v="51300"/>
    <n v="51271.5"/>
    <x v="4"/>
    <s v="Soap"/>
    <s v="MANIPUR"/>
    <n v="6152.58"/>
    <n v="0"/>
    <n v="0"/>
    <n v="6152.58"/>
    <x v="0"/>
    <x v="162"/>
  </r>
  <r>
    <s v="BIHAR"/>
    <s v="26LPNIH6847H3E7"/>
    <n v="1008"/>
    <d v="2020-12-12T00:00:00"/>
    <s v="Invoice"/>
    <n v="2487"/>
    <n v="124.35000000000001"/>
    <x v="1"/>
    <n v="90"/>
    <n v="223830"/>
    <n v="223705.65"/>
    <x v="4"/>
    <s v="Soap"/>
    <s v="DADRA AND NAGAR HAVELI AND DAMAN AND DIU (NEWLY MERGED UT)"/>
    <n v="26844.678"/>
    <n v="0"/>
    <n v="0"/>
    <n v="26844.678"/>
    <x v="0"/>
    <x v="163"/>
  </r>
  <r>
    <s v="BIHAR"/>
    <s v="26CSQIQ4156W2C8"/>
    <n v="1008"/>
    <d v="2020-02-02T00:00:00"/>
    <s v="Invoice"/>
    <n v="1350"/>
    <n v="67.5"/>
    <x v="1"/>
    <n v="90"/>
    <n v="121500"/>
    <n v="121432.5"/>
    <x v="4"/>
    <s v="Soap"/>
    <s v="DADRA AND NAGAR HAVELI AND DAMAN AND DIU (NEWLY MERGED UT)"/>
    <n v="14571.9"/>
    <n v="0"/>
    <n v="0"/>
    <n v="14571.9"/>
    <x v="0"/>
    <x v="164"/>
  </r>
  <r>
    <s v="BIHAR"/>
    <s v="13AEOWH4672O6O8"/>
    <n v="1001"/>
    <d v="2020-08-08T00:00:00"/>
    <s v="Invoice"/>
    <n v="552"/>
    <n v="27.6"/>
    <x v="1"/>
    <n v="45"/>
    <n v="24840"/>
    <n v="24812.400000000001"/>
    <x v="1"/>
    <s v="Oil"/>
    <s v="NAGALAND"/>
    <n v="2977.4880000000003"/>
    <n v="0"/>
    <n v="0"/>
    <n v="2977.4880000000003"/>
    <x v="0"/>
    <x v="165"/>
  </r>
  <r>
    <s v="BIHAR"/>
    <s v="26KHKAP8119O8G3"/>
    <n v="1310"/>
    <d v="2020-10-10T00:00:00"/>
    <s v="Invoice"/>
    <n v="1228"/>
    <n v="61.400000000000006"/>
    <x v="1"/>
    <n v="140"/>
    <n v="171920"/>
    <n v="171858.6"/>
    <x v="3"/>
    <s v="Shampoo"/>
    <s v="DADRA AND NAGAR HAVELI AND DAMAN AND DIU (NEWLY MERGED UT)"/>
    <n v="20623.031999999999"/>
    <n v="0"/>
    <n v="0"/>
    <n v="20623.031999999999"/>
    <x v="0"/>
    <x v="166"/>
  </r>
  <r>
    <s v="BIHAR"/>
    <s v="19KRRKA1027I8Z7"/>
    <n v="1310"/>
    <d v="2020-12-12T00:00:00"/>
    <s v="Invoice"/>
    <n v="1250"/>
    <n v="62.5"/>
    <x v="1"/>
    <n v="140"/>
    <n v="175000"/>
    <n v="174937.5"/>
    <x v="3"/>
    <s v="Shampoo"/>
    <s v="WEST BENGAL"/>
    <n v="20992.5"/>
    <n v="0"/>
    <n v="0"/>
    <n v="20992.5"/>
    <x v="0"/>
    <x v="167"/>
  </r>
  <r>
    <s v="BIHAR"/>
    <s v="10RJERF4497O5K3"/>
    <n v="1001"/>
    <d v="2020-04-04T00:00:00"/>
    <s v="Invoice"/>
    <n v="3801"/>
    <n v="190.05"/>
    <x v="1"/>
    <n v="45"/>
    <n v="171045"/>
    <n v="170854.95"/>
    <x v="1"/>
    <s v="Oil"/>
    <s v="BIHAR"/>
    <n v="0"/>
    <n v="10251.297"/>
    <n v="10251.297"/>
    <n v="20502.594000000001"/>
    <x v="0"/>
    <x v="168"/>
  </r>
  <r>
    <s v="BIHAR"/>
    <s v="27DUCZX0159T8S8"/>
    <n v="1004"/>
    <d v="2020-01-01T00:00:00"/>
    <s v="Invoice"/>
    <n v="1117.5"/>
    <n v="55.875"/>
    <x v="0"/>
    <n v="80"/>
    <n v="89400"/>
    <n v="89344.125"/>
    <x v="0"/>
    <s v="Beverage"/>
    <s v="MAHARASHTRA"/>
    <n v="25016.355000000003"/>
    <n v="0"/>
    <n v="0"/>
    <n v="25016.355000000003"/>
    <x v="0"/>
    <x v="29"/>
  </r>
  <r>
    <s v="BIHAR"/>
    <s v="13KFPIB0673E9C8"/>
    <n v="1004"/>
    <d v="2020-06-06T00:00:00"/>
    <s v="Invoice"/>
    <n v="2844"/>
    <n v="142.20000000000002"/>
    <x v="0"/>
    <n v="80"/>
    <n v="227520"/>
    <n v="227377.8"/>
    <x v="0"/>
    <s v="Beverage"/>
    <s v="NAGALAND"/>
    <n v="63665.784"/>
    <n v="0"/>
    <n v="0"/>
    <n v="63665.784"/>
    <x v="0"/>
    <x v="169"/>
  </r>
  <r>
    <s v="BIHAR"/>
    <s v="14ZWBBC4456C4C9"/>
    <n v="1008"/>
    <d v="2020-09-09T00:00:00"/>
    <s v="Invoice"/>
    <n v="562"/>
    <n v="28.1"/>
    <x v="1"/>
    <n v="90"/>
    <n v="50580"/>
    <n v="50551.9"/>
    <x v="4"/>
    <s v="Soap"/>
    <s v="MANIPUR"/>
    <n v="6066.2280000000001"/>
    <n v="0"/>
    <n v="0"/>
    <n v="6066.2280000000001"/>
    <x v="0"/>
    <x v="170"/>
  </r>
  <r>
    <s v="BIHAR"/>
    <s v="14ZBPYT0481U5J0"/>
    <n v="1008"/>
    <d v="2020-10-10T00:00:00"/>
    <s v="Invoice"/>
    <n v="2299"/>
    <n v="114.95"/>
    <x v="1"/>
    <n v="90"/>
    <n v="206910"/>
    <n v="206795.05"/>
    <x v="4"/>
    <s v="Soap"/>
    <s v="MANIPUR"/>
    <n v="24815.405999999999"/>
    <n v="0"/>
    <n v="0"/>
    <n v="24815.405999999999"/>
    <x v="0"/>
    <x v="15"/>
  </r>
  <r>
    <s v="BIHAR"/>
    <s v="13XIIGF9343J7R6"/>
    <n v="1004"/>
    <d v="2020-11-11T00:00:00"/>
    <s v="Invoice"/>
    <n v="2030"/>
    <n v="101.5"/>
    <x v="0"/>
    <n v="80"/>
    <n v="162400"/>
    <n v="162298.5"/>
    <x v="0"/>
    <s v="Beverage"/>
    <s v="NAGALAND"/>
    <n v="45443.58"/>
    <n v="0"/>
    <n v="0"/>
    <n v="45443.58"/>
    <x v="0"/>
    <x v="16"/>
  </r>
  <r>
    <s v="BIHAR"/>
    <s v="11OBZPZ5817B3J1"/>
    <n v="1001"/>
    <d v="2020-11-11T00:00:00"/>
    <s v="Credit Note"/>
    <n v="263"/>
    <n v="13.15"/>
    <x v="1"/>
    <n v="45"/>
    <n v="11835"/>
    <n v="11821.85"/>
    <x v="1"/>
    <s v="Oil"/>
    <s v="SIKKIM"/>
    <n v="1418.6220000000001"/>
    <n v="0"/>
    <n v="0"/>
    <n v="1418.6220000000001"/>
    <x v="2"/>
    <x v="17"/>
  </r>
  <r>
    <s v="BIHAR"/>
    <s v="21KNKZO7053B8J9"/>
    <n v="1008"/>
    <d v="2020-12-12T00:00:00"/>
    <s v="Invoice"/>
    <n v="887"/>
    <n v="44.35"/>
    <x v="1"/>
    <n v="90"/>
    <n v="79830"/>
    <n v="79785.649999999994"/>
    <x v="4"/>
    <s v="Soap"/>
    <s v="ODISHA"/>
    <n v="9574.2779999999984"/>
    <n v="0"/>
    <n v="0"/>
    <n v="9574.2779999999984"/>
    <x v="0"/>
    <x v="18"/>
  </r>
  <r>
    <s v="BIHAR"/>
    <s v="26KEIRO3147C9N4"/>
    <n v="1210"/>
    <d v="2020-04-04T00:00:00"/>
    <s v="Invoice"/>
    <n v="980"/>
    <n v="49"/>
    <x v="1"/>
    <n v="120"/>
    <n v="117600"/>
    <n v="117551"/>
    <x v="2"/>
    <s v="Juice"/>
    <s v="DADRA AND NAGAR HAVELI AND DAMAN AND DIU (NEWLY MERGED UT)"/>
    <n v="14106.119999999999"/>
    <n v="0"/>
    <n v="0"/>
    <n v="14106.119999999999"/>
    <x v="0"/>
    <x v="19"/>
  </r>
  <r>
    <s v="BIHAR"/>
    <s v="24UDGQG6061Y0X4"/>
    <n v="1004"/>
    <d v="2020-05-05T00:00:00"/>
    <s v="Invoice"/>
    <n v="1460"/>
    <n v="73"/>
    <x v="0"/>
    <n v="80"/>
    <n v="116800"/>
    <n v="116727"/>
    <x v="0"/>
    <s v="Beverage"/>
    <s v="GUJARAT"/>
    <n v="32683.56"/>
    <n v="0"/>
    <n v="0"/>
    <n v="32683.56"/>
    <x v="0"/>
    <x v="20"/>
  </r>
  <r>
    <s v="BIHAR"/>
    <s v="10DQHBZ9724D9O3"/>
    <n v="1310"/>
    <d v="2020-10-10T00:00:00"/>
    <s v="Invoice"/>
    <n v="1403"/>
    <n v="70.150000000000006"/>
    <x v="1"/>
    <n v="140"/>
    <n v="196420"/>
    <n v="196349.85"/>
    <x v="3"/>
    <s v="Shampoo"/>
    <s v="BIHAR"/>
    <n v="0"/>
    <n v="11780.991"/>
    <n v="11780.991"/>
    <n v="23561.982"/>
    <x v="0"/>
    <x v="4"/>
  </r>
  <r>
    <s v="BIHAR"/>
    <s v="22KWHCU5675D9Z4"/>
    <n v="1001"/>
    <d v="2020-11-11T00:00:00"/>
    <s v="Invoice"/>
    <n v="2723"/>
    <n v="136.15"/>
    <x v="1"/>
    <n v="45"/>
    <n v="122535"/>
    <n v="122398.85"/>
    <x v="1"/>
    <s v="Oil"/>
    <s v="CHATTISGARH"/>
    <n v="14687.862000000001"/>
    <n v="0"/>
    <n v="0"/>
    <n v="14687.862000000001"/>
    <x v="0"/>
    <x v="5"/>
  </r>
  <r>
    <s v="BIHAR"/>
    <s v="26FLQIM3417P4K6"/>
    <n v="1008"/>
    <d v="2020-06-06T00:00:00"/>
    <s v="Invoice"/>
    <n v="1496"/>
    <n v="74.8"/>
    <x v="1"/>
    <n v="90"/>
    <n v="134640"/>
    <n v="134565.20000000001"/>
    <x v="4"/>
    <s v="Soap"/>
    <s v="DADRA AND NAGAR HAVELI AND DAMAN AND DIU (NEWLY MERGED UT)"/>
    <n v="16147.824000000001"/>
    <n v="0"/>
    <n v="0"/>
    <n v="16147.824000000001"/>
    <x v="0"/>
    <x v="6"/>
  </r>
  <r>
    <s v="BIHAR"/>
    <s v="23CEECB7723Z0R6"/>
    <n v="1004"/>
    <d v="2020-10-10T00:00:00"/>
    <s v="Invoice"/>
    <n v="2299"/>
    <n v="114.95"/>
    <x v="0"/>
    <n v="80"/>
    <n v="183920"/>
    <n v="183805.05"/>
    <x v="0"/>
    <s v="Beverage"/>
    <s v="MADHYA PRADESH"/>
    <n v="51465.414000000004"/>
    <n v="0"/>
    <n v="0"/>
    <n v="51465.414000000004"/>
    <x v="0"/>
    <x v="7"/>
  </r>
  <r>
    <s v="BIHAR"/>
    <s v="21YLFHF7484V9W5"/>
    <n v="1310"/>
    <d v="2020-10-10T00:00:00"/>
    <s v="Invoice"/>
    <n v="727"/>
    <n v="36.35"/>
    <x v="1"/>
    <n v="140"/>
    <n v="101780"/>
    <n v="101743.65"/>
    <x v="3"/>
    <s v="Shampoo"/>
    <s v="ODISHA"/>
    <n v="12209.237999999999"/>
    <n v="0"/>
    <n v="0"/>
    <n v="12209.237999999999"/>
    <x v="0"/>
    <x v="8"/>
  </r>
  <r>
    <s v="BIHAR"/>
    <s v="10EBWDE4738G5A6"/>
    <n v="1210"/>
    <d v="2020-02-02T00:00:00"/>
    <s v="Invoice"/>
    <n v="952"/>
    <n v="47.6"/>
    <x v="1"/>
    <n v="120"/>
    <n v="114240"/>
    <n v="114192.4"/>
    <x v="2"/>
    <s v="Juice"/>
    <s v="BIHAR"/>
    <n v="0"/>
    <n v="6851.543999999999"/>
    <n v="6851.543999999999"/>
    <n v="13703.087999999998"/>
    <x v="0"/>
    <x v="9"/>
  </r>
  <r>
    <s v="BIHAR"/>
    <s v="28DWIYA1847Y0Z4"/>
    <n v="1210"/>
    <d v="2020-02-02T00:00:00"/>
    <s v="Invoice"/>
    <n v="2755"/>
    <n v="137.75"/>
    <x v="1"/>
    <n v="120"/>
    <n v="330600"/>
    <n v="330462.25"/>
    <x v="2"/>
    <s v="Juice"/>
    <s v="ANDHRA PRADESH(BEFORE DIVISION)"/>
    <n v="39655.47"/>
    <n v="0"/>
    <n v="0"/>
    <n v="39655.47"/>
    <x v="0"/>
    <x v="10"/>
  </r>
  <r>
    <s v="BIHAR"/>
    <s v="22CXFUN2238B9Q0"/>
    <n v="1001"/>
    <d v="2020-05-05T00:00:00"/>
    <s v="Invoice"/>
    <n v="1530"/>
    <n v="76.5"/>
    <x v="1"/>
    <n v="45"/>
    <n v="68850"/>
    <n v="68773.5"/>
    <x v="1"/>
    <s v="Oil"/>
    <s v="CHATTISGARH"/>
    <n v="8252.82"/>
    <n v="0"/>
    <n v="0"/>
    <n v="8252.82"/>
    <x v="0"/>
    <x v="22"/>
  </r>
  <r>
    <s v="BIHAR"/>
    <s v="10TOASQ7349X7Q8"/>
    <n v="1310"/>
    <d v="2020-06-06T00:00:00"/>
    <s v="Invoice"/>
    <n v="1496"/>
    <n v="74.8"/>
    <x v="1"/>
    <n v="140"/>
    <n v="209440"/>
    <n v="209365.2"/>
    <x v="3"/>
    <s v="Shampoo"/>
    <s v="BIHAR"/>
    <n v="0"/>
    <n v="12561.912"/>
    <n v="12561.912"/>
    <n v="25123.824000000001"/>
    <x v="0"/>
    <x v="23"/>
  </r>
  <r>
    <s v="BIHAR"/>
    <s v="23XTIMZ4271T9V4"/>
    <n v="1310"/>
    <d v="2020-06-06T00:00:00"/>
    <s v="Invoice"/>
    <n v="1498"/>
    <n v="74.900000000000006"/>
    <x v="1"/>
    <n v="140"/>
    <n v="209720"/>
    <n v="209645.1"/>
    <x v="3"/>
    <s v="Shampoo"/>
    <s v="MADHYA PRADESH"/>
    <n v="25157.412"/>
    <n v="0"/>
    <n v="0"/>
    <n v="25157.412"/>
    <x v="0"/>
    <x v="24"/>
  </r>
  <r>
    <s v="BIHAR"/>
    <s v="11ZTCPL4224U4G5"/>
    <n v="1001"/>
    <d v="2020-10-10T00:00:00"/>
    <s v="Invoice"/>
    <n v="1221"/>
    <n v="61.050000000000004"/>
    <x v="1"/>
    <n v="45"/>
    <n v="54945"/>
    <n v="54883.95"/>
    <x v="1"/>
    <s v="Oil"/>
    <s v="SIKKIM"/>
    <n v="6586.0739999999996"/>
    <n v="0"/>
    <n v="0"/>
    <n v="6586.0739999999996"/>
    <x v="0"/>
    <x v="25"/>
  </r>
  <r>
    <s v="BIHAR"/>
    <s v="19CSOHW2278A7Q9"/>
    <n v="1004"/>
    <d v="2020-10-10T00:00:00"/>
    <s v="Invoice"/>
    <n v="2076"/>
    <n v="103.80000000000001"/>
    <x v="0"/>
    <n v="80"/>
    <n v="166080"/>
    <n v="165976.20000000001"/>
    <x v="0"/>
    <s v="Beverage"/>
    <s v="WEST BENGAL"/>
    <n v="46473.33600000001"/>
    <n v="0"/>
    <n v="0"/>
    <n v="46473.33600000001"/>
    <x v="0"/>
    <x v="26"/>
  </r>
  <r>
    <s v="BIHAR"/>
    <s v="28WDPVT5346U3X9"/>
    <n v="1008"/>
    <d v="2020-06-06T00:00:00"/>
    <s v="Invoice"/>
    <n v="2844"/>
    <n v="142.20000000000002"/>
    <x v="1"/>
    <n v="90"/>
    <n v="255960"/>
    <n v="255817.8"/>
    <x v="4"/>
    <s v="Soap"/>
    <s v="ANDHRA PRADESH(BEFORE DIVISION)"/>
    <n v="30698.135999999999"/>
    <n v="0"/>
    <n v="0"/>
    <n v="30698.135999999999"/>
    <x v="0"/>
    <x v="27"/>
  </r>
  <r>
    <s v="BIHAR"/>
    <s v="17DSFIR0488I9M4"/>
    <n v="1210"/>
    <d v="2020-06-06T00:00:00"/>
    <s v="Invoice"/>
    <n v="1498"/>
    <n v="74.900000000000006"/>
    <x v="1"/>
    <n v="120"/>
    <n v="179760"/>
    <n v="179685.1"/>
    <x v="2"/>
    <s v="Juice"/>
    <s v="MEGHLAYA"/>
    <n v="21562.212"/>
    <n v="0"/>
    <n v="0"/>
    <n v="21562.212"/>
    <x v="0"/>
    <x v="28"/>
  </r>
  <r>
    <s v="BIHAR"/>
    <s v="28CZNZF0942M7E5"/>
    <n v="1008"/>
    <d v="2020-10-10T00:00:00"/>
    <s v="Invoice"/>
    <n v="1221"/>
    <n v="61.050000000000004"/>
    <x v="1"/>
    <n v="90"/>
    <n v="109890"/>
    <n v="109828.95"/>
    <x v="4"/>
    <s v="Soap"/>
    <s v="ANDHRA PRADESH(BEFORE DIVISION)"/>
    <n v="13179.473999999998"/>
    <n v="0"/>
    <n v="0"/>
    <n v="13179.473999999998"/>
    <x v="0"/>
    <x v="21"/>
  </r>
  <r>
    <s v="BIHAR"/>
    <s v="28ETWDV2926V2Y1"/>
    <n v="1210"/>
    <d v="2020-11-11T00:00:00"/>
    <s v="Invoice"/>
    <n v="1123"/>
    <n v="56.150000000000006"/>
    <x v="1"/>
    <n v="120"/>
    <n v="134760"/>
    <n v="134703.85"/>
    <x v="2"/>
    <s v="Juice"/>
    <s v="ANDHRA PRADESH(BEFORE DIVISION)"/>
    <n v="16164.462"/>
    <n v="0"/>
    <n v="0"/>
    <n v="16164.462"/>
    <x v="0"/>
    <x v="0"/>
  </r>
  <r>
    <s v="BIHAR"/>
    <s v="19TTWXT2113D2S2"/>
    <n v="1310"/>
    <d v="2020-12-12T00:00:00"/>
    <s v="Invoice"/>
    <n v="2436"/>
    <n v="121.80000000000001"/>
    <x v="1"/>
    <n v="140"/>
    <n v="341040"/>
    <n v="340918.2"/>
    <x v="3"/>
    <s v="Shampoo"/>
    <s v="WEST BENGAL"/>
    <n v="40910.184000000001"/>
    <n v="0"/>
    <n v="0"/>
    <n v="40910.184000000001"/>
    <x v="0"/>
    <x v="1"/>
  </r>
  <r>
    <s v="BIHAR"/>
    <s v="12TJJSJ1298B2I6"/>
    <n v="1004"/>
    <d v="2020-01-01T00:00:00"/>
    <s v="Invoice"/>
    <n v="1987.5"/>
    <n v="99.375"/>
    <x v="0"/>
    <n v="80"/>
    <n v="159000"/>
    <n v="158900.625"/>
    <x v="0"/>
    <s v="Beverage"/>
    <s v="ARUNACHAL PRADESH"/>
    <n v="44492.175000000003"/>
    <n v="0"/>
    <n v="0"/>
    <n v="44492.175000000003"/>
    <x v="0"/>
    <x v="2"/>
  </r>
  <r>
    <s v="BIHAR"/>
    <s v="18GBTUU7216J9I6"/>
    <n v="1008"/>
    <d v="2020-09-09T00:00:00"/>
    <s v="Invoice"/>
    <n v="1679"/>
    <n v="83.95"/>
    <x v="1"/>
    <n v="90"/>
    <n v="151110"/>
    <n v="151026.04999999999"/>
    <x v="4"/>
    <s v="Soap"/>
    <s v="ASSAM"/>
    <n v="18123.125999999997"/>
    <n v="0"/>
    <n v="0"/>
    <n v="18123.125999999997"/>
    <x v="0"/>
    <x v="3"/>
  </r>
  <r>
    <s v="BIHAR"/>
    <s v="10DQHBZ9724D9O3"/>
    <n v="1210"/>
    <d v="2020-10-10T00:00:00"/>
    <s v="Invoice"/>
    <n v="727"/>
    <n v="36.35"/>
    <x v="1"/>
    <n v="120"/>
    <n v="87240"/>
    <n v="87203.65"/>
    <x v="2"/>
    <s v="Juice"/>
    <s v="BIHAR"/>
    <n v="0"/>
    <n v="5232.2189999999991"/>
    <n v="5232.2189999999991"/>
    <n v="10464.437999999998"/>
    <x v="0"/>
    <x v="4"/>
  </r>
  <r>
    <s v="BIHAR"/>
    <s v="22KWHCU5675D9Z4"/>
    <n v="1004"/>
    <d v="2020-10-10T00:00:00"/>
    <s v="Invoice"/>
    <n v="1403"/>
    <n v="70.150000000000006"/>
    <x v="0"/>
    <n v="80"/>
    <n v="112240"/>
    <n v="112169.85"/>
    <x v="0"/>
    <s v="Beverage"/>
    <s v="CHATTISGARH"/>
    <n v="31407.558000000005"/>
    <n v="0"/>
    <n v="0"/>
    <n v="31407.558000000005"/>
    <x v="0"/>
    <x v="5"/>
  </r>
  <r>
    <s v="BIHAR"/>
    <s v="26FLQIM3417P4K6"/>
    <n v="1008"/>
    <d v="2020-10-10T00:00:00"/>
    <s v="Invoice"/>
    <n v="2076"/>
    <n v="103.80000000000001"/>
    <x v="1"/>
    <n v="90"/>
    <n v="186840"/>
    <n v="186736.2"/>
    <x v="4"/>
    <s v="Soap"/>
    <s v="DADRA AND NAGAR HAVELI AND DAMAN AND DIU (NEWLY MERGED UT)"/>
    <n v="22408.344000000001"/>
    <n v="0"/>
    <n v="0"/>
    <n v="22408.344000000001"/>
    <x v="0"/>
    <x v="6"/>
  </r>
  <r>
    <s v="BIHAR"/>
    <s v="23CEECB7723Z0R6"/>
    <n v="1004"/>
    <d v="2020-10-10T00:00:00"/>
    <s v="Invoice"/>
    <n v="1757"/>
    <n v="87.850000000000009"/>
    <x v="0"/>
    <n v="80"/>
    <n v="140560"/>
    <n v="140472.15"/>
    <x v="0"/>
    <s v="Beverage"/>
    <s v="MADHYA PRADESH"/>
    <n v="39332.202000000005"/>
    <n v="0"/>
    <n v="0"/>
    <n v="39332.202000000005"/>
    <x v="0"/>
    <x v="7"/>
  </r>
  <r>
    <s v="BIHAR"/>
    <s v="21YLFHF7484V9W5"/>
    <n v="1001"/>
    <d v="2020-08-08T00:00:00"/>
    <s v="Invoice"/>
    <n v="2198"/>
    <n v="109.9"/>
    <x v="1"/>
    <n v="45"/>
    <n v="98910"/>
    <n v="98800.1"/>
    <x v="1"/>
    <s v="Oil"/>
    <s v="ODISHA"/>
    <n v="11856.012000000001"/>
    <n v="0"/>
    <n v="0"/>
    <n v="11856.012000000001"/>
    <x v="0"/>
    <x v="8"/>
  </r>
  <r>
    <s v="BIHAR"/>
    <s v="10EBWDE4738G5A6"/>
    <n v="1001"/>
    <d v="2020-08-08T00:00:00"/>
    <s v="Invoice"/>
    <n v="1743"/>
    <n v="87.15"/>
    <x v="1"/>
    <n v="45"/>
    <n v="78435"/>
    <n v="78347.850000000006"/>
    <x v="1"/>
    <s v="Oil"/>
    <s v="BIHAR"/>
    <n v="0"/>
    <n v="4700.8710000000001"/>
    <n v="4700.8710000000001"/>
    <n v="9401.7420000000002"/>
    <x v="0"/>
    <x v="9"/>
  </r>
  <r>
    <s v="BIHAR"/>
    <s v="28DWIYA1847Y0Z4"/>
    <n v="1310"/>
    <d v="2020-10-10T00:00:00"/>
    <s v="Invoice"/>
    <n v="1153"/>
    <n v="57.650000000000006"/>
    <x v="1"/>
    <n v="140"/>
    <n v="161420"/>
    <n v="161362.35"/>
    <x v="3"/>
    <s v="Shampoo"/>
    <s v="ANDHRA PRADESH(BEFORE DIVISION)"/>
    <n v="19363.482"/>
    <n v="0"/>
    <n v="0"/>
    <n v="19363.482"/>
    <x v="0"/>
    <x v="10"/>
  </r>
  <r>
    <s v="BIHAR"/>
    <s v="14ZBPYT0481U5J0"/>
    <n v="1008"/>
    <d v="2020-10-10T00:00:00"/>
    <s v="Invoice"/>
    <n v="1757"/>
    <n v="87.850000000000009"/>
    <x v="1"/>
    <n v="90"/>
    <n v="158130"/>
    <n v="158042.15"/>
    <x v="4"/>
    <s v="Soap"/>
    <s v="MANIPUR"/>
    <n v="18965.057999999997"/>
    <n v="0"/>
    <n v="0"/>
    <n v="18965.057999999997"/>
    <x v="0"/>
    <x v="15"/>
  </r>
  <r>
    <s v="BIHAR"/>
    <s v="13XIIGF9343J7R6"/>
    <n v="1310"/>
    <d v="2020-08-08T00:00:00"/>
    <s v="Invoice"/>
    <n v="1001"/>
    <n v="50.050000000000004"/>
    <x v="1"/>
    <n v="140"/>
    <n v="140140"/>
    <n v="140089.95000000001"/>
    <x v="3"/>
    <s v="Shampoo"/>
    <s v="NAGALAND"/>
    <n v="16810.794000000002"/>
    <n v="0"/>
    <n v="0"/>
    <n v="16810.794000000002"/>
    <x v="0"/>
    <x v="16"/>
  </r>
  <r>
    <s v="BIHAR"/>
    <s v="11OBZPZ5817B3J1"/>
    <n v="1001"/>
    <d v="2020-11-11T00:00:00"/>
    <s v="Invoice"/>
    <n v="1333"/>
    <n v="66.650000000000006"/>
    <x v="1"/>
    <n v="45"/>
    <n v="59985"/>
    <n v="59918.35"/>
    <x v="1"/>
    <s v="Oil"/>
    <s v="SIKKIM"/>
    <n v="7190.2019999999993"/>
    <n v="0"/>
    <n v="0"/>
    <n v="7190.2019999999993"/>
    <x v="0"/>
    <x v="17"/>
  </r>
  <r>
    <s v="BIHAR"/>
    <s v="21KNKZO7053B8J9"/>
    <n v="1004"/>
    <d v="2020-10-10T00:00:00"/>
    <s v="Invoice"/>
    <n v="1153"/>
    <n v="57.650000000000006"/>
    <x v="0"/>
    <n v="80"/>
    <n v="92240"/>
    <n v="92182.35"/>
    <x v="0"/>
    <s v="Beverage"/>
    <s v="ODISHA"/>
    <n v="25811.058000000005"/>
    <n v="0"/>
    <n v="0"/>
    <n v="25811.058000000005"/>
    <x v="0"/>
    <x v="18"/>
  </r>
  <r>
    <s v="BIHAR"/>
    <s v="26KEIRO3147C9N4"/>
    <n v="1008"/>
    <d v="2020-02-02T00:00:00"/>
    <s v="Invoice"/>
    <n v="727"/>
    <n v="36.35"/>
    <x v="1"/>
    <n v="90"/>
    <n v="65430"/>
    <n v="65393.65"/>
    <x v="4"/>
    <s v="Soap"/>
    <s v="DADRA AND NAGAR HAVELI AND DAMAN AND DIU (NEWLY MERGED UT)"/>
    <n v="7847.2380000000003"/>
    <n v="0"/>
    <n v="0"/>
    <n v="7847.2380000000003"/>
    <x v="0"/>
    <x v="19"/>
  </r>
  <r>
    <s v="BIHAR"/>
    <s v="24UDGQG6061Y0X4"/>
    <n v="1001"/>
    <d v="2020-08-08T00:00:00"/>
    <s v="Invoice"/>
    <n v="1884"/>
    <n v="94.2"/>
    <x v="1"/>
    <n v="45"/>
    <n v="84780"/>
    <n v="84685.8"/>
    <x v="1"/>
    <s v="Oil"/>
    <s v="GUJARAT"/>
    <n v="10162.296"/>
    <n v="0"/>
    <n v="0"/>
    <n v="10162.296"/>
    <x v="0"/>
    <x v="20"/>
  </r>
  <r>
    <s v="BIHAR"/>
    <s v="12QORUL1863I2A1"/>
    <n v="1008"/>
    <d v="2020-09-09T00:00:00"/>
    <s v="Invoice"/>
    <n v="1834"/>
    <n v="91.7"/>
    <x v="1"/>
    <n v="90"/>
    <n v="165060"/>
    <n v="164968.29999999999"/>
    <x v="4"/>
    <s v="Soap"/>
    <s v="ARUNACHAL PRADESH"/>
    <n v="19796.195999999996"/>
    <n v="0"/>
    <n v="0"/>
    <n v="19796.195999999996"/>
    <x v="0"/>
    <x v="29"/>
  </r>
  <r>
    <s v="BIHAR"/>
    <s v="27IJRPP4519M2I1"/>
    <n v="1310"/>
    <d v="2020-01-01T00:00:00"/>
    <s v="Invoice"/>
    <n v="2340"/>
    <n v="117"/>
    <x v="1"/>
    <n v="140"/>
    <n v="327600"/>
    <n v="327483"/>
    <x v="3"/>
    <s v="Shampoo"/>
    <s v="MAHARASHTRA"/>
    <n v="39297.96"/>
    <n v="0"/>
    <n v="0"/>
    <n v="39297.96"/>
    <x v="0"/>
    <x v="30"/>
  </r>
  <r>
    <s v="BIHAR"/>
    <s v="11ZFNPR9588N6F0"/>
    <n v="1001"/>
    <d v="2020-11-11T00:00:00"/>
    <s v="Invoice"/>
    <n v="2342"/>
    <n v="117.10000000000001"/>
    <x v="1"/>
    <n v="45"/>
    <n v="105390"/>
    <n v="105272.9"/>
    <x v="1"/>
    <s v="Oil"/>
    <s v="SIKKIM"/>
    <n v="12632.748"/>
    <n v="0"/>
    <n v="0"/>
    <n v="12632.748"/>
    <x v="0"/>
    <x v="31"/>
  </r>
  <r>
    <s v="BIHAR"/>
    <s v="19YLXXZ0009F7W7"/>
    <n v="1210"/>
    <d v="2020-09-09T00:00:00"/>
    <s v="Invoice"/>
    <n v="1031"/>
    <n v="51.550000000000004"/>
    <x v="1"/>
    <n v="120"/>
    <n v="123720"/>
    <n v="123668.45"/>
    <x v="2"/>
    <s v="Juice"/>
    <s v="WEST BENGAL"/>
    <n v="14840.214"/>
    <n v="0"/>
    <n v="0"/>
    <n v="14840.214"/>
    <x v="0"/>
    <x v="32"/>
  </r>
  <r>
    <s v="BIHAR"/>
    <s v="16PNIYT5544P7A0"/>
    <n v="1001"/>
    <d v="2020-05-05T00:00:00"/>
    <s v="Invoice"/>
    <n v="1262"/>
    <n v="63.1"/>
    <x v="1"/>
    <n v="45"/>
    <n v="56790"/>
    <n v="56726.9"/>
    <x v="1"/>
    <s v="Oil"/>
    <s v="TRIPURA"/>
    <n v="6807.2280000000001"/>
    <n v="0"/>
    <n v="0"/>
    <n v="6807.2280000000001"/>
    <x v="0"/>
    <x v="33"/>
  </r>
  <r>
    <s v="BIHAR"/>
    <s v="17JRZYP2190Y9G8"/>
    <n v="1310"/>
    <d v="2020-06-06T00:00:00"/>
    <s v="Invoice"/>
    <n v="1135"/>
    <n v="56.75"/>
    <x v="1"/>
    <n v="140"/>
    <n v="158900"/>
    <n v="158843.25"/>
    <x v="3"/>
    <s v="Shampoo"/>
    <s v="MEGHLAYA"/>
    <n v="19061.189999999999"/>
    <n v="0"/>
    <n v="0"/>
    <n v="19061.189999999999"/>
    <x v="0"/>
    <x v="34"/>
  </r>
  <r>
    <s v="BIHAR"/>
    <s v="19EXWNX8508S3B9"/>
    <n v="1008"/>
    <d v="2020-11-11T00:00:00"/>
    <s v="Invoice"/>
    <n v="547"/>
    <n v="27.35"/>
    <x v="1"/>
    <n v="90"/>
    <n v="49230"/>
    <n v="49202.65"/>
    <x v="4"/>
    <s v="Soap"/>
    <s v="WEST BENGAL"/>
    <n v="5904.3180000000002"/>
    <n v="0"/>
    <n v="0"/>
    <n v="5904.3180000000002"/>
    <x v="0"/>
    <x v="35"/>
  </r>
  <r>
    <s v="BIHAR"/>
    <s v="22FVUIE4747X5L3"/>
    <n v="1004"/>
    <d v="2020-12-12T00:00:00"/>
    <s v="Invoice"/>
    <n v="1582"/>
    <n v="79.100000000000009"/>
    <x v="0"/>
    <n v="80"/>
    <n v="126560"/>
    <n v="126480.9"/>
    <x v="0"/>
    <s v="Beverage"/>
    <s v="CHATTISGARH"/>
    <n v="35414.652000000002"/>
    <n v="0"/>
    <n v="0"/>
    <n v="35414.652000000002"/>
    <x v="0"/>
    <x v="36"/>
  </r>
  <r>
    <s v="BIHAR"/>
    <s v="19EDGIO1111H6Y3"/>
    <n v="1001"/>
    <d v="2020-04-04T00:00:00"/>
    <s v="Invoice"/>
    <n v="1738.5"/>
    <n v="86.925000000000011"/>
    <x v="1"/>
    <n v="45"/>
    <n v="78232.5"/>
    <n v="78145.574999999997"/>
    <x v="1"/>
    <s v="Oil"/>
    <s v="WEST BENGAL"/>
    <n v="9377.4689999999991"/>
    <n v="0"/>
    <n v="0"/>
    <n v="9377.4689999999991"/>
    <x v="0"/>
    <x v="37"/>
  </r>
  <r>
    <s v="BIHAR"/>
    <s v="27LVZMG3183C6M7"/>
    <n v="1210"/>
    <d v="2020-09-09T00:00:00"/>
    <s v="Invoice"/>
    <n v="2215"/>
    <n v="110.75"/>
    <x v="1"/>
    <n v="120"/>
    <n v="265800"/>
    <n v="265689.25"/>
    <x v="2"/>
    <s v="Juice"/>
    <s v="MAHARASHTRA"/>
    <n v="31882.71"/>
    <n v="0"/>
    <n v="0"/>
    <n v="31882.71"/>
    <x v="0"/>
    <x v="38"/>
  </r>
  <r>
    <s v="BIHAR"/>
    <s v="24VDEJG0527H5N9"/>
    <n v="1310"/>
    <d v="2020-12-12T00:00:00"/>
    <s v="Invoice"/>
    <n v="1582"/>
    <n v="79.100000000000009"/>
    <x v="1"/>
    <n v="140"/>
    <n v="221480"/>
    <n v="221400.9"/>
    <x v="3"/>
    <s v="Shampoo"/>
    <s v="GUJARAT"/>
    <n v="26568.107999999997"/>
    <n v="0"/>
    <n v="0"/>
    <n v="26568.107999999997"/>
    <x v="0"/>
    <x v="39"/>
  </r>
  <r>
    <s v="BIHAR"/>
    <s v="19YPFOJ4134E8L2"/>
    <n v="1008"/>
    <d v="2020-06-06T00:00:00"/>
    <s v="Invoice"/>
    <n v="1135"/>
    <n v="56.75"/>
    <x v="1"/>
    <n v="90"/>
    <n v="102150"/>
    <n v="102093.25"/>
    <x v="4"/>
    <s v="Soap"/>
    <s v="WEST BENGAL"/>
    <n v="12251.189999999999"/>
    <n v="0"/>
    <n v="0"/>
    <n v="12251.189999999999"/>
    <x v="0"/>
    <x v="40"/>
  </r>
  <r>
    <s v="BIHAR"/>
    <s v="14NYEDE1419I4U0"/>
    <n v="1210"/>
    <d v="2020-03-03T00:00:00"/>
    <s v="Invoice"/>
    <n v="1761"/>
    <n v="88.050000000000011"/>
    <x v="1"/>
    <n v="120"/>
    <n v="211320"/>
    <n v="211231.95"/>
    <x v="2"/>
    <s v="Juice"/>
    <s v="MANIPUR"/>
    <n v="25347.833999999999"/>
    <n v="0"/>
    <n v="0"/>
    <n v="25347.833999999999"/>
    <x v="0"/>
    <x v="41"/>
  </r>
  <r>
    <s v="BIHAR"/>
    <s v="12KJWCU8084R4N9"/>
    <n v="1004"/>
    <d v="2020-06-06T00:00:00"/>
    <s v="Invoice"/>
    <n v="448"/>
    <n v="22.400000000000002"/>
    <x v="0"/>
    <n v="80"/>
    <n v="35840"/>
    <n v="35817.599999999999"/>
    <x v="0"/>
    <s v="Beverage"/>
    <s v="ARUNACHAL PRADESH"/>
    <n v="10028.928"/>
    <n v="0"/>
    <n v="0"/>
    <n v="10028.928"/>
    <x v="0"/>
    <x v="42"/>
  </r>
  <r>
    <s v="BIHAR"/>
    <s v="13ICJJY9723G7R4"/>
    <n v="1008"/>
    <d v="2020-10-10T00:00:00"/>
    <s v="Invoice"/>
    <n v="2181"/>
    <n v="109.05000000000001"/>
    <x v="1"/>
    <n v="90"/>
    <n v="196290"/>
    <n v="196180.95"/>
    <x v="4"/>
    <s v="Soap"/>
    <s v="NAGALAND"/>
    <n v="23541.714"/>
    <n v="0"/>
    <n v="0"/>
    <n v="23541.714"/>
    <x v="0"/>
    <x v="43"/>
  </r>
  <r>
    <s v="BIHAR"/>
    <s v="13KXZTO6266Q1S5"/>
    <n v="1001"/>
    <d v="2020-10-10T00:00:00"/>
    <s v="Invoice"/>
    <n v="1976"/>
    <n v="98.800000000000011"/>
    <x v="1"/>
    <n v="45"/>
    <n v="88920"/>
    <n v="88821.2"/>
    <x v="1"/>
    <s v="Oil"/>
    <s v="NAGALAND"/>
    <n v="10658.544"/>
    <n v="0"/>
    <n v="0"/>
    <n v="10658.544"/>
    <x v="0"/>
    <x v="44"/>
  </r>
  <r>
    <s v="BIHAR"/>
    <s v="23CFGSI4816M5J5"/>
    <n v="1001"/>
    <d v="2020-10-10T00:00:00"/>
    <s v="Invoice"/>
    <n v="2181"/>
    <n v="109.05000000000001"/>
    <x v="1"/>
    <n v="45"/>
    <n v="98145"/>
    <n v="98035.95"/>
    <x v="1"/>
    <s v="Oil"/>
    <s v="MADHYA PRADESH"/>
    <n v="11764.313999999998"/>
    <n v="0"/>
    <n v="0"/>
    <n v="11764.313999999998"/>
    <x v="0"/>
    <x v="45"/>
  </r>
  <r>
    <s v="BIHAR"/>
    <s v="26JHHVW4591O2U2"/>
    <n v="1008"/>
    <d v="2020-11-11T00:00:00"/>
    <s v="Invoice"/>
    <n v="2500"/>
    <n v="125"/>
    <x v="1"/>
    <n v="90"/>
    <n v="225000"/>
    <n v="224875"/>
    <x v="4"/>
    <s v="Soap"/>
    <s v="DADRA AND NAGAR HAVELI AND DAMAN AND DIU (NEWLY MERGED UT)"/>
    <n v="26985"/>
    <n v="0"/>
    <n v="0"/>
    <n v="26985"/>
    <x v="0"/>
    <x v="46"/>
  </r>
  <r>
    <s v="BIHAR"/>
    <s v="11GPBBU7571I9Z3"/>
    <n v="1001"/>
    <d v="2020-05-05T00:00:00"/>
    <s v="Invoice"/>
    <n v="1702"/>
    <n v="85.100000000000009"/>
    <x v="1"/>
    <n v="45"/>
    <n v="76590"/>
    <n v="76504.899999999994"/>
    <x v="1"/>
    <s v="Oil"/>
    <s v="SIKKIM"/>
    <n v="9180.5879999999997"/>
    <n v="0"/>
    <n v="0"/>
    <n v="9180.5879999999997"/>
    <x v="0"/>
    <x v="47"/>
  </r>
  <r>
    <s v="BIHAR"/>
    <s v="24KCXIS9978V0R9"/>
    <n v="1001"/>
    <d v="2020-06-06T00:00:00"/>
    <s v="Invoice"/>
    <n v="448"/>
    <n v="22.400000000000002"/>
    <x v="1"/>
    <n v="45"/>
    <n v="20160"/>
    <n v="20137.599999999999"/>
    <x v="1"/>
    <s v="Oil"/>
    <s v="GUJARAT"/>
    <n v="2416.5119999999997"/>
    <n v="0"/>
    <n v="0"/>
    <n v="2416.5119999999997"/>
    <x v="0"/>
    <x v="48"/>
  </r>
  <r>
    <s v="BIHAR"/>
    <s v="26RDLCD8219A9Z9"/>
    <n v="1008"/>
    <d v="2020-07-07T00:00:00"/>
    <s v="Invoice"/>
    <n v="3513"/>
    <n v="175.65"/>
    <x v="1"/>
    <n v="90"/>
    <n v="316170"/>
    <n v="315994.34999999998"/>
    <x v="4"/>
    <s v="Soap"/>
    <s v="DADRA AND NAGAR HAVELI AND DAMAN AND DIU (NEWLY MERGED UT)"/>
    <n v="37919.321999999993"/>
    <n v="0"/>
    <n v="0"/>
    <n v="37919.321999999993"/>
    <x v="0"/>
    <x v="49"/>
  </r>
  <r>
    <s v="BIHAR"/>
    <m/>
    <n v="1008"/>
    <d v="2020-08-08T00:00:00"/>
    <s v="Invoice"/>
    <n v="2101"/>
    <n v="105.05000000000001"/>
    <x v="1"/>
    <n v="90"/>
    <n v="189090"/>
    <n v="188984.95"/>
    <x v="4"/>
    <s v="Soap"/>
    <s v="No GST Number Available"/>
    <n v="22678.194"/>
    <n v="0"/>
    <n v="0"/>
    <n v="22678.194"/>
    <x v="1"/>
    <x v="12"/>
  </r>
  <r>
    <s v="BIHAR"/>
    <s v="21SGJGG6555R5J7"/>
    <n v="1310"/>
    <d v="2020-09-09T00:00:00"/>
    <s v="Invoice"/>
    <n v="2931"/>
    <n v="146.55000000000001"/>
    <x v="1"/>
    <n v="140"/>
    <n v="410340"/>
    <n v="410193.45"/>
    <x v="3"/>
    <s v="Shampoo"/>
    <s v="ODISHA"/>
    <n v="49223.214"/>
    <n v="0"/>
    <n v="0"/>
    <n v="49223.214"/>
    <x v="0"/>
    <x v="50"/>
  </r>
  <r>
    <s v="BIHAR"/>
    <s v="28QNIVA8691N1X0"/>
    <n v="1210"/>
    <d v="2020-09-09T00:00:00"/>
    <s v="Invoice"/>
    <n v="1535"/>
    <n v="76.75"/>
    <x v="1"/>
    <n v="120"/>
    <n v="184200"/>
    <n v="184123.25"/>
    <x v="2"/>
    <s v="Juice"/>
    <s v="ANDHRA PRADESH(BEFORE DIVISION)"/>
    <n v="22094.79"/>
    <n v="0"/>
    <n v="0"/>
    <n v="22094.79"/>
    <x v="0"/>
    <x v="51"/>
  </r>
  <r>
    <s v="BIHAR"/>
    <s v="13QAOJZ0096K2E4"/>
    <n v="1004"/>
    <d v="2020-09-09T00:00:00"/>
    <s v="Invoice"/>
    <n v="1123"/>
    <n v="56.150000000000006"/>
    <x v="0"/>
    <n v="80"/>
    <n v="89840"/>
    <n v="89783.85"/>
    <x v="0"/>
    <s v="Beverage"/>
    <s v="NAGALAND"/>
    <n v="25139.478000000003"/>
    <n v="0"/>
    <n v="0"/>
    <n v="25139.478000000003"/>
    <x v="0"/>
    <x v="52"/>
  </r>
  <r>
    <s v="BIHAR"/>
    <s v="15NNGYG4889P0X1"/>
    <n v="1001"/>
    <d v="2020-11-11T00:00:00"/>
    <s v="Invoice"/>
    <n v="1404"/>
    <n v="70.2"/>
    <x v="1"/>
    <n v="45"/>
    <n v="63180"/>
    <n v="63109.8"/>
    <x v="1"/>
    <s v="Oil"/>
    <s v="MIZORAM"/>
    <n v="7573.1760000000004"/>
    <n v="0"/>
    <n v="0"/>
    <n v="7573.1760000000004"/>
    <x v="0"/>
    <x v="53"/>
  </r>
  <r>
    <s v="BIHAR"/>
    <s v="26VDAJN0809E6T8"/>
    <n v="1210"/>
    <d v="2020-11-11T00:00:00"/>
    <s v="Invoice"/>
    <n v="2763"/>
    <n v="138.15"/>
    <x v="1"/>
    <n v="120"/>
    <n v="331560"/>
    <n v="331421.84999999998"/>
    <x v="2"/>
    <s v="Juice"/>
    <s v="DADRA AND NAGAR HAVELI AND DAMAN AND DIU (NEWLY MERGED UT)"/>
    <n v="39770.621999999996"/>
    <n v="0"/>
    <n v="0"/>
    <n v="39770.621999999996"/>
    <x v="0"/>
    <x v="54"/>
  </r>
  <r>
    <s v="BIHAR"/>
    <s v="17UXCXA4795V0R8"/>
    <n v="1008"/>
    <d v="2020-12-12T00:00:00"/>
    <s v="Invoice"/>
    <n v="2125"/>
    <n v="106.25"/>
    <x v="1"/>
    <n v="90"/>
    <n v="191250"/>
    <n v="191143.75"/>
    <x v="4"/>
    <s v="Soap"/>
    <s v="MEGHLAYA"/>
    <n v="22937.25"/>
    <n v="0"/>
    <n v="0"/>
    <n v="22937.25"/>
    <x v="0"/>
    <x v="45"/>
  </r>
  <r>
    <s v="BIHAR"/>
    <s v="11OFPPW1397L3F2"/>
    <n v="1004"/>
    <d v="2020-07-07T00:00:00"/>
    <s v="Invoice"/>
    <n v="1659"/>
    <n v="82.95"/>
    <x v="0"/>
    <n v="80"/>
    <n v="132720"/>
    <n v="132637.04999999999"/>
    <x v="0"/>
    <s v="Beverage"/>
    <s v="SIKKIM"/>
    <n v="37138.374000000003"/>
    <n v="0"/>
    <n v="0"/>
    <n v="37138.374000000003"/>
    <x v="0"/>
    <x v="55"/>
  </r>
  <r>
    <s v="BIHAR"/>
    <s v="26ORHAR0202W3B0"/>
    <n v="1310"/>
    <d v="2020-08-08T00:00:00"/>
    <s v="Invoice"/>
    <n v="609"/>
    <n v="30.450000000000003"/>
    <x v="1"/>
    <n v="140"/>
    <n v="85260"/>
    <n v="85229.55"/>
    <x v="3"/>
    <s v="Shampoo"/>
    <s v="DADRA AND NAGAR HAVELI AND DAMAN AND DIU (NEWLY MERGED UT)"/>
    <n v="10227.546"/>
    <n v="0"/>
    <n v="0"/>
    <n v="10227.546"/>
    <x v="0"/>
    <x v="56"/>
  </r>
  <r>
    <s v="BIHAR"/>
    <s v="28PFNYU0904L2Y1"/>
    <n v="1210"/>
    <d v="2020-09-09T00:00:00"/>
    <s v="Invoice"/>
    <n v="2087"/>
    <n v="104.35000000000001"/>
    <x v="1"/>
    <n v="120"/>
    <n v="250440"/>
    <n v="250335.65"/>
    <x v="2"/>
    <s v="Juice"/>
    <s v="ANDHRA PRADESH(BEFORE DIVISION)"/>
    <n v="30040.277999999998"/>
    <n v="0"/>
    <n v="0"/>
    <n v="30040.277999999998"/>
    <x v="0"/>
    <x v="57"/>
  </r>
  <r>
    <s v="BIHAR"/>
    <s v="14MCDVW2738F7A2"/>
    <n v="1210"/>
    <d v="2020-10-10T00:00:00"/>
    <s v="Invoice"/>
    <n v="1976"/>
    <n v="98.800000000000011"/>
    <x v="1"/>
    <n v="120"/>
    <n v="237120"/>
    <n v="237021.2"/>
    <x v="2"/>
    <s v="Juice"/>
    <s v="MANIPUR"/>
    <n v="28442.544000000002"/>
    <n v="0"/>
    <n v="0"/>
    <n v="28442.544000000002"/>
    <x v="0"/>
    <x v="58"/>
  </r>
  <r>
    <s v="BIHAR"/>
    <s v="11EUMCJ4598Q1L2"/>
    <n v="1001"/>
    <d v="2020-12-12T00:00:00"/>
    <s v="Invoice"/>
    <n v="1421"/>
    <n v="71.05"/>
    <x v="1"/>
    <n v="45"/>
    <n v="63945"/>
    <n v="63873.95"/>
    <x v="1"/>
    <s v="Oil"/>
    <s v="SIKKIM"/>
    <n v="7664.8739999999998"/>
    <n v="0"/>
    <n v="0"/>
    <n v="7664.8739999999998"/>
    <x v="0"/>
    <x v="45"/>
  </r>
  <r>
    <s v="BIHAR"/>
    <s v="14GIRLK8426Q5O9"/>
    <n v="1001"/>
    <d v="2020-12-12T00:00:00"/>
    <s v="Invoice"/>
    <n v="1372"/>
    <n v="68.600000000000009"/>
    <x v="1"/>
    <n v="45"/>
    <n v="61740"/>
    <n v="61671.4"/>
    <x v="1"/>
    <s v="Oil"/>
    <s v="MANIPUR"/>
    <n v="7400.5680000000002"/>
    <n v="0"/>
    <n v="0"/>
    <n v="7400.5680000000002"/>
    <x v="0"/>
    <x v="59"/>
  </r>
  <r>
    <s v="BIHAR"/>
    <s v="26GVNSC4702N1K5"/>
    <n v="1001"/>
    <d v="2020-12-12T00:00:00"/>
    <s v="Invoice"/>
    <n v="588"/>
    <n v="29.400000000000002"/>
    <x v="1"/>
    <n v="45"/>
    <n v="26460"/>
    <n v="26430.6"/>
    <x v="1"/>
    <s v="Oil"/>
    <s v="DADRA AND NAGAR HAVELI AND DAMAN AND DIU (NEWLY MERGED UT)"/>
    <n v="3171.6719999999996"/>
    <n v="0"/>
    <n v="0"/>
    <n v="3171.6719999999996"/>
    <x v="0"/>
    <x v="60"/>
  </r>
  <r>
    <s v="BIHAR"/>
    <s v="23XJRXB1256A8F5"/>
    <n v="1001"/>
    <d v="2020-01-01T00:00:00"/>
    <s v="Invoice"/>
    <n v="3244.5"/>
    <n v="162.22500000000002"/>
    <x v="1"/>
    <n v="45"/>
    <n v="146002.5"/>
    <n v="145840.27499999999"/>
    <x v="1"/>
    <s v="Oil"/>
    <s v="MADHYA PRADESH"/>
    <n v="17500.832999999999"/>
    <n v="0"/>
    <n v="0"/>
    <n v="17500.832999999999"/>
    <x v="0"/>
    <x v="61"/>
  </r>
  <r>
    <s v="BIHAR"/>
    <s v="11ZYYUW1837O4U6"/>
    <n v="1210"/>
    <d v="2020-02-02T00:00:00"/>
    <s v="Invoice"/>
    <n v="959"/>
    <n v="47.95"/>
    <x v="1"/>
    <n v="120"/>
    <n v="115080"/>
    <n v="115032.05"/>
    <x v="2"/>
    <s v="Juice"/>
    <s v="SIKKIM"/>
    <n v="13803.846"/>
    <n v="0"/>
    <n v="0"/>
    <n v="13803.846"/>
    <x v="0"/>
    <x v="62"/>
  </r>
  <r>
    <s v="BIHAR"/>
    <s v="19EYQKY0659P8F9"/>
    <n v="1210"/>
    <d v="2020-02-02T00:00:00"/>
    <s v="Invoice"/>
    <n v="2747"/>
    <n v="137.35"/>
    <x v="1"/>
    <n v="120"/>
    <n v="329640"/>
    <n v="329502.65000000002"/>
    <x v="2"/>
    <s v="Juice"/>
    <s v="WEST BENGAL"/>
    <n v="39540.317999999999"/>
    <n v="0"/>
    <n v="0"/>
    <n v="39540.317999999999"/>
    <x v="0"/>
    <x v="63"/>
  </r>
  <r>
    <s v="BIHAR"/>
    <s v="10RMIRP3366G0P5"/>
    <n v="1310"/>
    <d v="2020-05-05T00:00:00"/>
    <s v="Invoice"/>
    <n v="1645"/>
    <n v="82.25"/>
    <x v="1"/>
    <n v="140"/>
    <n v="230300"/>
    <n v="230217.75"/>
    <x v="3"/>
    <s v="Shampoo"/>
    <s v="BIHAR"/>
    <n v="0"/>
    <n v="13813.064999999999"/>
    <n v="13813.064999999999"/>
    <n v="27626.129999999997"/>
    <x v="0"/>
    <x v="64"/>
  </r>
  <r>
    <s v="BIHAR"/>
    <s v="22NCVMQ7930U6R5"/>
    <n v="1001"/>
    <d v="2020-09-09T00:00:00"/>
    <s v="Invoice"/>
    <n v="2876"/>
    <n v="143.80000000000001"/>
    <x v="1"/>
    <n v="45"/>
    <n v="129420"/>
    <n v="129276.2"/>
    <x v="1"/>
    <s v="Oil"/>
    <s v="CHATTISGARH"/>
    <n v="15513.143999999998"/>
    <n v="0"/>
    <n v="0"/>
    <n v="15513.143999999998"/>
    <x v="0"/>
    <x v="65"/>
  </r>
  <r>
    <s v="BIHAR"/>
    <s v="22NRLBI4747N0E0"/>
    <n v="1004"/>
    <d v="2020-09-09T00:00:00"/>
    <s v="Invoice"/>
    <n v="994"/>
    <n v="49.7"/>
    <x v="0"/>
    <n v="80"/>
    <n v="79520"/>
    <n v="79470.3"/>
    <x v="0"/>
    <s v="Beverage"/>
    <s v="CHATTISGARH"/>
    <n v="22251.684000000005"/>
    <n v="0"/>
    <n v="0"/>
    <n v="22251.684000000005"/>
    <x v="0"/>
    <x v="66"/>
  </r>
  <r>
    <s v="BIHAR"/>
    <s v="13EIUNR9674V3S6"/>
    <n v="1008"/>
    <d v="2020-11-11T00:00:00"/>
    <s v="Invoice"/>
    <n v="1118"/>
    <n v="55.900000000000006"/>
    <x v="1"/>
    <n v="90"/>
    <n v="100620"/>
    <n v="100564.1"/>
    <x v="4"/>
    <s v="Soap"/>
    <s v="NAGALAND"/>
    <n v="12067.692000000001"/>
    <n v="0"/>
    <n v="0"/>
    <n v="12067.692000000001"/>
    <x v="0"/>
    <x v="67"/>
  </r>
  <r>
    <s v="BIHAR"/>
    <s v="26YOROP8080F6U4"/>
    <n v="1210"/>
    <d v="2020-12-12T00:00:00"/>
    <s v="Invoice"/>
    <n v="1372"/>
    <n v="68.600000000000009"/>
    <x v="1"/>
    <n v="120"/>
    <n v="164640"/>
    <n v="164571.4"/>
    <x v="2"/>
    <s v="Juice"/>
    <s v="DADRA AND NAGAR HAVELI AND DAMAN AND DIU (NEWLY MERGED UT)"/>
    <n v="19748.567999999999"/>
    <n v="0"/>
    <n v="0"/>
    <n v="19748.567999999999"/>
    <x v="0"/>
    <x v="68"/>
  </r>
  <r>
    <s v="BIHAR"/>
    <s v="26ZEDLO5410V0D1"/>
    <n v="1008"/>
    <d v="2020-02-02T00:00:00"/>
    <s v="Invoice"/>
    <n v="488"/>
    <n v="24.400000000000002"/>
    <x v="1"/>
    <n v="90"/>
    <n v="43920"/>
    <n v="43895.6"/>
    <x v="4"/>
    <s v="Soap"/>
    <s v="DADRA AND NAGAR HAVELI AND DAMAN AND DIU (NEWLY MERGED UT)"/>
    <n v="5267.4719999999998"/>
    <n v="0"/>
    <n v="0"/>
    <n v="5267.4719999999998"/>
    <x v="0"/>
    <x v="69"/>
  </r>
  <r>
    <s v="BIHAR"/>
    <s v="26HKEOE1026J5Y5"/>
    <n v="1001"/>
    <d v="2020-06-06T00:00:00"/>
    <s v="Invoice"/>
    <n v="1282"/>
    <n v="64.100000000000009"/>
    <x v="1"/>
    <n v="45"/>
    <n v="57690"/>
    <n v="57625.9"/>
    <x v="1"/>
    <s v="Oil"/>
    <s v="DADRA AND NAGAR HAVELI AND DAMAN AND DIU (NEWLY MERGED UT)"/>
    <n v="6915.1080000000002"/>
    <n v="0"/>
    <n v="0"/>
    <n v="6915.1080000000002"/>
    <x v="0"/>
    <x v="70"/>
  </r>
  <r>
    <s v="BIHAR"/>
    <s v="23CAPHB8044W5B5"/>
    <n v="1001"/>
    <d v="2020-05-05T00:00:00"/>
    <s v="Credit Note"/>
    <n v="257"/>
    <n v="12.850000000000001"/>
    <x v="1"/>
    <n v="45"/>
    <n v="11565"/>
    <n v="11552.15"/>
    <x v="1"/>
    <s v="Oil"/>
    <s v="MADHYA PRADESH"/>
    <n v="1386.2579999999998"/>
    <n v="0"/>
    <n v="0"/>
    <n v="1386.2579999999998"/>
    <x v="2"/>
    <x v="71"/>
  </r>
  <r>
    <s v="BIHAR"/>
    <s v="26JHCEE7914I3W8"/>
    <n v="1310"/>
    <d v="2020-06-06T00:00:00"/>
    <s v="Invoice"/>
    <n v="1282"/>
    <n v="64.100000000000009"/>
    <x v="1"/>
    <n v="140"/>
    <n v="179480"/>
    <n v="179415.9"/>
    <x v="3"/>
    <s v="Shampoo"/>
    <s v="DADRA AND NAGAR HAVELI AND DAMAN AND DIU (NEWLY MERGED UT)"/>
    <n v="21529.907999999999"/>
    <n v="0"/>
    <n v="0"/>
    <n v="21529.907999999999"/>
    <x v="0"/>
    <x v="72"/>
  </r>
  <r>
    <s v="BIHAR"/>
    <s v="17GAMJL0913S5Q6"/>
    <n v="1004"/>
    <d v="2020-08-08T00:00:00"/>
    <s v="Invoice"/>
    <n v="1540"/>
    <n v="77"/>
    <x v="0"/>
    <n v="80"/>
    <n v="123200"/>
    <n v="123123"/>
    <x v="0"/>
    <s v="Beverage"/>
    <s v="MEGHLAYA"/>
    <n v="34474.44"/>
    <n v="0"/>
    <n v="0"/>
    <n v="34474.44"/>
    <x v="0"/>
    <x v="73"/>
  </r>
  <r>
    <s v="BIHAR"/>
    <s v="16AGVDR0635D2V1"/>
    <n v="1001"/>
    <d v="2020-11-11T00:00:00"/>
    <s v="Invoice"/>
    <n v="490"/>
    <n v="24.5"/>
    <x v="1"/>
    <n v="45"/>
    <n v="22050"/>
    <n v="22025.5"/>
    <x v="1"/>
    <s v="Oil"/>
    <s v="TRIPURA"/>
    <n v="2643.06"/>
    <n v="0"/>
    <n v="0"/>
    <n v="2643.06"/>
    <x v="0"/>
    <x v="74"/>
  </r>
  <r>
    <s v="BIHAR"/>
    <s v="24MLSJM7147A6H5"/>
    <n v="1004"/>
    <d v="2020-12-12T00:00:00"/>
    <s v="Invoice"/>
    <n v="1362"/>
    <n v="68.100000000000009"/>
    <x v="0"/>
    <n v="80"/>
    <n v="108960"/>
    <n v="108891.9"/>
    <x v="0"/>
    <s v="Beverage"/>
    <s v="GUJARAT"/>
    <n v="30489.732"/>
    <n v="0"/>
    <n v="0"/>
    <n v="30489.732"/>
    <x v="0"/>
    <x v="75"/>
  </r>
  <r>
    <s v="BIHAR"/>
    <s v="26LMBKX6441F7J4"/>
    <n v="1004"/>
    <d v="2020-03-03T00:00:00"/>
    <s v="Invoice"/>
    <n v="2501"/>
    <n v="125.05000000000001"/>
    <x v="0"/>
    <n v="80"/>
    <n v="200080"/>
    <n v="199954.95"/>
    <x v="0"/>
    <s v="Beverage"/>
    <s v="DADRA AND NAGAR HAVELI AND DAMAN AND DIU (NEWLY MERGED UT)"/>
    <n v="55987.386000000006"/>
    <n v="0"/>
    <n v="0"/>
    <n v="55987.386000000006"/>
    <x v="0"/>
    <x v="76"/>
  </r>
  <r>
    <s v="BIHAR"/>
    <s v="18NJTEQ3291Q4G9"/>
    <n v="1001"/>
    <d v="2020-06-06T00:00:00"/>
    <s v="Invoice"/>
    <n v="708"/>
    <n v="35.4"/>
    <x v="1"/>
    <n v="45"/>
    <n v="31860"/>
    <n v="31824.6"/>
    <x v="1"/>
    <s v="Oil"/>
    <s v="ASSAM"/>
    <n v="3818.9519999999998"/>
    <n v="0"/>
    <n v="0"/>
    <n v="3818.9519999999998"/>
    <x v="0"/>
    <x v="77"/>
  </r>
  <r>
    <s v="BIHAR"/>
    <s v="15VRGQP1466Q8S3"/>
    <n v="1310"/>
    <d v="2020-07-07T00:00:00"/>
    <s v="Invoice"/>
    <n v="645"/>
    <n v="32.25"/>
    <x v="1"/>
    <n v="140"/>
    <n v="90300"/>
    <n v="90267.75"/>
    <x v="3"/>
    <s v="Shampoo"/>
    <s v="MIZORAM"/>
    <n v="10832.13"/>
    <n v="0"/>
    <n v="0"/>
    <n v="10832.13"/>
    <x v="0"/>
    <x v="78"/>
  </r>
  <r>
    <s v="BIHAR"/>
    <s v="11WURVZ2195K5C2"/>
    <n v="1004"/>
    <d v="2020-08-08T00:00:00"/>
    <s v="Invoice"/>
    <n v="1562"/>
    <n v="78.100000000000009"/>
    <x v="0"/>
    <n v="80"/>
    <n v="124960"/>
    <n v="124881.9"/>
    <x v="0"/>
    <s v="Beverage"/>
    <s v="SIKKIM"/>
    <n v="34966.932000000001"/>
    <n v="0"/>
    <n v="0"/>
    <n v="34966.932000000001"/>
    <x v="0"/>
    <x v="79"/>
  </r>
  <r>
    <s v="BIHAR"/>
    <s v="13ZJRGK0556V2Z1"/>
    <n v="1008"/>
    <d v="2020-09-09T00:00:00"/>
    <s v="Invoice"/>
    <n v="1283"/>
    <n v="64.150000000000006"/>
    <x v="1"/>
    <n v="90"/>
    <n v="115470"/>
    <n v="115405.85"/>
    <x v="4"/>
    <s v="Soap"/>
    <s v="NAGALAND"/>
    <n v="13848.701999999999"/>
    <n v="0"/>
    <n v="0"/>
    <n v="13848.701999999999"/>
    <x v="0"/>
    <x v="80"/>
  </r>
  <r>
    <s v="BIHAR"/>
    <s v="15JRRKA1341I2P8"/>
    <n v="1008"/>
    <d v="2020-12-12T00:00:00"/>
    <s v="Invoice"/>
    <n v="711"/>
    <n v="35.550000000000004"/>
    <x v="1"/>
    <n v="90"/>
    <n v="63990"/>
    <n v="63954.45"/>
    <x v="4"/>
    <s v="Soap"/>
    <s v="MIZORAM"/>
    <n v="7674.5339999999997"/>
    <n v="0"/>
    <n v="0"/>
    <n v="7674.5339999999997"/>
    <x v="0"/>
    <x v="81"/>
  </r>
  <r>
    <s v="BIHAR"/>
    <s v="26ZXTEO1205K8O6"/>
    <n v="1210"/>
    <d v="2020-03-03T00:00:00"/>
    <s v="Invoice"/>
    <n v="1114"/>
    <n v="55.7"/>
    <x v="1"/>
    <n v="120"/>
    <n v="133680"/>
    <n v="133624.29999999999"/>
    <x v="2"/>
    <s v="Juice"/>
    <s v="DADRA AND NAGAR HAVELI AND DAMAN AND DIU (NEWLY MERGED UT)"/>
    <n v="16034.915999999997"/>
    <n v="0"/>
    <n v="0"/>
    <n v="16034.915999999997"/>
    <x v="0"/>
    <x v="82"/>
  </r>
  <r>
    <s v="BIHAR"/>
    <s v="22SBQXS0935G5R7"/>
    <n v="1008"/>
    <d v="2020-04-04T00:00:00"/>
    <s v="Invoice"/>
    <n v="1259"/>
    <n v="62.95"/>
    <x v="1"/>
    <n v="90"/>
    <n v="113310"/>
    <n v="113247.05"/>
    <x v="4"/>
    <s v="Soap"/>
    <s v="CHATTISGARH"/>
    <n v="13589.646000000001"/>
    <n v="0"/>
    <n v="0"/>
    <n v="13589.646000000001"/>
    <x v="0"/>
    <x v="83"/>
  </r>
  <r>
    <s v="BIHAR"/>
    <s v="10FEVMG9736H2G0"/>
    <n v="1004"/>
    <d v="2020-05-05T00:00:00"/>
    <s v="Invoice"/>
    <n v="1095"/>
    <n v="54.75"/>
    <x v="0"/>
    <n v="80"/>
    <n v="87600"/>
    <n v="87545.25"/>
    <x v="0"/>
    <s v="Beverage"/>
    <s v="BIHAR"/>
    <n v="0"/>
    <n v="12256.335000000001"/>
    <n v="12256.335000000001"/>
    <n v="24512.670000000002"/>
    <x v="0"/>
    <x v="84"/>
  </r>
  <r>
    <s v="BIHAR"/>
    <s v="19GPNZI8502E2E3"/>
    <n v="1001"/>
    <d v="2020-06-06T00:00:00"/>
    <s v="Invoice"/>
    <n v="1366"/>
    <n v="68.3"/>
    <x v="1"/>
    <n v="45"/>
    <n v="61470"/>
    <n v="61401.7"/>
    <x v="1"/>
    <s v="Oil"/>
    <s v="WEST BENGAL"/>
    <n v="7368.2039999999997"/>
    <n v="0"/>
    <n v="0"/>
    <n v="7368.2039999999997"/>
    <x v="0"/>
    <x v="85"/>
  </r>
  <r>
    <s v="BIHAR"/>
    <s v="23EZHSH7554O0B5"/>
    <n v="1310"/>
    <d v="2020-06-06T00:00:00"/>
    <s v="Invoice"/>
    <n v="2460"/>
    <n v="123"/>
    <x v="1"/>
    <n v="140"/>
    <n v="344400"/>
    <n v="344277"/>
    <x v="3"/>
    <s v="Shampoo"/>
    <s v="MADHYA PRADESH"/>
    <n v="41313.24"/>
    <n v="0"/>
    <n v="0"/>
    <n v="41313.24"/>
    <x v="0"/>
    <x v="86"/>
  </r>
  <r>
    <s v="BIHAR"/>
    <s v="18UVMWH5730E2B5"/>
    <n v="1001"/>
    <d v="2020-08-08T00:00:00"/>
    <s v="Invoice"/>
    <n v="678"/>
    <n v="33.9"/>
    <x v="1"/>
    <n v="45"/>
    <n v="30510"/>
    <n v="30476.1"/>
    <x v="1"/>
    <s v="Oil"/>
    <s v="ASSAM"/>
    <n v="3657.1319999999996"/>
    <n v="0"/>
    <n v="0"/>
    <n v="3657.1319999999996"/>
    <x v="0"/>
    <x v="87"/>
  </r>
  <r>
    <s v="BIHAR"/>
    <s v="24XRBHT1925O4M1"/>
    <n v="1008"/>
    <d v="2020-08-08T00:00:00"/>
    <s v="Invoice"/>
    <n v="1598"/>
    <n v="79.900000000000006"/>
    <x v="1"/>
    <n v="90"/>
    <n v="143820"/>
    <n v="143740.1"/>
    <x v="4"/>
    <s v="Soap"/>
    <s v="GUJARAT"/>
    <n v="17248.812000000002"/>
    <n v="0"/>
    <n v="0"/>
    <n v="17248.812000000002"/>
    <x v="0"/>
    <x v="88"/>
  </r>
  <r>
    <s v="BIHAR"/>
    <s v="26RQQZH6727G4F1"/>
    <n v="1008"/>
    <d v="2020-09-09T00:00:00"/>
    <s v="Invoice"/>
    <n v="2409"/>
    <n v="120.45"/>
    <x v="1"/>
    <n v="90"/>
    <n v="216810"/>
    <n v="216689.55"/>
    <x v="4"/>
    <s v="Soap"/>
    <s v="DADRA AND NAGAR HAVELI AND DAMAN AND DIU (NEWLY MERGED UT)"/>
    <n v="26002.745999999999"/>
    <n v="0"/>
    <n v="0"/>
    <n v="26002.745999999999"/>
    <x v="0"/>
    <x v="89"/>
  </r>
  <r>
    <s v="BIHAR"/>
    <s v="17NPOWR2672O4C1"/>
    <n v="1310"/>
    <d v="2020-09-09T00:00:00"/>
    <s v="Invoice"/>
    <n v="1934"/>
    <n v="96.7"/>
    <x v="1"/>
    <n v="140"/>
    <n v="270760"/>
    <n v="270663.3"/>
    <x v="3"/>
    <s v="Shampoo"/>
    <s v="MEGHLAYA"/>
    <n v="32479.595999999998"/>
    <n v="0"/>
    <n v="0"/>
    <n v="32479.595999999998"/>
    <x v="0"/>
    <x v="90"/>
  </r>
  <r>
    <s v="BIHAR"/>
    <s v="22IEZNJ1310N3Q5"/>
    <n v="1004"/>
    <d v="2020-09-09T00:00:00"/>
    <s v="Invoice"/>
    <n v="2993"/>
    <n v="149.65"/>
    <x v="0"/>
    <n v="80"/>
    <n v="239440"/>
    <n v="239290.35"/>
    <x v="0"/>
    <s v="Beverage"/>
    <s v="CHATTISGARH"/>
    <n v="67001.29800000001"/>
    <n v="0"/>
    <n v="0"/>
    <n v="67001.29800000001"/>
    <x v="0"/>
    <x v="91"/>
  </r>
  <r>
    <s v="BIHAR"/>
    <s v="20EEVOW2060H8L4"/>
    <n v="1210"/>
    <d v="2020-11-11T00:00:00"/>
    <s v="Invoice"/>
    <n v="2146"/>
    <n v="107.30000000000001"/>
    <x v="1"/>
    <n v="120"/>
    <n v="257520"/>
    <n v="257412.7"/>
    <x v="2"/>
    <s v="Juice"/>
    <s v="JHARKHAND"/>
    <n v="30889.524000000001"/>
    <n v="0"/>
    <n v="0"/>
    <n v="30889.524000000001"/>
    <x v="0"/>
    <x v="92"/>
  </r>
  <r>
    <s v="BIHAR"/>
    <s v="13PDQKJ3064V9H5"/>
    <n v="1008"/>
    <d v="2020-12-12T00:00:00"/>
    <s v="Invoice"/>
    <n v="1946"/>
    <n v="97.300000000000011"/>
    <x v="1"/>
    <n v="90"/>
    <n v="175140"/>
    <n v="175042.7"/>
    <x v="4"/>
    <s v="Soap"/>
    <s v="NAGALAND"/>
    <n v="21005.124"/>
    <n v="0"/>
    <n v="0"/>
    <n v="21005.124"/>
    <x v="0"/>
    <x v="93"/>
  </r>
  <r>
    <s v="BIHAR"/>
    <s v="14BRNUQ2474P0X0"/>
    <n v="1210"/>
    <d v="2020-12-12T00:00:00"/>
    <s v="Invoice"/>
    <n v="1362"/>
    <n v="68.100000000000009"/>
    <x v="1"/>
    <n v="120"/>
    <n v="163440"/>
    <n v="163371.9"/>
    <x v="2"/>
    <s v="Juice"/>
    <s v="MANIPUR"/>
    <n v="19604.627999999997"/>
    <n v="0"/>
    <n v="0"/>
    <n v="19604.627999999997"/>
    <x v="0"/>
    <x v="94"/>
  </r>
  <r>
    <s v="BIHAR"/>
    <s v="24EGCDV8726K3Z0"/>
    <n v="1310"/>
    <d v="2020-03-03T00:00:00"/>
    <s v="Invoice"/>
    <n v="598"/>
    <n v="29.900000000000002"/>
    <x v="1"/>
    <n v="140"/>
    <n v="83720"/>
    <n v="83690.100000000006"/>
    <x v="3"/>
    <s v="Shampoo"/>
    <s v="GUJARAT"/>
    <n v="10042.812"/>
    <n v="0"/>
    <n v="0"/>
    <n v="10042.812"/>
    <x v="0"/>
    <x v="95"/>
  </r>
  <r>
    <s v="BIHAR"/>
    <s v="20RSVRA5864N3Z0"/>
    <n v="1210"/>
    <d v="2020-06-06T00:00:00"/>
    <s v="Invoice"/>
    <n v="2907"/>
    <n v="145.35"/>
    <x v="1"/>
    <n v="120"/>
    <n v="348840"/>
    <n v="348694.65"/>
    <x v="2"/>
    <s v="Juice"/>
    <s v="JHARKHAND"/>
    <n v="41843.358"/>
    <n v="0"/>
    <n v="0"/>
    <n v="41843.358"/>
    <x v="0"/>
    <x v="96"/>
  </r>
  <r>
    <s v="BIHAR"/>
    <s v="26MAMHR2888G2A6"/>
    <n v="1004"/>
    <d v="2020-06-06T00:00:00"/>
    <s v="Invoice"/>
    <n v="2338"/>
    <n v="116.9"/>
    <x v="0"/>
    <n v="80"/>
    <n v="187040"/>
    <n v="186923.1"/>
    <x v="0"/>
    <s v="Beverage"/>
    <s v="DADRA AND NAGAR HAVELI AND DAMAN AND DIU (NEWLY MERGED UT)"/>
    <n v="52338.468000000008"/>
    <n v="0"/>
    <n v="0"/>
    <n v="52338.468000000008"/>
    <x v="0"/>
    <x v="97"/>
  </r>
  <r>
    <s v="BIHAR"/>
    <s v="15RICEM4961K8F9"/>
    <n v="1310"/>
    <d v="2020-11-11T00:00:00"/>
    <s v="Invoice"/>
    <n v="386"/>
    <n v="19.3"/>
    <x v="1"/>
    <n v="140"/>
    <n v="54040"/>
    <n v="54020.7"/>
    <x v="3"/>
    <s v="Shampoo"/>
    <s v="MIZORAM"/>
    <n v="6482.4839999999995"/>
    <n v="0"/>
    <n v="0"/>
    <n v="6482.4839999999995"/>
    <x v="0"/>
    <x v="98"/>
  </r>
  <r>
    <s v="BIHAR"/>
    <s v="11XLLXI4813Q8B6"/>
    <n v="1001"/>
    <d v="2020-12-12T00:00:00"/>
    <s v="Invoice"/>
    <n v="635"/>
    <n v="31.75"/>
    <x v="1"/>
    <n v="45"/>
    <n v="28575"/>
    <n v="28543.25"/>
    <x v="1"/>
    <s v="Oil"/>
    <s v="SIKKIM"/>
    <n v="3425.19"/>
    <n v="0"/>
    <n v="0"/>
    <n v="3425.19"/>
    <x v="0"/>
    <x v="99"/>
  </r>
  <r>
    <s v="BIHAR"/>
    <s v="20JNMAZ3611J3J1"/>
    <n v="1004"/>
    <d v="2020-04-04T00:00:00"/>
    <s v="Invoice"/>
    <n v="574.5"/>
    <n v="28.725000000000001"/>
    <x v="0"/>
    <n v="80"/>
    <n v="45960"/>
    <n v="45931.275000000001"/>
    <x v="0"/>
    <s v="Beverage"/>
    <s v="JHARKHAND"/>
    <n v="12860.757000000001"/>
    <n v="0"/>
    <n v="0"/>
    <n v="12860.757000000001"/>
    <x v="0"/>
    <x v="100"/>
  </r>
  <r>
    <s v="BIHAR"/>
    <s v="19ABVLP2278W9V7"/>
    <n v="1001"/>
    <d v="2020-06-06T00:00:00"/>
    <s v="Invoice"/>
    <n v="2338"/>
    <n v="116.9"/>
    <x v="1"/>
    <n v="45"/>
    <n v="105210"/>
    <n v="105093.1"/>
    <x v="1"/>
    <s v="Oil"/>
    <s v="WEST BENGAL"/>
    <n v="12611.172"/>
    <n v="0"/>
    <n v="0"/>
    <n v="12611.172"/>
    <x v="0"/>
    <x v="101"/>
  </r>
  <r>
    <s v="BIHAR"/>
    <s v="24JUXVA3058V6S5"/>
    <n v="1001"/>
    <d v="2020-08-08T00:00:00"/>
    <s v="Invoice"/>
    <n v="381"/>
    <n v="19.05"/>
    <x v="1"/>
    <n v="45"/>
    <n v="17145"/>
    <n v="17125.95"/>
    <x v="1"/>
    <s v="Oil"/>
    <s v="GUJARAT"/>
    <n v="2055.114"/>
    <n v="0"/>
    <n v="0"/>
    <n v="2055.114"/>
    <x v="0"/>
    <x v="102"/>
  </r>
  <r>
    <s v="BIHAR"/>
    <s v="12JGJFR2394I8D5"/>
    <n v="1008"/>
    <d v="2020-08-08T00:00:00"/>
    <s v="Invoice"/>
    <n v="422"/>
    <n v="21.1"/>
    <x v="1"/>
    <n v="90"/>
    <n v="37980"/>
    <n v="37958.9"/>
    <x v="4"/>
    <s v="Soap"/>
    <s v="ARUNACHAL PRADESH"/>
    <n v="4555.0680000000002"/>
    <n v="0"/>
    <n v="0"/>
    <n v="4555.0680000000002"/>
    <x v="0"/>
    <x v="103"/>
  </r>
  <r>
    <s v="BIHAR"/>
    <s v="12AGQQM8018T3Q7"/>
    <n v="1210"/>
    <d v="2020-09-09T00:00:00"/>
    <s v="Invoice"/>
    <n v="2134"/>
    <n v="106.7"/>
    <x v="1"/>
    <n v="120"/>
    <n v="256080"/>
    <n v="255973.3"/>
    <x v="2"/>
    <s v="Juice"/>
    <s v="ARUNACHAL PRADESH"/>
    <n v="30716.795999999998"/>
    <n v="0"/>
    <n v="0"/>
    <n v="30716.795999999998"/>
    <x v="0"/>
    <x v="49"/>
  </r>
  <r>
    <s v="BIHAR"/>
    <s v="19HZHLG1409C3C0"/>
    <n v="1310"/>
    <d v="2020-12-12T00:00:00"/>
    <s v="Invoice"/>
    <n v="808"/>
    <n v="40.400000000000006"/>
    <x v="1"/>
    <n v="140"/>
    <n v="113120"/>
    <n v="113079.6"/>
    <x v="3"/>
    <s v="Shampoo"/>
    <s v="WEST BENGAL"/>
    <n v="13569.552"/>
    <n v="0"/>
    <n v="0"/>
    <n v="13569.552"/>
    <x v="0"/>
    <x v="104"/>
  </r>
  <r>
    <s v="BIHAR"/>
    <s v="28HABFB5158X0S8"/>
    <n v="1008"/>
    <d v="2020-06-06T00:00:00"/>
    <s v="Invoice"/>
    <n v="708"/>
    <n v="35.4"/>
    <x v="1"/>
    <n v="90"/>
    <n v="63720"/>
    <n v="63684.6"/>
    <x v="4"/>
    <s v="Soap"/>
    <s v="ANDHRA PRADESH(BEFORE DIVISION)"/>
    <n v="7642.1519999999991"/>
    <n v="0"/>
    <n v="0"/>
    <n v="7642.1519999999991"/>
    <x v="0"/>
    <x v="105"/>
  </r>
  <r>
    <s v="BIHAR"/>
    <s v="17RWXBW6956Z3I3"/>
    <n v="1210"/>
    <d v="2020-06-06T00:00:00"/>
    <s v="Invoice"/>
    <n v="2907"/>
    <n v="145.35"/>
    <x v="1"/>
    <n v="120"/>
    <n v="348840"/>
    <n v="348694.65"/>
    <x v="2"/>
    <s v="Juice"/>
    <s v="MEGHLAYA"/>
    <n v="41843.358"/>
    <n v="0"/>
    <n v="0"/>
    <n v="41843.358"/>
    <x v="0"/>
    <x v="106"/>
  </r>
  <r>
    <s v="BIHAR"/>
    <s v="12MBLWK2611Y2L7"/>
    <n v="1008"/>
    <d v="2020-06-06T00:00:00"/>
    <s v="Invoice"/>
    <n v="1366"/>
    <n v="68.3"/>
    <x v="1"/>
    <n v="90"/>
    <n v="122940"/>
    <n v="122871.7"/>
    <x v="4"/>
    <s v="Soap"/>
    <s v="ARUNACHAL PRADESH"/>
    <n v="14744.603999999999"/>
    <n v="0"/>
    <n v="0"/>
    <n v="14744.603999999999"/>
    <x v="0"/>
    <x v="107"/>
  </r>
  <r>
    <s v="BIHAR"/>
    <s v="22YFBWR8079D9Y7"/>
    <n v="1001"/>
    <d v="2020-06-06T00:00:00"/>
    <s v="Invoice"/>
    <n v="2460"/>
    <n v="123"/>
    <x v="1"/>
    <n v="45"/>
    <n v="110700"/>
    <n v="110577"/>
    <x v="1"/>
    <s v="Oil"/>
    <s v="CHATTISGARH"/>
    <n v="13269.24"/>
    <n v="0"/>
    <n v="0"/>
    <n v="13269.24"/>
    <x v="0"/>
    <x v="108"/>
  </r>
  <r>
    <s v="BIHAR"/>
    <s v="20XSZFA8566Y3U3"/>
    <n v="1008"/>
    <d v="2020-11-11T00:00:00"/>
    <s v="Invoice"/>
    <n v="1520"/>
    <n v="76"/>
    <x v="1"/>
    <n v="90"/>
    <n v="136800"/>
    <n v="136724"/>
    <x v="4"/>
    <s v="Soap"/>
    <s v="JHARKHAND"/>
    <n v="16406.88"/>
    <n v="0"/>
    <n v="0"/>
    <n v="16406.88"/>
    <x v="0"/>
    <x v="109"/>
  </r>
  <r>
    <s v="BIHAR"/>
    <s v="15LVFMT1871O8G4"/>
    <n v="1004"/>
    <d v="2020-12-12T00:00:00"/>
    <s v="Invoice"/>
    <n v="711"/>
    <n v="35.550000000000004"/>
    <x v="0"/>
    <n v="80"/>
    <n v="56880"/>
    <n v="56844.45"/>
    <x v="0"/>
    <s v="Beverage"/>
    <s v="MIZORAM"/>
    <n v="15916.446"/>
    <n v="0"/>
    <n v="0"/>
    <n v="15916.446"/>
    <x v="0"/>
    <x v="110"/>
  </r>
  <r>
    <s v="BIHAR"/>
    <s v="20COUXW4642X7K2"/>
    <n v="1008"/>
    <d v="2020-12-12T00:00:00"/>
    <s v="Invoice"/>
    <n v="1375"/>
    <n v="68.75"/>
    <x v="1"/>
    <n v="90"/>
    <n v="123750"/>
    <n v="123681.25"/>
    <x v="4"/>
    <s v="Soap"/>
    <s v="JHARKHAND"/>
    <n v="14841.75"/>
    <n v="0"/>
    <n v="0"/>
    <n v="14841.75"/>
    <x v="0"/>
    <x v="103"/>
  </r>
  <r>
    <s v="BIHAR"/>
    <s v="12GAWIN7383X1J6"/>
    <n v="1008"/>
    <d v="2020-12-12T00:00:00"/>
    <s v="Invoice"/>
    <n v="635"/>
    <n v="31.75"/>
    <x v="1"/>
    <n v="90"/>
    <n v="57150"/>
    <n v="57118.25"/>
    <x v="4"/>
    <s v="Soap"/>
    <s v="ARUNACHAL PRADESH"/>
    <n v="6854.19"/>
    <n v="0"/>
    <n v="0"/>
    <n v="6854.19"/>
    <x v="0"/>
    <x v="111"/>
  </r>
  <r>
    <s v="BIHAR"/>
    <s v="10LZBEY6460D4E6"/>
    <n v="1310"/>
    <d v="2020-07-07T00:00:00"/>
    <s v="Invoice"/>
    <n v="436.5"/>
    <n v="21.825000000000003"/>
    <x v="1"/>
    <n v="140"/>
    <n v="61110"/>
    <n v="61088.175000000003"/>
    <x v="3"/>
    <s v="Shampoo"/>
    <s v="BIHAR"/>
    <n v="0"/>
    <n v="3665.2905000000001"/>
    <n v="3665.2905000000001"/>
    <n v="7330.5810000000001"/>
    <x v="0"/>
    <x v="112"/>
  </r>
  <r>
    <s v="BIHAR"/>
    <m/>
    <n v="1001"/>
    <d v="2020-06-06T00:00:00"/>
    <s v="Invoice"/>
    <n v="1094"/>
    <n v="54.7"/>
    <x v="1"/>
    <n v="45"/>
    <n v="49230"/>
    <n v="49175.3"/>
    <x v="1"/>
    <s v="Oil"/>
    <s v="No GST Number Available"/>
    <n v="5901.0360000000001"/>
    <n v="0"/>
    <n v="0"/>
    <n v="5901.0360000000001"/>
    <x v="1"/>
    <x v="12"/>
  </r>
  <r>
    <s v="BIHAR"/>
    <s v="24WSTBT3123R5E2"/>
    <n v="1310"/>
    <d v="2020-10-10T00:00:00"/>
    <s v="Invoice"/>
    <n v="367"/>
    <n v="18.350000000000001"/>
    <x v="1"/>
    <n v="140"/>
    <n v="51380"/>
    <n v="51361.65"/>
    <x v="3"/>
    <s v="Shampoo"/>
    <s v="GUJARAT"/>
    <n v="6163.3980000000001"/>
    <n v="0"/>
    <n v="0"/>
    <n v="6163.3980000000001"/>
    <x v="0"/>
    <x v="113"/>
  </r>
  <r>
    <s v="BIHAR"/>
    <s v="18KCVTS4698J3U9"/>
    <n v="1210"/>
    <d v="2020-04-04T00:00:00"/>
    <s v="Invoice"/>
    <n v="3802.5"/>
    <n v="190.125"/>
    <x v="1"/>
    <n v="120"/>
    <n v="456300"/>
    <n v="456109.875"/>
    <x v="2"/>
    <s v="Juice"/>
    <s v="ASSAM"/>
    <n v="54733.184999999998"/>
    <n v="0"/>
    <n v="0"/>
    <n v="54733.184999999998"/>
    <x v="0"/>
    <x v="114"/>
  </r>
  <r>
    <s v="BIHAR"/>
    <s v="27OGJNK1662B0D9"/>
    <n v="1001"/>
    <d v="2020-05-05T00:00:00"/>
    <s v="Invoice"/>
    <n v="1666"/>
    <n v="83.300000000000011"/>
    <x v="1"/>
    <n v="45"/>
    <n v="74970"/>
    <n v="74886.7"/>
    <x v="1"/>
    <s v="Oil"/>
    <s v="MAHARASHTRA"/>
    <n v="8986.4039999999986"/>
    <n v="0"/>
    <n v="0"/>
    <n v="8986.4039999999986"/>
    <x v="0"/>
    <x v="115"/>
  </r>
  <r>
    <s v="BIHAR"/>
    <s v="16FVLAG7257P4I8"/>
    <n v="1001"/>
    <d v="2020-09-09T00:00:00"/>
    <s v="Invoice"/>
    <n v="322"/>
    <n v="16.100000000000001"/>
    <x v="1"/>
    <n v="45"/>
    <n v="14490"/>
    <n v="14473.9"/>
    <x v="1"/>
    <s v="Oil"/>
    <s v="TRIPURA"/>
    <n v="1736.8679999999999"/>
    <n v="0"/>
    <n v="0"/>
    <n v="1736.8679999999999"/>
    <x v="0"/>
    <x v="116"/>
  </r>
  <r>
    <s v="BIHAR"/>
    <s v="23DCQRG6718J6A3"/>
    <n v="1210"/>
    <d v="2020-11-11T00:00:00"/>
    <s v="Invoice"/>
    <n v="2321"/>
    <n v="116.05000000000001"/>
    <x v="1"/>
    <n v="120"/>
    <n v="278520"/>
    <n v="278403.95"/>
    <x v="2"/>
    <s v="Juice"/>
    <s v="MADHYA PRADESH"/>
    <n v="33408.474000000002"/>
    <n v="0"/>
    <n v="0"/>
    <n v="33408.474000000002"/>
    <x v="0"/>
    <x v="117"/>
  </r>
  <r>
    <s v="BIHAR"/>
    <s v="22BKGRK2613A6Q7"/>
    <n v="1310"/>
    <d v="2020-11-11T00:00:00"/>
    <s v="Invoice"/>
    <n v="1857"/>
    <n v="92.850000000000009"/>
    <x v="1"/>
    <n v="140"/>
    <n v="259980"/>
    <n v="259887.15"/>
    <x v="3"/>
    <s v="Shampoo"/>
    <s v="CHATTISGARH"/>
    <n v="31186.457999999999"/>
    <n v="0"/>
    <n v="0"/>
    <n v="31186.457999999999"/>
    <x v="0"/>
    <x v="118"/>
  </r>
  <r>
    <s v="BIHAR"/>
    <s v="26YGIIP1926U3C3"/>
    <n v="1001"/>
    <d v="2020-12-12T00:00:00"/>
    <s v="Invoice"/>
    <n v="1611"/>
    <n v="80.550000000000011"/>
    <x v="1"/>
    <n v="45"/>
    <n v="72495"/>
    <n v="72414.45"/>
    <x v="1"/>
    <s v="Oil"/>
    <s v="DADRA AND NAGAR HAVELI AND DAMAN AND DIU (NEWLY MERGED UT)"/>
    <n v="8689.7339999999986"/>
    <n v="0"/>
    <n v="0"/>
    <n v="8689.7339999999986"/>
    <x v="0"/>
    <x v="119"/>
  </r>
  <r>
    <s v="BIHAR"/>
    <s v="23VNHQN2598V8T6"/>
    <n v="1210"/>
    <d v="2020-12-12T00:00:00"/>
    <s v="Invoice"/>
    <n v="2797"/>
    <n v="139.85"/>
    <x v="1"/>
    <n v="120"/>
    <n v="335640"/>
    <n v="335500.15000000002"/>
    <x v="2"/>
    <s v="Juice"/>
    <s v="MADHYA PRADESH"/>
    <n v="40260.018000000004"/>
    <n v="0"/>
    <n v="0"/>
    <n v="40260.018000000004"/>
    <x v="0"/>
    <x v="120"/>
  </r>
  <r>
    <s v="BIHAR"/>
    <s v="28IHUQE5499M5L7"/>
    <n v="1310"/>
    <d v="2020-12-12T00:00:00"/>
    <s v="Invoice"/>
    <n v="334"/>
    <n v="16.7"/>
    <x v="1"/>
    <n v="140"/>
    <n v="46760"/>
    <n v="46743.3"/>
    <x v="3"/>
    <s v="Shampoo"/>
    <s v="ANDHRA PRADESH(BEFORE DIVISION)"/>
    <n v="5609.1959999999999"/>
    <n v="0"/>
    <n v="0"/>
    <n v="5609.1959999999999"/>
    <x v="0"/>
    <x v="121"/>
  </r>
  <r>
    <s v="BIHAR"/>
    <s v="18LHKSL3929P7D6"/>
    <n v="1001"/>
    <d v="2020-01-01T00:00:00"/>
    <s v="Invoice"/>
    <n v="2565"/>
    <n v="128.25"/>
    <x v="1"/>
    <n v="45"/>
    <n v="115425"/>
    <n v="115296.75"/>
    <x v="1"/>
    <s v="Oil"/>
    <s v="ASSAM"/>
    <n v="13835.609999999999"/>
    <n v="0"/>
    <n v="0"/>
    <n v="13835.609999999999"/>
    <x v="0"/>
    <x v="122"/>
  </r>
  <r>
    <s v="BIHAR"/>
    <s v="16MWEVK4920F7E5"/>
    <n v="1001"/>
    <d v="2020-01-01T00:00:00"/>
    <s v="Invoice"/>
    <n v="2417"/>
    <n v="120.85000000000001"/>
    <x v="1"/>
    <n v="45"/>
    <n v="108765"/>
    <n v="108644.15"/>
    <x v="1"/>
    <s v="Oil"/>
    <s v="TRIPURA"/>
    <n v="13037.297999999999"/>
    <n v="0"/>
    <n v="0"/>
    <n v="13037.297999999999"/>
    <x v="0"/>
    <x v="123"/>
  </r>
  <r>
    <s v="BIHAR"/>
    <s v="12MRCSE9081W7J3"/>
    <n v="1310"/>
    <d v="2020-04-04T00:00:00"/>
    <s v="Invoice"/>
    <n v="3675"/>
    <n v="183.75"/>
    <x v="1"/>
    <n v="140"/>
    <n v="514500"/>
    <n v="514316.25"/>
    <x v="3"/>
    <s v="Shampoo"/>
    <s v="ARUNACHAL PRADESH"/>
    <n v="61717.95"/>
    <n v="0"/>
    <n v="0"/>
    <n v="61717.95"/>
    <x v="0"/>
    <x v="124"/>
  </r>
  <r>
    <s v="BIHAR"/>
    <s v="20VAWAQ4795J5E5"/>
    <n v="1001"/>
    <d v="2020-06-06T00:00:00"/>
    <s v="Invoice"/>
    <n v="1094"/>
    <n v="54.7"/>
    <x v="1"/>
    <n v="45"/>
    <n v="49230"/>
    <n v="49175.3"/>
    <x v="1"/>
    <s v="Oil"/>
    <s v="JHARKHAND"/>
    <n v="5901.0360000000001"/>
    <n v="0"/>
    <n v="0"/>
    <n v="5901.0360000000001"/>
    <x v="0"/>
    <x v="125"/>
  </r>
  <r>
    <s v="BIHAR"/>
    <s v="21ACHMJ4750I3Q5"/>
    <n v="1210"/>
    <d v="2020-10-10T00:00:00"/>
    <s v="Invoice"/>
    <n v="1227"/>
    <n v="61.35"/>
    <x v="1"/>
    <n v="120"/>
    <n v="147240"/>
    <n v="147178.65"/>
    <x v="2"/>
    <s v="Juice"/>
    <s v="ODISHA"/>
    <n v="17661.437999999998"/>
    <n v="0"/>
    <n v="0"/>
    <n v="17661.437999999998"/>
    <x v="0"/>
    <x v="126"/>
  </r>
  <r>
    <s v="BIHAR"/>
    <s v="14JOEJS1960C0V9"/>
    <n v="1004"/>
    <d v="2020-10-10T00:00:00"/>
    <s v="Invoice"/>
    <n v="367"/>
    <n v="18.350000000000001"/>
    <x v="0"/>
    <n v="80"/>
    <n v="29360"/>
    <n v="29341.65"/>
    <x v="0"/>
    <s v="Beverage"/>
    <s v="MANIPUR"/>
    <n v="8215.6620000000021"/>
    <n v="0"/>
    <n v="0"/>
    <n v="8215.6620000000021"/>
    <x v="0"/>
    <x v="127"/>
  </r>
  <r>
    <s v="BIHAR"/>
    <s v="23BEPNK5863M9K5"/>
    <n v="1008"/>
    <d v="2020-11-11T00:00:00"/>
    <s v="Invoice"/>
    <n v="1324"/>
    <n v="66.2"/>
    <x v="1"/>
    <n v="90"/>
    <n v="119160"/>
    <n v="119093.8"/>
    <x v="4"/>
    <s v="Soap"/>
    <s v="MADHYA PRADESH"/>
    <n v="14291.255999999999"/>
    <n v="0"/>
    <n v="0"/>
    <n v="14291.255999999999"/>
    <x v="0"/>
    <x v="128"/>
  </r>
  <r>
    <s v="BIHAR"/>
    <s v="13DUAQM5841N6K3"/>
    <n v="1001"/>
    <d v="2020-11-11T00:00:00"/>
    <s v="Invoice"/>
    <n v="1775"/>
    <n v="88.75"/>
    <x v="1"/>
    <n v="45"/>
    <n v="79875"/>
    <n v="79786.25"/>
    <x v="1"/>
    <s v="Oil"/>
    <s v="NAGALAND"/>
    <n v="9574.35"/>
    <n v="0"/>
    <n v="0"/>
    <n v="9574.35"/>
    <x v="0"/>
    <x v="129"/>
  </r>
  <r>
    <s v="BIHAR"/>
    <s v="23ZFUQQ7639J8O8"/>
    <n v="1210"/>
    <d v="2020-12-12T00:00:00"/>
    <s v="Invoice"/>
    <n v="2797"/>
    <n v="139.85"/>
    <x v="1"/>
    <n v="120"/>
    <n v="335640"/>
    <n v="335500.15000000002"/>
    <x v="2"/>
    <s v="Juice"/>
    <s v="MADHYA PRADESH"/>
    <n v="40260.018000000004"/>
    <n v="0"/>
    <n v="0"/>
    <n v="40260.018000000004"/>
    <x v="0"/>
    <x v="130"/>
  </r>
  <r>
    <s v="BIHAR"/>
    <s v="15XIIOK0117J3M1"/>
    <n v="1008"/>
    <d v="2020-05-05T00:00:00"/>
    <s v="Credit Note"/>
    <n v="245"/>
    <n v="12.25"/>
    <x v="1"/>
    <n v="90"/>
    <n v="22050"/>
    <n v="22037.75"/>
    <x v="4"/>
    <s v="Soap"/>
    <s v="MIZORAM"/>
    <n v="2644.5299999999997"/>
    <n v="0"/>
    <n v="0"/>
    <n v="2644.5299999999997"/>
    <x v="2"/>
    <x v="131"/>
  </r>
  <r>
    <s v="BIHAR"/>
    <s v="24WOAOL0104C0H8"/>
    <n v="1001"/>
    <d v="2020-07-07T00:00:00"/>
    <s v="Invoice"/>
    <n v="3793.5"/>
    <n v="189.67500000000001"/>
    <x v="1"/>
    <n v="45"/>
    <n v="170707.5"/>
    <n v="170517.82500000001"/>
    <x v="1"/>
    <s v="Oil"/>
    <s v="GUJARAT"/>
    <n v="20462.138999999999"/>
    <n v="0"/>
    <n v="0"/>
    <n v="20462.138999999999"/>
    <x v="0"/>
    <x v="132"/>
  </r>
  <r>
    <s v="BIHAR"/>
    <s v="20IMBWZ9618J8N3"/>
    <n v="1310"/>
    <d v="2020-07-07T00:00:00"/>
    <s v="Invoice"/>
    <n v="1307"/>
    <n v="65.350000000000009"/>
    <x v="1"/>
    <n v="140"/>
    <n v="182980"/>
    <n v="182914.65"/>
    <x v="3"/>
    <s v="Shampoo"/>
    <s v="JHARKHAND"/>
    <n v="21949.757999999998"/>
    <n v="0"/>
    <n v="0"/>
    <n v="21949.757999999998"/>
    <x v="0"/>
    <x v="133"/>
  </r>
  <r>
    <s v="BIHAR"/>
    <s v="11TREQZ3649P5N2"/>
    <n v="1004"/>
    <d v="2020-09-09T00:00:00"/>
    <s v="Invoice"/>
    <n v="567"/>
    <n v="28.35"/>
    <x v="0"/>
    <n v="80"/>
    <n v="45360"/>
    <n v="45331.65"/>
    <x v="0"/>
    <s v="Beverage"/>
    <s v="SIKKIM"/>
    <n v="12692.862000000001"/>
    <n v="0"/>
    <n v="0"/>
    <n v="12692.862000000001"/>
    <x v="0"/>
    <x v="134"/>
  </r>
  <r>
    <s v="BIHAR"/>
    <s v="20JMWRN1027V9A1"/>
    <n v="1004"/>
    <d v="2020-09-09T00:00:00"/>
    <s v="Invoice"/>
    <n v="2110"/>
    <n v="105.5"/>
    <x v="0"/>
    <n v="80"/>
    <n v="168800"/>
    <n v="168694.5"/>
    <x v="0"/>
    <s v="Beverage"/>
    <s v="JHARKHAND"/>
    <n v="47234.460000000006"/>
    <n v="0"/>
    <n v="0"/>
    <n v="47234.460000000006"/>
    <x v="0"/>
    <x v="135"/>
  </r>
  <r>
    <s v="BIHAR"/>
    <s v="26TMOZS2216R9Q8"/>
    <n v="1210"/>
    <d v="2020-10-10T00:00:00"/>
    <s v="Invoice"/>
    <n v="1269"/>
    <n v="63.45"/>
    <x v="1"/>
    <n v="120"/>
    <n v="152280"/>
    <n v="152216.54999999999"/>
    <x v="2"/>
    <s v="Juice"/>
    <s v="DADRA AND NAGAR HAVELI AND DAMAN AND DIU (NEWLY MERGED UT)"/>
    <n v="18265.985999999997"/>
    <n v="0"/>
    <n v="0"/>
    <n v="18265.985999999997"/>
    <x v="0"/>
    <x v="136"/>
  </r>
  <r>
    <s v="BIHAR"/>
    <s v="17AHDMS3500H9D4"/>
    <n v="1008"/>
    <d v="2020-01-01T00:00:00"/>
    <s v="Invoice"/>
    <n v="1956"/>
    <n v="97.800000000000011"/>
    <x v="1"/>
    <n v="90"/>
    <n v="176040"/>
    <n v="175942.2"/>
    <x v="4"/>
    <s v="Soap"/>
    <s v="MEGHLAYA"/>
    <n v="21113.064000000002"/>
    <n v="0"/>
    <n v="0"/>
    <n v="21113.064000000002"/>
    <x v="0"/>
    <x v="137"/>
  </r>
  <r>
    <s v="BIHAR"/>
    <s v="15MDPIP5731O2X7"/>
    <n v="1004"/>
    <d v="2020-02-02T00:00:00"/>
    <s v="Invoice"/>
    <n v="2659"/>
    <n v="132.95000000000002"/>
    <x v="0"/>
    <n v="80"/>
    <n v="212720"/>
    <n v="212587.05"/>
    <x v="0"/>
    <s v="Beverage"/>
    <s v="MIZORAM"/>
    <n v="59524.374000000003"/>
    <n v="0"/>
    <n v="0"/>
    <n v="59524.374000000003"/>
    <x v="0"/>
    <x v="138"/>
  </r>
  <r>
    <s v="BIHAR"/>
    <s v="26MUAAD8358S2K0"/>
    <n v="1008"/>
    <d v="2020-04-04T00:00:00"/>
    <s v="Invoice"/>
    <n v="1351.5"/>
    <n v="67.575000000000003"/>
    <x v="1"/>
    <n v="90"/>
    <n v="121635"/>
    <n v="121567.425"/>
    <x v="4"/>
    <s v="Soap"/>
    <s v="DADRA AND NAGAR HAVELI AND DAMAN AND DIU (NEWLY MERGED UT)"/>
    <n v="14588.091"/>
    <n v="0"/>
    <n v="0"/>
    <n v="14588.091"/>
    <x v="0"/>
    <x v="139"/>
  </r>
  <r>
    <s v="BIHAR"/>
    <s v="26HRJGU9020A0F3"/>
    <n v="1008"/>
    <d v="2020-05-05T00:00:00"/>
    <s v="Invoice"/>
    <n v="880"/>
    <n v="44"/>
    <x v="1"/>
    <n v="90"/>
    <n v="79200"/>
    <n v="79156"/>
    <x v="4"/>
    <s v="Soap"/>
    <s v="DADRA AND NAGAR HAVELI AND DAMAN AND DIU (NEWLY MERGED UT)"/>
    <n v="9498.7199999999993"/>
    <n v="0"/>
    <n v="0"/>
    <n v="9498.7199999999993"/>
    <x v="0"/>
    <x v="140"/>
  </r>
  <r>
    <s v="BIHAR"/>
    <s v="21TPXUX7718U7B1"/>
    <n v="1210"/>
    <d v="2020-09-09T00:00:00"/>
    <s v="Invoice"/>
    <n v="1867"/>
    <n v="93.350000000000009"/>
    <x v="1"/>
    <n v="120"/>
    <n v="224040"/>
    <n v="223946.65"/>
    <x v="2"/>
    <s v="Juice"/>
    <s v="ODISHA"/>
    <n v="26873.597999999998"/>
    <n v="0"/>
    <n v="0"/>
    <n v="26873.597999999998"/>
    <x v="0"/>
    <x v="141"/>
  </r>
  <r>
    <s v="BIHAR"/>
    <s v="18DQYGX4822U7Y5"/>
    <n v="1008"/>
    <d v="2020-09-09T00:00:00"/>
    <s v="Invoice"/>
    <n v="2234"/>
    <n v="111.7"/>
    <x v="1"/>
    <n v="90"/>
    <n v="201060"/>
    <n v="200948.3"/>
    <x v="4"/>
    <s v="Soap"/>
    <s v="ASSAM"/>
    <n v="24113.795999999998"/>
    <n v="0"/>
    <n v="0"/>
    <n v="24113.795999999998"/>
    <x v="0"/>
    <x v="142"/>
  </r>
  <r>
    <s v="BIHAR"/>
    <s v="14NIOEP9461R3S0"/>
    <n v="1310"/>
    <d v="2020-10-10T00:00:00"/>
    <s v="Invoice"/>
    <n v="1227"/>
    <n v="61.35"/>
    <x v="1"/>
    <n v="140"/>
    <n v="171780"/>
    <n v="171718.65"/>
    <x v="3"/>
    <s v="Shampoo"/>
    <s v="MANIPUR"/>
    <n v="20606.237999999998"/>
    <n v="0"/>
    <n v="0"/>
    <n v="20606.237999999998"/>
    <x v="0"/>
    <x v="143"/>
  </r>
  <r>
    <s v="BIHAR"/>
    <s v="17CABDX6530Q3J8"/>
    <n v="1001"/>
    <d v="2020-11-11T00:00:00"/>
    <s v="Invoice"/>
    <n v="877"/>
    <n v="43.85"/>
    <x v="1"/>
    <n v="45"/>
    <n v="39465"/>
    <n v="39421.15"/>
    <x v="1"/>
    <s v="Oil"/>
    <s v="MEGHLAYA"/>
    <n v="4730.5379999999996"/>
    <n v="0"/>
    <n v="0"/>
    <n v="4730.5379999999996"/>
    <x v="0"/>
    <x v="144"/>
  </r>
  <r>
    <s v="BIHAR"/>
    <s v="14HBTHD6157E7M9"/>
    <n v="1004"/>
    <d v="2020-09-09T00:00:00"/>
    <s v="Invoice"/>
    <n v="2071"/>
    <n v="103.55000000000001"/>
    <x v="0"/>
    <n v="80"/>
    <n v="165680"/>
    <n v="165576.45000000001"/>
    <x v="0"/>
    <s v="Beverage"/>
    <s v="MANIPUR"/>
    <n v="46361.40600000001"/>
    <n v="0"/>
    <n v="0"/>
    <n v="46361.40600000001"/>
    <x v="0"/>
    <x v="145"/>
  </r>
  <r>
    <s v="BIHAR"/>
    <s v="12DWHLH8324H0A2"/>
    <n v="1210"/>
    <d v="2020-10-10T00:00:00"/>
    <s v="Invoice"/>
    <n v="1269"/>
    <n v="63.45"/>
    <x v="1"/>
    <n v="120"/>
    <n v="152280"/>
    <n v="152216.54999999999"/>
    <x v="2"/>
    <s v="Juice"/>
    <s v="ARUNACHAL PRADESH"/>
    <n v="18265.985999999997"/>
    <n v="0"/>
    <n v="0"/>
    <n v="18265.985999999997"/>
    <x v="0"/>
    <x v="146"/>
  </r>
  <r>
    <s v="BIHAR"/>
    <s v="28YAHHJ8267N6M4"/>
    <n v="1001"/>
    <d v="2020-11-11T00:00:00"/>
    <s v="Invoice"/>
    <n v="970"/>
    <n v="48.5"/>
    <x v="1"/>
    <n v="45"/>
    <n v="43650"/>
    <n v="43601.5"/>
    <x v="1"/>
    <s v="Oil"/>
    <s v="ANDHRA PRADESH(BEFORE DIVISION)"/>
    <n v="5232.1799999999994"/>
    <n v="0"/>
    <n v="0"/>
    <n v="5232.1799999999994"/>
    <x v="0"/>
    <x v="147"/>
  </r>
  <r>
    <s v="BIHAR"/>
    <s v="20CTRJE8706Z0W6"/>
    <n v="1210"/>
    <d v="2020-11-11T00:00:00"/>
    <s v="Invoice"/>
    <n v="1694"/>
    <n v="84.7"/>
    <x v="1"/>
    <n v="120"/>
    <n v="203280"/>
    <n v="203195.3"/>
    <x v="2"/>
    <s v="Juice"/>
    <s v="JHARKHAND"/>
    <n v="24383.435999999998"/>
    <n v="0"/>
    <n v="0"/>
    <n v="24383.435999999998"/>
    <x v="0"/>
    <x v="148"/>
  </r>
  <r>
    <s v="BIHAR"/>
    <s v="24FBSAV0237Y1S2"/>
    <n v="1001"/>
    <d v="2020-05-05T00:00:00"/>
    <s v="Invoice"/>
    <n v="663"/>
    <n v="33.15"/>
    <x v="1"/>
    <n v="45"/>
    <n v="29835"/>
    <n v="29801.85"/>
    <x v="1"/>
    <s v="Oil"/>
    <s v="GUJARAT"/>
    <n v="3576.2219999999998"/>
    <n v="0"/>
    <n v="0"/>
    <n v="3576.2219999999998"/>
    <x v="0"/>
    <x v="149"/>
  </r>
  <r>
    <s v="BIHAR"/>
    <s v="14IDIUF0300D8S5"/>
    <n v="1004"/>
    <d v="2020-07-07T00:00:00"/>
    <s v="Invoice"/>
    <n v="819"/>
    <n v="40.950000000000003"/>
    <x v="0"/>
    <n v="80"/>
    <n v="65520"/>
    <n v="65479.05"/>
    <x v="0"/>
    <s v="Beverage"/>
    <s v="MANIPUR"/>
    <n v="18334.134000000002"/>
    <n v="0"/>
    <n v="0"/>
    <n v="18334.134000000002"/>
    <x v="0"/>
    <x v="150"/>
  </r>
  <r>
    <s v="BIHAR"/>
    <s v="20DVOVI3261J6X3"/>
    <n v="1310"/>
    <d v="2020-09-09T00:00:00"/>
    <s v="Invoice"/>
    <n v="1580"/>
    <n v="79"/>
    <x v="1"/>
    <n v="140"/>
    <n v="221200"/>
    <n v="221121"/>
    <x v="3"/>
    <s v="Shampoo"/>
    <s v="JHARKHAND"/>
    <n v="26534.52"/>
    <n v="0"/>
    <n v="0"/>
    <n v="26534.52"/>
    <x v="0"/>
    <x v="151"/>
  </r>
  <r>
    <s v="BIHAR"/>
    <s v="23KDNQO8635Y5G5"/>
    <n v="1310"/>
    <d v="2020-12-12T00:00:00"/>
    <s v="Invoice"/>
    <n v="521"/>
    <n v="26.05"/>
    <x v="1"/>
    <n v="140"/>
    <n v="72940"/>
    <n v="72913.95"/>
    <x v="3"/>
    <s v="Shampoo"/>
    <s v="MADHYA PRADESH"/>
    <n v="8749.6739999999991"/>
    <n v="0"/>
    <n v="0"/>
    <n v="8749.6739999999991"/>
    <x v="0"/>
    <x v="152"/>
  </r>
  <r>
    <s v="BIHAR"/>
    <s v="26JBAOF3802Y8Y4"/>
    <n v="1004"/>
    <d v="2020-03-03T00:00:00"/>
    <s v="Invoice"/>
    <n v="973"/>
    <n v="48.650000000000006"/>
    <x v="0"/>
    <n v="80"/>
    <n v="77840"/>
    <n v="77791.350000000006"/>
    <x v="0"/>
    <s v="Beverage"/>
    <s v="DADRA AND NAGAR HAVELI AND DAMAN AND DIU (NEWLY MERGED UT)"/>
    <n v="21781.578000000005"/>
    <n v="0"/>
    <n v="0"/>
    <n v="21781.578000000005"/>
    <x v="0"/>
    <x v="153"/>
  </r>
  <r>
    <s v="BIHAR"/>
    <s v="21RWGIJ2942A6E5"/>
    <n v="1001"/>
    <d v="2020-06-06T00:00:00"/>
    <s v="Invoice"/>
    <n v="1038"/>
    <n v="51.900000000000006"/>
    <x v="1"/>
    <n v="45"/>
    <n v="46710"/>
    <n v="46658.1"/>
    <x v="1"/>
    <s v="Oil"/>
    <s v="ODISHA"/>
    <n v="5598.9719999999998"/>
    <n v="0"/>
    <n v="0"/>
    <n v="5598.9719999999998"/>
    <x v="0"/>
    <x v="154"/>
  </r>
  <r>
    <s v="BIHAR"/>
    <s v="26SPWGY9394J4K3"/>
    <n v="1008"/>
    <d v="2020-10-10T00:00:00"/>
    <s v="Invoice"/>
    <n v="360"/>
    <n v="18"/>
    <x v="1"/>
    <n v="90"/>
    <n v="32400"/>
    <n v="32382"/>
    <x v="4"/>
    <s v="Soap"/>
    <s v="DADRA AND NAGAR HAVELI AND DAMAN AND DIU (NEWLY MERGED UT)"/>
    <n v="3885.8399999999997"/>
    <n v="0"/>
    <n v="0"/>
    <n v="3885.8399999999997"/>
    <x v="0"/>
    <x v="155"/>
  </r>
  <r>
    <s v="BIHAR"/>
    <s v="28THXMB7825B1W6"/>
    <n v="1310"/>
    <d v="2020-03-03T00:00:00"/>
    <s v="Invoice"/>
    <n v="1967"/>
    <n v="98.350000000000009"/>
    <x v="1"/>
    <n v="140"/>
    <n v="275380"/>
    <n v="275281.65000000002"/>
    <x v="3"/>
    <s v="Shampoo"/>
    <s v="ANDHRA PRADESH(BEFORE DIVISION)"/>
    <n v="33033.798000000003"/>
    <n v="0"/>
    <n v="0"/>
    <n v="33033.798000000003"/>
    <x v="0"/>
    <x v="156"/>
  </r>
  <r>
    <s v="BIHAR"/>
    <s v="11LXTIH1992Q4T1"/>
    <n v="1008"/>
    <d v="2020-04-04T00:00:00"/>
    <s v="Invoice"/>
    <n v="2628"/>
    <n v="131.4"/>
    <x v="1"/>
    <n v="90"/>
    <n v="236520"/>
    <n v="236388.6"/>
    <x v="4"/>
    <s v="Soap"/>
    <s v="SIKKIM"/>
    <n v="28366.632000000001"/>
    <n v="0"/>
    <n v="0"/>
    <n v="28366.632000000001"/>
    <x v="0"/>
    <x v="157"/>
  </r>
  <r>
    <s v="BIHAR"/>
    <s v="21EVTJL2286I2S2"/>
    <n v="1310"/>
    <d v="2020-10-10T00:00:00"/>
    <s v="Invoice"/>
    <n v="360"/>
    <n v="18"/>
    <x v="1"/>
    <n v="140"/>
    <n v="50400"/>
    <n v="50382"/>
    <x v="3"/>
    <s v="Shampoo"/>
    <s v="ODISHA"/>
    <n v="6045.84"/>
    <n v="0"/>
    <n v="0"/>
    <n v="6045.84"/>
    <x v="0"/>
    <x v="158"/>
  </r>
  <r>
    <s v="BIHAR"/>
    <s v="14ZUPWH5963V3S4"/>
    <n v="1210"/>
    <d v="2020-11-11T00:00:00"/>
    <s v="Invoice"/>
    <n v="2682"/>
    <n v="134.1"/>
    <x v="1"/>
    <n v="120"/>
    <n v="321840"/>
    <n v="321705.90000000002"/>
    <x v="2"/>
    <s v="Juice"/>
    <s v="MANIPUR"/>
    <n v="38604.707999999999"/>
    <n v="0"/>
    <n v="0"/>
    <n v="38604.707999999999"/>
    <x v="0"/>
    <x v="159"/>
  </r>
  <r>
    <s v="BIHAR"/>
    <s v="17KJAJC1051Q0D8"/>
    <n v="1001"/>
    <d v="2020-12-12T00:00:00"/>
    <s v="Invoice"/>
    <n v="521"/>
    <n v="26.05"/>
    <x v="1"/>
    <n v="45"/>
    <n v="23445"/>
    <n v="23418.95"/>
    <x v="1"/>
    <s v="Oil"/>
    <s v="MEGHLAYA"/>
    <n v="2810.2739999999999"/>
    <n v="0"/>
    <n v="0"/>
    <n v="2810.2739999999999"/>
    <x v="0"/>
    <x v="160"/>
  </r>
  <r>
    <s v="BIHAR"/>
    <s v="14PAJKK0939E1I1"/>
    <n v="1008"/>
    <d v="2020-06-06T00:00:00"/>
    <s v="Invoice"/>
    <n v="1038"/>
    <n v="51.900000000000006"/>
    <x v="1"/>
    <n v="90"/>
    <n v="93420"/>
    <n v="93368.1"/>
    <x v="4"/>
    <s v="Soap"/>
    <s v="MANIPUR"/>
    <n v="11204.172"/>
    <n v="0"/>
    <n v="0"/>
    <n v="11204.172"/>
    <x v="0"/>
    <x v="161"/>
  </r>
  <r>
    <s v="BIHAR"/>
    <s v="14EEBHC6318N5C7"/>
    <n v="1210"/>
    <d v="2020-07-07T00:00:00"/>
    <s v="Invoice"/>
    <n v="1630.5"/>
    <n v="81.525000000000006"/>
    <x v="1"/>
    <n v="120"/>
    <n v="195660"/>
    <n v="195578.47500000001"/>
    <x v="2"/>
    <s v="Juice"/>
    <s v="MANIPUR"/>
    <n v="23469.417000000001"/>
    <n v="0"/>
    <n v="0"/>
    <n v="23469.417000000001"/>
    <x v="0"/>
    <x v="162"/>
  </r>
  <r>
    <s v="BIHAR"/>
    <s v="26LPNIH6847H3E7"/>
    <n v="8420"/>
    <d v="2020-12-12T00:00:00"/>
    <s v="Invoice"/>
    <n v="306"/>
    <n v="15.3"/>
    <x v="2"/>
    <n v="750"/>
    <n v="229500"/>
    <n v="229484.7"/>
    <x v="5"/>
    <s v="Chocolates"/>
    <s v="DADRA AND NAGAR HAVELI AND DAMAN AND DIU (NEWLY MERGED UT)"/>
    <n v="41307.245999999999"/>
    <n v="0"/>
    <n v="0"/>
    <n v="41307.245999999999"/>
    <x v="0"/>
    <x v="163"/>
  </r>
  <r>
    <s v="BIHAR"/>
    <s v="26CSQIQ4156W2C8"/>
    <n v="1008"/>
    <d v="2020-10-10T00:00:00"/>
    <s v="Invoice"/>
    <n v="386"/>
    <n v="19.3"/>
    <x v="1"/>
    <n v="90"/>
    <n v="34740"/>
    <n v="34720.699999999997"/>
    <x v="4"/>
    <s v="Soap"/>
    <s v="DADRA AND NAGAR HAVELI AND DAMAN AND DIU (NEWLY MERGED UT)"/>
    <n v="4166.4839999999995"/>
    <n v="0"/>
    <n v="0"/>
    <n v="4166.4839999999995"/>
    <x v="0"/>
    <x v="164"/>
  </r>
  <r>
    <s v="BIHAR"/>
    <s v="13AEOWH4672O6O8"/>
    <n v="1008"/>
    <d v="2020-09-09T00:00:00"/>
    <s v="Invoice"/>
    <n v="2328"/>
    <n v="116.4"/>
    <x v="1"/>
    <n v="90"/>
    <n v="209520"/>
    <n v="209403.6"/>
    <x v="4"/>
    <s v="Soap"/>
    <s v="NAGALAND"/>
    <n v="25128.432000000001"/>
    <n v="0"/>
    <n v="0"/>
    <n v="25128.432000000001"/>
    <x v="0"/>
    <x v="165"/>
  </r>
  <r>
    <s v="BIHAR"/>
    <s v="26KHKAP8119O8G3"/>
    <n v="1004"/>
    <d v="2020-10-10T00:00:00"/>
    <s v="Invoice"/>
    <n v="386"/>
    <n v="19.3"/>
    <x v="0"/>
    <n v="80"/>
    <n v="30880"/>
    <n v="30860.7"/>
    <x v="0"/>
    <s v="Beverage"/>
    <s v="DADRA AND NAGAR HAVELI AND DAMAN AND DIU (NEWLY MERGED UT)"/>
    <n v="8640.996000000001"/>
    <n v="0"/>
    <n v="0"/>
    <n v="8640.996000000001"/>
    <x v="0"/>
    <x v="166"/>
  </r>
  <r>
    <s v="BIHAR"/>
    <s v="19KRRKA1027I8Z7"/>
    <n v="1001"/>
    <d v="2020-04-04T00:00:00"/>
    <s v="Invoice"/>
    <n v="3445.5"/>
    <n v="172.27500000000001"/>
    <x v="1"/>
    <n v="45"/>
    <n v="155047.5"/>
    <n v="154875.22500000001"/>
    <x v="1"/>
    <s v="Oil"/>
    <s v="WEST BENGAL"/>
    <n v="18585.026999999998"/>
    <n v="0"/>
    <n v="0"/>
    <n v="18585.026999999998"/>
    <x v="0"/>
    <x v="167"/>
  </r>
  <r>
    <s v="BIHAR"/>
    <s v="10RJERF4497O5K3"/>
    <n v="1008"/>
    <d v="2020-12-12T00:00:00"/>
    <s v="Invoice"/>
    <n v="1482"/>
    <n v="74.100000000000009"/>
    <x v="1"/>
    <n v="90"/>
    <n v="133380"/>
    <n v="133305.9"/>
    <x v="4"/>
    <s v="Soap"/>
    <s v="BIHAR"/>
    <n v="0"/>
    <n v="7998.3539999999994"/>
    <n v="7998.3539999999994"/>
    <n v="15996.707999999999"/>
    <x v="0"/>
    <x v="168"/>
  </r>
  <r>
    <s v="BIHAR"/>
    <s v="27DUCZX0159T8S8"/>
    <n v="1001"/>
    <d v="2020-05-05T00:00:00"/>
    <s v="Invoice"/>
    <n v="2313"/>
    <n v="115.65"/>
    <x v="1"/>
    <n v="45"/>
    <n v="104085"/>
    <n v="103969.35"/>
    <x v="1"/>
    <s v="Oil"/>
    <s v="MAHARASHTRA"/>
    <n v="12476.322"/>
    <n v="0"/>
    <n v="0"/>
    <n v="12476.322"/>
    <x v="0"/>
    <x v="29"/>
  </r>
  <r>
    <s v="BIHAR"/>
    <s v="13KFPIB0673E9C8"/>
    <n v="1310"/>
    <d v="2020-11-11T00:00:00"/>
    <s v="Invoice"/>
    <n v="1804"/>
    <n v="90.2"/>
    <x v="1"/>
    <n v="140"/>
    <n v="252560"/>
    <n v="252469.8"/>
    <x v="3"/>
    <s v="Shampoo"/>
    <s v="NAGALAND"/>
    <n v="30296.375999999997"/>
    <n v="0"/>
    <n v="0"/>
    <n v="30296.375999999997"/>
    <x v="0"/>
    <x v="169"/>
  </r>
  <r>
    <s v="BIHAR"/>
    <s v="14ZWBBC4456C4C9"/>
    <n v="1310"/>
    <d v="2020-12-12T00:00:00"/>
    <s v="Invoice"/>
    <n v="2072"/>
    <n v="103.60000000000001"/>
    <x v="1"/>
    <n v="140"/>
    <n v="290080"/>
    <n v="289976.40000000002"/>
    <x v="3"/>
    <s v="Shampoo"/>
    <s v="MANIPUR"/>
    <n v="34797.168000000005"/>
    <n v="0"/>
    <n v="0"/>
    <n v="34797.168000000005"/>
    <x v="0"/>
    <x v="170"/>
  </r>
  <r>
    <s v="BIHAR"/>
    <s v="14ZBPYT0481U5J0"/>
    <n v="1001"/>
    <d v="2020-03-03T00:00:00"/>
    <s v="Invoice"/>
    <n v="1954"/>
    <n v="97.7"/>
    <x v="1"/>
    <n v="45"/>
    <n v="87930"/>
    <n v="87832.3"/>
    <x v="1"/>
    <s v="Oil"/>
    <s v="MANIPUR"/>
    <n v="10539.876"/>
    <n v="0"/>
    <n v="0"/>
    <n v="10539.876"/>
    <x v="0"/>
    <x v="15"/>
  </r>
  <r>
    <s v="BIHAR"/>
    <s v="13XIIGF9343J7R6"/>
    <n v="1004"/>
    <d v="2020-05-05T00:00:00"/>
    <s v="Invoice"/>
    <n v="591"/>
    <n v="29.55"/>
    <x v="0"/>
    <n v="80"/>
    <n v="47280"/>
    <n v="47250.45"/>
    <x v="0"/>
    <s v="Beverage"/>
    <s v="NAGALAND"/>
    <n v="13230.126"/>
    <n v="0"/>
    <n v="0"/>
    <n v="13230.126"/>
    <x v="0"/>
    <x v="16"/>
  </r>
  <r>
    <s v="BIHAR"/>
    <s v="11OBZPZ5817B3J1"/>
    <n v="8420"/>
    <d v="2020-10-10T00:00:00"/>
    <s v="Invoice"/>
    <n v="2167"/>
    <n v="108.35000000000001"/>
    <x v="2"/>
    <n v="750"/>
    <n v="1625250"/>
    <n v="1625141.65"/>
    <x v="5"/>
    <s v="Chocolates"/>
    <s v="SIKKIM"/>
    <n v="292525.49699999997"/>
    <n v="0"/>
    <n v="0"/>
    <n v="292525.49699999997"/>
    <x v="0"/>
    <x v="17"/>
  </r>
  <r>
    <s v="BIHAR"/>
    <s v="21KNKZO7053B8J9"/>
    <n v="1001"/>
    <d v="2020-10-10T00:00:00"/>
    <s v="Credit Note"/>
    <n v="241"/>
    <n v="12.05"/>
    <x v="1"/>
    <n v="45"/>
    <n v="10845"/>
    <n v="10832.95"/>
    <x v="1"/>
    <s v="Oil"/>
    <s v="ODISHA"/>
    <n v="1299.954"/>
    <n v="0"/>
    <n v="0"/>
    <n v="1299.954"/>
    <x v="2"/>
    <x v="18"/>
  </r>
  <r>
    <s v="BIHAR"/>
    <s v="26KEIRO3147C9N4"/>
    <n v="1008"/>
    <d v="2020-01-01T00:00:00"/>
    <s v="Invoice"/>
    <n v="681"/>
    <n v="34.050000000000004"/>
    <x v="1"/>
    <n v="90"/>
    <n v="61290"/>
    <n v="61255.95"/>
    <x v="4"/>
    <s v="Soap"/>
    <s v="DADRA AND NAGAR HAVELI AND DAMAN AND DIU (NEWLY MERGED UT)"/>
    <n v="7350.713999999999"/>
    <n v="0"/>
    <n v="0"/>
    <n v="7350.713999999999"/>
    <x v="0"/>
    <x v="19"/>
  </r>
  <r>
    <s v="BIHAR"/>
    <s v="24UDGQG6061Y0X4"/>
    <n v="1310"/>
    <d v="2020-04-04T00:00:00"/>
    <s v="Invoice"/>
    <n v="510"/>
    <n v="25.5"/>
    <x v="1"/>
    <n v="140"/>
    <n v="71400"/>
    <n v="71374.5"/>
    <x v="3"/>
    <s v="Shampoo"/>
    <s v="GUJARAT"/>
    <n v="8564.94"/>
    <n v="0"/>
    <n v="0"/>
    <n v="8564.94"/>
    <x v="0"/>
    <x v="20"/>
  </r>
  <r>
    <s v="BIHAR"/>
    <s v="10DQHBZ9724D9O3"/>
    <n v="1004"/>
    <d v="2020-05-05T00:00:00"/>
    <s v="Invoice"/>
    <n v="790"/>
    <n v="39.5"/>
    <x v="0"/>
    <n v="80"/>
    <n v="63200"/>
    <n v="63160.5"/>
    <x v="0"/>
    <s v="Beverage"/>
    <s v="BIHAR"/>
    <n v="0"/>
    <n v="8842.4700000000012"/>
    <n v="8842.4700000000012"/>
    <n v="17684.940000000002"/>
    <x v="0"/>
    <x v="4"/>
  </r>
  <r>
    <s v="BIHAR"/>
    <s v="22KWHCU5675D9Z4"/>
    <n v="1008"/>
    <d v="2020-07-07T00:00:00"/>
    <s v="Invoice"/>
    <n v="639"/>
    <n v="31.950000000000003"/>
    <x v="1"/>
    <n v="90"/>
    <n v="57510"/>
    <n v="57478.05"/>
    <x v="4"/>
    <s v="Soap"/>
    <s v="CHATTISGARH"/>
    <n v="6897.366"/>
    <n v="0"/>
    <n v="0"/>
    <n v="6897.366"/>
    <x v="0"/>
    <x v="5"/>
  </r>
  <r>
    <s v="BIHAR"/>
    <s v="26FLQIM3417P4K6"/>
    <n v="1004"/>
    <d v="2020-09-09T00:00:00"/>
    <s v="Invoice"/>
    <n v="1596"/>
    <n v="79.800000000000011"/>
    <x v="0"/>
    <n v="80"/>
    <n v="127680"/>
    <n v="127600.2"/>
    <x v="0"/>
    <s v="Beverage"/>
    <s v="DADRA AND NAGAR HAVELI AND DAMAN AND DIU (NEWLY MERGED UT)"/>
    <n v="35728.056000000004"/>
    <n v="0"/>
    <n v="0"/>
    <n v="35728.056000000004"/>
    <x v="0"/>
    <x v="6"/>
  </r>
  <r>
    <s v="BIHAR"/>
    <s v="23CEECB7723Z0R6"/>
    <n v="1210"/>
    <d v="2020-10-10T00:00:00"/>
    <s v="Invoice"/>
    <n v="2294"/>
    <n v="114.7"/>
    <x v="1"/>
    <n v="120"/>
    <n v="275280"/>
    <n v="275165.3"/>
    <x v="2"/>
    <s v="Juice"/>
    <s v="MADHYA PRADESH"/>
    <n v="33019.835999999996"/>
    <n v="0"/>
    <n v="0"/>
    <n v="33019.835999999996"/>
    <x v="0"/>
    <x v="7"/>
  </r>
  <r>
    <s v="BIHAR"/>
    <s v="21YLFHF7484V9W5"/>
    <n v="1210"/>
    <d v="2020-10-10T00:00:00"/>
    <s v="Credit Note"/>
    <n v="241"/>
    <n v="12.05"/>
    <x v="1"/>
    <n v="120"/>
    <n v="28920"/>
    <n v="28907.95"/>
    <x v="2"/>
    <s v="Juice"/>
    <s v="ODISHA"/>
    <n v="3468.9540000000002"/>
    <n v="0"/>
    <n v="0"/>
    <n v="3468.9540000000002"/>
    <x v="2"/>
    <x v="8"/>
  </r>
  <r>
    <s v="BIHAR"/>
    <s v="10EBWDE4738G5A6"/>
    <n v="1008"/>
    <d v="2020-11-11T00:00:00"/>
    <s v="Invoice"/>
    <n v="2665"/>
    <n v="133.25"/>
    <x v="1"/>
    <n v="90"/>
    <n v="239850"/>
    <n v="239716.75"/>
    <x v="4"/>
    <s v="Soap"/>
    <s v="BIHAR"/>
    <n v="0"/>
    <n v="14383.004999999999"/>
    <n v="14383.004999999999"/>
    <n v="28766.01"/>
    <x v="0"/>
    <x v="9"/>
  </r>
  <r>
    <s v="BIHAR"/>
    <s v="28DWIYA1847Y0Z4"/>
    <n v="8420"/>
    <d v="2020-12-12T00:00:00"/>
    <s v="Invoice"/>
    <n v="1916"/>
    <n v="95.800000000000011"/>
    <x v="2"/>
    <n v="750"/>
    <n v="1437000"/>
    <n v="1436904.2"/>
    <x v="5"/>
    <s v="Chocolates"/>
    <s v="ANDHRA PRADESH(BEFORE DIVISION)"/>
    <n v="258642.75599999999"/>
    <n v="0"/>
    <n v="0"/>
    <n v="258642.75599999999"/>
    <x v="0"/>
    <x v="10"/>
  </r>
  <r>
    <s v="BIHAR"/>
    <s v="22CXFUN2238B9Q0"/>
    <n v="1001"/>
    <d v="2020-12-12T00:00:00"/>
    <s v="Invoice"/>
    <n v="853"/>
    <n v="42.650000000000006"/>
    <x v="1"/>
    <n v="45"/>
    <n v="38385"/>
    <n v="38342.35"/>
    <x v="1"/>
    <s v="Oil"/>
    <s v="CHATTISGARH"/>
    <n v="4601.0819999999994"/>
    <n v="0"/>
    <n v="0"/>
    <n v="4601.0819999999994"/>
    <x v="0"/>
    <x v="22"/>
  </r>
  <r>
    <s v="BIHAR"/>
    <s v="10TOASQ7349X7Q8"/>
    <n v="1310"/>
    <d v="2020-05-05T00:00:00"/>
    <s v="Invoice"/>
    <n v="341"/>
    <n v="17.05"/>
    <x v="1"/>
    <n v="140"/>
    <n v="47740"/>
    <n v="47722.95"/>
    <x v="3"/>
    <s v="Shampoo"/>
    <s v="BIHAR"/>
    <n v="0"/>
    <n v="2863.3769999999995"/>
    <n v="2863.3769999999995"/>
    <n v="5726.753999999999"/>
    <x v="0"/>
    <x v="23"/>
  </r>
  <r>
    <s v="BIHAR"/>
    <s v="23XTIMZ4271T9V4"/>
    <n v="1310"/>
    <d v="2020-07-07T00:00:00"/>
    <s v="Invoice"/>
    <n v="641"/>
    <n v="32.050000000000004"/>
    <x v="1"/>
    <n v="140"/>
    <n v="89740"/>
    <n v="89707.95"/>
    <x v="3"/>
    <s v="Shampoo"/>
    <s v="MADHYA PRADESH"/>
    <n v="10764.954"/>
    <n v="0"/>
    <n v="0"/>
    <n v="10764.954"/>
    <x v="0"/>
    <x v="24"/>
  </r>
  <r>
    <s v="BIHAR"/>
    <s v="11ZTCPL4224U4G5"/>
    <n v="1008"/>
    <d v="2020-08-08T00:00:00"/>
    <s v="Invoice"/>
    <n v="2807"/>
    <n v="140.35"/>
    <x v="1"/>
    <n v="90"/>
    <n v="252630"/>
    <n v="252489.65"/>
    <x v="4"/>
    <s v="Soap"/>
    <s v="SIKKIM"/>
    <n v="30298.757999999998"/>
    <n v="0"/>
    <n v="0"/>
    <n v="30298.757999999998"/>
    <x v="0"/>
    <x v="25"/>
  </r>
  <r>
    <s v="BIHAR"/>
    <s v="19CSOHW2278A7Q9"/>
    <n v="1001"/>
    <d v="2020-09-09T00:00:00"/>
    <s v="Invoice"/>
    <n v="432"/>
    <n v="21.6"/>
    <x v="1"/>
    <n v="45"/>
    <n v="19440"/>
    <n v="19418.400000000001"/>
    <x v="1"/>
    <s v="Oil"/>
    <s v="WEST BENGAL"/>
    <n v="2330.2080000000001"/>
    <n v="0"/>
    <n v="0"/>
    <n v="2330.2080000000001"/>
    <x v="0"/>
    <x v="26"/>
  </r>
  <r>
    <s v="BIHAR"/>
    <s v="28WDPVT5346U3X9"/>
    <n v="1004"/>
    <d v="2020-10-10T00:00:00"/>
    <s v="Invoice"/>
    <n v="2294"/>
    <n v="114.7"/>
    <x v="0"/>
    <n v="80"/>
    <n v="183520"/>
    <n v="183405.3"/>
    <x v="0"/>
    <s v="Beverage"/>
    <s v="ANDHRA PRADESH(BEFORE DIVISION)"/>
    <n v="51353.484000000004"/>
    <n v="0"/>
    <n v="0"/>
    <n v="51353.484000000004"/>
    <x v="0"/>
    <x v="27"/>
  </r>
  <r>
    <s v="BIHAR"/>
    <s v="17DSFIR0488I9M4"/>
    <n v="1210"/>
    <d v="2020-10-10T00:00:00"/>
    <s v="Invoice"/>
    <n v="2167"/>
    <n v="108.35000000000001"/>
    <x v="1"/>
    <n v="120"/>
    <n v="260040"/>
    <n v="259931.65"/>
    <x v="2"/>
    <s v="Juice"/>
    <s v="MEGHLAYA"/>
    <n v="31191.797999999999"/>
    <n v="0"/>
    <n v="0"/>
    <n v="31191.797999999999"/>
    <x v="0"/>
    <x v="28"/>
  </r>
  <r>
    <s v="BIHAR"/>
    <s v="28CZNZF0942M7E5"/>
    <n v="1008"/>
    <d v="2020-11-11T00:00:00"/>
    <s v="Invoice"/>
    <n v="2529"/>
    <n v="126.45"/>
    <x v="1"/>
    <n v="90"/>
    <n v="227610"/>
    <n v="227483.55"/>
    <x v="4"/>
    <s v="Soap"/>
    <s v="ANDHRA PRADESH(BEFORE DIVISION)"/>
    <n v="27298.025999999998"/>
    <n v="0"/>
    <n v="0"/>
    <n v="27298.025999999998"/>
    <x v="0"/>
    <x v="21"/>
  </r>
  <r>
    <s v="BIHAR"/>
    <s v="28ETWDV2926V2Y1"/>
    <n v="1001"/>
    <d v="2020-12-12T00:00:00"/>
    <s v="Invoice"/>
    <n v="1870"/>
    <n v="93.5"/>
    <x v="1"/>
    <n v="45"/>
    <n v="84150"/>
    <n v="84056.5"/>
    <x v="1"/>
    <s v="Oil"/>
    <s v="ANDHRA PRADESH(BEFORE DIVISION)"/>
    <n v="10086.779999999999"/>
    <n v="0"/>
    <n v="0"/>
    <n v="10086.779999999999"/>
    <x v="0"/>
    <x v="0"/>
  </r>
  <r>
    <s v="BIHAR"/>
    <s v="19TTWXT2113D2S2"/>
    <n v="1004"/>
    <d v="2020-01-01T00:00:00"/>
    <s v="Invoice"/>
    <n v="579"/>
    <n v="28.950000000000003"/>
    <x v="0"/>
    <n v="80"/>
    <n v="46320"/>
    <n v="46291.05"/>
    <x v="0"/>
    <s v="Beverage"/>
    <s v="WEST BENGAL"/>
    <n v="12961.494000000002"/>
    <n v="0"/>
    <n v="0"/>
    <n v="12961.494000000002"/>
    <x v="0"/>
    <x v="1"/>
  </r>
  <r>
    <s v="BIHAR"/>
    <s v="12TJJSJ1298B2I6"/>
    <n v="1310"/>
    <d v="2020-02-02T00:00:00"/>
    <s v="Invoice"/>
    <n v="2240"/>
    <n v="112"/>
    <x v="1"/>
    <n v="140"/>
    <n v="313600"/>
    <n v="313488"/>
    <x v="3"/>
    <s v="Shampoo"/>
    <s v="ARUNACHAL PRADESH"/>
    <n v="37618.559999999998"/>
    <n v="0"/>
    <n v="0"/>
    <n v="37618.559999999998"/>
    <x v="0"/>
    <x v="2"/>
  </r>
  <r>
    <s v="BIHAR"/>
    <s v="18GBTUU7216J9I6"/>
    <n v="1210"/>
    <d v="2020-03-03T00:00:00"/>
    <s v="Invoice"/>
    <n v="2993"/>
    <n v="149.65"/>
    <x v="1"/>
    <n v="120"/>
    <n v="359160"/>
    <n v="359010.35"/>
    <x v="2"/>
    <s v="Juice"/>
    <s v="ASSAM"/>
    <n v="43081.241999999998"/>
    <n v="0"/>
    <n v="0"/>
    <n v="43081.241999999998"/>
    <x v="0"/>
    <x v="3"/>
  </r>
  <r>
    <s v="BIHAR"/>
    <s v="10DQHBZ9724D9O3"/>
    <n v="1310"/>
    <d v="2020-04-04T00:00:00"/>
    <s v="Invoice"/>
    <n v="3520.5"/>
    <n v="176.02500000000001"/>
    <x v="1"/>
    <n v="140"/>
    <n v="492870"/>
    <n v="492693.97499999998"/>
    <x v="3"/>
    <s v="Shampoo"/>
    <s v="BIHAR"/>
    <n v="0"/>
    <n v="29561.638499999997"/>
    <n v="29561.638499999997"/>
    <n v="59123.276999999995"/>
    <x v="0"/>
    <x v="4"/>
  </r>
  <r>
    <s v="BIHAR"/>
    <s v="22KWHCU5675D9Z4"/>
    <n v="1210"/>
    <d v="2020-05-05T00:00:00"/>
    <s v="Invoice"/>
    <n v="2039"/>
    <n v="101.95"/>
    <x v="1"/>
    <n v="120"/>
    <n v="244680"/>
    <n v="244578.05"/>
    <x v="2"/>
    <s v="Juice"/>
    <s v="CHATTISGARH"/>
    <n v="29349.365999999998"/>
    <n v="0"/>
    <n v="0"/>
    <n v="29349.365999999998"/>
    <x v="0"/>
    <x v="5"/>
  </r>
  <r>
    <s v="BIHAR"/>
    <s v="26FLQIM3417P4K6"/>
    <n v="8420"/>
    <d v="2020-08-08T00:00:00"/>
    <s v="Invoice"/>
    <n v="2574"/>
    <n v="128.70000000000002"/>
    <x v="2"/>
    <n v="750"/>
    <n v="1930500"/>
    <n v="1930371.3"/>
    <x v="5"/>
    <s v="Chocolates"/>
    <s v="DADRA AND NAGAR HAVELI AND DAMAN AND DIU (NEWLY MERGED UT)"/>
    <n v="347466.83399999997"/>
    <n v="0"/>
    <n v="0"/>
    <n v="347466.83399999997"/>
    <x v="0"/>
    <x v="6"/>
  </r>
  <r>
    <s v="BIHAR"/>
    <s v="23CEECB7723Z0R6"/>
    <n v="1310"/>
    <d v="2020-09-09T00:00:00"/>
    <s v="Invoice"/>
    <n v="707"/>
    <n v="35.35"/>
    <x v="1"/>
    <n v="140"/>
    <n v="98980"/>
    <n v="98944.65"/>
    <x v="3"/>
    <s v="Shampoo"/>
    <s v="MADHYA PRADESH"/>
    <n v="11873.357999999998"/>
    <n v="0"/>
    <n v="0"/>
    <n v="11873.357999999998"/>
    <x v="0"/>
    <x v="7"/>
  </r>
  <r>
    <s v="BIHAR"/>
    <s v="21YLFHF7484V9W5"/>
    <n v="1310"/>
    <d v="2020-12-12T00:00:00"/>
    <s v="Invoice"/>
    <n v="2072"/>
    <n v="103.60000000000001"/>
    <x v="1"/>
    <n v="140"/>
    <n v="290080"/>
    <n v="289976.40000000002"/>
    <x v="3"/>
    <s v="Shampoo"/>
    <s v="ODISHA"/>
    <n v="34797.168000000005"/>
    <n v="0"/>
    <n v="0"/>
    <n v="34797.168000000005"/>
    <x v="0"/>
    <x v="8"/>
  </r>
  <r>
    <s v="BIHAR"/>
    <s v="10EBWDE4738G5A6"/>
    <n v="1001"/>
    <d v="2020-12-12T00:00:00"/>
    <s v="Invoice"/>
    <n v="853"/>
    <n v="42.650000000000006"/>
    <x v="1"/>
    <n v="45"/>
    <n v="38385"/>
    <n v="38342.35"/>
    <x v="1"/>
    <s v="Oil"/>
    <s v="BIHAR"/>
    <n v="0"/>
    <n v="2300.5409999999997"/>
    <n v="2300.5409999999997"/>
    <n v="4601.0819999999994"/>
    <x v="0"/>
    <x v="9"/>
  </r>
  <r>
    <s v="BIHAR"/>
    <s v="28DWIYA1847Y0Z4"/>
    <n v="1001"/>
    <d v="2020-10-10T00:00:00"/>
    <s v="Invoice"/>
    <n v="1198"/>
    <n v="59.900000000000006"/>
    <x v="1"/>
    <n v="45"/>
    <n v="53910"/>
    <n v="53850.1"/>
    <x v="1"/>
    <s v="Oil"/>
    <s v="ANDHRA PRADESH(BEFORE DIVISION)"/>
    <n v="6462.0119999999997"/>
    <n v="0"/>
    <n v="0"/>
    <n v="6462.0119999999997"/>
    <x v="0"/>
    <x v="10"/>
  </r>
  <r>
    <s v="BIHAR"/>
    <s v="14ZBPYT0481U5J0"/>
    <n v="1008"/>
    <d v="2020-04-04T00:00:00"/>
    <s v="Invoice"/>
    <n v="2532"/>
    <n v="126.60000000000001"/>
    <x v="1"/>
    <n v="90"/>
    <n v="227880"/>
    <n v="227753.4"/>
    <x v="4"/>
    <s v="Soap"/>
    <s v="MANIPUR"/>
    <n v="27330.407999999999"/>
    <n v="0"/>
    <n v="0"/>
    <n v="27330.407999999999"/>
    <x v="0"/>
    <x v="15"/>
  </r>
  <r>
    <s v="BIHAR"/>
    <s v="13XIIGF9343J7R6"/>
    <n v="1310"/>
    <d v="2020-10-10T00:00:00"/>
    <s v="Invoice"/>
    <n v="1198"/>
    <n v="59.900000000000006"/>
    <x v="1"/>
    <n v="140"/>
    <n v="167720"/>
    <n v="167660.1"/>
    <x v="3"/>
    <s v="Shampoo"/>
    <s v="NAGALAND"/>
    <n v="20119.212"/>
    <n v="0"/>
    <n v="0"/>
    <n v="20119.212"/>
    <x v="0"/>
    <x v="16"/>
  </r>
  <r>
    <s v="BIHAR"/>
    <s v="11OBZPZ5817B3J1"/>
    <n v="1310"/>
    <d v="2020-01-01T00:00:00"/>
    <s v="Invoice"/>
    <n v="384"/>
    <n v="19.200000000000003"/>
    <x v="1"/>
    <n v="140"/>
    <n v="53760"/>
    <n v="53740.800000000003"/>
    <x v="3"/>
    <s v="Shampoo"/>
    <s v="SIKKIM"/>
    <n v="6448.8959999999997"/>
    <n v="0"/>
    <n v="0"/>
    <n v="6448.8959999999997"/>
    <x v="0"/>
    <x v="17"/>
  </r>
  <r>
    <s v="BIHAR"/>
    <s v="21KNKZO7053B8J9"/>
    <n v="1210"/>
    <d v="2020-10-10T00:00:00"/>
    <s v="Invoice"/>
    <n v="472"/>
    <n v="23.6"/>
    <x v="1"/>
    <n v="120"/>
    <n v="56640"/>
    <n v="56616.4"/>
    <x v="2"/>
    <s v="Juice"/>
    <s v="ODISHA"/>
    <n v="6793.9679999999998"/>
    <n v="0"/>
    <n v="0"/>
    <n v="6793.9679999999998"/>
    <x v="0"/>
    <x v="18"/>
  </r>
  <r>
    <s v="BIHAR"/>
    <s v="26KEIRO3147C9N4"/>
    <n v="1210"/>
    <d v="2020-03-03T00:00:00"/>
    <s v="Invoice"/>
    <n v="1579"/>
    <n v="78.95"/>
    <x v="1"/>
    <n v="120"/>
    <n v="189480"/>
    <n v="189401.05"/>
    <x v="2"/>
    <s v="Juice"/>
    <s v="DADRA AND NAGAR HAVELI AND DAMAN AND DIU (NEWLY MERGED UT)"/>
    <n v="22728.125999999997"/>
    <n v="0"/>
    <n v="0"/>
    <n v="22728.125999999997"/>
    <x v="0"/>
    <x v="19"/>
  </r>
  <r>
    <s v="BIHAR"/>
    <s v="24UDGQG6061Y0X4"/>
    <n v="1001"/>
    <d v="2020-09-09T00:00:00"/>
    <s v="Invoice"/>
    <n v="1005"/>
    <n v="50.25"/>
    <x v="1"/>
    <n v="45"/>
    <n v="45225"/>
    <n v="45174.75"/>
    <x v="1"/>
    <s v="Oil"/>
    <s v="GUJARAT"/>
    <n v="5420.9699999999993"/>
    <n v="0"/>
    <n v="0"/>
    <n v="5420.9699999999993"/>
    <x v="0"/>
    <x v="20"/>
  </r>
  <r>
    <s v="BIHAR"/>
    <s v="12QORUL1863I2A1"/>
    <n v="1008"/>
    <d v="2020-07-07T00:00:00"/>
    <s v="Invoice"/>
    <n v="3199.5"/>
    <n v="159.97500000000002"/>
    <x v="1"/>
    <n v="90"/>
    <n v="287955"/>
    <n v="287795.02500000002"/>
    <x v="4"/>
    <s v="Soap"/>
    <s v="ARUNACHAL PRADESH"/>
    <n v="34535.402999999998"/>
    <n v="0"/>
    <n v="0"/>
    <n v="34535.402999999998"/>
    <x v="0"/>
    <x v="29"/>
  </r>
  <r>
    <s v="BIHAR"/>
    <s v="27IJRPP4519M2I1"/>
    <n v="1001"/>
    <d v="2020-10-10T00:00:00"/>
    <s v="Invoice"/>
    <n v="472"/>
    <n v="23.6"/>
    <x v="1"/>
    <n v="45"/>
    <n v="21240"/>
    <n v="21216.400000000001"/>
    <x v="1"/>
    <s v="Oil"/>
    <s v="MAHARASHTRA"/>
    <n v="2545.9680000000003"/>
    <n v="0"/>
    <n v="0"/>
    <n v="2545.9680000000003"/>
    <x v="0"/>
    <x v="30"/>
  </r>
  <r>
    <s v="BIHAR"/>
    <s v="11ZFNPR9588N6F0"/>
    <n v="1008"/>
    <d v="2020-02-02T00:00:00"/>
    <s v="Invoice"/>
    <n v="1937"/>
    <n v="96.850000000000009"/>
    <x v="1"/>
    <n v="90"/>
    <n v="174330"/>
    <n v="174233.15"/>
    <x v="4"/>
    <s v="Soap"/>
    <s v="SIKKIM"/>
    <n v="20907.977999999999"/>
    <n v="0"/>
    <n v="0"/>
    <n v="20907.977999999999"/>
    <x v="0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88DE3-3630-4673-8846-45ADCAF762B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compact="0" compactData="0" multipleFieldFilters="0">
  <location ref="A3:F16" firstHeaderRow="0" firstDataRow="1" firstDataCol="2"/>
  <pivotFields count="20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9" outline="0" insertBlankRow="1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8"/>
    <field x="7"/>
  </rowFields>
  <row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axable Value" fld="10" baseField="0" baseItem="0"/>
    <dataField name="Sum of IGST" fld="14" baseField="0" baseItem="0"/>
    <dataField name="Sum of CGST" fld="15" baseField="0" baseItem="0"/>
    <dataField name="Sum of SGST" fld="16" baseField="0" baseItem="0"/>
  </dataFields>
  <formats count="1">
    <format dxfId="51">
      <pivotArea outline="0" collapsedLevelsAreSubtotals="1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67BB6-D174-4B6F-AA16-2634FEE940E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compact="0" compactData="0" multipleFieldFilters="0">
  <location ref="A22:F29" firstHeaderRow="0" firstDataRow="1" firstDataCol="1"/>
  <pivotFields count="20"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" outline="0" showAll="0"/>
    <pivotField compact="0" numFmtId="9" outline="0" showAll="0"/>
    <pivotField compact="0" numFmtId="4" outline="0" showAll="0"/>
    <pivotField compact="0" numFmtId="4" outline="0" showAll="0"/>
    <pivotField dataField="1" compact="0" numFmtId="4" outline="0" showAll="0"/>
    <pivotField axis="axisRow" compact="0" outline="0" showAll="0">
      <items count="7">
        <item x="4"/>
        <item x="2"/>
        <item x="1"/>
        <item x="3"/>
        <item x="5"/>
        <item x="0"/>
        <item t="default"/>
      </items>
    </pivotField>
    <pivotField compact="0" outline="0" showAll="0"/>
    <pivotField compact="0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compact="0" outline="0" showAll="0"/>
    <pivotField compact="0" outline="0"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axable Value" fld="10" baseField="0" baseItem="0"/>
    <dataField name="Sum of IGST" fld="14" baseField="0" baseItem="0"/>
    <dataField name="Sum of CGST" fld="15" baseField="0" baseItem="0"/>
    <dataField name="Sum of SGST" fld="16" baseField="0" baseItem="0"/>
    <dataField name="Sum of TOTAL GST" fld="17" baseField="0" baseItem="0"/>
  </dataFields>
  <formats count="7">
    <format dxfId="58">
      <pivotArea outline="0" collapsedLevelsAreSubtotals="1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11" type="button" dataOnly="0" labelOnly="1" outline="0" axis="axisRow" fieldPosition="0"/>
    </format>
    <format dxfId="54">
      <pivotArea dataOnly="0" labelOnly="1" outline="0" fieldPosition="0">
        <references count="1">
          <reference field="11" count="0"/>
        </references>
      </pivotArea>
    </format>
    <format dxfId="53">
      <pivotArea dataOnly="0" labelOnly="1" grandRow="1" outline="0" fieldPosition="0"/>
    </format>
    <format dxfId="5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178CE-A427-46D2-81B9-DBD5D0D542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A3:B175" firstHeaderRow="1" firstDataRow="1" firstDataCol="1"/>
  <pivotFields count="20"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" outline="0" showAll="0"/>
    <pivotField compact="0" numFmtId="9" outline="0" showAll="0"/>
    <pivotField compact="0" numFmtId="4" outline="0" showAll="0"/>
    <pivotField compact="0" numFmtId="4" outline="0" showAll="0"/>
    <pivotField dataField="1" compact="0" numFmtId="4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outline="0" showAll="0"/>
    <pivotField axis="axisRow" compact="0" outline="0" showAll="0" sortType="descending">
      <items count="173">
        <item m="1" x="171"/>
        <item x="6"/>
        <item x="0"/>
        <item x="7"/>
        <item x="8"/>
        <item x="2"/>
        <item x="5"/>
        <item x="1"/>
        <item x="3"/>
        <item x="12"/>
        <item x="4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9"/>
  </rowFields>
  <rowItems count="172">
    <i>
      <x v="1"/>
    </i>
    <i>
      <x v="12"/>
    </i>
    <i>
      <x v="6"/>
    </i>
    <i>
      <x v="10"/>
    </i>
    <i>
      <x v="4"/>
    </i>
    <i>
      <x v="3"/>
    </i>
    <i>
      <x v="11"/>
    </i>
    <i>
      <x v="2"/>
    </i>
    <i>
      <x v="14"/>
    </i>
    <i>
      <x v="18"/>
    </i>
    <i>
      <x v="8"/>
    </i>
    <i>
      <x v="15"/>
    </i>
    <i>
      <x v="7"/>
    </i>
    <i>
      <x v="5"/>
    </i>
    <i>
      <x v="46"/>
    </i>
    <i>
      <x v="21"/>
    </i>
    <i>
      <x v="16"/>
    </i>
    <i>
      <x v="20"/>
    </i>
    <i>
      <x v="13"/>
    </i>
    <i>
      <x v="9"/>
    </i>
    <i>
      <x v="19"/>
    </i>
    <i>
      <x v="17"/>
    </i>
    <i>
      <x v="30"/>
    </i>
    <i>
      <x v="50"/>
    </i>
    <i>
      <x v="51"/>
    </i>
    <i>
      <x v="22"/>
    </i>
    <i>
      <x v="36"/>
    </i>
    <i>
      <x v="138"/>
    </i>
    <i>
      <x v="104"/>
    </i>
    <i>
      <x v="28"/>
    </i>
    <i>
      <x v="27"/>
    </i>
    <i>
      <x v="170"/>
    </i>
    <i>
      <x v="25"/>
    </i>
    <i>
      <x v="64"/>
    </i>
    <i>
      <x v="159"/>
    </i>
    <i>
      <x v="56"/>
    </i>
    <i>
      <x v="125"/>
    </i>
    <i>
      <x v="107"/>
    </i>
    <i>
      <x v="60"/>
    </i>
    <i>
      <x v="66"/>
    </i>
    <i>
      <x v="137"/>
    </i>
    <i>
      <x v="31"/>
    </i>
    <i>
      <x v="55"/>
    </i>
    <i>
      <x v="29"/>
    </i>
    <i>
      <x v="147"/>
    </i>
    <i>
      <x v="47"/>
    </i>
    <i>
      <x v="142"/>
    </i>
    <i>
      <x v="93"/>
    </i>
    <i>
      <x v="42"/>
    </i>
    <i>
      <x v="129"/>
    </i>
    <i>
      <x v="131"/>
    </i>
    <i>
      <x v="98"/>
    </i>
    <i>
      <x v="91"/>
    </i>
    <i>
      <x v="169"/>
    </i>
    <i>
      <x v="167"/>
    </i>
    <i>
      <x v="164"/>
    </i>
    <i>
      <x v="92"/>
    </i>
    <i>
      <x v="84"/>
    </i>
    <i>
      <x v="77"/>
    </i>
    <i>
      <x v="39"/>
    </i>
    <i>
      <x v="146"/>
    </i>
    <i>
      <x v="113"/>
    </i>
    <i>
      <x v="73"/>
    </i>
    <i>
      <x v="70"/>
    </i>
    <i>
      <x v="87"/>
    </i>
    <i>
      <x v="161"/>
    </i>
    <i>
      <x v="88"/>
    </i>
    <i>
      <x v="119"/>
    </i>
    <i>
      <x v="58"/>
    </i>
    <i>
      <x v="114"/>
    </i>
    <i>
      <x v="97"/>
    </i>
    <i>
      <x v="102"/>
    </i>
    <i>
      <x v="90"/>
    </i>
    <i>
      <x v="52"/>
    </i>
    <i>
      <x v="74"/>
    </i>
    <i>
      <x v="49"/>
    </i>
    <i>
      <x v="134"/>
    </i>
    <i>
      <x v="163"/>
    </i>
    <i>
      <x v="117"/>
    </i>
    <i>
      <x v="95"/>
    </i>
    <i>
      <x v="132"/>
    </i>
    <i>
      <x v="139"/>
    </i>
    <i>
      <x v="75"/>
    </i>
    <i>
      <x v="121"/>
    </i>
    <i>
      <x v="69"/>
    </i>
    <i>
      <x v="111"/>
    </i>
    <i>
      <x v="166"/>
    </i>
    <i>
      <x v="37"/>
    </i>
    <i>
      <x v="122"/>
    </i>
    <i>
      <x v="65"/>
    </i>
    <i>
      <x v="115"/>
    </i>
    <i>
      <x v="118"/>
    </i>
    <i>
      <x v="124"/>
    </i>
    <i>
      <x v="105"/>
    </i>
    <i>
      <x v="89"/>
    </i>
    <i>
      <x v="143"/>
    </i>
    <i>
      <x v="85"/>
    </i>
    <i>
      <x v="110"/>
    </i>
    <i>
      <x v="23"/>
    </i>
    <i>
      <x v="96"/>
    </i>
    <i>
      <x v="32"/>
    </i>
    <i>
      <x v="135"/>
    </i>
    <i>
      <x v="79"/>
    </i>
    <i>
      <x v="144"/>
    </i>
    <i>
      <x v="140"/>
    </i>
    <i>
      <x v="24"/>
    </i>
    <i>
      <x v="116"/>
    </i>
    <i>
      <x v="80"/>
    </i>
    <i>
      <x v="57"/>
    </i>
    <i>
      <x v="83"/>
    </i>
    <i>
      <x v="156"/>
    </i>
    <i>
      <x v="109"/>
    </i>
    <i>
      <x v="160"/>
    </i>
    <i>
      <x v="133"/>
    </i>
    <i>
      <x v="123"/>
    </i>
    <i>
      <x v="127"/>
    </i>
    <i>
      <x v="26"/>
    </i>
    <i>
      <x v="35"/>
    </i>
    <i>
      <x v="67"/>
    </i>
    <i>
      <x v="59"/>
    </i>
    <i>
      <x v="100"/>
    </i>
    <i>
      <x v="120"/>
    </i>
    <i>
      <x v="153"/>
    </i>
    <i>
      <x v="40"/>
    </i>
    <i>
      <x v="145"/>
    </i>
    <i>
      <x v="152"/>
    </i>
    <i>
      <x v="162"/>
    </i>
    <i>
      <x v="38"/>
    </i>
    <i>
      <x v="150"/>
    </i>
    <i>
      <x v="136"/>
    </i>
    <i>
      <x v="54"/>
    </i>
    <i>
      <x v="43"/>
    </i>
    <i>
      <x v="171"/>
    </i>
    <i>
      <x v="165"/>
    </i>
    <i>
      <x v="101"/>
    </i>
    <i>
      <x v="141"/>
    </i>
    <i>
      <x v="168"/>
    </i>
    <i>
      <x v="157"/>
    </i>
    <i>
      <x v="41"/>
    </i>
    <i>
      <x v="130"/>
    </i>
    <i>
      <x v="158"/>
    </i>
    <i>
      <x v="154"/>
    </i>
    <i>
      <x v="82"/>
    </i>
    <i>
      <x v="103"/>
    </i>
    <i>
      <x v="63"/>
    </i>
    <i>
      <x v="33"/>
    </i>
    <i>
      <x v="78"/>
    </i>
    <i>
      <x v="62"/>
    </i>
    <i>
      <x v="81"/>
    </i>
    <i>
      <x v="86"/>
    </i>
    <i>
      <x v="48"/>
    </i>
    <i>
      <x v="61"/>
    </i>
    <i>
      <x v="151"/>
    </i>
    <i>
      <x v="71"/>
    </i>
    <i>
      <x v="106"/>
    </i>
    <i>
      <x v="94"/>
    </i>
    <i>
      <x v="128"/>
    </i>
    <i>
      <x v="76"/>
    </i>
    <i>
      <x v="155"/>
    </i>
    <i>
      <x v="45"/>
    </i>
    <i>
      <x v="112"/>
    </i>
    <i>
      <x v="148"/>
    </i>
    <i>
      <x v="53"/>
    </i>
    <i>
      <x v="72"/>
    </i>
    <i>
      <x v="126"/>
    </i>
    <i>
      <x v="149"/>
    </i>
    <i>
      <x v="34"/>
    </i>
    <i>
      <x v="99"/>
    </i>
    <i>
      <x v="44"/>
    </i>
    <i>
      <x v="68"/>
    </i>
    <i>
      <x v="108"/>
    </i>
    <i t="grand">
      <x/>
    </i>
  </rowItems>
  <colItems count="1">
    <i/>
  </colItems>
  <dataFields count="1">
    <dataField name="Sum of Taxable Value" fld="10" baseField="0" baseItem="0" numFmtId="4"/>
  </dataFields>
  <formats count="2">
    <format dxfId="50">
      <pivotArea collapsedLevelsAreSubtotals="1" fieldPosition="0">
        <references count="1">
          <reference field="19" count="3">
            <x v="3"/>
            <x v="4"/>
            <x v="9"/>
          </reference>
        </references>
      </pivotArea>
    </format>
    <format dxfId="4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C3CF9A-F5A2-4653-ACC0-DB29F017453A}" name="MAIN_TABLE" displayName="MAIN_TABLE" ref="A2:T1203" totalsRowShown="0" headerRowDxfId="48" dataDxfId="46" headerRowBorderDxfId="47" tableBorderDxfId="45" totalsRowBorderDxfId="44" headerRowCellStyle="Currency" dataCellStyle="Currency">
  <autoFilter ref="A2:T1203" xr:uid="{73C3CF9A-F5A2-4653-ACC0-DB29F017453A}"/>
  <tableColumns count="20">
    <tableColumn id="1" xr3:uid="{140F4F58-C986-40CD-987A-F173141FCE5F}" name="Supplier State" dataDxfId="43"/>
    <tableColumn id="2" xr3:uid="{BE7A25EB-FE7B-4DC8-B891-30580A06FE5B}" name="GST Number" dataDxfId="42"/>
    <tableColumn id="3" xr3:uid="{09831957-F9BA-4C82-8472-A8FA50DE6EE8}" name="Product Code" dataDxfId="41" dataCellStyle="Currency"/>
    <tableColumn id="4" xr3:uid="{AB8197D4-EE0F-4236-8A13-CDA1431540F4}" name="Doc Date" dataDxfId="40" dataCellStyle="Currency"/>
    <tableColumn id="5" xr3:uid="{EC630713-3A40-4218-B908-9C02FCD1967E}" name="Doc Type" dataDxfId="39" dataCellStyle="Currency"/>
    <tableColumn id="6" xr3:uid="{5D21225F-1B22-43F5-BC74-C9C68DFF7E23}" name="Units Sold" dataDxfId="38"/>
    <tableColumn id="7" xr3:uid="{23B8CEAF-2097-4824-9983-D88133DF8458}" name="Discount" dataDxfId="37" dataCellStyle="Currency"/>
    <tableColumn id="8" xr3:uid="{6256590E-0211-4B05-887A-D6CD8C0F20FF}" name="GST Rate" dataDxfId="36" dataCellStyle="Currency">
      <calculatedColumnFormula>VLOOKUP(MAIN_TABLE[[#This Row],[Product Code]],Prod_Master[[#All],[Product Code]:[PRICE]],4,)</calculatedColumnFormula>
    </tableColumn>
    <tableColumn id="9" xr3:uid="{D5B3E70B-6095-428D-A1A3-9DD549A2A157}" name="Sale Price" dataDxfId="35" dataCellStyle="Currency">
      <calculatedColumnFormula>VLOOKUP(MAIN_TABLE[[#This Row],[Product Code]],Prod_Master[[#All],[Product Code]:[PRICE]],5,)</calculatedColumnFormula>
    </tableColumn>
    <tableColumn id="10" xr3:uid="{A12BAD95-56E9-42AD-9280-EFA0846B2F7A}" name="Sales (Before Tax)" dataDxfId="34" dataCellStyle="Currency">
      <calculatedColumnFormula>(F3*I3)</calculatedColumnFormula>
    </tableColumn>
    <tableColumn id="19" xr3:uid="{BA6DF946-C5D0-452A-B6E5-2F2668BE401E}" name="Taxable Value" dataDxfId="33" dataCellStyle="Currency">
      <calculatedColumnFormula>MAIN_TABLE[[#This Row],[Sales (Before Tax)]]-MAIN_TABLE[[#This Row],[Discount]]</calculatedColumnFormula>
    </tableColumn>
    <tableColumn id="11" xr3:uid="{A5CE59EA-BE73-45EF-B561-D71D847A607F}" name="HSN CODE" dataDxfId="32" dataCellStyle="Currency">
      <calculatedColumnFormula>VLOOKUP(MAIN_TABLE[[#This Row],[Product Code]],Prod_Master[[#All],[Product Code]:[PRICE]],3,)</calculatedColumnFormula>
    </tableColumn>
    <tableColumn id="12" xr3:uid="{A712060C-A546-49BD-BC03-9AF1926F4068}" name="Product Name" dataDxfId="31" dataCellStyle="Currency">
      <calculatedColumnFormula>VLOOKUP(MAIN_TABLE[[#This Row],[Product Code]],Prod_Master[[#All],[Product Code]:[PRICE]],2,)</calculatedColumnFormula>
    </tableColumn>
    <tableColumn id="13" xr3:uid="{65C9A132-E3CA-4F17-B60A-63E0E4AD07CB}" name="Destination State Name" dataDxfId="30" dataCellStyle="Currency">
      <calculatedColumnFormula>IF(ISBLANK(MAIN_TABLE[[#This Row],[GST Number]]),"No GST Number Available",VLOOKUP(LEFT(MAIN_TABLE[[#This Row],[GST Number]],2)*1,Table1[],2,))</calculatedColumnFormula>
    </tableColumn>
    <tableColumn id="14" xr3:uid="{762A1182-D87D-4CC5-A9C4-203873AB703B}" name="IGST" dataDxfId="29" dataCellStyle="Currency">
      <calculatedColumnFormula>IF(MAIN_TABLE[[#This Row],[Supplier State]]=MAIN_TABLE[[#This Row],[Destination State Name]],0,MAIN_TABLE[[#This Row],[Taxable Value]]*MAIN_TABLE[[#This Row],[GST Rate]])</calculatedColumnFormula>
    </tableColumn>
    <tableColumn id="15" xr3:uid="{C6D9FB93-670F-484B-BD4B-E87F507751E3}" name="CGST" dataDxfId="28" dataCellStyle="Currency">
      <calculatedColumnFormula>IF(MAIN_TABLE[[#This Row],[Supplier State]]&lt;&gt;MAIN_TABLE[[#This Row],[Destination State Name]],0,(MAIN_TABLE[[#This Row],[Taxable Value]]*MAIN_TABLE[[#This Row],[GST Rate]])/2)</calculatedColumnFormula>
    </tableColumn>
    <tableColumn id="16" xr3:uid="{295BBAE9-D4EB-4C43-B1B3-5EB73EA7586D}" name="SGST" dataDxfId="27" dataCellStyle="Currency">
      <calculatedColumnFormula>IF(MAIN_TABLE[[#This Row],[Supplier State]]&lt;&gt;MAIN_TABLE[[#This Row],[Destination State Name]],0,(MAIN_TABLE[[#This Row],[Taxable Value]]*MAIN_TABLE[[#This Row],[GST Rate]])/2)</calculatedColumnFormula>
    </tableColumn>
    <tableColumn id="17" xr3:uid="{3907E750-6CA4-4C9F-B9A3-307EC58359C0}" name="TOTAL GST" dataDxfId="26" dataCellStyle="Currency">
      <calculatedColumnFormula>SUM(MAIN_TABLE[[#This Row],[IGST]:[SGST]])</calculatedColumnFormula>
    </tableColumn>
    <tableColumn id="18" xr3:uid="{73943C0F-98A3-46A0-88F5-49C93F1E7F10}" name="GSTR-1 TABLE" dataDxfId="25" dataCellStyle="Currency">
      <calculatedColumnFormula>IF(MAIN_TABLE[[#This Row],[Doc Type]]="Credit Note","Table 9A",IF(AND(MAIN_TABLE[[#This Row],[Doc Type]]="Invoice",MAIN_TABLE[[#This Row],[GST Number]]&lt;&gt;""),"Table 4A -B2B","Table 5A-B2C"))</calculatedColumnFormula>
    </tableColumn>
    <tableColumn id="20" xr3:uid="{7AEE3757-CB01-49FB-9D16-1CAE830A4549}" name="CUSTOMER NAME" dataDxfId="24" dataCellStyle="Currency">
      <calculatedColumnFormula>IFERROR(VLOOKUP(MAIN_TABLE[[#This Row],[GST Number]],Backend!L:M,2,),"")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63A513-8135-4F8E-95FA-3F8C0E334534}" name="Table1" displayName="Table1" ref="A4:B41" totalsRowShown="0" headerRowDxfId="23" headerRowBorderDxfId="22" tableBorderDxfId="21" totalsRowBorderDxfId="20">
  <autoFilter ref="A4:B41" xr:uid="{9863A513-8135-4F8E-95FA-3F8C0E334534}"/>
  <tableColumns count="2">
    <tableColumn id="1" xr3:uid="{E288D027-59AE-40AD-BA16-DB5AE6CBC010}" name="State Code" dataDxfId="19"/>
    <tableColumn id="2" xr3:uid="{420863D2-9C6C-4A7B-AE87-E79B19B962F2}" name="State Name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6AEB5C-FE78-4037-9722-6557F1CEF1B8}" name="Prod_Master" displayName="Prod_Master" ref="E4:J16" totalsRowShown="0" headerRowDxfId="17" headerRowBorderDxfId="16" tableBorderDxfId="15" totalsRowBorderDxfId="14">
  <autoFilter ref="E4:J16" xr:uid="{746AEB5C-FE78-4037-9722-6557F1CEF1B8}"/>
  <tableColumns count="6">
    <tableColumn id="1" xr3:uid="{6382F387-D013-4F90-A63E-3CE27692A1A5}" name="S.N" dataDxfId="13"/>
    <tableColumn id="2" xr3:uid="{25435E31-A463-4D55-BFD2-632805F5FA53}" name="Product Code" dataDxfId="12" dataCellStyle="Currency"/>
    <tableColumn id="3" xr3:uid="{DC17D64A-B8D0-4874-955D-5414888B5153}" name="Product Code2" dataDxfId="11"/>
    <tableColumn id="4" xr3:uid="{62F22094-1063-42BA-95FD-CC95A95DF76E}" name="HSN Code" dataDxfId="10"/>
    <tableColumn id="5" xr3:uid="{0E326CD6-19C2-4DE2-A6B9-ABAD18F4AE2F}" name="GST RATE" dataDxfId="9"/>
    <tableColumn id="6" xr3:uid="{B68A6BC4-7FDB-4803-8836-84C81BB6689E}" name="PRICE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FB2E2-FB6D-4F80-AFF7-EF22C43F513F}" name="Table7" displayName="Table7" ref="L4:P179" totalsRowShown="0" headerRowDxfId="7" dataDxfId="6" tableBorderDxfId="5">
  <autoFilter ref="L4:P179" xr:uid="{9C6FB2E2-FB6D-4F80-AFF7-EF22C43F513F}"/>
  <tableColumns count="5">
    <tableColumn id="1" xr3:uid="{3DF97D48-2326-4FDD-903F-2676BF38138F}" name="GST NUMBER OF CUSTOMER" dataDxfId="4"/>
    <tableColumn id="2" xr3:uid="{DA822C36-06F8-421B-903F-FFAB0695CFA7}" name="NAME OF CUSTOMER" dataDxfId="3"/>
    <tableColumn id="3" xr3:uid="{367AC76C-86BD-483C-8949-AC4FC7789943}" name="EMAIL ID" dataDxfId="2"/>
    <tableColumn id="4" xr3:uid="{E47F046A-810B-4004-B2B2-363F8CDA74E1}" name="PHONE NUMBER" dataDxfId="1"/>
    <tableColumn id="5" xr3:uid="{4B089A76-B9C9-4246-A7F6-B8369D0E7832}" name="GSTN STATU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E3B5-EF38-4BD3-A79D-C3E0E110735E}">
  <dimension ref="A1:G1204"/>
  <sheetViews>
    <sheetView showGridLines="0" zoomScale="140" zoomScaleNormal="140" workbookViewId="0">
      <selection activeCell="C3" sqref="A3:XFD3"/>
    </sheetView>
  </sheetViews>
  <sheetFormatPr defaultRowHeight="14.4" x14ac:dyDescent="0.3"/>
  <cols>
    <col min="1" max="1" width="12.6640625" bestFit="1" customWidth="1"/>
    <col min="2" max="2" width="18.44140625" bestFit="1" customWidth="1"/>
    <col min="3" max="3" width="13.88671875" bestFit="1" customWidth="1"/>
    <col min="4" max="4" width="10.33203125" bestFit="1" customWidth="1"/>
    <col min="5" max="5" width="11.5546875" bestFit="1" customWidth="1"/>
    <col min="6" max="6" width="9.44140625" bestFit="1" customWidth="1"/>
    <col min="7" max="7" width="9.6640625" bestFit="1" customWidth="1"/>
  </cols>
  <sheetData>
    <row r="1" spans="1:7" ht="18" x14ac:dyDescent="0.35">
      <c r="A1" s="47" t="s">
        <v>253</v>
      </c>
    </row>
    <row r="3" spans="1:7" x14ac:dyDescent="0.3">
      <c r="A3" s="36" t="s">
        <v>0</v>
      </c>
      <c r="B3" s="36" t="s">
        <v>1</v>
      </c>
      <c r="C3" s="37" t="s">
        <v>2</v>
      </c>
      <c r="D3" s="38" t="s">
        <v>3</v>
      </c>
      <c r="E3" s="37" t="s">
        <v>4</v>
      </c>
      <c r="F3" s="36" t="s">
        <v>5</v>
      </c>
      <c r="G3" s="37" t="s">
        <v>232</v>
      </c>
    </row>
    <row r="4" spans="1:7" x14ac:dyDescent="0.3">
      <c r="A4" s="39" t="s">
        <v>8</v>
      </c>
      <c r="B4" s="39" t="s">
        <v>9</v>
      </c>
      <c r="C4" s="40">
        <v>1004</v>
      </c>
      <c r="D4" s="41">
        <v>43831</v>
      </c>
      <c r="E4" s="42" t="s">
        <v>10</v>
      </c>
      <c r="F4" s="39">
        <v>1618.5</v>
      </c>
      <c r="G4" s="43">
        <v>80.925000000000011</v>
      </c>
    </row>
    <row r="5" spans="1:7" x14ac:dyDescent="0.3">
      <c r="A5" s="39" t="s">
        <v>8</v>
      </c>
      <c r="B5" s="39" t="s">
        <v>11</v>
      </c>
      <c r="C5" s="40">
        <v>1001</v>
      </c>
      <c r="D5" s="41">
        <v>43831</v>
      </c>
      <c r="E5" s="42" t="s">
        <v>10</v>
      </c>
      <c r="F5" s="39">
        <v>1321</v>
      </c>
      <c r="G5" s="43">
        <v>66.05</v>
      </c>
    </row>
    <row r="6" spans="1:7" x14ac:dyDescent="0.3">
      <c r="A6" s="39" t="s">
        <v>8</v>
      </c>
      <c r="B6" s="39" t="s">
        <v>12</v>
      </c>
      <c r="C6" s="40">
        <v>1004</v>
      </c>
      <c r="D6" s="41">
        <v>43988</v>
      </c>
      <c r="E6" s="42" t="s">
        <v>10</v>
      </c>
      <c r="F6" s="39">
        <v>2178</v>
      </c>
      <c r="G6" s="43">
        <v>108.9</v>
      </c>
    </row>
    <row r="7" spans="1:7" x14ac:dyDescent="0.3">
      <c r="A7" s="39" t="s">
        <v>8</v>
      </c>
      <c r="B7" s="39" t="s">
        <v>13</v>
      </c>
      <c r="C7" s="40">
        <v>1210</v>
      </c>
      <c r="D7" s="41">
        <v>43988</v>
      </c>
      <c r="E7" s="42" t="s">
        <v>10</v>
      </c>
      <c r="F7" s="39">
        <v>888</v>
      </c>
      <c r="G7" s="43">
        <v>44.400000000000006</v>
      </c>
    </row>
    <row r="8" spans="1:7" x14ac:dyDescent="0.3">
      <c r="A8" s="39" t="s">
        <v>8</v>
      </c>
      <c r="B8" s="39" t="s">
        <v>14</v>
      </c>
      <c r="C8" s="40">
        <v>1310</v>
      </c>
      <c r="D8" s="41">
        <v>43988</v>
      </c>
      <c r="E8" s="42" t="s">
        <v>10</v>
      </c>
      <c r="F8" s="39">
        <v>2470</v>
      </c>
      <c r="G8" s="43">
        <v>123.5</v>
      </c>
    </row>
    <row r="9" spans="1:7" x14ac:dyDescent="0.3">
      <c r="A9" s="39" t="s">
        <v>8</v>
      </c>
      <c r="B9" s="39" t="s">
        <v>15</v>
      </c>
      <c r="C9" s="40">
        <v>1210</v>
      </c>
      <c r="D9" s="41">
        <v>44177</v>
      </c>
      <c r="E9" s="42" t="s">
        <v>10</v>
      </c>
      <c r="F9" s="39">
        <v>1513</v>
      </c>
      <c r="G9" s="43">
        <v>75.650000000000006</v>
      </c>
    </row>
    <row r="10" spans="1:7" x14ac:dyDescent="0.3">
      <c r="A10" s="39" t="s">
        <v>8</v>
      </c>
      <c r="B10" s="39" t="s">
        <v>240</v>
      </c>
      <c r="C10" s="40">
        <v>1310</v>
      </c>
      <c r="D10" s="41">
        <v>43893</v>
      </c>
      <c r="E10" s="42" t="s">
        <v>10</v>
      </c>
      <c r="F10" s="39">
        <v>921</v>
      </c>
      <c r="G10" s="43">
        <v>46.050000000000004</v>
      </c>
    </row>
    <row r="11" spans="1:7" x14ac:dyDescent="0.3">
      <c r="A11" s="39" t="s">
        <v>8</v>
      </c>
      <c r="B11" s="39" t="s">
        <v>16</v>
      </c>
      <c r="C11" s="40">
        <v>1310</v>
      </c>
      <c r="D11" s="41">
        <v>43988</v>
      </c>
      <c r="E11" s="42" t="s">
        <v>10</v>
      </c>
      <c r="F11" s="39">
        <v>2518</v>
      </c>
      <c r="G11" s="43">
        <v>125.9</v>
      </c>
    </row>
    <row r="12" spans="1:7" x14ac:dyDescent="0.3">
      <c r="A12" s="39" t="s">
        <v>8</v>
      </c>
      <c r="B12" s="39" t="s">
        <v>17</v>
      </c>
      <c r="C12" s="40">
        <v>1210</v>
      </c>
      <c r="D12" s="41">
        <v>43988</v>
      </c>
      <c r="E12" s="42" t="s">
        <v>10</v>
      </c>
      <c r="F12" s="39">
        <v>1899</v>
      </c>
      <c r="G12" s="43">
        <v>94.95</v>
      </c>
    </row>
    <row r="13" spans="1:7" x14ac:dyDescent="0.3">
      <c r="A13" s="39" t="s">
        <v>8</v>
      </c>
      <c r="B13" s="39" t="s">
        <v>18</v>
      </c>
      <c r="C13" s="40">
        <v>1310</v>
      </c>
      <c r="D13" s="41">
        <v>43988</v>
      </c>
      <c r="E13" s="42" t="s">
        <v>10</v>
      </c>
      <c r="F13" s="39">
        <v>1545</v>
      </c>
      <c r="G13" s="43">
        <v>77.25</v>
      </c>
    </row>
    <row r="14" spans="1:7" x14ac:dyDescent="0.3">
      <c r="A14" s="39" t="s">
        <v>8</v>
      </c>
      <c r="B14" s="39" t="s">
        <v>19</v>
      </c>
      <c r="C14" s="40">
        <v>1001</v>
      </c>
      <c r="D14" s="41">
        <v>43988</v>
      </c>
      <c r="E14" s="42" t="s">
        <v>10</v>
      </c>
      <c r="F14" s="39">
        <v>2470</v>
      </c>
      <c r="G14" s="43">
        <v>123.5</v>
      </c>
    </row>
    <row r="15" spans="1:7" x14ac:dyDescent="0.3">
      <c r="A15" s="39" t="s">
        <v>8</v>
      </c>
      <c r="B15" s="39" t="s">
        <v>241</v>
      </c>
      <c r="C15" s="40">
        <v>1210</v>
      </c>
      <c r="D15" s="41">
        <v>44019</v>
      </c>
      <c r="E15" s="42" t="s">
        <v>10</v>
      </c>
      <c r="F15" s="39">
        <v>2665.5</v>
      </c>
      <c r="G15" s="43">
        <v>133.27500000000001</v>
      </c>
    </row>
    <row r="16" spans="1:7" x14ac:dyDescent="0.3">
      <c r="A16" s="39" t="s">
        <v>8</v>
      </c>
      <c r="B16" s="39"/>
      <c r="C16" s="40">
        <v>1210</v>
      </c>
      <c r="D16" s="41">
        <v>44051</v>
      </c>
      <c r="E16" s="42" t="s">
        <v>10</v>
      </c>
      <c r="F16" s="39">
        <v>958</v>
      </c>
      <c r="G16" s="43">
        <v>47.900000000000006</v>
      </c>
    </row>
    <row r="17" spans="1:7" x14ac:dyDescent="0.3">
      <c r="A17" s="39" t="s">
        <v>8</v>
      </c>
      <c r="B17" s="39"/>
      <c r="C17" s="40">
        <v>1001</v>
      </c>
      <c r="D17" s="41">
        <v>44083</v>
      </c>
      <c r="E17" s="42" t="s">
        <v>10</v>
      </c>
      <c r="F17" s="39">
        <v>2146</v>
      </c>
      <c r="G17" s="43">
        <v>107.30000000000001</v>
      </c>
    </row>
    <row r="18" spans="1:7" x14ac:dyDescent="0.3">
      <c r="A18" s="39" t="s">
        <v>8</v>
      </c>
      <c r="B18" s="39" t="s">
        <v>241</v>
      </c>
      <c r="C18" s="40">
        <v>1210</v>
      </c>
      <c r="D18" s="41">
        <v>44114</v>
      </c>
      <c r="E18" s="42" t="s">
        <v>10</v>
      </c>
      <c r="F18" s="39">
        <v>345</v>
      </c>
      <c r="G18" s="43">
        <v>17.25</v>
      </c>
    </row>
    <row r="19" spans="1:7" x14ac:dyDescent="0.3">
      <c r="A19" s="39" t="s">
        <v>8</v>
      </c>
      <c r="B19" s="39" t="s">
        <v>241</v>
      </c>
      <c r="C19" s="40">
        <v>1310</v>
      </c>
      <c r="D19" s="41">
        <v>44177</v>
      </c>
      <c r="E19" s="42" t="s">
        <v>10</v>
      </c>
      <c r="F19" s="39">
        <v>615</v>
      </c>
      <c r="G19" s="43">
        <v>30.75</v>
      </c>
    </row>
    <row r="20" spans="1:7" x14ac:dyDescent="0.3">
      <c r="A20" s="39" t="s">
        <v>8</v>
      </c>
      <c r="B20" s="39" t="s">
        <v>9</v>
      </c>
      <c r="C20" s="40">
        <v>1008</v>
      </c>
      <c r="D20" s="41">
        <v>43863</v>
      </c>
      <c r="E20" s="42" t="s">
        <v>10</v>
      </c>
      <c r="F20" s="39">
        <v>292</v>
      </c>
      <c r="G20" s="43">
        <v>14.600000000000001</v>
      </c>
    </row>
    <row r="21" spans="1:7" x14ac:dyDescent="0.3">
      <c r="A21" s="39" t="s">
        <v>8</v>
      </c>
      <c r="B21" s="39" t="s">
        <v>11</v>
      </c>
      <c r="C21" s="40">
        <v>1310</v>
      </c>
      <c r="D21" s="41">
        <v>43863</v>
      </c>
      <c r="E21" s="42" t="s">
        <v>10</v>
      </c>
      <c r="F21" s="39">
        <v>974</v>
      </c>
      <c r="G21" s="43">
        <v>48.7</v>
      </c>
    </row>
    <row r="22" spans="1:7" x14ac:dyDescent="0.3">
      <c r="A22" s="39" t="s">
        <v>8</v>
      </c>
      <c r="B22" s="39" t="s">
        <v>12</v>
      </c>
      <c r="C22" s="40">
        <v>1004</v>
      </c>
      <c r="D22" s="41">
        <v>43988</v>
      </c>
      <c r="E22" s="42" t="s">
        <v>10</v>
      </c>
      <c r="F22" s="39">
        <v>2518</v>
      </c>
      <c r="G22" s="43">
        <v>125.9</v>
      </c>
    </row>
    <row r="23" spans="1:7" x14ac:dyDescent="0.3">
      <c r="A23" s="39" t="s">
        <v>8</v>
      </c>
      <c r="B23" s="39" t="s">
        <v>13</v>
      </c>
      <c r="C23" s="40">
        <v>1310</v>
      </c>
      <c r="D23" s="41">
        <v>43988</v>
      </c>
      <c r="E23" s="42" t="s">
        <v>10</v>
      </c>
      <c r="F23" s="39">
        <v>1006</v>
      </c>
      <c r="G23" s="43">
        <v>50.300000000000004</v>
      </c>
    </row>
    <row r="24" spans="1:7" x14ac:dyDescent="0.3">
      <c r="A24" s="39" t="s">
        <v>8</v>
      </c>
      <c r="B24" s="39" t="s">
        <v>14</v>
      </c>
      <c r="C24" s="40">
        <v>1001</v>
      </c>
      <c r="D24" s="41">
        <v>44019</v>
      </c>
      <c r="E24" s="42" t="s">
        <v>10</v>
      </c>
      <c r="F24" s="39">
        <v>367</v>
      </c>
      <c r="G24" s="43">
        <v>18.350000000000001</v>
      </c>
    </row>
    <row r="25" spans="1:7" x14ac:dyDescent="0.3">
      <c r="A25" s="39" t="s">
        <v>8</v>
      </c>
      <c r="B25" s="39" t="s">
        <v>15</v>
      </c>
      <c r="C25" s="40">
        <v>8420</v>
      </c>
      <c r="D25" s="41">
        <v>44051</v>
      </c>
      <c r="E25" s="42" t="s">
        <v>10</v>
      </c>
      <c r="F25" s="39">
        <v>883</v>
      </c>
      <c r="G25" s="43">
        <v>44.150000000000006</v>
      </c>
    </row>
    <row r="26" spans="1:7" x14ac:dyDescent="0.3">
      <c r="A26" s="39" t="s">
        <v>8</v>
      </c>
      <c r="B26" s="39" t="s">
        <v>240</v>
      </c>
      <c r="C26" s="40">
        <v>1008</v>
      </c>
      <c r="D26" s="41">
        <v>44083</v>
      </c>
      <c r="E26" s="42" t="s">
        <v>10</v>
      </c>
      <c r="F26" s="39">
        <v>549</v>
      </c>
      <c r="G26" s="43">
        <v>27.450000000000003</v>
      </c>
    </row>
    <row r="27" spans="1:7" x14ac:dyDescent="0.3">
      <c r="A27" s="39" t="s">
        <v>8</v>
      </c>
      <c r="B27" s="39" t="s">
        <v>16</v>
      </c>
      <c r="C27" s="40">
        <v>1310</v>
      </c>
      <c r="D27" s="41">
        <v>44083</v>
      </c>
      <c r="E27" s="42" t="s">
        <v>10</v>
      </c>
      <c r="F27" s="39">
        <v>788</v>
      </c>
      <c r="G27" s="43">
        <v>39.400000000000006</v>
      </c>
    </row>
    <row r="28" spans="1:7" x14ac:dyDescent="0.3">
      <c r="A28" s="39" t="s">
        <v>8</v>
      </c>
      <c r="B28" s="39" t="s">
        <v>17</v>
      </c>
      <c r="C28" s="40">
        <v>1004</v>
      </c>
      <c r="D28" s="41">
        <v>44083</v>
      </c>
      <c r="E28" s="42" t="s">
        <v>10</v>
      </c>
      <c r="F28" s="39">
        <v>2472</v>
      </c>
      <c r="G28" s="43">
        <v>123.60000000000001</v>
      </c>
    </row>
    <row r="29" spans="1:7" x14ac:dyDescent="0.3">
      <c r="A29" s="39" t="s">
        <v>8</v>
      </c>
      <c r="B29" s="39" t="s">
        <v>18</v>
      </c>
      <c r="C29" s="40">
        <v>1008</v>
      </c>
      <c r="D29" s="41">
        <v>44114</v>
      </c>
      <c r="E29" s="42" t="s">
        <v>10</v>
      </c>
      <c r="F29" s="39">
        <v>1143</v>
      </c>
      <c r="G29" s="43">
        <v>57.150000000000006</v>
      </c>
    </row>
    <row r="30" spans="1:7" x14ac:dyDescent="0.3">
      <c r="A30" s="39" t="s">
        <v>8</v>
      </c>
      <c r="B30" s="39" t="s">
        <v>19</v>
      </c>
      <c r="C30" s="40">
        <v>1004</v>
      </c>
      <c r="D30" s="41">
        <v>44146</v>
      </c>
      <c r="E30" s="42" t="s">
        <v>10</v>
      </c>
      <c r="F30" s="39">
        <v>1725</v>
      </c>
      <c r="G30" s="43">
        <v>86.25</v>
      </c>
    </row>
    <row r="31" spans="1:7" x14ac:dyDescent="0.3">
      <c r="A31" s="39" t="s">
        <v>8</v>
      </c>
      <c r="B31" s="39" t="s">
        <v>241</v>
      </c>
      <c r="C31" s="40">
        <v>8420</v>
      </c>
      <c r="D31" s="41">
        <v>44146</v>
      </c>
      <c r="E31" s="42" t="s">
        <v>10</v>
      </c>
      <c r="F31" s="39">
        <v>912</v>
      </c>
      <c r="G31" s="43">
        <v>45.6</v>
      </c>
    </row>
    <row r="32" spans="1:7" x14ac:dyDescent="0.3">
      <c r="A32" s="39" t="s">
        <v>8</v>
      </c>
      <c r="B32" s="39" t="s">
        <v>241</v>
      </c>
      <c r="C32" s="40">
        <v>1004</v>
      </c>
      <c r="D32" s="41">
        <v>44177</v>
      </c>
      <c r="E32" s="42" t="s">
        <v>10</v>
      </c>
      <c r="F32" s="39">
        <v>2152</v>
      </c>
      <c r="G32" s="43">
        <v>107.60000000000001</v>
      </c>
    </row>
    <row r="33" spans="1:7" x14ac:dyDescent="0.3">
      <c r="A33" s="39" t="s">
        <v>8</v>
      </c>
      <c r="B33" s="39" t="s">
        <v>241</v>
      </c>
      <c r="C33" s="40">
        <v>1001</v>
      </c>
      <c r="D33" s="41">
        <v>44177</v>
      </c>
      <c r="E33" s="42" t="s">
        <v>10</v>
      </c>
      <c r="F33" s="39">
        <v>1817</v>
      </c>
      <c r="G33" s="43">
        <v>90.850000000000009</v>
      </c>
    </row>
    <row r="34" spans="1:7" x14ac:dyDescent="0.3">
      <c r="A34" s="39" t="s">
        <v>8</v>
      </c>
      <c r="B34" s="39" t="s">
        <v>9</v>
      </c>
      <c r="C34" s="40">
        <v>1210</v>
      </c>
      <c r="D34" s="41">
        <v>44177</v>
      </c>
      <c r="E34" s="42" t="s">
        <v>10</v>
      </c>
      <c r="F34" s="39">
        <v>1513</v>
      </c>
      <c r="G34" s="43">
        <v>75.650000000000006</v>
      </c>
    </row>
    <row r="35" spans="1:7" x14ac:dyDescent="0.3">
      <c r="A35" s="39" t="s">
        <v>8</v>
      </c>
      <c r="B35" s="39" t="s">
        <v>11</v>
      </c>
      <c r="C35" s="40">
        <v>1310</v>
      </c>
      <c r="D35" s="41">
        <v>43831</v>
      </c>
      <c r="E35" s="42" t="s">
        <v>10</v>
      </c>
      <c r="F35" s="39">
        <v>1493</v>
      </c>
      <c r="G35" s="43">
        <v>74.650000000000006</v>
      </c>
    </row>
    <row r="36" spans="1:7" x14ac:dyDescent="0.3">
      <c r="A36" s="39" t="s">
        <v>8</v>
      </c>
      <c r="B36" s="39" t="s">
        <v>12</v>
      </c>
      <c r="C36" s="40">
        <v>1001</v>
      </c>
      <c r="D36" s="41">
        <v>43863</v>
      </c>
      <c r="E36" s="42" t="s">
        <v>10</v>
      </c>
      <c r="F36" s="39">
        <v>1804</v>
      </c>
      <c r="G36" s="43">
        <v>90.2</v>
      </c>
    </row>
    <row r="37" spans="1:7" x14ac:dyDescent="0.3">
      <c r="A37" s="39" t="s">
        <v>8</v>
      </c>
      <c r="B37" s="39" t="s">
        <v>13</v>
      </c>
      <c r="C37" s="40">
        <v>1004</v>
      </c>
      <c r="D37" s="41">
        <v>43893</v>
      </c>
      <c r="E37" s="42" t="s">
        <v>10</v>
      </c>
      <c r="F37" s="39">
        <v>2161</v>
      </c>
      <c r="G37" s="43">
        <v>108.05000000000001</v>
      </c>
    </row>
    <row r="38" spans="1:7" x14ac:dyDescent="0.3">
      <c r="A38" s="39" t="s">
        <v>8</v>
      </c>
      <c r="B38" s="39" t="s">
        <v>14</v>
      </c>
      <c r="C38" s="40">
        <v>1008</v>
      </c>
      <c r="D38" s="41">
        <v>43988</v>
      </c>
      <c r="E38" s="42" t="s">
        <v>10</v>
      </c>
      <c r="F38" s="39">
        <v>1006</v>
      </c>
      <c r="G38" s="43">
        <v>50.300000000000004</v>
      </c>
    </row>
    <row r="39" spans="1:7" x14ac:dyDescent="0.3">
      <c r="A39" s="39" t="s">
        <v>8</v>
      </c>
      <c r="B39" s="39" t="s">
        <v>15</v>
      </c>
      <c r="C39" s="40">
        <v>8420</v>
      </c>
      <c r="D39" s="41">
        <v>43988</v>
      </c>
      <c r="E39" s="42" t="s">
        <v>10</v>
      </c>
      <c r="F39" s="39">
        <v>1545</v>
      </c>
      <c r="G39" s="43">
        <v>77.25</v>
      </c>
    </row>
    <row r="40" spans="1:7" x14ac:dyDescent="0.3">
      <c r="A40" s="39" t="s">
        <v>8</v>
      </c>
      <c r="B40" s="39" t="s">
        <v>240</v>
      </c>
      <c r="C40" s="40">
        <v>1210</v>
      </c>
      <c r="D40" s="41">
        <v>44051</v>
      </c>
      <c r="E40" s="42" t="s">
        <v>10</v>
      </c>
      <c r="F40" s="39">
        <v>2821</v>
      </c>
      <c r="G40" s="43">
        <v>141.05000000000001</v>
      </c>
    </row>
    <row r="41" spans="1:7" x14ac:dyDescent="0.3">
      <c r="A41" s="39" t="s">
        <v>8</v>
      </c>
      <c r="B41" s="39" t="s">
        <v>16</v>
      </c>
      <c r="C41" s="40">
        <v>1008</v>
      </c>
      <c r="D41" s="41">
        <v>44114</v>
      </c>
      <c r="E41" s="42" t="s">
        <v>10</v>
      </c>
      <c r="F41" s="39">
        <v>345</v>
      </c>
      <c r="G41" s="43">
        <v>17.25</v>
      </c>
    </row>
    <row r="42" spans="1:7" x14ac:dyDescent="0.3">
      <c r="A42" s="39" t="s">
        <v>8</v>
      </c>
      <c r="B42" s="39" t="s">
        <v>17</v>
      </c>
      <c r="C42" s="40">
        <v>1008</v>
      </c>
      <c r="D42" s="41">
        <v>43863</v>
      </c>
      <c r="E42" s="42" t="s">
        <v>10</v>
      </c>
      <c r="F42" s="39">
        <v>2001</v>
      </c>
      <c r="G42" s="43">
        <v>100.05000000000001</v>
      </c>
    </row>
    <row r="43" spans="1:7" x14ac:dyDescent="0.3">
      <c r="A43" s="39" t="s">
        <v>8</v>
      </c>
      <c r="B43" s="39" t="s">
        <v>18</v>
      </c>
      <c r="C43" s="40">
        <v>1001</v>
      </c>
      <c r="D43" s="41">
        <v>43925</v>
      </c>
      <c r="E43" s="42" t="s">
        <v>10</v>
      </c>
      <c r="F43" s="39">
        <v>2838</v>
      </c>
      <c r="G43" s="43">
        <v>141.9</v>
      </c>
    </row>
    <row r="44" spans="1:7" x14ac:dyDescent="0.3">
      <c r="A44" s="39" t="s">
        <v>8</v>
      </c>
      <c r="B44" s="39" t="s">
        <v>19</v>
      </c>
      <c r="C44" s="40">
        <v>1001</v>
      </c>
      <c r="D44" s="41">
        <v>43988</v>
      </c>
      <c r="E44" s="42" t="s">
        <v>10</v>
      </c>
      <c r="F44" s="39">
        <v>2178</v>
      </c>
      <c r="G44" s="43">
        <v>108.9</v>
      </c>
    </row>
    <row r="45" spans="1:7" x14ac:dyDescent="0.3">
      <c r="A45" s="39" t="s">
        <v>8</v>
      </c>
      <c r="B45" s="39" t="s">
        <v>241</v>
      </c>
      <c r="C45" s="40">
        <v>1004</v>
      </c>
      <c r="D45" s="41">
        <v>43988</v>
      </c>
      <c r="E45" s="42" t="s">
        <v>10</v>
      </c>
      <c r="F45" s="39">
        <v>888</v>
      </c>
      <c r="G45" s="43">
        <v>44.400000000000006</v>
      </c>
    </row>
    <row r="46" spans="1:7" x14ac:dyDescent="0.3">
      <c r="A46" s="39" t="s">
        <v>8</v>
      </c>
      <c r="B46" s="39" t="s">
        <v>241</v>
      </c>
      <c r="C46" s="40">
        <v>1001</v>
      </c>
      <c r="D46" s="41">
        <v>44083</v>
      </c>
      <c r="E46" s="42" t="s">
        <v>10</v>
      </c>
      <c r="F46" s="39">
        <v>1527</v>
      </c>
      <c r="G46" s="43">
        <v>76.350000000000009</v>
      </c>
    </row>
    <row r="47" spans="1:7" x14ac:dyDescent="0.3">
      <c r="A47" s="39" t="s">
        <v>8</v>
      </c>
      <c r="B47" s="39" t="s">
        <v>241</v>
      </c>
      <c r="C47" s="40">
        <v>1004</v>
      </c>
      <c r="D47" s="41">
        <v>44083</v>
      </c>
      <c r="E47" s="42" t="s">
        <v>10</v>
      </c>
      <c r="F47" s="39">
        <v>2151</v>
      </c>
      <c r="G47" s="43">
        <v>107.55000000000001</v>
      </c>
    </row>
    <row r="48" spans="1:7" x14ac:dyDescent="0.3">
      <c r="A48" s="39" t="s">
        <v>8</v>
      </c>
      <c r="B48" s="39" t="s">
        <v>241</v>
      </c>
      <c r="C48" s="40">
        <v>1004</v>
      </c>
      <c r="D48" s="41">
        <v>44177</v>
      </c>
      <c r="E48" s="42" t="s">
        <v>10</v>
      </c>
      <c r="F48" s="39">
        <v>1817</v>
      </c>
      <c r="G48" s="43">
        <v>90.850000000000009</v>
      </c>
    </row>
    <row r="49" spans="1:7" x14ac:dyDescent="0.3">
      <c r="A49" s="39" t="s">
        <v>8</v>
      </c>
      <c r="B49" s="39" t="s">
        <v>241</v>
      </c>
      <c r="C49" s="40">
        <v>1001</v>
      </c>
      <c r="D49" s="41">
        <v>43863</v>
      </c>
      <c r="E49" s="42" t="s">
        <v>10</v>
      </c>
      <c r="F49" s="39">
        <v>2750</v>
      </c>
      <c r="G49" s="43">
        <v>137.5</v>
      </c>
    </row>
    <row r="50" spans="1:7" x14ac:dyDescent="0.3">
      <c r="A50" s="39" t="s">
        <v>8</v>
      </c>
      <c r="B50" s="39" t="s">
        <v>9</v>
      </c>
      <c r="C50" s="40">
        <v>1210</v>
      </c>
      <c r="D50" s="41">
        <v>43925</v>
      </c>
      <c r="E50" s="42" t="s">
        <v>10</v>
      </c>
      <c r="F50" s="39">
        <v>1953</v>
      </c>
      <c r="G50" s="43">
        <v>97.65</v>
      </c>
    </row>
    <row r="51" spans="1:7" x14ac:dyDescent="0.3">
      <c r="A51" s="39" t="s">
        <v>8</v>
      </c>
      <c r="B51" s="39" t="s">
        <v>11</v>
      </c>
      <c r="C51" s="40">
        <v>1008</v>
      </c>
      <c r="D51" s="41">
        <v>43925</v>
      </c>
      <c r="E51" s="42" t="s">
        <v>10</v>
      </c>
      <c r="F51" s="39">
        <v>4219.5</v>
      </c>
      <c r="G51" s="43">
        <v>210.97500000000002</v>
      </c>
    </row>
    <row r="52" spans="1:7" x14ac:dyDescent="0.3">
      <c r="A52" s="39" t="s">
        <v>8</v>
      </c>
      <c r="B52" s="39" t="s">
        <v>12</v>
      </c>
      <c r="C52" s="40">
        <v>1004</v>
      </c>
      <c r="D52" s="41">
        <v>43988</v>
      </c>
      <c r="E52" s="42" t="s">
        <v>10</v>
      </c>
      <c r="F52" s="39">
        <v>1899</v>
      </c>
      <c r="G52" s="43">
        <v>94.95</v>
      </c>
    </row>
    <row r="53" spans="1:7" x14ac:dyDescent="0.3">
      <c r="A53" s="39" t="s">
        <v>8</v>
      </c>
      <c r="B53" s="39" t="s">
        <v>13</v>
      </c>
      <c r="C53" s="40">
        <v>1001</v>
      </c>
      <c r="D53" s="41">
        <v>44019</v>
      </c>
      <c r="E53" s="42" t="s">
        <v>10</v>
      </c>
      <c r="F53" s="39">
        <v>1686</v>
      </c>
      <c r="G53" s="43">
        <v>84.300000000000011</v>
      </c>
    </row>
    <row r="54" spans="1:7" x14ac:dyDescent="0.3">
      <c r="A54" s="39" t="s">
        <v>8</v>
      </c>
      <c r="B54" s="39" t="s">
        <v>9</v>
      </c>
      <c r="C54" s="40">
        <v>1210</v>
      </c>
      <c r="D54" s="41">
        <v>44051</v>
      </c>
      <c r="E54" s="42" t="s">
        <v>10</v>
      </c>
      <c r="F54" s="39">
        <v>2141</v>
      </c>
      <c r="G54" s="43">
        <v>107.05000000000001</v>
      </c>
    </row>
    <row r="55" spans="1:7" x14ac:dyDescent="0.3">
      <c r="A55" s="39" t="s">
        <v>8</v>
      </c>
      <c r="B55" s="39" t="s">
        <v>11</v>
      </c>
      <c r="C55" s="40">
        <v>1001</v>
      </c>
      <c r="D55" s="41">
        <v>44114</v>
      </c>
      <c r="E55" s="42" t="s">
        <v>10</v>
      </c>
      <c r="F55" s="39">
        <v>1143</v>
      </c>
      <c r="G55" s="43">
        <v>57.150000000000006</v>
      </c>
    </row>
    <row r="56" spans="1:7" x14ac:dyDescent="0.3">
      <c r="A56" s="39" t="s">
        <v>8</v>
      </c>
      <c r="B56" s="39" t="s">
        <v>12</v>
      </c>
      <c r="C56" s="40">
        <v>1008</v>
      </c>
      <c r="D56" s="41">
        <v>44177</v>
      </c>
      <c r="E56" s="42" t="s">
        <v>10</v>
      </c>
      <c r="F56" s="39">
        <v>615</v>
      </c>
      <c r="G56" s="43">
        <v>30.75</v>
      </c>
    </row>
    <row r="57" spans="1:7" x14ac:dyDescent="0.3">
      <c r="A57" s="39" t="s">
        <v>8</v>
      </c>
      <c r="B57" s="39" t="s">
        <v>13</v>
      </c>
      <c r="C57" s="40">
        <v>1008</v>
      </c>
      <c r="D57" s="41">
        <v>43831</v>
      </c>
      <c r="E57" s="42" t="s">
        <v>10</v>
      </c>
      <c r="F57" s="39">
        <v>3945</v>
      </c>
      <c r="G57" s="43">
        <v>197.25</v>
      </c>
    </row>
    <row r="58" spans="1:7" x14ac:dyDescent="0.3">
      <c r="A58" s="39" t="s">
        <v>8</v>
      </c>
      <c r="B58" s="39" t="s">
        <v>14</v>
      </c>
      <c r="C58" s="40">
        <v>1210</v>
      </c>
      <c r="D58" s="41">
        <v>43863</v>
      </c>
      <c r="E58" s="42" t="s">
        <v>10</v>
      </c>
      <c r="F58" s="39">
        <v>2296</v>
      </c>
      <c r="G58" s="43">
        <v>114.80000000000001</v>
      </c>
    </row>
    <row r="59" spans="1:7" x14ac:dyDescent="0.3">
      <c r="A59" s="39" t="s">
        <v>8</v>
      </c>
      <c r="B59" s="39" t="s">
        <v>15</v>
      </c>
      <c r="C59" s="40">
        <v>1004</v>
      </c>
      <c r="D59" s="41">
        <v>43956</v>
      </c>
      <c r="E59" s="42" t="s">
        <v>10</v>
      </c>
      <c r="F59" s="39">
        <v>1030</v>
      </c>
      <c r="G59" s="43">
        <v>51.5</v>
      </c>
    </row>
    <row r="60" spans="1:7" x14ac:dyDescent="0.3">
      <c r="A60" s="39" t="s">
        <v>8</v>
      </c>
      <c r="B60" s="39" t="s">
        <v>240</v>
      </c>
      <c r="C60" s="40">
        <v>1004</v>
      </c>
      <c r="D60" s="41">
        <v>44146</v>
      </c>
      <c r="E60" s="42" t="s">
        <v>10</v>
      </c>
      <c r="F60" s="39">
        <v>639</v>
      </c>
      <c r="G60" s="43">
        <v>31.950000000000003</v>
      </c>
    </row>
    <row r="61" spans="1:7" x14ac:dyDescent="0.3">
      <c r="A61" s="39" t="s">
        <v>8</v>
      </c>
      <c r="B61" s="39" t="s">
        <v>16</v>
      </c>
      <c r="C61" s="40">
        <v>1310</v>
      </c>
      <c r="D61" s="41">
        <v>43893</v>
      </c>
      <c r="E61" s="42" t="s">
        <v>10</v>
      </c>
      <c r="F61" s="39">
        <v>1326</v>
      </c>
      <c r="G61" s="43">
        <v>66.3</v>
      </c>
    </row>
    <row r="62" spans="1:7" x14ac:dyDescent="0.3">
      <c r="A62" s="39" t="s">
        <v>8</v>
      </c>
      <c r="B62" s="39" t="s">
        <v>17</v>
      </c>
      <c r="C62" s="40">
        <v>1001</v>
      </c>
      <c r="D62" s="41">
        <v>43863</v>
      </c>
      <c r="E62" s="42" t="s">
        <v>10</v>
      </c>
      <c r="F62" s="39">
        <v>1858</v>
      </c>
      <c r="G62" s="43">
        <v>92.9</v>
      </c>
    </row>
    <row r="63" spans="1:7" x14ac:dyDescent="0.3">
      <c r="A63" s="39" t="s">
        <v>8</v>
      </c>
      <c r="B63" s="39" t="s">
        <v>18</v>
      </c>
      <c r="C63" s="40">
        <v>1004</v>
      </c>
      <c r="D63" s="41">
        <v>43893</v>
      </c>
      <c r="E63" s="42" t="s">
        <v>10</v>
      </c>
      <c r="F63" s="39">
        <v>1210</v>
      </c>
      <c r="G63" s="43">
        <v>60.5</v>
      </c>
    </row>
    <row r="64" spans="1:7" x14ac:dyDescent="0.3">
      <c r="A64" s="39" t="s">
        <v>8</v>
      </c>
      <c r="B64" s="39" t="s">
        <v>19</v>
      </c>
      <c r="C64" s="40">
        <v>1001</v>
      </c>
      <c r="D64" s="41">
        <v>44019</v>
      </c>
      <c r="E64" s="42" t="s">
        <v>10</v>
      </c>
      <c r="F64" s="39">
        <v>2529</v>
      </c>
      <c r="G64" s="43">
        <v>126.45</v>
      </c>
    </row>
    <row r="65" spans="1:7" x14ac:dyDescent="0.3">
      <c r="A65" s="39" t="s">
        <v>8</v>
      </c>
      <c r="B65" s="39" t="s">
        <v>241</v>
      </c>
      <c r="C65" s="40">
        <v>1001</v>
      </c>
      <c r="D65" s="41">
        <v>44083</v>
      </c>
      <c r="E65" s="42" t="s">
        <v>10</v>
      </c>
      <c r="F65" s="39">
        <v>1445</v>
      </c>
      <c r="G65" s="43">
        <v>72.25</v>
      </c>
    </row>
    <row r="66" spans="1:7" x14ac:dyDescent="0.3">
      <c r="A66" s="39" t="s">
        <v>8</v>
      </c>
      <c r="B66" s="39" t="s">
        <v>241</v>
      </c>
      <c r="C66" s="40">
        <v>1001</v>
      </c>
      <c r="D66" s="41">
        <v>44083</v>
      </c>
      <c r="E66" s="42" t="s">
        <v>10</v>
      </c>
      <c r="F66" s="39">
        <v>330</v>
      </c>
      <c r="G66" s="43">
        <v>16.5</v>
      </c>
    </row>
    <row r="67" spans="1:7" x14ac:dyDescent="0.3">
      <c r="A67" s="39" t="s">
        <v>8</v>
      </c>
      <c r="B67" s="39" t="s">
        <v>9</v>
      </c>
      <c r="C67" s="40">
        <v>1210</v>
      </c>
      <c r="D67" s="41">
        <v>44083</v>
      </c>
      <c r="E67" s="42" t="s">
        <v>10</v>
      </c>
      <c r="F67" s="39">
        <v>2671</v>
      </c>
      <c r="G67" s="43">
        <v>133.55000000000001</v>
      </c>
    </row>
    <row r="68" spans="1:7" x14ac:dyDescent="0.3">
      <c r="A68" s="39" t="s">
        <v>8</v>
      </c>
      <c r="B68" s="39" t="s">
        <v>11</v>
      </c>
      <c r="C68" s="40">
        <v>1004</v>
      </c>
      <c r="D68" s="41">
        <v>44114</v>
      </c>
      <c r="E68" s="42" t="s">
        <v>10</v>
      </c>
      <c r="F68" s="39">
        <v>766</v>
      </c>
      <c r="G68" s="43">
        <v>38.300000000000004</v>
      </c>
    </row>
    <row r="69" spans="1:7" x14ac:dyDescent="0.3">
      <c r="A69" s="39" t="s">
        <v>8</v>
      </c>
      <c r="B69" s="39" t="s">
        <v>12</v>
      </c>
      <c r="C69" s="40">
        <v>1001</v>
      </c>
      <c r="D69" s="41">
        <v>44114</v>
      </c>
      <c r="E69" s="42" t="s">
        <v>10</v>
      </c>
      <c r="F69" s="39">
        <v>494</v>
      </c>
      <c r="G69" s="43">
        <v>24.700000000000003</v>
      </c>
    </row>
    <row r="70" spans="1:7" x14ac:dyDescent="0.3">
      <c r="A70" s="39" t="s">
        <v>8</v>
      </c>
      <c r="B70" s="39" t="s">
        <v>13</v>
      </c>
      <c r="C70" s="40">
        <v>1008</v>
      </c>
      <c r="D70" s="41">
        <v>44114</v>
      </c>
      <c r="E70" s="42" t="s">
        <v>10</v>
      </c>
      <c r="F70" s="39">
        <v>1397</v>
      </c>
      <c r="G70" s="43">
        <v>69.850000000000009</v>
      </c>
    </row>
    <row r="71" spans="1:7" x14ac:dyDescent="0.3">
      <c r="A71" s="39" t="s">
        <v>8</v>
      </c>
      <c r="B71" s="39" t="s">
        <v>14</v>
      </c>
      <c r="C71" s="40">
        <v>1004</v>
      </c>
      <c r="D71" s="41">
        <v>44177</v>
      </c>
      <c r="E71" s="42" t="s">
        <v>10</v>
      </c>
      <c r="F71" s="39">
        <v>2155</v>
      </c>
      <c r="G71" s="43">
        <v>107.75</v>
      </c>
    </row>
    <row r="72" spans="1:7" x14ac:dyDescent="0.3">
      <c r="A72" s="39" t="s">
        <v>8</v>
      </c>
      <c r="B72" s="39" t="s">
        <v>9</v>
      </c>
      <c r="C72" s="40">
        <v>1004</v>
      </c>
      <c r="D72" s="41">
        <v>43893</v>
      </c>
      <c r="E72" s="42" t="s">
        <v>10</v>
      </c>
      <c r="F72" s="39">
        <v>2214</v>
      </c>
      <c r="G72" s="43">
        <v>110.7</v>
      </c>
    </row>
    <row r="73" spans="1:7" x14ac:dyDescent="0.3">
      <c r="A73" s="39" t="s">
        <v>8</v>
      </c>
      <c r="B73" s="39" t="s">
        <v>11</v>
      </c>
      <c r="C73" s="40">
        <v>1004</v>
      </c>
      <c r="D73" s="41">
        <v>43925</v>
      </c>
      <c r="E73" s="42" t="s">
        <v>10</v>
      </c>
      <c r="F73" s="39">
        <v>2301</v>
      </c>
      <c r="G73" s="43">
        <v>115.05000000000001</v>
      </c>
    </row>
    <row r="74" spans="1:7" x14ac:dyDescent="0.3">
      <c r="A74" s="39" t="s">
        <v>8</v>
      </c>
      <c r="B74" s="39" t="s">
        <v>12</v>
      </c>
      <c r="C74" s="40">
        <v>1001</v>
      </c>
      <c r="D74" s="41">
        <v>44019</v>
      </c>
      <c r="E74" s="42" t="s">
        <v>10</v>
      </c>
      <c r="F74" s="39">
        <v>1375.5</v>
      </c>
      <c r="G74" s="43">
        <v>68.775000000000006</v>
      </c>
    </row>
    <row r="75" spans="1:7" x14ac:dyDescent="0.3">
      <c r="A75" s="39" t="s">
        <v>8</v>
      </c>
      <c r="B75" s="39" t="s">
        <v>13</v>
      </c>
      <c r="C75" s="40">
        <v>1001</v>
      </c>
      <c r="D75" s="41">
        <v>44051</v>
      </c>
      <c r="E75" s="42" t="s">
        <v>10</v>
      </c>
      <c r="F75" s="39">
        <v>1830</v>
      </c>
      <c r="G75" s="43">
        <v>91.5</v>
      </c>
    </row>
    <row r="76" spans="1:7" x14ac:dyDescent="0.3">
      <c r="A76" s="39" t="s">
        <v>8</v>
      </c>
      <c r="B76" s="39" t="s">
        <v>14</v>
      </c>
      <c r="C76" s="40">
        <v>1008</v>
      </c>
      <c r="D76" s="41">
        <v>44083</v>
      </c>
      <c r="E76" s="42" t="s">
        <v>10</v>
      </c>
      <c r="F76" s="39">
        <v>2498</v>
      </c>
      <c r="G76" s="43">
        <v>124.9</v>
      </c>
    </row>
    <row r="77" spans="1:7" x14ac:dyDescent="0.3">
      <c r="A77" s="39" t="s">
        <v>8</v>
      </c>
      <c r="B77" s="39" t="s">
        <v>15</v>
      </c>
      <c r="C77" s="40">
        <v>1310</v>
      </c>
      <c r="D77" s="41">
        <v>44114</v>
      </c>
      <c r="E77" s="42" t="s">
        <v>10</v>
      </c>
      <c r="F77" s="39">
        <v>663</v>
      </c>
      <c r="G77" s="43">
        <v>33.15</v>
      </c>
    </row>
    <row r="78" spans="1:7" x14ac:dyDescent="0.3">
      <c r="A78" s="39" t="s">
        <v>8</v>
      </c>
      <c r="B78" s="39" t="s">
        <v>240</v>
      </c>
      <c r="C78" s="40">
        <v>1004</v>
      </c>
      <c r="D78" s="41">
        <v>43863</v>
      </c>
      <c r="E78" s="42" t="s">
        <v>10</v>
      </c>
      <c r="F78" s="39">
        <v>1514</v>
      </c>
      <c r="G78" s="43">
        <v>75.7</v>
      </c>
    </row>
    <row r="79" spans="1:7" x14ac:dyDescent="0.3">
      <c r="A79" s="39" t="s">
        <v>8</v>
      </c>
      <c r="B79" s="39" t="s">
        <v>16</v>
      </c>
      <c r="C79" s="40">
        <v>1008</v>
      </c>
      <c r="D79" s="41">
        <v>43925</v>
      </c>
      <c r="E79" s="42" t="s">
        <v>10</v>
      </c>
      <c r="F79" s="39">
        <v>4492.5</v>
      </c>
      <c r="G79" s="43">
        <v>224.625</v>
      </c>
    </row>
    <row r="80" spans="1:7" x14ac:dyDescent="0.3">
      <c r="A80" s="39" t="s">
        <v>8</v>
      </c>
      <c r="B80" s="39" t="s">
        <v>17</v>
      </c>
      <c r="C80" s="40">
        <v>1008</v>
      </c>
      <c r="D80" s="41">
        <v>43988</v>
      </c>
      <c r="E80" s="42" t="s">
        <v>10</v>
      </c>
      <c r="F80" s="39">
        <v>727</v>
      </c>
      <c r="G80" s="43">
        <v>36.35</v>
      </c>
    </row>
    <row r="81" spans="1:7" x14ac:dyDescent="0.3">
      <c r="A81" s="39" t="s">
        <v>8</v>
      </c>
      <c r="B81" s="39" t="s">
        <v>18</v>
      </c>
      <c r="C81" s="40">
        <v>1008</v>
      </c>
      <c r="D81" s="41">
        <v>43988</v>
      </c>
      <c r="E81" s="42" t="s">
        <v>10</v>
      </c>
      <c r="F81" s="39">
        <v>787</v>
      </c>
      <c r="G81" s="43">
        <v>39.35</v>
      </c>
    </row>
    <row r="82" spans="1:7" x14ac:dyDescent="0.3">
      <c r="A82" s="39" t="s">
        <v>8</v>
      </c>
      <c r="B82" s="39" t="s">
        <v>19</v>
      </c>
      <c r="C82" s="40">
        <v>1210</v>
      </c>
      <c r="D82" s="41">
        <v>44019</v>
      </c>
      <c r="E82" s="42" t="s">
        <v>10</v>
      </c>
      <c r="F82" s="39">
        <v>1823</v>
      </c>
      <c r="G82" s="43">
        <v>91.15</v>
      </c>
    </row>
    <row r="83" spans="1:7" x14ac:dyDescent="0.3">
      <c r="A83" s="39" t="s">
        <v>8</v>
      </c>
      <c r="B83" s="39" t="s">
        <v>9</v>
      </c>
      <c r="C83" s="40">
        <v>1001</v>
      </c>
      <c r="D83" s="41">
        <v>44083</v>
      </c>
      <c r="E83" s="42" t="s">
        <v>10</v>
      </c>
      <c r="F83" s="39">
        <v>747</v>
      </c>
      <c r="G83" s="43">
        <v>37.35</v>
      </c>
    </row>
    <row r="84" spans="1:7" x14ac:dyDescent="0.3">
      <c r="A84" s="39" t="s">
        <v>8</v>
      </c>
      <c r="B84" s="39" t="s">
        <v>11</v>
      </c>
      <c r="C84" s="40">
        <v>1004</v>
      </c>
      <c r="D84" s="41">
        <v>44114</v>
      </c>
      <c r="E84" s="42" t="s">
        <v>10</v>
      </c>
      <c r="F84" s="39">
        <v>766</v>
      </c>
      <c r="G84" s="43">
        <v>38.300000000000004</v>
      </c>
    </row>
    <row r="85" spans="1:7" x14ac:dyDescent="0.3">
      <c r="A85" s="39" t="s">
        <v>8</v>
      </c>
      <c r="B85" s="39" t="s">
        <v>9</v>
      </c>
      <c r="C85" s="40">
        <v>1001</v>
      </c>
      <c r="D85" s="41">
        <v>44146</v>
      </c>
      <c r="E85" s="42" t="s">
        <v>10</v>
      </c>
      <c r="F85" s="39">
        <v>2905</v>
      </c>
      <c r="G85" s="43">
        <v>145.25</v>
      </c>
    </row>
    <row r="86" spans="1:7" x14ac:dyDescent="0.3">
      <c r="A86" s="39" t="s">
        <v>8</v>
      </c>
      <c r="B86" s="39" t="s">
        <v>11</v>
      </c>
      <c r="C86" s="40">
        <v>1001</v>
      </c>
      <c r="D86" s="41">
        <v>44177</v>
      </c>
      <c r="E86" s="42" t="s">
        <v>10</v>
      </c>
      <c r="F86" s="39">
        <v>2155</v>
      </c>
      <c r="G86" s="43">
        <v>107.75</v>
      </c>
    </row>
    <row r="87" spans="1:7" x14ac:dyDescent="0.3">
      <c r="A87" s="39" t="s">
        <v>8</v>
      </c>
      <c r="B87" s="39" t="s">
        <v>12</v>
      </c>
      <c r="C87" s="40">
        <v>1008</v>
      </c>
      <c r="D87" s="41">
        <v>43925</v>
      </c>
      <c r="E87" s="42" t="s">
        <v>10</v>
      </c>
      <c r="F87" s="39">
        <v>3864</v>
      </c>
      <c r="G87" s="43">
        <v>193.20000000000002</v>
      </c>
    </row>
    <row r="88" spans="1:7" x14ac:dyDescent="0.3">
      <c r="A88" s="39" t="s">
        <v>8</v>
      </c>
      <c r="B88" s="39" t="s">
        <v>13</v>
      </c>
      <c r="C88" s="40">
        <v>1310</v>
      </c>
      <c r="D88" s="41">
        <v>43956</v>
      </c>
      <c r="E88" s="42" t="s">
        <v>10</v>
      </c>
      <c r="F88" s="39">
        <v>362</v>
      </c>
      <c r="G88" s="43">
        <v>18.100000000000001</v>
      </c>
    </row>
    <row r="89" spans="1:7" x14ac:dyDescent="0.3">
      <c r="A89" s="39" t="s">
        <v>8</v>
      </c>
      <c r="B89" s="39" t="s">
        <v>14</v>
      </c>
      <c r="C89" s="40">
        <v>1001</v>
      </c>
      <c r="D89" s="41">
        <v>44051</v>
      </c>
      <c r="E89" s="42" t="s">
        <v>10</v>
      </c>
      <c r="F89" s="39">
        <v>923</v>
      </c>
      <c r="G89" s="43">
        <v>46.150000000000006</v>
      </c>
    </row>
    <row r="90" spans="1:7" x14ac:dyDescent="0.3">
      <c r="A90" s="39" t="s">
        <v>8</v>
      </c>
      <c r="B90" s="39" t="s">
        <v>15</v>
      </c>
      <c r="C90" s="40">
        <v>1210</v>
      </c>
      <c r="D90" s="41">
        <v>44114</v>
      </c>
      <c r="E90" s="42" t="s">
        <v>10</v>
      </c>
      <c r="F90" s="39">
        <v>663</v>
      </c>
      <c r="G90" s="43">
        <v>33.15</v>
      </c>
    </row>
    <row r="91" spans="1:7" x14ac:dyDescent="0.3">
      <c r="A91" s="39" t="s">
        <v>8</v>
      </c>
      <c r="B91" s="39" t="s">
        <v>240</v>
      </c>
      <c r="C91" s="40">
        <v>1008</v>
      </c>
      <c r="D91" s="41">
        <v>44146</v>
      </c>
      <c r="E91" s="42" t="s">
        <v>10</v>
      </c>
      <c r="F91" s="39">
        <v>2092</v>
      </c>
      <c r="G91" s="43">
        <v>104.60000000000001</v>
      </c>
    </row>
    <row r="92" spans="1:7" x14ac:dyDescent="0.3">
      <c r="A92" s="39" t="s">
        <v>8</v>
      </c>
      <c r="B92" s="39" t="s">
        <v>16</v>
      </c>
      <c r="C92" s="40">
        <v>1008</v>
      </c>
      <c r="D92" s="41">
        <v>43893</v>
      </c>
      <c r="E92" s="42" t="s">
        <v>20</v>
      </c>
      <c r="F92" s="39">
        <v>263</v>
      </c>
      <c r="G92" s="43">
        <v>13.15</v>
      </c>
    </row>
    <row r="93" spans="1:7" x14ac:dyDescent="0.3">
      <c r="A93" s="39" t="s">
        <v>8</v>
      </c>
      <c r="B93" s="39" t="s">
        <v>17</v>
      </c>
      <c r="C93" s="40">
        <v>1001</v>
      </c>
      <c r="D93" s="41">
        <v>43925</v>
      </c>
      <c r="E93" s="42" t="s">
        <v>10</v>
      </c>
      <c r="F93" s="39">
        <v>943.5</v>
      </c>
      <c r="G93" s="43">
        <v>47.175000000000004</v>
      </c>
    </row>
    <row r="94" spans="1:7" x14ac:dyDescent="0.3">
      <c r="A94" s="39" t="s">
        <v>8</v>
      </c>
      <c r="B94" s="39" t="s">
        <v>18</v>
      </c>
      <c r="C94" s="40">
        <v>1210</v>
      </c>
      <c r="D94" s="41">
        <v>43988</v>
      </c>
      <c r="E94" s="42" t="s">
        <v>10</v>
      </c>
      <c r="F94" s="39">
        <v>727</v>
      </c>
      <c r="G94" s="43">
        <v>36.35</v>
      </c>
    </row>
    <row r="95" spans="1:7" x14ac:dyDescent="0.3">
      <c r="A95" s="39" t="s">
        <v>8</v>
      </c>
      <c r="B95" s="39" t="s">
        <v>19</v>
      </c>
      <c r="C95" s="40">
        <v>1004</v>
      </c>
      <c r="D95" s="41">
        <v>43988</v>
      </c>
      <c r="E95" s="42" t="s">
        <v>10</v>
      </c>
      <c r="F95" s="39">
        <v>787</v>
      </c>
      <c r="G95" s="43">
        <v>39.35</v>
      </c>
    </row>
    <row r="96" spans="1:7" x14ac:dyDescent="0.3">
      <c r="A96" s="39" t="s">
        <v>8</v>
      </c>
      <c r="B96" s="39" t="s">
        <v>21</v>
      </c>
      <c r="C96" s="40">
        <v>1001</v>
      </c>
      <c r="D96" s="41">
        <v>44114</v>
      </c>
      <c r="E96" s="42" t="s">
        <v>10</v>
      </c>
      <c r="F96" s="39">
        <v>494</v>
      </c>
      <c r="G96" s="43">
        <v>24.700000000000003</v>
      </c>
    </row>
    <row r="97" spans="1:7" x14ac:dyDescent="0.3">
      <c r="A97" s="39" t="s">
        <v>8</v>
      </c>
      <c r="B97" s="39" t="s">
        <v>21</v>
      </c>
      <c r="C97" s="40">
        <v>1001</v>
      </c>
      <c r="D97" s="41">
        <v>44114</v>
      </c>
      <c r="E97" s="42" t="s">
        <v>10</v>
      </c>
      <c r="F97" s="39">
        <v>1397</v>
      </c>
      <c r="G97" s="43">
        <v>69.850000000000009</v>
      </c>
    </row>
    <row r="98" spans="1:7" x14ac:dyDescent="0.3">
      <c r="A98" s="39" t="s">
        <v>8</v>
      </c>
      <c r="B98" s="39" t="s">
        <v>9</v>
      </c>
      <c r="C98" s="40">
        <v>1004</v>
      </c>
      <c r="D98" s="41">
        <v>44146</v>
      </c>
      <c r="E98" s="42" t="s">
        <v>10</v>
      </c>
      <c r="F98" s="39">
        <v>1744</v>
      </c>
      <c r="G98" s="43">
        <v>87.2</v>
      </c>
    </row>
    <row r="99" spans="1:7" x14ac:dyDescent="0.3">
      <c r="A99" s="39" t="s">
        <v>8</v>
      </c>
      <c r="B99" s="39" t="s">
        <v>9</v>
      </c>
      <c r="C99" s="40">
        <v>1001</v>
      </c>
      <c r="D99" s="41">
        <v>44083</v>
      </c>
      <c r="E99" s="42" t="s">
        <v>10</v>
      </c>
      <c r="F99" s="39">
        <v>1989</v>
      </c>
      <c r="G99" s="43">
        <v>99.45</v>
      </c>
    </row>
    <row r="100" spans="1:7" x14ac:dyDescent="0.3">
      <c r="A100" s="39" t="s">
        <v>8</v>
      </c>
      <c r="B100" s="39" t="s">
        <v>11</v>
      </c>
      <c r="C100" s="40">
        <v>1210</v>
      </c>
      <c r="D100" s="41">
        <v>44146</v>
      </c>
      <c r="E100" s="42" t="s">
        <v>10</v>
      </c>
      <c r="F100" s="39">
        <v>321</v>
      </c>
      <c r="G100" s="43">
        <v>16.05</v>
      </c>
    </row>
    <row r="101" spans="1:7" x14ac:dyDescent="0.3">
      <c r="A101" s="39" t="s">
        <v>8</v>
      </c>
      <c r="B101" s="39" t="s">
        <v>9</v>
      </c>
      <c r="C101" s="40">
        <v>1001</v>
      </c>
      <c r="D101" s="41">
        <v>43925</v>
      </c>
      <c r="E101" s="42" t="s">
        <v>10</v>
      </c>
      <c r="F101" s="39">
        <v>742.5</v>
      </c>
      <c r="G101" s="43">
        <v>37.125</v>
      </c>
    </row>
    <row r="102" spans="1:7" x14ac:dyDescent="0.3">
      <c r="A102" s="39" t="s">
        <v>8</v>
      </c>
      <c r="B102" s="39" t="s">
        <v>11</v>
      </c>
      <c r="C102" s="40">
        <v>1004</v>
      </c>
      <c r="D102" s="41">
        <v>44114</v>
      </c>
      <c r="E102" s="42" t="s">
        <v>10</v>
      </c>
      <c r="F102" s="39">
        <v>1295</v>
      </c>
      <c r="G102" s="43">
        <v>64.75</v>
      </c>
    </row>
    <row r="103" spans="1:7" x14ac:dyDescent="0.3">
      <c r="A103" s="39" t="s">
        <v>8</v>
      </c>
      <c r="B103" s="39" t="s">
        <v>12</v>
      </c>
      <c r="C103" s="40">
        <v>1210</v>
      </c>
      <c r="D103" s="41">
        <v>44114</v>
      </c>
      <c r="E103" s="42" t="s">
        <v>20</v>
      </c>
      <c r="F103" s="39">
        <v>214</v>
      </c>
      <c r="G103" s="43">
        <v>10.700000000000001</v>
      </c>
    </row>
    <row r="104" spans="1:7" x14ac:dyDescent="0.3">
      <c r="A104" s="39" t="s">
        <v>8</v>
      </c>
      <c r="B104" s="39" t="s">
        <v>13</v>
      </c>
      <c r="C104" s="40">
        <v>1004</v>
      </c>
      <c r="D104" s="41">
        <v>44146</v>
      </c>
      <c r="E104" s="42" t="s">
        <v>10</v>
      </c>
      <c r="F104" s="39">
        <v>2145</v>
      </c>
      <c r="G104" s="43">
        <v>107.25</v>
      </c>
    </row>
    <row r="105" spans="1:7" x14ac:dyDescent="0.3">
      <c r="A105" s="39" t="s">
        <v>8</v>
      </c>
      <c r="B105" s="39" t="s">
        <v>14</v>
      </c>
      <c r="C105" s="40">
        <v>1008</v>
      </c>
      <c r="D105" s="41">
        <v>44177</v>
      </c>
      <c r="E105" s="42" t="s">
        <v>10</v>
      </c>
      <c r="F105" s="39">
        <v>2852</v>
      </c>
      <c r="G105" s="43">
        <v>142.6</v>
      </c>
    </row>
    <row r="106" spans="1:7" x14ac:dyDescent="0.3">
      <c r="A106" s="39" t="s">
        <v>8</v>
      </c>
      <c r="B106" s="39" t="s">
        <v>15</v>
      </c>
      <c r="C106" s="40">
        <v>1008</v>
      </c>
      <c r="D106" s="41">
        <v>43988</v>
      </c>
      <c r="E106" s="42" t="s">
        <v>10</v>
      </c>
      <c r="F106" s="39">
        <v>1142</v>
      </c>
      <c r="G106" s="43">
        <v>57.1</v>
      </c>
    </row>
    <row r="107" spans="1:7" x14ac:dyDescent="0.3">
      <c r="A107" s="39" t="s">
        <v>8</v>
      </c>
      <c r="B107" s="39" t="s">
        <v>240</v>
      </c>
      <c r="C107" s="40">
        <v>1008</v>
      </c>
      <c r="D107" s="41">
        <v>44114</v>
      </c>
      <c r="E107" s="42" t="s">
        <v>10</v>
      </c>
      <c r="F107" s="39">
        <v>1566</v>
      </c>
      <c r="G107" s="43">
        <v>78.300000000000011</v>
      </c>
    </row>
    <row r="108" spans="1:7" x14ac:dyDescent="0.3">
      <c r="A108" s="39" t="s">
        <v>8</v>
      </c>
      <c r="B108" s="39" t="s">
        <v>16</v>
      </c>
      <c r="C108" s="40">
        <v>1310</v>
      </c>
      <c r="D108" s="41">
        <v>44146</v>
      </c>
      <c r="E108" s="42" t="s">
        <v>10</v>
      </c>
      <c r="F108" s="39">
        <v>690</v>
      </c>
      <c r="G108" s="43">
        <v>34.5</v>
      </c>
    </row>
    <row r="109" spans="1:7" x14ac:dyDescent="0.3">
      <c r="A109" s="39" t="s">
        <v>8</v>
      </c>
      <c r="B109" s="39" t="s">
        <v>17</v>
      </c>
      <c r="C109" s="40">
        <v>1004</v>
      </c>
      <c r="D109" s="41">
        <v>44146</v>
      </c>
      <c r="E109" s="42" t="s">
        <v>10</v>
      </c>
      <c r="F109" s="39">
        <v>1660</v>
      </c>
      <c r="G109" s="43">
        <v>83</v>
      </c>
    </row>
    <row r="110" spans="1:7" x14ac:dyDescent="0.3">
      <c r="A110" s="39" t="s">
        <v>8</v>
      </c>
      <c r="B110" s="39" t="s">
        <v>18</v>
      </c>
      <c r="C110" s="40">
        <v>1008</v>
      </c>
      <c r="D110" s="41">
        <v>43863</v>
      </c>
      <c r="E110" s="42" t="s">
        <v>10</v>
      </c>
      <c r="F110" s="39">
        <v>2363</v>
      </c>
      <c r="G110" s="43">
        <v>118.15</v>
      </c>
    </row>
    <row r="111" spans="1:7" x14ac:dyDescent="0.3">
      <c r="A111" s="39" t="s">
        <v>8</v>
      </c>
      <c r="B111" s="39" t="s">
        <v>19</v>
      </c>
      <c r="C111" s="40">
        <v>1008</v>
      </c>
      <c r="D111" s="41">
        <v>43956</v>
      </c>
      <c r="E111" s="42" t="s">
        <v>10</v>
      </c>
      <c r="F111" s="39">
        <v>918</v>
      </c>
      <c r="G111" s="43">
        <v>45.900000000000006</v>
      </c>
    </row>
    <row r="112" spans="1:7" x14ac:dyDescent="0.3">
      <c r="A112" s="39" t="s">
        <v>8</v>
      </c>
      <c r="B112" s="39" t="s">
        <v>21</v>
      </c>
      <c r="C112" s="40">
        <v>1310</v>
      </c>
      <c r="D112" s="41">
        <v>43956</v>
      </c>
      <c r="E112" s="42" t="s">
        <v>10</v>
      </c>
      <c r="F112" s="39">
        <v>1728</v>
      </c>
      <c r="G112" s="43">
        <v>86.4</v>
      </c>
    </row>
    <row r="113" spans="1:7" x14ac:dyDescent="0.3">
      <c r="A113" s="39" t="s">
        <v>8</v>
      </c>
      <c r="B113" s="39" t="s">
        <v>21</v>
      </c>
      <c r="C113" s="40">
        <v>1210</v>
      </c>
      <c r="D113" s="41">
        <v>43988</v>
      </c>
      <c r="E113" s="42" t="s">
        <v>10</v>
      </c>
      <c r="F113" s="39">
        <v>1142</v>
      </c>
      <c r="G113" s="43">
        <v>57.1</v>
      </c>
    </row>
    <row r="114" spans="1:7" x14ac:dyDescent="0.3">
      <c r="A114" s="39" t="s">
        <v>8</v>
      </c>
      <c r="B114" s="39" t="s">
        <v>21</v>
      </c>
      <c r="C114" s="40">
        <v>1008</v>
      </c>
      <c r="D114" s="41">
        <v>43988</v>
      </c>
      <c r="E114" s="42" t="s">
        <v>10</v>
      </c>
      <c r="F114" s="39">
        <v>662</v>
      </c>
      <c r="G114" s="43">
        <v>33.1</v>
      </c>
    </row>
    <row r="115" spans="1:7" x14ac:dyDescent="0.3">
      <c r="A115" s="39" t="s">
        <v>8</v>
      </c>
      <c r="B115" s="39" t="s">
        <v>21</v>
      </c>
      <c r="C115" s="40">
        <v>1008</v>
      </c>
      <c r="D115" s="41">
        <v>44114</v>
      </c>
      <c r="E115" s="42" t="s">
        <v>10</v>
      </c>
      <c r="F115" s="39">
        <v>1295</v>
      </c>
      <c r="G115" s="43">
        <v>64.75</v>
      </c>
    </row>
    <row r="116" spans="1:7" x14ac:dyDescent="0.3">
      <c r="A116" s="39" t="s">
        <v>8</v>
      </c>
      <c r="B116" s="39" t="s">
        <v>21</v>
      </c>
      <c r="C116" s="40">
        <v>1001</v>
      </c>
      <c r="D116" s="41">
        <v>44114</v>
      </c>
      <c r="E116" s="42" t="s">
        <v>10</v>
      </c>
      <c r="F116" s="39">
        <v>809</v>
      </c>
      <c r="G116" s="43">
        <v>40.450000000000003</v>
      </c>
    </row>
    <row r="117" spans="1:7" x14ac:dyDescent="0.3">
      <c r="A117" s="39" t="s">
        <v>8</v>
      </c>
      <c r="B117" s="39" t="s">
        <v>21</v>
      </c>
      <c r="C117" s="40">
        <v>1210</v>
      </c>
      <c r="D117" s="41">
        <v>44114</v>
      </c>
      <c r="E117" s="42" t="s">
        <v>10</v>
      </c>
      <c r="F117" s="39">
        <v>2145</v>
      </c>
      <c r="G117" s="43">
        <v>107.25</v>
      </c>
    </row>
    <row r="118" spans="1:7" x14ac:dyDescent="0.3">
      <c r="A118" s="39" t="s">
        <v>8</v>
      </c>
      <c r="B118" s="39" t="s">
        <v>21</v>
      </c>
      <c r="C118" s="40">
        <v>1001</v>
      </c>
      <c r="D118" s="41">
        <v>44146</v>
      </c>
      <c r="E118" s="42" t="s">
        <v>10</v>
      </c>
      <c r="F118" s="39">
        <v>1785</v>
      </c>
      <c r="G118" s="43">
        <v>89.25</v>
      </c>
    </row>
    <row r="119" spans="1:7" x14ac:dyDescent="0.3">
      <c r="A119" s="39" t="s">
        <v>8</v>
      </c>
      <c r="B119" s="39" t="s">
        <v>21</v>
      </c>
      <c r="C119" s="40">
        <v>1004</v>
      </c>
      <c r="D119" s="41">
        <v>44177</v>
      </c>
      <c r="E119" s="42" t="s">
        <v>10</v>
      </c>
      <c r="F119" s="39">
        <v>1916</v>
      </c>
      <c r="G119" s="43">
        <v>95.800000000000011</v>
      </c>
    </row>
    <row r="120" spans="1:7" x14ac:dyDescent="0.3">
      <c r="A120" s="39" t="s">
        <v>8</v>
      </c>
      <c r="B120" s="39" t="s">
        <v>21</v>
      </c>
      <c r="C120" s="40">
        <v>1004</v>
      </c>
      <c r="D120" s="41">
        <v>44177</v>
      </c>
      <c r="E120" s="42" t="s">
        <v>10</v>
      </c>
      <c r="F120" s="39">
        <v>2852</v>
      </c>
      <c r="G120" s="43">
        <v>142.6</v>
      </c>
    </row>
    <row r="121" spans="1:7" x14ac:dyDescent="0.3">
      <c r="A121" s="39" t="s">
        <v>8</v>
      </c>
      <c r="B121" s="39" t="s">
        <v>21</v>
      </c>
      <c r="C121" s="40">
        <v>1310</v>
      </c>
      <c r="D121" s="41">
        <v>44177</v>
      </c>
      <c r="E121" s="42" t="s">
        <v>10</v>
      </c>
      <c r="F121" s="39">
        <v>2729</v>
      </c>
      <c r="G121" s="43">
        <v>136.45000000000002</v>
      </c>
    </row>
    <row r="122" spans="1:7" x14ac:dyDescent="0.3">
      <c r="A122" s="39" t="s">
        <v>8</v>
      </c>
      <c r="B122" s="39" t="s">
        <v>21</v>
      </c>
      <c r="C122" s="40">
        <v>1004</v>
      </c>
      <c r="D122" s="41">
        <v>44177</v>
      </c>
      <c r="E122" s="42" t="s">
        <v>10</v>
      </c>
      <c r="F122" s="39">
        <v>1925</v>
      </c>
      <c r="G122" s="43">
        <v>96.25</v>
      </c>
    </row>
    <row r="123" spans="1:7" x14ac:dyDescent="0.3">
      <c r="A123" s="39" t="s">
        <v>8</v>
      </c>
      <c r="B123" s="39" t="s">
        <v>21</v>
      </c>
      <c r="C123" s="40">
        <v>1210</v>
      </c>
      <c r="D123" s="41">
        <v>44177</v>
      </c>
      <c r="E123" s="42" t="s">
        <v>10</v>
      </c>
      <c r="F123" s="39">
        <v>2013</v>
      </c>
      <c r="G123" s="43">
        <v>100.65</v>
      </c>
    </row>
    <row r="124" spans="1:7" x14ac:dyDescent="0.3">
      <c r="A124" s="39" t="s">
        <v>8</v>
      </c>
      <c r="B124" s="39"/>
      <c r="C124" s="40">
        <v>1001</v>
      </c>
      <c r="D124" s="41">
        <v>44177</v>
      </c>
      <c r="E124" s="42" t="s">
        <v>10</v>
      </c>
      <c r="F124" s="39">
        <v>1055</v>
      </c>
      <c r="G124" s="43">
        <v>52.75</v>
      </c>
    </row>
    <row r="125" spans="1:7" x14ac:dyDescent="0.3">
      <c r="A125" s="39" t="s">
        <v>8</v>
      </c>
      <c r="B125" s="39" t="s">
        <v>21</v>
      </c>
      <c r="C125" s="40">
        <v>1008</v>
      </c>
      <c r="D125" s="41">
        <v>44177</v>
      </c>
      <c r="E125" s="42" t="s">
        <v>10</v>
      </c>
      <c r="F125" s="39">
        <v>1084</v>
      </c>
      <c r="G125" s="43">
        <v>54.2</v>
      </c>
    </row>
    <row r="126" spans="1:7" x14ac:dyDescent="0.3">
      <c r="A126" s="39" t="s">
        <v>8</v>
      </c>
      <c r="B126" s="39" t="s">
        <v>21</v>
      </c>
      <c r="C126" s="40">
        <v>1004</v>
      </c>
      <c r="D126" s="41">
        <v>44114</v>
      </c>
      <c r="E126" s="42" t="s">
        <v>10</v>
      </c>
      <c r="F126" s="39">
        <v>1566</v>
      </c>
      <c r="G126" s="43">
        <v>78.300000000000011</v>
      </c>
    </row>
    <row r="127" spans="1:7" x14ac:dyDescent="0.3">
      <c r="A127" s="39" t="s">
        <v>8</v>
      </c>
      <c r="B127" s="39" t="s">
        <v>21</v>
      </c>
      <c r="C127" s="40">
        <v>1310</v>
      </c>
      <c r="D127" s="41">
        <v>44114</v>
      </c>
      <c r="E127" s="42" t="s">
        <v>10</v>
      </c>
      <c r="F127" s="39">
        <v>2966</v>
      </c>
      <c r="G127" s="43">
        <v>148.30000000000001</v>
      </c>
    </row>
    <row r="128" spans="1:7" x14ac:dyDescent="0.3">
      <c r="A128" s="39" t="s">
        <v>8</v>
      </c>
      <c r="B128" s="39" t="s">
        <v>21</v>
      </c>
      <c r="C128" s="40">
        <v>1001</v>
      </c>
      <c r="D128" s="41">
        <v>44114</v>
      </c>
      <c r="E128" s="42" t="s">
        <v>10</v>
      </c>
      <c r="F128" s="39">
        <v>2877</v>
      </c>
      <c r="G128" s="43">
        <v>143.85</v>
      </c>
    </row>
    <row r="129" spans="1:7" x14ac:dyDescent="0.3">
      <c r="A129" s="39" t="s">
        <v>8</v>
      </c>
      <c r="B129" s="39" t="s">
        <v>21</v>
      </c>
      <c r="C129" s="40">
        <v>1001</v>
      </c>
      <c r="D129" s="41">
        <v>44114</v>
      </c>
      <c r="E129" s="42" t="s">
        <v>10</v>
      </c>
      <c r="F129" s="39">
        <v>809</v>
      </c>
      <c r="G129" s="43">
        <v>40.450000000000003</v>
      </c>
    </row>
    <row r="130" spans="1:7" x14ac:dyDescent="0.3">
      <c r="A130" s="39" t="s">
        <v>8</v>
      </c>
      <c r="B130" s="39" t="s">
        <v>21</v>
      </c>
      <c r="C130" s="40">
        <v>1310</v>
      </c>
      <c r="D130" s="41">
        <v>44114</v>
      </c>
      <c r="E130" s="42" t="s">
        <v>10</v>
      </c>
      <c r="F130" s="39">
        <v>2145</v>
      </c>
      <c r="G130" s="43">
        <v>107.25</v>
      </c>
    </row>
    <row r="131" spans="1:7" x14ac:dyDescent="0.3">
      <c r="A131" s="39" t="s">
        <v>8</v>
      </c>
      <c r="B131" s="39" t="s">
        <v>22</v>
      </c>
      <c r="C131" s="40">
        <v>1310</v>
      </c>
      <c r="D131" s="41">
        <v>44177</v>
      </c>
      <c r="E131" s="42" t="s">
        <v>10</v>
      </c>
      <c r="F131" s="39">
        <v>1084</v>
      </c>
      <c r="G131" s="43">
        <v>54.2</v>
      </c>
    </row>
    <row r="132" spans="1:7" x14ac:dyDescent="0.3">
      <c r="A132" s="39" t="s">
        <v>8</v>
      </c>
      <c r="B132" s="39" t="s">
        <v>22</v>
      </c>
      <c r="C132" s="40">
        <v>1210</v>
      </c>
      <c r="D132" s="41">
        <v>43988</v>
      </c>
      <c r="E132" s="42" t="s">
        <v>10</v>
      </c>
      <c r="F132" s="39">
        <v>662</v>
      </c>
      <c r="G132" s="43">
        <v>33.1</v>
      </c>
    </row>
    <row r="133" spans="1:7" x14ac:dyDescent="0.3">
      <c r="A133" s="39" t="s">
        <v>8</v>
      </c>
      <c r="B133" s="39" t="s">
        <v>22</v>
      </c>
      <c r="C133" s="40">
        <v>1001</v>
      </c>
      <c r="D133" s="41">
        <v>44114</v>
      </c>
      <c r="E133" s="42" t="s">
        <v>20</v>
      </c>
      <c r="F133" s="39">
        <v>214</v>
      </c>
      <c r="G133" s="43">
        <v>10.700000000000001</v>
      </c>
    </row>
    <row r="134" spans="1:7" x14ac:dyDescent="0.3">
      <c r="A134" s="39" t="s">
        <v>8</v>
      </c>
      <c r="B134" s="39" t="s">
        <v>22</v>
      </c>
      <c r="C134" s="40">
        <v>1008</v>
      </c>
      <c r="D134" s="41">
        <v>44114</v>
      </c>
      <c r="E134" s="42" t="s">
        <v>10</v>
      </c>
      <c r="F134" s="39">
        <v>2877</v>
      </c>
      <c r="G134" s="43">
        <v>143.85</v>
      </c>
    </row>
    <row r="135" spans="1:7" x14ac:dyDescent="0.3">
      <c r="A135" s="39" t="s">
        <v>8</v>
      </c>
      <c r="B135" s="39" t="s">
        <v>9</v>
      </c>
      <c r="C135" s="40">
        <v>1210</v>
      </c>
      <c r="D135" s="41">
        <v>44177</v>
      </c>
      <c r="E135" s="42" t="s">
        <v>10</v>
      </c>
      <c r="F135" s="39">
        <v>2729</v>
      </c>
      <c r="G135" s="43">
        <v>136.45000000000002</v>
      </c>
    </row>
    <row r="136" spans="1:7" x14ac:dyDescent="0.3">
      <c r="A136" s="39" t="s">
        <v>8</v>
      </c>
      <c r="B136" s="39" t="s">
        <v>11</v>
      </c>
      <c r="C136" s="40">
        <v>1310</v>
      </c>
      <c r="D136" s="41">
        <v>44177</v>
      </c>
      <c r="E136" s="42" t="s">
        <v>20</v>
      </c>
      <c r="F136" s="39">
        <v>266</v>
      </c>
      <c r="G136" s="43">
        <v>13.3</v>
      </c>
    </row>
    <row r="137" spans="1:7" x14ac:dyDescent="0.3">
      <c r="A137" s="39" t="s">
        <v>8</v>
      </c>
      <c r="B137" s="39" t="s">
        <v>12</v>
      </c>
      <c r="C137" s="40">
        <v>1008</v>
      </c>
      <c r="D137" s="41">
        <v>44177</v>
      </c>
      <c r="E137" s="42" t="s">
        <v>10</v>
      </c>
      <c r="F137" s="39">
        <v>1940</v>
      </c>
      <c r="G137" s="43">
        <v>97</v>
      </c>
    </row>
    <row r="138" spans="1:7" x14ac:dyDescent="0.3">
      <c r="A138" s="39" t="s">
        <v>8</v>
      </c>
      <c r="B138" s="39" t="s">
        <v>13</v>
      </c>
      <c r="C138" s="40">
        <v>1008</v>
      </c>
      <c r="D138" s="41">
        <v>43893</v>
      </c>
      <c r="E138" s="42" t="s">
        <v>20</v>
      </c>
      <c r="F138" s="39">
        <v>259</v>
      </c>
      <c r="G138" s="43">
        <v>12.950000000000001</v>
      </c>
    </row>
    <row r="139" spans="1:7" x14ac:dyDescent="0.3">
      <c r="A139" s="39" t="s">
        <v>8</v>
      </c>
      <c r="B139" s="39" t="s">
        <v>14</v>
      </c>
      <c r="C139" s="40">
        <v>1008</v>
      </c>
      <c r="D139" s="41">
        <v>43893</v>
      </c>
      <c r="E139" s="42" t="s">
        <v>10</v>
      </c>
      <c r="F139" s="39">
        <v>1101</v>
      </c>
      <c r="G139" s="43">
        <v>55.050000000000004</v>
      </c>
    </row>
    <row r="140" spans="1:7" x14ac:dyDescent="0.3">
      <c r="A140" s="39" t="s">
        <v>8</v>
      </c>
      <c r="B140" s="39" t="s">
        <v>15</v>
      </c>
      <c r="C140" s="40">
        <v>1210</v>
      </c>
      <c r="D140" s="41">
        <v>43956</v>
      </c>
      <c r="E140" s="42" t="s">
        <v>10</v>
      </c>
      <c r="F140" s="39">
        <v>2276</v>
      </c>
      <c r="G140" s="43">
        <v>113.80000000000001</v>
      </c>
    </row>
    <row r="141" spans="1:7" x14ac:dyDescent="0.3">
      <c r="A141" s="39" t="s">
        <v>8</v>
      </c>
      <c r="B141" s="39" t="s">
        <v>240</v>
      </c>
      <c r="C141" s="40">
        <v>1210</v>
      </c>
      <c r="D141" s="41">
        <v>44114</v>
      </c>
      <c r="E141" s="42" t="s">
        <v>10</v>
      </c>
      <c r="F141" s="39">
        <v>2966</v>
      </c>
      <c r="G141" s="43">
        <v>148.30000000000001</v>
      </c>
    </row>
    <row r="142" spans="1:7" x14ac:dyDescent="0.3">
      <c r="A142" s="39" t="s">
        <v>8</v>
      </c>
      <c r="B142" s="39" t="s">
        <v>16</v>
      </c>
      <c r="C142" s="40">
        <v>1004</v>
      </c>
      <c r="D142" s="41">
        <v>44146</v>
      </c>
      <c r="E142" s="42" t="s">
        <v>10</v>
      </c>
      <c r="F142" s="39">
        <v>1236</v>
      </c>
      <c r="G142" s="43">
        <v>61.800000000000004</v>
      </c>
    </row>
    <row r="143" spans="1:7" x14ac:dyDescent="0.3">
      <c r="A143" s="39" t="s">
        <v>8</v>
      </c>
      <c r="B143" s="39" t="s">
        <v>17</v>
      </c>
      <c r="C143" s="40">
        <v>1008</v>
      </c>
      <c r="D143" s="41">
        <v>44146</v>
      </c>
      <c r="E143" s="42" t="s">
        <v>10</v>
      </c>
      <c r="F143" s="39">
        <v>941</v>
      </c>
      <c r="G143" s="43">
        <v>47.050000000000004</v>
      </c>
    </row>
    <row r="144" spans="1:7" x14ac:dyDescent="0.3">
      <c r="A144" s="39" t="s">
        <v>8</v>
      </c>
      <c r="B144" s="39" t="s">
        <v>18</v>
      </c>
      <c r="C144" s="40">
        <v>1310</v>
      </c>
      <c r="D144" s="41">
        <v>44177</v>
      </c>
      <c r="E144" s="42" t="s">
        <v>10</v>
      </c>
      <c r="F144" s="39">
        <v>1916</v>
      </c>
      <c r="G144" s="43">
        <v>95.800000000000011</v>
      </c>
    </row>
    <row r="145" spans="1:7" x14ac:dyDescent="0.3">
      <c r="A145" s="39" t="s">
        <v>8</v>
      </c>
      <c r="B145" s="39" t="s">
        <v>19</v>
      </c>
      <c r="C145" s="40">
        <v>1310</v>
      </c>
      <c r="D145" s="41">
        <v>43925</v>
      </c>
      <c r="E145" s="42" t="s">
        <v>10</v>
      </c>
      <c r="F145" s="39">
        <v>4243.5</v>
      </c>
      <c r="G145" s="43">
        <v>212.17500000000001</v>
      </c>
    </row>
    <row r="146" spans="1:7" x14ac:dyDescent="0.3">
      <c r="A146" s="39" t="s">
        <v>8</v>
      </c>
      <c r="B146" s="39" t="s">
        <v>22</v>
      </c>
      <c r="C146" s="40">
        <v>1001</v>
      </c>
      <c r="D146" s="41">
        <v>43925</v>
      </c>
      <c r="E146" s="42" t="s">
        <v>10</v>
      </c>
      <c r="F146" s="39">
        <v>2580</v>
      </c>
      <c r="G146" s="43">
        <v>129</v>
      </c>
    </row>
    <row r="147" spans="1:7" x14ac:dyDescent="0.3">
      <c r="A147" s="39" t="s">
        <v>8</v>
      </c>
      <c r="B147" s="39" t="s">
        <v>22</v>
      </c>
      <c r="C147" s="40">
        <v>1210</v>
      </c>
      <c r="D147" s="41">
        <v>43988</v>
      </c>
      <c r="E147" s="42" t="s">
        <v>10</v>
      </c>
      <c r="F147" s="39">
        <v>689</v>
      </c>
      <c r="G147" s="43">
        <v>34.450000000000003</v>
      </c>
    </row>
    <row r="148" spans="1:7" x14ac:dyDescent="0.3">
      <c r="A148" s="39" t="s">
        <v>8</v>
      </c>
      <c r="B148" s="39" t="s">
        <v>22</v>
      </c>
      <c r="C148" s="40">
        <v>1310</v>
      </c>
      <c r="D148" s="41">
        <v>44083</v>
      </c>
      <c r="E148" s="42" t="s">
        <v>10</v>
      </c>
      <c r="F148" s="39">
        <v>1947</v>
      </c>
      <c r="G148" s="43">
        <v>97.350000000000009</v>
      </c>
    </row>
    <row r="149" spans="1:7" x14ac:dyDescent="0.3">
      <c r="A149" s="39" t="s">
        <v>8</v>
      </c>
      <c r="B149" s="39" t="s">
        <v>22</v>
      </c>
      <c r="C149" s="40">
        <v>1008</v>
      </c>
      <c r="D149" s="41">
        <v>44177</v>
      </c>
      <c r="E149" s="42" t="s">
        <v>10</v>
      </c>
      <c r="F149" s="39">
        <v>908</v>
      </c>
      <c r="G149" s="43">
        <v>45.400000000000006</v>
      </c>
    </row>
    <row r="150" spans="1:7" x14ac:dyDescent="0.3">
      <c r="A150" s="39" t="s">
        <v>8</v>
      </c>
      <c r="B150" s="39" t="s">
        <v>22</v>
      </c>
      <c r="C150" s="40">
        <v>1210</v>
      </c>
      <c r="D150" s="41">
        <v>43863</v>
      </c>
      <c r="E150" s="42" t="s">
        <v>10</v>
      </c>
      <c r="F150" s="39">
        <v>1958</v>
      </c>
      <c r="G150" s="43">
        <v>97.9</v>
      </c>
    </row>
    <row r="151" spans="1:7" x14ac:dyDescent="0.3">
      <c r="A151" s="39" t="s">
        <v>8</v>
      </c>
      <c r="B151" s="39" t="s">
        <v>22</v>
      </c>
      <c r="C151" s="40">
        <v>1008</v>
      </c>
      <c r="D151" s="41">
        <v>43988</v>
      </c>
      <c r="E151" s="42" t="s">
        <v>10</v>
      </c>
      <c r="F151" s="39">
        <v>1901</v>
      </c>
      <c r="G151" s="43">
        <v>95.050000000000011</v>
      </c>
    </row>
    <row r="152" spans="1:7" x14ac:dyDescent="0.3">
      <c r="A152" s="39" t="s">
        <v>8</v>
      </c>
      <c r="B152" s="39" t="s">
        <v>22</v>
      </c>
      <c r="C152" s="40">
        <v>1310</v>
      </c>
      <c r="D152" s="41">
        <v>44083</v>
      </c>
      <c r="E152" s="42" t="s">
        <v>10</v>
      </c>
      <c r="F152" s="39">
        <v>544</v>
      </c>
      <c r="G152" s="43">
        <v>27.200000000000003</v>
      </c>
    </row>
    <row r="153" spans="1:7" x14ac:dyDescent="0.3">
      <c r="A153" s="39" t="s">
        <v>8</v>
      </c>
      <c r="B153" s="39" t="s">
        <v>22</v>
      </c>
      <c r="C153" s="40">
        <v>1001</v>
      </c>
      <c r="D153" s="41">
        <v>44083</v>
      </c>
      <c r="E153" s="42" t="s">
        <v>10</v>
      </c>
      <c r="F153" s="39">
        <v>1797</v>
      </c>
      <c r="G153" s="43">
        <v>89.850000000000009</v>
      </c>
    </row>
    <row r="154" spans="1:7" x14ac:dyDescent="0.3">
      <c r="A154" s="39" t="s">
        <v>8</v>
      </c>
      <c r="B154" s="39" t="s">
        <v>9</v>
      </c>
      <c r="C154" s="40">
        <v>1210</v>
      </c>
      <c r="D154" s="41">
        <v>44177</v>
      </c>
      <c r="E154" s="42" t="s">
        <v>10</v>
      </c>
      <c r="F154" s="39">
        <v>1287</v>
      </c>
      <c r="G154" s="43">
        <v>64.350000000000009</v>
      </c>
    </row>
    <row r="155" spans="1:7" x14ac:dyDescent="0.3">
      <c r="A155" s="39" t="s">
        <v>8</v>
      </c>
      <c r="B155" s="39" t="s">
        <v>11</v>
      </c>
      <c r="C155" s="40">
        <v>1008</v>
      </c>
      <c r="D155" s="41">
        <v>44177</v>
      </c>
      <c r="E155" s="42" t="s">
        <v>10</v>
      </c>
      <c r="F155" s="39">
        <v>1706</v>
      </c>
      <c r="G155" s="43">
        <v>85.300000000000011</v>
      </c>
    </row>
    <row r="156" spans="1:7" x14ac:dyDescent="0.3">
      <c r="A156" s="39" t="s">
        <v>8</v>
      </c>
      <c r="B156" s="39" t="s">
        <v>12</v>
      </c>
      <c r="C156" s="40">
        <v>1001</v>
      </c>
      <c r="D156" s="41">
        <v>43831</v>
      </c>
      <c r="E156" s="42" t="s">
        <v>10</v>
      </c>
      <c r="F156" s="39">
        <v>2434.5</v>
      </c>
      <c r="G156" s="43">
        <v>121.72500000000001</v>
      </c>
    </row>
    <row r="157" spans="1:7" x14ac:dyDescent="0.3">
      <c r="A157" s="39" t="s">
        <v>8</v>
      </c>
      <c r="B157" s="39" t="s">
        <v>13</v>
      </c>
      <c r="C157" s="40">
        <v>1310</v>
      </c>
      <c r="D157" s="41">
        <v>43893</v>
      </c>
      <c r="E157" s="42" t="s">
        <v>10</v>
      </c>
      <c r="F157" s="39">
        <v>1774</v>
      </c>
      <c r="G157" s="43">
        <v>88.7</v>
      </c>
    </row>
    <row r="158" spans="1:7" x14ac:dyDescent="0.3">
      <c r="A158" s="39" t="s">
        <v>8</v>
      </c>
      <c r="B158" s="39" t="s">
        <v>14</v>
      </c>
      <c r="C158" s="40">
        <v>1001</v>
      </c>
      <c r="D158" s="41">
        <v>43988</v>
      </c>
      <c r="E158" s="42" t="s">
        <v>10</v>
      </c>
      <c r="F158" s="39">
        <v>1901</v>
      </c>
      <c r="G158" s="43">
        <v>95.050000000000011</v>
      </c>
    </row>
    <row r="159" spans="1:7" x14ac:dyDescent="0.3">
      <c r="A159" s="39" t="s">
        <v>8</v>
      </c>
      <c r="B159" s="39" t="s">
        <v>15</v>
      </c>
      <c r="C159" s="40">
        <v>1210</v>
      </c>
      <c r="D159" s="41">
        <v>43988</v>
      </c>
      <c r="E159" s="42" t="s">
        <v>10</v>
      </c>
      <c r="F159" s="39">
        <v>689</v>
      </c>
      <c r="G159" s="43">
        <v>34.450000000000003</v>
      </c>
    </row>
    <row r="160" spans="1:7" x14ac:dyDescent="0.3">
      <c r="A160" s="39" t="s">
        <v>8</v>
      </c>
      <c r="B160" s="39" t="s">
        <v>240</v>
      </c>
      <c r="C160" s="40">
        <v>1210</v>
      </c>
      <c r="D160" s="41">
        <v>43988</v>
      </c>
      <c r="E160" s="42" t="s">
        <v>10</v>
      </c>
      <c r="F160" s="39">
        <v>1570</v>
      </c>
      <c r="G160" s="43">
        <v>78.5</v>
      </c>
    </row>
    <row r="161" spans="1:7" x14ac:dyDescent="0.3">
      <c r="A161" s="39" t="s">
        <v>8</v>
      </c>
      <c r="B161" s="39" t="s">
        <v>16</v>
      </c>
      <c r="C161" s="40">
        <v>1008</v>
      </c>
      <c r="D161" s="41">
        <v>44019</v>
      </c>
      <c r="E161" s="42" t="s">
        <v>10</v>
      </c>
      <c r="F161" s="39">
        <v>1369.5</v>
      </c>
      <c r="G161" s="43">
        <v>68.475000000000009</v>
      </c>
    </row>
    <row r="162" spans="1:7" x14ac:dyDescent="0.3">
      <c r="A162" s="39" t="s">
        <v>8</v>
      </c>
      <c r="B162" s="39" t="s">
        <v>17</v>
      </c>
      <c r="C162" s="40">
        <v>1210</v>
      </c>
      <c r="D162" s="41">
        <v>44114</v>
      </c>
      <c r="E162" s="42" t="s">
        <v>10</v>
      </c>
      <c r="F162" s="39">
        <v>2009</v>
      </c>
      <c r="G162" s="43">
        <v>100.45</v>
      </c>
    </row>
    <row r="163" spans="1:7" x14ac:dyDescent="0.3">
      <c r="A163" s="39" t="s">
        <v>8</v>
      </c>
      <c r="B163" s="39" t="s">
        <v>18</v>
      </c>
      <c r="C163" s="40">
        <v>1210</v>
      </c>
      <c r="D163" s="41">
        <v>44114</v>
      </c>
      <c r="E163" s="42" t="s">
        <v>10</v>
      </c>
      <c r="F163" s="39">
        <v>1945</v>
      </c>
      <c r="G163" s="43">
        <v>97.25</v>
      </c>
    </row>
    <row r="164" spans="1:7" x14ac:dyDescent="0.3">
      <c r="A164" s="39" t="s">
        <v>8</v>
      </c>
      <c r="B164" s="39" t="s">
        <v>19</v>
      </c>
      <c r="C164" s="40">
        <v>1004</v>
      </c>
      <c r="D164" s="41">
        <v>44177</v>
      </c>
      <c r="E164" s="42" t="s">
        <v>10</v>
      </c>
      <c r="F164" s="39">
        <v>1287</v>
      </c>
      <c r="G164" s="43">
        <v>64.350000000000009</v>
      </c>
    </row>
    <row r="165" spans="1:7" x14ac:dyDescent="0.3">
      <c r="A165" s="39" t="s">
        <v>8</v>
      </c>
      <c r="B165" s="39" t="s">
        <v>31</v>
      </c>
      <c r="C165" s="40">
        <v>1008</v>
      </c>
      <c r="D165" s="41">
        <v>44177</v>
      </c>
      <c r="E165" s="42" t="s">
        <v>10</v>
      </c>
      <c r="F165" s="39">
        <v>1706</v>
      </c>
      <c r="G165" s="43">
        <v>85.300000000000011</v>
      </c>
    </row>
    <row r="166" spans="1:7" x14ac:dyDescent="0.3">
      <c r="A166" s="39" t="s">
        <v>8</v>
      </c>
      <c r="B166" s="39" t="s">
        <v>32</v>
      </c>
      <c r="C166" s="40">
        <v>1310</v>
      </c>
      <c r="D166" s="41">
        <v>44114</v>
      </c>
      <c r="E166" s="42" t="s">
        <v>10</v>
      </c>
      <c r="F166" s="39">
        <v>2009</v>
      </c>
      <c r="G166" s="43">
        <v>100.45</v>
      </c>
    </row>
    <row r="167" spans="1:7" x14ac:dyDescent="0.3">
      <c r="A167" s="39" t="s">
        <v>8</v>
      </c>
      <c r="B167" s="39" t="s">
        <v>33</v>
      </c>
      <c r="C167" s="40">
        <v>1001</v>
      </c>
      <c r="D167" s="41">
        <v>43863</v>
      </c>
      <c r="E167" s="42" t="s">
        <v>10</v>
      </c>
      <c r="F167" s="39">
        <v>2844</v>
      </c>
      <c r="G167" s="43">
        <v>142.20000000000002</v>
      </c>
    </row>
    <row r="168" spans="1:7" x14ac:dyDescent="0.3">
      <c r="A168" s="39" t="s">
        <v>8</v>
      </c>
      <c r="B168" s="39" t="s">
        <v>34</v>
      </c>
      <c r="C168" s="40">
        <v>1210</v>
      </c>
      <c r="D168" s="41">
        <v>43925</v>
      </c>
      <c r="E168" s="42" t="s">
        <v>10</v>
      </c>
      <c r="F168" s="39">
        <v>1916</v>
      </c>
      <c r="G168" s="43">
        <v>95.800000000000011</v>
      </c>
    </row>
    <row r="169" spans="1:7" x14ac:dyDescent="0.3">
      <c r="A169" s="39" t="s">
        <v>8</v>
      </c>
      <c r="B169" s="39" t="s">
        <v>242</v>
      </c>
      <c r="C169" s="40">
        <v>1210</v>
      </c>
      <c r="D169" s="41">
        <v>43988</v>
      </c>
      <c r="E169" s="42" t="s">
        <v>10</v>
      </c>
      <c r="F169" s="39">
        <v>1570</v>
      </c>
      <c r="G169" s="43">
        <v>78.5</v>
      </c>
    </row>
    <row r="170" spans="1:7" x14ac:dyDescent="0.3">
      <c r="A170" s="39" t="s">
        <v>8</v>
      </c>
      <c r="B170" s="39" t="s">
        <v>35</v>
      </c>
      <c r="C170" s="40">
        <v>1310</v>
      </c>
      <c r="D170" s="41">
        <v>44051</v>
      </c>
      <c r="E170" s="42" t="s">
        <v>10</v>
      </c>
      <c r="F170" s="39">
        <v>1874</v>
      </c>
      <c r="G170" s="43">
        <v>93.7</v>
      </c>
    </row>
    <row r="171" spans="1:7" x14ac:dyDescent="0.3">
      <c r="A171" s="39" t="s">
        <v>8</v>
      </c>
      <c r="B171" s="39" t="s">
        <v>14</v>
      </c>
      <c r="C171" s="40">
        <v>1310</v>
      </c>
      <c r="D171" s="41">
        <v>44051</v>
      </c>
      <c r="E171" s="42" t="s">
        <v>10</v>
      </c>
      <c r="F171" s="39">
        <v>1642</v>
      </c>
      <c r="G171" s="43">
        <v>82.100000000000009</v>
      </c>
    </row>
    <row r="172" spans="1:7" x14ac:dyDescent="0.3">
      <c r="A172" s="39" t="s">
        <v>8</v>
      </c>
      <c r="B172" s="39" t="s">
        <v>15</v>
      </c>
      <c r="C172" s="40">
        <v>1310</v>
      </c>
      <c r="D172" s="41">
        <v>44114</v>
      </c>
      <c r="E172" s="42" t="s">
        <v>10</v>
      </c>
      <c r="F172" s="39">
        <v>1945</v>
      </c>
      <c r="G172" s="43">
        <v>97.25</v>
      </c>
    </row>
    <row r="173" spans="1:7" x14ac:dyDescent="0.3">
      <c r="A173" s="39" t="s">
        <v>8</v>
      </c>
      <c r="B173" s="39" t="s">
        <v>240</v>
      </c>
      <c r="C173" s="40">
        <v>1001</v>
      </c>
      <c r="D173" s="41">
        <v>43956</v>
      </c>
      <c r="E173" s="42" t="s">
        <v>10</v>
      </c>
      <c r="F173" s="39">
        <v>831</v>
      </c>
      <c r="G173" s="43">
        <v>41.550000000000004</v>
      </c>
    </row>
    <row r="174" spans="1:7" x14ac:dyDescent="0.3">
      <c r="A174" s="39" t="s">
        <v>8</v>
      </c>
      <c r="B174" s="39" t="s">
        <v>16</v>
      </c>
      <c r="C174" s="40">
        <v>1001</v>
      </c>
      <c r="D174" s="41">
        <v>44083</v>
      </c>
      <c r="E174" s="42" t="s">
        <v>10</v>
      </c>
      <c r="F174" s="39">
        <v>1760</v>
      </c>
      <c r="G174" s="43">
        <v>88</v>
      </c>
    </row>
    <row r="175" spans="1:7" x14ac:dyDescent="0.3">
      <c r="A175" s="39" t="s">
        <v>8</v>
      </c>
      <c r="B175" s="39" t="s">
        <v>17</v>
      </c>
      <c r="C175" s="40">
        <v>1001</v>
      </c>
      <c r="D175" s="41">
        <v>43925</v>
      </c>
      <c r="E175" s="42" t="s">
        <v>10</v>
      </c>
      <c r="F175" s="39">
        <v>3850.5</v>
      </c>
      <c r="G175" s="43">
        <v>192.52500000000001</v>
      </c>
    </row>
    <row r="176" spans="1:7" x14ac:dyDescent="0.3">
      <c r="A176" s="39" t="s">
        <v>8</v>
      </c>
      <c r="B176" s="39" t="s">
        <v>18</v>
      </c>
      <c r="C176" s="40">
        <v>1008</v>
      </c>
      <c r="D176" s="41">
        <v>43831</v>
      </c>
      <c r="E176" s="42" t="s">
        <v>10</v>
      </c>
      <c r="F176" s="39">
        <v>2479</v>
      </c>
      <c r="G176" s="43">
        <v>123.95</v>
      </c>
    </row>
    <row r="177" spans="1:7" x14ac:dyDescent="0.3">
      <c r="A177" s="39" t="s">
        <v>8</v>
      </c>
      <c r="B177" s="39" t="s">
        <v>19</v>
      </c>
      <c r="C177" s="40">
        <v>1008</v>
      </c>
      <c r="D177" s="41">
        <v>44114</v>
      </c>
      <c r="E177" s="42" t="s">
        <v>10</v>
      </c>
      <c r="F177" s="39">
        <v>2031</v>
      </c>
      <c r="G177" s="43">
        <v>101.55000000000001</v>
      </c>
    </row>
    <row r="178" spans="1:7" x14ac:dyDescent="0.3">
      <c r="A178" s="39" t="s">
        <v>8</v>
      </c>
      <c r="B178" s="39" t="s">
        <v>22</v>
      </c>
      <c r="C178" s="40">
        <v>1210</v>
      </c>
      <c r="D178" s="41">
        <v>44114</v>
      </c>
      <c r="E178" s="42" t="s">
        <v>10</v>
      </c>
      <c r="F178" s="39">
        <v>2031</v>
      </c>
      <c r="G178" s="43">
        <v>101.55000000000001</v>
      </c>
    </row>
    <row r="179" spans="1:7" x14ac:dyDescent="0.3">
      <c r="A179" s="39" t="s">
        <v>8</v>
      </c>
      <c r="B179" s="39" t="s">
        <v>22</v>
      </c>
      <c r="C179" s="40">
        <v>1210</v>
      </c>
      <c r="D179" s="41">
        <v>44177</v>
      </c>
      <c r="E179" s="42" t="s">
        <v>10</v>
      </c>
      <c r="F179" s="39">
        <v>2261</v>
      </c>
      <c r="G179" s="43">
        <v>113.05000000000001</v>
      </c>
    </row>
    <row r="180" spans="1:7" x14ac:dyDescent="0.3">
      <c r="A180" s="39" t="s">
        <v>8</v>
      </c>
      <c r="B180" s="39" t="s">
        <v>22</v>
      </c>
      <c r="C180" s="40">
        <v>1310</v>
      </c>
      <c r="D180" s="41">
        <v>44083</v>
      </c>
      <c r="E180" s="42" t="s">
        <v>10</v>
      </c>
      <c r="F180" s="39">
        <v>736</v>
      </c>
      <c r="G180" s="43">
        <v>36.800000000000004</v>
      </c>
    </row>
    <row r="181" spans="1:7" x14ac:dyDescent="0.3">
      <c r="A181" s="39" t="s">
        <v>8</v>
      </c>
      <c r="B181" s="39" t="s">
        <v>22</v>
      </c>
      <c r="C181" s="40">
        <v>1310</v>
      </c>
      <c r="D181" s="41">
        <v>44114</v>
      </c>
      <c r="E181" s="42" t="s">
        <v>10</v>
      </c>
      <c r="F181" s="39">
        <v>2851</v>
      </c>
      <c r="G181" s="43">
        <v>142.55000000000001</v>
      </c>
    </row>
    <row r="182" spans="1:7" x14ac:dyDescent="0.3">
      <c r="A182" s="39" t="s">
        <v>8</v>
      </c>
      <c r="B182" s="39" t="s">
        <v>22</v>
      </c>
      <c r="C182" s="40">
        <v>1004</v>
      </c>
      <c r="D182" s="41">
        <v>44114</v>
      </c>
      <c r="E182" s="42" t="s">
        <v>10</v>
      </c>
      <c r="F182" s="39">
        <v>2021</v>
      </c>
      <c r="G182" s="43">
        <v>101.05000000000001</v>
      </c>
    </row>
    <row r="183" spans="1:7" x14ac:dyDescent="0.3">
      <c r="A183" s="39" t="s">
        <v>8</v>
      </c>
      <c r="B183" s="39" t="s">
        <v>22</v>
      </c>
      <c r="C183" s="40">
        <v>1310</v>
      </c>
      <c r="D183" s="41">
        <v>44177</v>
      </c>
      <c r="E183" s="42" t="s">
        <v>10</v>
      </c>
      <c r="F183" s="39">
        <v>274</v>
      </c>
      <c r="G183" s="43">
        <v>13.700000000000001</v>
      </c>
    </row>
    <row r="184" spans="1:7" x14ac:dyDescent="0.3">
      <c r="A184" s="39" t="s">
        <v>8</v>
      </c>
      <c r="B184" s="39" t="s">
        <v>22</v>
      </c>
      <c r="C184" s="40">
        <v>1004</v>
      </c>
      <c r="D184" s="41">
        <v>43893</v>
      </c>
      <c r="E184" s="42" t="s">
        <v>10</v>
      </c>
      <c r="F184" s="39">
        <v>1967</v>
      </c>
      <c r="G184" s="43">
        <v>98.350000000000009</v>
      </c>
    </row>
    <row r="185" spans="1:7" x14ac:dyDescent="0.3">
      <c r="A185" s="39" t="s">
        <v>8</v>
      </c>
      <c r="B185" s="39" t="s">
        <v>30</v>
      </c>
      <c r="C185" s="40">
        <v>1210</v>
      </c>
      <c r="D185" s="41">
        <v>44051</v>
      </c>
      <c r="E185" s="42" t="s">
        <v>10</v>
      </c>
      <c r="F185" s="39">
        <v>1859</v>
      </c>
      <c r="G185" s="43">
        <v>92.95</v>
      </c>
    </row>
    <row r="186" spans="1:7" x14ac:dyDescent="0.3">
      <c r="A186" s="39" t="s">
        <v>8</v>
      </c>
      <c r="B186" s="39" t="s">
        <v>9</v>
      </c>
      <c r="C186" s="40">
        <v>1310</v>
      </c>
      <c r="D186" s="41">
        <v>44114</v>
      </c>
      <c r="E186" s="42" t="s">
        <v>10</v>
      </c>
      <c r="F186" s="39">
        <v>2851</v>
      </c>
      <c r="G186" s="43">
        <v>142.55000000000001</v>
      </c>
    </row>
    <row r="187" spans="1:7" x14ac:dyDescent="0.3">
      <c r="A187" s="39" t="s">
        <v>8</v>
      </c>
      <c r="B187" s="39" t="s">
        <v>11</v>
      </c>
      <c r="C187" s="40">
        <v>1001</v>
      </c>
      <c r="D187" s="41">
        <v>44114</v>
      </c>
      <c r="E187" s="42" t="s">
        <v>10</v>
      </c>
      <c r="F187" s="39">
        <v>2021</v>
      </c>
      <c r="G187" s="43">
        <v>101.05000000000001</v>
      </c>
    </row>
    <row r="188" spans="1:7" x14ac:dyDescent="0.3">
      <c r="A188" s="39" t="s">
        <v>8</v>
      </c>
      <c r="B188" s="39" t="s">
        <v>12</v>
      </c>
      <c r="C188" s="40">
        <v>1004</v>
      </c>
      <c r="D188" s="41">
        <v>44177</v>
      </c>
      <c r="E188" s="42" t="s">
        <v>10</v>
      </c>
      <c r="F188" s="39">
        <v>1138</v>
      </c>
      <c r="G188" s="43">
        <v>56.900000000000006</v>
      </c>
    </row>
    <row r="189" spans="1:7" x14ac:dyDescent="0.3">
      <c r="A189" s="39" t="s">
        <v>8</v>
      </c>
      <c r="B189" s="39" t="s">
        <v>13</v>
      </c>
      <c r="C189" s="40">
        <v>1008</v>
      </c>
      <c r="D189" s="41">
        <v>43831</v>
      </c>
      <c r="E189" s="42" t="s">
        <v>10</v>
      </c>
      <c r="F189" s="39">
        <v>4251</v>
      </c>
      <c r="G189" s="43">
        <v>212.55</v>
      </c>
    </row>
    <row r="190" spans="1:7" x14ac:dyDescent="0.3">
      <c r="A190" s="39" t="s">
        <v>8</v>
      </c>
      <c r="B190" s="39" t="s">
        <v>14</v>
      </c>
      <c r="C190" s="40">
        <v>1004</v>
      </c>
      <c r="D190" s="41">
        <v>43893</v>
      </c>
      <c r="E190" s="42" t="s">
        <v>10</v>
      </c>
      <c r="F190" s="39">
        <v>795</v>
      </c>
      <c r="G190" s="43">
        <v>39.75</v>
      </c>
    </row>
    <row r="191" spans="1:7" x14ac:dyDescent="0.3">
      <c r="A191" s="39" t="s">
        <v>8</v>
      </c>
      <c r="B191" s="39" t="s">
        <v>15</v>
      </c>
      <c r="C191" s="40">
        <v>1004</v>
      </c>
      <c r="D191" s="41">
        <v>43925</v>
      </c>
      <c r="E191" s="42" t="s">
        <v>10</v>
      </c>
      <c r="F191" s="39">
        <v>1414.5</v>
      </c>
      <c r="G191" s="43">
        <v>70.725000000000009</v>
      </c>
    </row>
    <row r="192" spans="1:7" x14ac:dyDescent="0.3">
      <c r="A192" s="39" t="s">
        <v>8</v>
      </c>
      <c r="B192" s="39" t="s">
        <v>240</v>
      </c>
      <c r="C192" s="40">
        <v>1008</v>
      </c>
      <c r="D192" s="41">
        <v>43956</v>
      </c>
      <c r="E192" s="42" t="s">
        <v>10</v>
      </c>
      <c r="F192" s="39">
        <v>2918</v>
      </c>
      <c r="G192" s="43">
        <v>145.9</v>
      </c>
    </row>
    <row r="193" spans="1:7" x14ac:dyDescent="0.3">
      <c r="A193" s="39" t="s">
        <v>8</v>
      </c>
      <c r="B193" s="39" t="s">
        <v>16</v>
      </c>
      <c r="C193" s="40">
        <v>1004</v>
      </c>
      <c r="D193" s="41">
        <v>44019</v>
      </c>
      <c r="E193" s="42" t="s">
        <v>10</v>
      </c>
      <c r="F193" s="39">
        <v>3450</v>
      </c>
      <c r="G193" s="43">
        <v>172.5</v>
      </c>
    </row>
    <row r="194" spans="1:7" x14ac:dyDescent="0.3">
      <c r="A194" s="39" t="s">
        <v>8</v>
      </c>
      <c r="B194" s="39" t="s">
        <v>17</v>
      </c>
      <c r="C194" s="40">
        <v>1310</v>
      </c>
      <c r="D194" s="41">
        <v>44019</v>
      </c>
      <c r="E194" s="42" t="s">
        <v>10</v>
      </c>
      <c r="F194" s="39">
        <v>2988</v>
      </c>
      <c r="G194" s="43">
        <v>149.4</v>
      </c>
    </row>
    <row r="195" spans="1:7" x14ac:dyDescent="0.3">
      <c r="A195" s="39" t="s">
        <v>8</v>
      </c>
      <c r="B195" s="39" t="s">
        <v>18</v>
      </c>
      <c r="C195" s="40">
        <v>1004</v>
      </c>
      <c r="D195" s="41">
        <v>44083</v>
      </c>
      <c r="E195" s="42" t="s">
        <v>20</v>
      </c>
      <c r="F195" s="39">
        <v>218</v>
      </c>
      <c r="G195" s="43">
        <v>10.9</v>
      </c>
    </row>
    <row r="196" spans="1:7" x14ac:dyDescent="0.3">
      <c r="A196" s="39" t="s">
        <v>8</v>
      </c>
      <c r="B196" s="39" t="s">
        <v>19</v>
      </c>
      <c r="C196" s="40">
        <v>1001</v>
      </c>
      <c r="D196" s="41">
        <v>44083</v>
      </c>
      <c r="E196" s="42" t="s">
        <v>10</v>
      </c>
      <c r="F196" s="39">
        <v>2074</v>
      </c>
      <c r="G196" s="43">
        <v>103.7</v>
      </c>
    </row>
    <row r="197" spans="1:7" x14ac:dyDescent="0.3">
      <c r="A197" s="39" t="s">
        <v>8</v>
      </c>
      <c r="B197" s="39" t="s">
        <v>31</v>
      </c>
      <c r="C197" s="40">
        <v>1210</v>
      </c>
      <c r="D197" s="41">
        <v>44083</v>
      </c>
      <c r="E197" s="42" t="s">
        <v>10</v>
      </c>
      <c r="F197" s="39">
        <v>1056</v>
      </c>
      <c r="G197" s="43">
        <v>52.800000000000004</v>
      </c>
    </row>
    <row r="198" spans="1:7" x14ac:dyDescent="0.3">
      <c r="A198" s="39" t="s">
        <v>8</v>
      </c>
      <c r="B198" s="39" t="s">
        <v>32</v>
      </c>
      <c r="C198" s="40">
        <v>1210</v>
      </c>
      <c r="D198" s="41">
        <v>44114</v>
      </c>
      <c r="E198" s="42" t="s">
        <v>10</v>
      </c>
      <c r="F198" s="39">
        <v>671</v>
      </c>
      <c r="G198" s="43">
        <v>33.550000000000004</v>
      </c>
    </row>
    <row r="199" spans="1:7" x14ac:dyDescent="0.3">
      <c r="A199" s="39" t="s">
        <v>8</v>
      </c>
      <c r="B199" s="39" t="s">
        <v>33</v>
      </c>
      <c r="C199" s="40">
        <v>1210</v>
      </c>
      <c r="D199" s="41">
        <v>44114</v>
      </c>
      <c r="E199" s="42" t="s">
        <v>10</v>
      </c>
      <c r="F199" s="39">
        <v>1514</v>
      </c>
      <c r="G199" s="43">
        <v>75.7</v>
      </c>
    </row>
    <row r="200" spans="1:7" x14ac:dyDescent="0.3">
      <c r="A200" s="39" t="s">
        <v>8</v>
      </c>
      <c r="B200" s="39" t="s">
        <v>34</v>
      </c>
      <c r="C200" s="40">
        <v>1310</v>
      </c>
      <c r="D200" s="41">
        <v>44177</v>
      </c>
      <c r="E200" s="42" t="s">
        <v>10</v>
      </c>
      <c r="F200" s="39">
        <v>274</v>
      </c>
      <c r="G200" s="43">
        <v>13.700000000000001</v>
      </c>
    </row>
    <row r="201" spans="1:7" x14ac:dyDescent="0.3">
      <c r="A201" s="39" t="s">
        <v>8</v>
      </c>
      <c r="B201" s="39" t="s">
        <v>242</v>
      </c>
      <c r="C201" s="40">
        <v>1310</v>
      </c>
      <c r="D201" s="41">
        <v>44177</v>
      </c>
      <c r="E201" s="42" t="s">
        <v>10</v>
      </c>
      <c r="F201" s="39">
        <v>1138</v>
      </c>
      <c r="G201" s="43">
        <v>56.900000000000006</v>
      </c>
    </row>
    <row r="202" spans="1:7" x14ac:dyDescent="0.3">
      <c r="A202" s="39" t="s">
        <v>8</v>
      </c>
      <c r="B202" s="39" t="s">
        <v>35</v>
      </c>
      <c r="C202" s="40">
        <v>1310</v>
      </c>
      <c r="D202" s="41">
        <v>43893</v>
      </c>
      <c r="E202" s="42" t="s">
        <v>10</v>
      </c>
      <c r="F202" s="39">
        <v>1465</v>
      </c>
      <c r="G202" s="43">
        <v>73.25</v>
      </c>
    </row>
    <row r="203" spans="1:7" x14ac:dyDescent="0.3">
      <c r="A203" s="39" t="s">
        <v>8</v>
      </c>
      <c r="B203" s="39" t="s">
        <v>14</v>
      </c>
      <c r="C203" s="40">
        <v>1008</v>
      </c>
      <c r="D203" s="41">
        <v>44083</v>
      </c>
      <c r="E203" s="42" t="s">
        <v>10</v>
      </c>
      <c r="F203" s="39">
        <v>2646</v>
      </c>
      <c r="G203" s="43">
        <v>132.30000000000001</v>
      </c>
    </row>
    <row r="204" spans="1:7" x14ac:dyDescent="0.3">
      <c r="A204" s="39" t="s">
        <v>8</v>
      </c>
      <c r="B204" s="39" t="s">
        <v>15</v>
      </c>
      <c r="C204" s="40">
        <v>1004</v>
      </c>
      <c r="D204" s="41">
        <v>44114</v>
      </c>
      <c r="E204" s="42" t="s">
        <v>10</v>
      </c>
      <c r="F204" s="39">
        <v>2177</v>
      </c>
      <c r="G204" s="43">
        <v>108.85000000000001</v>
      </c>
    </row>
    <row r="205" spans="1:7" x14ac:dyDescent="0.3">
      <c r="A205" s="39" t="s">
        <v>8</v>
      </c>
      <c r="B205" s="39" t="s">
        <v>240</v>
      </c>
      <c r="C205" s="40">
        <v>1210</v>
      </c>
      <c r="D205" s="41">
        <v>43956</v>
      </c>
      <c r="E205" s="42" t="s">
        <v>10</v>
      </c>
      <c r="F205" s="39">
        <v>866</v>
      </c>
      <c r="G205" s="43">
        <v>43.300000000000004</v>
      </c>
    </row>
    <row r="206" spans="1:7" x14ac:dyDescent="0.3">
      <c r="A206" s="39" t="s">
        <v>8</v>
      </c>
      <c r="B206" s="39" t="s">
        <v>16</v>
      </c>
      <c r="C206" s="40">
        <v>1310</v>
      </c>
      <c r="D206" s="41">
        <v>44083</v>
      </c>
      <c r="E206" s="42" t="s">
        <v>10</v>
      </c>
      <c r="F206" s="39">
        <v>349</v>
      </c>
      <c r="G206" s="43">
        <v>17.45</v>
      </c>
    </row>
    <row r="207" spans="1:7" x14ac:dyDescent="0.3">
      <c r="A207" s="39" t="s">
        <v>8</v>
      </c>
      <c r="B207" s="39" t="s">
        <v>17</v>
      </c>
      <c r="C207" s="40">
        <v>1310</v>
      </c>
      <c r="D207" s="41">
        <v>44114</v>
      </c>
      <c r="E207" s="42" t="s">
        <v>10</v>
      </c>
      <c r="F207" s="39">
        <v>2177</v>
      </c>
      <c r="G207" s="43">
        <v>108.85000000000001</v>
      </c>
    </row>
    <row r="208" spans="1:7" x14ac:dyDescent="0.3">
      <c r="A208" s="39" t="s">
        <v>8</v>
      </c>
      <c r="B208" s="39" t="s">
        <v>18</v>
      </c>
      <c r="C208" s="40">
        <v>1310</v>
      </c>
      <c r="D208" s="41">
        <v>44114</v>
      </c>
      <c r="E208" s="42" t="s">
        <v>10</v>
      </c>
      <c r="F208" s="39">
        <v>1514</v>
      </c>
      <c r="G208" s="43">
        <v>75.7</v>
      </c>
    </row>
    <row r="209" spans="1:7" x14ac:dyDescent="0.3">
      <c r="A209" s="39" t="s">
        <v>8</v>
      </c>
      <c r="B209" s="39" t="s">
        <v>19</v>
      </c>
      <c r="C209" s="40">
        <v>1004</v>
      </c>
      <c r="D209" s="41">
        <v>43863</v>
      </c>
      <c r="E209" s="42" t="s">
        <v>10</v>
      </c>
      <c r="F209" s="39">
        <v>1865</v>
      </c>
      <c r="G209" s="43">
        <v>93.25</v>
      </c>
    </row>
    <row r="210" spans="1:7" x14ac:dyDescent="0.3">
      <c r="A210" s="39" t="s">
        <v>8</v>
      </c>
      <c r="B210" s="39" t="s">
        <v>23</v>
      </c>
      <c r="C210" s="40">
        <v>1310</v>
      </c>
      <c r="D210" s="41">
        <v>43925</v>
      </c>
      <c r="E210" s="42" t="s">
        <v>10</v>
      </c>
      <c r="F210" s="39">
        <v>1074</v>
      </c>
      <c r="G210" s="43">
        <v>53.7</v>
      </c>
    </row>
    <row r="211" spans="1:7" x14ac:dyDescent="0.3">
      <c r="A211" s="39" t="s">
        <v>8</v>
      </c>
      <c r="B211" s="39" t="s">
        <v>24</v>
      </c>
      <c r="C211" s="40">
        <v>1008</v>
      </c>
      <c r="D211" s="41">
        <v>44083</v>
      </c>
      <c r="E211" s="42" t="s">
        <v>10</v>
      </c>
      <c r="F211" s="39">
        <v>1907</v>
      </c>
      <c r="G211" s="43">
        <v>95.350000000000009</v>
      </c>
    </row>
    <row r="212" spans="1:7" x14ac:dyDescent="0.3">
      <c r="A212" s="39" t="s">
        <v>8</v>
      </c>
      <c r="B212" s="39" t="s">
        <v>25</v>
      </c>
      <c r="C212" s="40">
        <v>1210</v>
      </c>
      <c r="D212" s="41">
        <v>44114</v>
      </c>
      <c r="E212" s="42" t="s">
        <v>10</v>
      </c>
      <c r="F212" s="39">
        <v>671</v>
      </c>
      <c r="G212" s="43">
        <v>33.550000000000004</v>
      </c>
    </row>
    <row r="213" spans="1:7" x14ac:dyDescent="0.3">
      <c r="A213" s="39" t="s">
        <v>8</v>
      </c>
      <c r="B213" s="39" t="s">
        <v>26</v>
      </c>
      <c r="C213" s="40">
        <v>1001</v>
      </c>
      <c r="D213" s="41">
        <v>44177</v>
      </c>
      <c r="E213" s="42" t="s">
        <v>10</v>
      </c>
      <c r="F213" s="39">
        <v>1778</v>
      </c>
      <c r="G213" s="43">
        <v>88.9</v>
      </c>
    </row>
    <row r="214" spans="1:7" x14ac:dyDescent="0.3">
      <c r="A214" s="39" t="s">
        <v>8</v>
      </c>
      <c r="B214" s="39" t="s">
        <v>27</v>
      </c>
      <c r="C214" s="40">
        <v>1004</v>
      </c>
      <c r="D214" s="41">
        <v>44114</v>
      </c>
      <c r="E214" s="42" t="s">
        <v>10</v>
      </c>
      <c r="F214" s="39">
        <v>1159</v>
      </c>
      <c r="G214" s="43">
        <v>57.95</v>
      </c>
    </row>
    <row r="215" spans="1:7" x14ac:dyDescent="0.3">
      <c r="A215" s="39" t="s">
        <v>8</v>
      </c>
      <c r="B215" s="39" t="s">
        <v>28</v>
      </c>
      <c r="C215" s="40">
        <v>1008</v>
      </c>
      <c r="D215" s="41">
        <v>43831</v>
      </c>
      <c r="E215" s="42" t="s">
        <v>10</v>
      </c>
      <c r="F215" s="39">
        <v>1372</v>
      </c>
      <c r="G215" s="43">
        <v>68.600000000000009</v>
      </c>
    </row>
    <row r="216" spans="1:7" x14ac:dyDescent="0.3">
      <c r="A216" s="39" t="s">
        <v>8</v>
      </c>
      <c r="B216" s="39" t="s">
        <v>29</v>
      </c>
      <c r="C216" s="40">
        <v>1008</v>
      </c>
      <c r="D216" s="41">
        <v>44083</v>
      </c>
      <c r="E216" s="42" t="s">
        <v>10</v>
      </c>
      <c r="F216" s="39">
        <v>2349</v>
      </c>
      <c r="G216" s="43">
        <v>117.45</v>
      </c>
    </row>
    <row r="217" spans="1:7" x14ac:dyDescent="0.3">
      <c r="A217" s="39" t="s">
        <v>8</v>
      </c>
      <c r="B217" s="39" t="s">
        <v>30</v>
      </c>
      <c r="C217" s="40">
        <v>1210</v>
      </c>
      <c r="D217" s="41">
        <v>44114</v>
      </c>
      <c r="E217" s="42" t="s">
        <v>10</v>
      </c>
      <c r="F217" s="39">
        <v>2689</v>
      </c>
      <c r="G217" s="43">
        <v>134.45000000000002</v>
      </c>
    </row>
    <row r="218" spans="1:7" x14ac:dyDescent="0.3">
      <c r="A218" s="39" t="s">
        <v>8</v>
      </c>
      <c r="B218" s="39" t="s">
        <v>9</v>
      </c>
      <c r="C218" s="40">
        <v>1210</v>
      </c>
      <c r="D218" s="41">
        <v>44177</v>
      </c>
      <c r="E218" s="42" t="s">
        <v>10</v>
      </c>
      <c r="F218" s="39">
        <v>2431</v>
      </c>
      <c r="G218" s="43">
        <v>121.55000000000001</v>
      </c>
    </row>
    <row r="219" spans="1:7" x14ac:dyDescent="0.3">
      <c r="A219" s="39" t="s">
        <v>8</v>
      </c>
      <c r="B219" s="39" t="s">
        <v>11</v>
      </c>
      <c r="C219" s="40">
        <v>1008</v>
      </c>
      <c r="D219" s="41">
        <v>44177</v>
      </c>
      <c r="E219" s="42" t="s">
        <v>10</v>
      </c>
      <c r="F219" s="39">
        <v>2431</v>
      </c>
      <c r="G219" s="43">
        <v>121.55000000000001</v>
      </c>
    </row>
    <row r="220" spans="1:7" x14ac:dyDescent="0.3">
      <c r="A220" s="39" t="s">
        <v>8</v>
      </c>
      <c r="B220" s="39" t="s">
        <v>12</v>
      </c>
      <c r="C220" s="40">
        <v>1310</v>
      </c>
      <c r="D220" s="41">
        <v>44114</v>
      </c>
      <c r="E220" s="42" t="s">
        <v>10</v>
      </c>
      <c r="F220" s="39">
        <v>2689</v>
      </c>
      <c r="G220" s="43">
        <v>134.45000000000002</v>
      </c>
    </row>
    <row r="221" spans="1:7" x14ac:dyDescent="0.3">
      <c r="A221" s="39" t="s">
        <v>8</v>
      </c>
      <c r="B221" s="39" t="s">
        <v>13</v>
      </c>
      <c r="C221" s="40">
        <v>1004</v>
      </c>
      <c r="D221" s="41">
        <v>44019</v>
      </c>
      <c r="E221" s="42" t="s">
        <v>10</v>
      </c>
      <c r="F221" s="39">
        <v>1683</v>
      </c>
      <c r="G221" s="43">
        <v>84.15</v>
      </c>
    </row>
    <row r="222" spans="1:7" x14ac:dyDescent="0.3">
      <c r="A222" s="39" t="s">
        <v>8</v>
      </c>
      <c r="B222" s="39" t="s">
        <v>14</v>
      </c>
      <c r="C222" s="40">
        <v>1310</v>
      </c>
      <c r="D222" s="41">
        <v>44051</v>
      </c>
      <c r="E222" s="42" t="s">
        <v>10</v>
      </c>
      <c r="F222" s="39">
        <v>1123</v>
      </c>
      <c r="G222" s="43">
        <v>56.150000000000006</v>
      </c>
    </row>
    <row r="223" spans="1:7" x14ac:dyDescent="0.3">
      <c r="A223" s="39" t="s">
        <v>8</v>
      </c>
      <c r="B223" s="39" t="s">
        <v>15</v>
      </c>
      <c r="C223" s="40">
        <v>1004</v>
      </c>
      <c r="D223" s="41">
        <v>44114</v>
      </c>
      <c r="E223" s="42" t="s">
        <v>10</v>
      </c>
      <c r="F223" s="39">
        <v>1159</v>
      </c>
      <c r="G223" s="43">
        <v>57.95</v>
      </c>
    </row>
    <row r="224" spans="1:7" x14ac:dyDescent="0.3">
      <c r="A224" s="39" t="s">
        <v>8</v>
      </c>
      <c r="B224" s="39" t="s">
        <v>240</v>
      </c>
      <c r="C224" s="40">
        <v>1210</v>
      </c>
      <c r="D224" s="41">
        <v>43863</v>
      </c>
      <c r="E224" s="42" t="s">
        <v>10</v>
      </c>
      <c r="F224" s="39">
        <v>1865</v>
      </c>
      <c r="G224" s="43">
        <v>93.25</v>
      </c>
    </row>
    <row r="225" spans="1:7" x14ac:dyDescent="0.3">
      <c r="A225" s="39" t="s">
        <v>8</v>
      </c>
      <c r="B225" s="39" t="s">
        <v>16</v>
      </c>
      <c r="C225" s="40">
        <v>1210</v>
      </c>
      <c r="D225" s="41">
        <v>43863</v>
      </c>
      <c r="E225" s="42" t="s">
        <v>10</v>
      </c>
      <c r="F225" s="39">
        <v>1116</v>
      </c>
      <c r="G225" s="43">
        <v>55.800000000000004</v>
      </c>
    </row>
    <row r="226" spans="1:7" x14ac:dyDescent="0.3">
      <c r="A226" s="39" t="s">
        <v>8</v>
      </c>
      <c r="B226" s="39" t="s">
        <v>17</v>
      </c>
      <c r="C226" s="40">
        <v>1210</v>
      </c>
      <c r="D226" s="41">
        <v>43956</v>
      </c>
      <c r="E226" s="42" t="s">
        <v>10</v>
      </c>
      <c r="F226" s="39">
        <v>1563</v>
      </c>
      <c r="G226" s="43">
        <v>78.150000000000006</v>
      </c>
    </row>
    <row r="227" spans="1:7" x14ac:dyDescent="0.3">
      <c r="A227" s="39" t="s">
        <v>8</v>
      </c>
      <c r="B227" s="39" t="s">
        <v>18</v>
      </c>
      <c r="C227" s="40">
        <v>1310</v>
      </c>
      <c r="D227" s="41">
        <v>43988</v>
      </c>
      <c r="E227" s="42" t="s">
        <v>10</v>
      </c>
      <c r="F227" s="39">
        <v>991</v>
      </c>
      <c r="G227" s="43">
        <v>49.550000000000004</v>
      </c>
    </row>
    <row r="228" spans="1:7" x14ac:dyDescent="0.3">
      <c r="A228" s="39" t="s">
        <v>8</v>
      </c>
      <c r="B228" s="39" t="s">
        <v>19</v>
      </c>
      <c r="C228" s="40">
        <v>1310</v>
      </c>
      <c r="D228" s="41">
        <v>44146</v>
      </c>
      <c r="E228" s="42" t="s">
        <v>10</v>
      </c>
      <c r="F228" s="39">
        <v>1016</v>
      </c>
      <c r="G228" s="43">
        <v>50.800000000000004</v>
      </c>
    </row>
    <row r="229" spans="1:7" x14ac:dyDescent="0.3">
      <c r="A229" s="39" t="s">
        <v>8</v>
      </c>
      <c r="B229" s="39" t="s">
        <v>31</v>
      </c>
      <c r="C229" s="40">
        <v>1008</v>
      </c>
      <c r="D229" s="41">
        <v>44146</v>
      </c>
      <c r="E229" s="42" t="s">
        <v>10</v>
      </c>
      <c r="F229" s="39">
        <v>2791</v>
      </c>
      <c r="G229" s="43">
        <v>139.55000000000001</v>
      </c>
    </row>
    <row r="230" spans="1:7" x14ac:dyDescent="0.3">
      <c r="A230" s="39" t="s">
        <v>8</v>
      </c>
      <c r="B230" s="39" t="s">
        <v>32</v>
      </c>
      <c r="C230" s="40">
        <v>1210</v>
      </c>
      <c r="D230" s="41">
        <v>44177</v>
      </c>
      <c r="E230" s="42" t="s">
        <v>10</v>
      </c>
      <c r="F230" s="39">
        <v>570</v>
      </c>
      <c r="G230" s="43">
        <v>28.5</v>
      </c>
    </row>
    <row r="231" spans="1:7" x14ac:dyDescent="0.3">
      <c r="A231" s="39" t="s">
        <v>8</v>
      </c>
      <c r="B231" s="39" t="s">
        <v>33</v>
      </c>
      <c r="C231" s="40">
        <v>1004</v>
      </c>
      <c r="D231" s="41">
        <v>44177</v>
      </c>
      <c r="E231" s="42" t="s">
        <v>10</v>
      </c>
      <c r="F231" s="39">
        <v>2487</v>
      </c>
      <c r="G231" s="43">
        <v>124.35000000000001</v>
      </c>
    </row>
    <row r="232" spans="1:7" x14ac:dyDescent="0.3">
      <c r="A232" s="39" t="s">
        <v>8</v>
      </c>
      <c r="B232" s="39" t="s">
        <v>34</v>
      </c>
      <c r="C232" s="40">
        <v>1210</v>
      </c>
      <c r="D232" s="41">
        <v>43831</v>
      </c>
      <c r="E232" s="42" t="s">
        <v>10</v>
      </c>
      <c r="F232" s="39">
        <v>1384.5</v>
      </c>
      <c r="G232" s="43">
        <v>69.225000000000009</v>
      </c>
    </row>
    <row r="233" spans="1:7" x14ac:dyDescent="0.3">
      <c r="A233" s="39" t="s">
        <v>8</v>
      </c>
      <c r="B233" s="39" t="s">
        <v>242</v>
      </c>
      <c r="C233" s="40">
        <v>1310</v>
      </c>
      <c r="D233" s="41">
        <v>44019</v>
      </c>
      <c r="E233" s="42" t="s">
        <v>10</v>
      </c>
      <c r="F233" s="39">
        <v>3627</v>
      </c>
      <c r="G233" s="43">
        <v>181.35000000000002</v>
      </c>
    </row>
    <row r="234" spans="1:7" x14ac:dyDescent="0.3">
      <c r="A234" s="39" t="s">
        <v>8</v>
      </c>
      <c r="B234" s="39" t="s">
        <v>35</v>
      </c>
      <c r="C234" s="40">
        <v>1210</v>
      </c>
      <c r="D234" s="41">
        <v>44083</v>
      </c>
      <c r="E234" s="42" t="s">
        <v>10</v>
      </c>
      <c r="F234" s="39">
        <v>720</v>
      </c>
      <c r="G234" s="43">
        <v>36</v>
      </c>
    </row>
    <row r="235" spans="1:7" x14ac:dyDescent="0.3">
      <c r="A235" s="39" t="s">
        <v>8</v>
      </c>
      <c r="B235" s="39" t="s">
        <v>14</v>
      </c>
      <c r="C235" s="40">
        <v>1004</v>
      </c>
      <c r="D235" s="41">
        <v>44146</v>
      </c>
      <c r="E235" s="42" t="s">
        <v>10</v>
      </c>
      <c r="F235" s="39">
        <v>2342</v>
      </c>
      <c r="G235" s="43">
        <v>117.10000000000001</v>
      </c>
    </row>
    <row r="236" spans="1:7" x14ac:dyDescent="0.3">
      <c r="A236" s="39" t="s">
        <v>8</v>
      </c>
      <c r="B236" s="39" t="s">
        <v>15</v>
      </c>
      <c r="C236" s="40">
        <v>1210</v>
      </c>
      <c r="D236" s="41">
        <v>44177</v>
      </c>
      <c r="E236" s="42" t="s">
        <v>10</v>
      </c>
      <c r="F236" s="39">
        <v>1100</v>
      </c>
      <c r="G236" s="43">
        <v>55</v>
      </c>
    </row>
    <row r="237" spans="1:7" x14ac:dyDescent="0.3">
      <c r="A237" s="39" t="s">
        <v>8</v>
      </c>
      <c r="B237" s="39" t="s">
        <v>240</v>
      </c>
      <c r="C237" s="40">
        <v>1210</v>
      </c>
      <c r="D237" s="41">
        <v>43863</v>
      </c>
      <c r="E237" s="42" t="s">
        <v>10</v>
      </c>
      <c r="F237" s="39">
        <v>1303</v>
      </c>
      <c r="G237" s="43">
        <v>65.150000000000006</v>
      </c>
    </row>
    <row r="238" spans="1:7" x14ac:dyDescent="0.3">
      <c r="A238" s="39" t="s">
        <v>8</v>
      </c>
      <c r="B238" s="39" t="s">
        <v>16</v>
      </c>
      <c r="C238" s="40">
        <v>1004</v>
      </c>
      <c r="D238" s="41">
        <v>43893</v>
      </c>
      <c r="E238" s="42" t="s">
        <v>10</v>
      </c>
      <c r="F238" s="39">
        <v>2992</v>
      </c>
      <c r="G238" s="43">
        <v>149.6</v>
      </c>
    </row>
    <row r="239" spans="1:7" x14ac:dyDescent="0.3">
      <c r="A239" s="39" t="s">
        <v>8</v>
      </c>
      <c r="B239" s="39" t="s">
        <v>17</v>
      </c>
      <c r="C239" s="40">
        <v>1310</v>
      </c>
      <c r="D239" s="41">
        <v>43893</v>
      </c>
      <c r="E239" s="42" t="s">
        <v>10</v>
      </c>
      <c r="F239" s="39">
        <v>2385</v>
      </c>
      <c r="G239" s="43">
        <v>119.25</v>
      </c>
    </row>
    <row r="240" spans="1:7" x14ac:dyDescent="0.3">
      <c r="A240" s="39" t="s">
        <v>8</v>
      </c>
      <c r="B240" s="39" t="s">
        <v>18</v>
      </c>
      <c r="C240" s="40">
        <v>1210</v>
      </c>
      <c r="D240" s="41">
        <v>43925</v>
      </c>
      <c r="E240" s="42" t="s">
        <v>10</v>
      </c>
      <c r="F240" s="39">
        <v>1607</v>
      </c>
      <c r="G240" s="43">
        <v>80.350000000000009</v>
      </c>
    </row>
    <row r="241" spans="1:7" x14ac:dyDescent="0.3">
      <c r="A241" s="39" t="s">
        <v>8</v>
      </c>
      <c r="B241" s="39" t="s">
        <v>19</v>
      </c>
      <c r="C241" s="40">
        <v>1310</v>
      </c>
      <c r="D241" s="41">
        <v>43956</v>
      </c>
      <c r="E241" s="42" t="s">
        <v>10</v>
      </c>
      <c r="F241" s="39">
        <v>2327</v>
      </c>
      <c r="G241" s="43">
        <v>116.35000000000001</v>
      </c>
    </row>
    <row r="242" spans="1:7" x14ac:dyDescent="0.3">
      <c r="A242" s="39" t="s">
        <v>8</v>
      </c>
      <c r="B242" s="39" t="s">
        <v>23</v>
      </c>
      <c r="C242" s="40">
        <v>1004</v>
      </c>
      <c r="D242" s="41">
        <v>43988</v>
      </c>
      <c r="E242" s="42" t="s">
        <v>10</v>
      </c>
      <c r="F242" s="39">
        <v>991</v>
      </c>
      <c r="G242" s="43">
        <v>49.550000000000004</v>
      </c>
    </row>
    <row r="243" spans="1:7" x14ac:dyDescent="0.3">
      <c r="A243" s="39" t="s">
        <v>8</v>
      </c>
      <c r="B243" s="39" t="s">
        <v>24</v>
      </c>
      <c r="C243" s="40">
        <v>1210</v>
      </c>
      <c r="D243" s="41">
        <v>43988</v>
      </c>
      <c r="E243" s="42" t="s">
        <v>10</v>
      </c>
      <c r="F243" s="39">
        <v>602</v>
      </c>
      <c r="G243" s="43">
        <v>30.1</v>
      </c>
    </row>
    <row r="244" spans="1:7" x14ac:dyDescent="0.3">
      <c r="A244" s="39" t="s">
        <v>8</v>
      </c>
      <c r="B244" s="39" t="s">
        <v>25</v>
      </c>
      <c r="C244" s="40">
        <v>1008</v>
      </c>
      <c r="D244" s="41">
        <v>44083</v>
      </c>
      <c r="E244" s="42" t="s">
        <v>10</v>
      </c>
      <c r="F244" s="39">
        <v>2620</v>
      </c>
      <c r="G244" s="43">
        <v>131</v>
      </c>
    </row>
    <row r="245" spans="1:7" x14ac:dyDescent="0.3">
      <c r="A245" s="39" t="s">
        <v>8</v>
      </c>
      <c r="B245" s="39" t="s">
        <v>26</v>
      </c>
      <c r="C245" s="40">
        <v>1001</v>
      </c>
      <c r="D245" s="41">
        <v>44114</v>
      </c>
      <c r="E245" s="42" t="s">
        <v>10</v>
      </c>
      <c r="F245" s="39">
        <v>1228</v>
      </c>
      <c r="G245" s="43">
        <v>61.400000000000006</v>
      </c>
    </row>
    <row r="246" spans="1:7" x14ac:dyDescent="0.3">
      <c r="A246" s="39" t="s">
        <v>8</v>
      </c>
      <c r="B246" s="39" t="s">
        <v>27</v>
      </c>
      <c r="C246" s="40">
        <v>1210</v>
      </c>
      <c r="D246" s="41">
        <v>44114</v>
      </c>
      <c r="E246" s="42" t="s">
        <v>10</v>
      </c>
      <c r="F246" s="39">
        <v>1389</v>
      </c>
      <c r="G246" s="43">
        <v>69.45</v>
      </c>
    </row>
    <row r="247" spans="1:7" x14ac:dyDescent="0.3">
      <c r="A247" s="39" t="s">
        <v>8</v>
      </c>
      <c r="B247" s="39" t="s">
        <v>28</v>
      </c>
      <c r="C247" s="40">
        <v>1001</v>
      </c>
      <c r="D247" s="41">
        <v>44114</v>
      </c>
      <c r="E247" s="42" t="s">
        <v>10</v>
      </c>
      <c r="F247" s="39">
        <v>861</v>
      </c>
      <c r="G247" s="43">
        <v>43.050000000000004</v>
      </c>
    </row>
    <row r="248" spans="1:7" x14ac:dyDescent="0.3">
      <c r="A248" s="39" t="s">
        <v>8</v>
      </c>
      <c r="B248" s="39" t="s">
        <v>29</v>
      </c>
      <c r="C248" s="40">
        <v>1001</v>
      </c>
      <c r="D248" s="41">
        <v>44114</v>
      </c>
      <c r="E248" s="42" t="s">
        <v>10</v>
      </c>
      <c r="F248" s="39">
        <v>704</v>
      </c>
      <c r="G248" s="43">
        <v>35.200000000000003</v>
      </c>
    </row>
    <row r="249" spans="1:7" x14ac:dyDescent="0.3">
      <c r="A249" s="39" t="s">
        <v>8</v>
      </c>
      <c r="B249" s="39" t="s">
        <v>30</v>
      </c>
      <c r="C249" s="40">
        <v>1004</v>
      </c>
      <c r="D249" s="41">
        <v>44177</v>
      </c>
      <c r="E249" s="42" t="s">
        <v>10</v>
      </c>
      <c r="F249" s="39">
        <v>1802</v>
      </c>
      <c r="G249" s="43">
        <v>90.100000000000009</v>
      </c>
    </row>
    <row r="250" spans="1:7" x14ac:dyDescent="0.3">
      <c r="A250" s="39" t="s">
        <v>8</v>
      </c>
      <c r="B250" s="39" t="s">
        <v>9</v>
      </c>
      <c r="C250" s="40">
        <v>1001</v>
      </c>
      <c r="D250" s="41">
        <v>44177</v>
      </c>
      <c r="E250" s="42" t="s">
        <v>10</v>
      </c>
      <c r="F250" s="39">
        <v>2663</v>
      </c>
      <c r="G250" s="43">
        <v>133.15</v>
      </c>
    </row>
    <row r="251" spans="1:7" x14ac:dyDescent="0.3">
      <c r="A251" s="39" t="s">
        <v>8</v>
      </c>
      <c r="B251" s="39" t="s">
        <v>11</v>
      </c>
      <c r="C251" s="40">
        <v>1004</v>
      </c>
      <c r="D251" s="41">
        <v>44177</v>
      </c>
      <c r="E251" s="42" t="s">
        <v>10</v>
      </c>
      <c r="F251" s="39">
        <v>2136</v>
      </c>
      <c r="G251" s="43">
        <v>106.80000000000001</v>
      </c>
    </row>
    <row r="252" spans="1:7" x14ac:dyDescent="0.3">
      <c r="A252" s="39" t="s">
        <v>8</v>
      </c>
      <c r="B252" s="39" t="s">
        <v>12</v>
      </c>
      <c r="C252" s="40">
        <v>1008</v>
      </c>
      <c r="D252" s="41">
        <v>44177</v>
      </c>
      <c r="E252" s="42" t="s">
        <v>10</v>
      </c>
      <c r="F252" s="39">
        <v>2116</v>
      </c>
      <c r="G252" s="43">
        <v>105.80000000000001</v>
      </c>
    </row>
    <row r="253" spans="1:7" x14ac:dyDescent="0.3">
      <c r="A253" s="39" t="s">
        <v>8</v>
      </c>
      <c r="B253" s="39" t="s">
        <v>13</v>
      </c>
      <c r="C253" s="40">
        <v>1310</v>
      </c>
      <c r="D253" s="41">
        <v>43831</v>
      </c>
      <c r="E253" s="42" t="s">
        <v>10</v>
      </c>
      <c r="F253" s="39">
        <v>555</v>
      </c>
      <c r="G253" s="43">
        <v>27.75</v>
      </c>
    </row>
    <row r="254" spans="1:7" x14ac:dyDescent="0.3">
      <c r="A254" s="39" t="s">
        <v>8</v>
      </c>
      <c r="B254" s="39" t="s">
        <v>14</v>
      </c>
      <c r="C254" s="40">
        <v>1001</v>
      </c>
      <c r="D254" s="41">
        <v>43831</v>
      </c>
      <c r="E254" s="42" t="s">
        <v>10</v>
      </c>
      <c r="F254" s="39">
        <v>2861</v>
      </c>
      <c r="G254" s="43">
        <v>143.05000000000001</v>
      </c>
    </row>
    <row r="255" spans="1:7" x14ac:dyDescent="0.3">
      <c r="A255" s="39" t="s">
        <v>8</v>
      </c>
      <c r="B255" s="39" t="s">
        <v>15</v>
      </c>
      <c r="C255" s="40">
        <v>1210</v>
      </c>
      <c r="D255" s="41">
        <v>43863</v>
      </c>
      <c r="E255" s="42" t="s">
        <v>10</v>
      </c>
      <c r="F255" s="39">
        <v>807</v>
      </c>
      <c r="G255" s="43">
        <v>40.35</v>
      </c>
    </row>
    <row r="256" spans="1:7" x14ac:dyDescent="0.3">
      <c r="A256" s="39" t="s">
        <v>8</v>
      </c>
      <c r="B256" s="39" t="s">
        <v>240</v>
      </c>
      <c r="C256" s="40">
        <v>1008</v>
      </c>
      <c r="D256" s="41">
        <v>43988</v>
      </c>
      <c r="E256" s="42" t="s">
        <v>10</v>
      </c>
      <c r="F256" s="39">
        <v>602</v>
      </c>
      <c r="G256" s="43">
        <v>30.1</v>
      </c>
    </row>
    <row r="257" spans="1:7" x14ac:dyDescent="0.3">
      <c r="A257" s="39" t="s">
        <v>8</v>
      </c>
      <c r="B257" s="39" t="s">
        <v>16</v>
      </c>
      <c r="C257" s="40">
        <v>1210</v>
      </c>
      <c r="D257" s="41">
        <v>44051</v>
      </c>
      <c r="E257" s="42" t="s">
        <v>10</v>
      </c>
      <c r="F257" s="39">
        <v>2832</v>
      </c>
      <c r="G257" s="43">
        <v>141.6</v>
      </c>
    </row>
    <row r="258" spans="1:7" x14ac:dyDescent="0.3">
      <c r="A258" s="39" t="s">
        <v>8</v>
      </c>
      <c r="B258" s="39" t="s">
        <v>17</v>
      </c>
      <c r="C258" s="40">
        <v>1210</v>
      </c>
      <c r="D258" s="41">
        <v>44051</v>
      </c>
      <c r="E258" s="42" t="s">
        <v>10</v>
      </c>
      <c r="F258" s="39">
        <v>1579</v>
      </c>
      <c r="G258" s="43">
        <v>78.95</v>
      </c>
    </row>
    <row r="259" spans="1:7" x14ac:dyDescent="0.3">
      <c r="A259" s="39" t="s">
        <v>8</v>
      </c>
      <c r="B259" s="39" t="s">
        <v>18</v>
      </c>
      <c r="C259" s="40">
        <v>1008</v>
      </c>
      <c r="D259" s="41">
        <v>44114</v>
      </c>
      <c r="E259" s="42" t="s">
        <v>10</v>
      </c>
      <c r="F259" s="39">
        <v>861</v>
      </c>
      <c r="G259" s="43">
        <v>43.050000000000004</v>
      </c>
    </row>
    <row r="260" spans="1:7" x14ac:dyDescent="0.3">
      <c r="A260" s="39" t="s">
        <v>8</v>
      </c>
      <c r="B260" s="39" t="s">
        <v>19</v>
      </c>
      <c r="C260" s="40">
        <v>1210</v>
      </c>
      <c r="D260" s="41">
        <v>44114</v>
      </c>
      <c r="E260" s="42" t="s">
        <v>10</v>
      </c>
      <c r="F260" s="39">
        <v>704</v>
      </c>
      <c r="G260" s="43">
        <v>35.200000000000003</v>
      </c>
    </row>
    <row r="261" spans="1:7" x14ac:dyDescent="0.3">
      <c r="A261" s="39" t="s">
        <v>8</v>
      </c>
      <c r="B261" s="39" t="s">
        <v>31</v>
      </c>
      <c r="C261" s="40">
        <v>1004</v>
      </c>
      <c r="D261" s="41">
        <v>44177</v>
      </c>
      <c r="E261" s="42" t="s">
        <v>10</v>
      </c>
      <c r="F261" s="39">
        <v>1033</v>
      </c>
      <c r="G261" s="43">
        <v>51.650000000000006</v>
      </c>
    </row>
    <row r="262" spans="1:7" x14ac:dyDescent="0.3">
      <c r="A262" s="39" t="s">
        <v>8</v>
      </c>
      <c r="B262" s="39" t="s">
        <v>32</v>
      </c>
      <c r="C262" s="40">
        <v>1008</v>
      </c>
      <c r="D262" s="41">
        <v>44177</v>
      </c>
      <c r="E262" s="42" t="s">
        <v>10</v>
      </c>
      <c r="F262" s="39">
        <v>1250</v>
      </c>
      <c r="G262" s="43">
        <v>62.5</v>
      </c>
    </row>
    <row r="263" spans="1:7" x14ac:dyDescent="0.3">
      <c r="A263" s="39" t="s">
        <v>8</v>
      </c>
      <c r="B263" s="39" t="s">
        <v>33</v>
      </c>
      <c r="C263" s="40">
        <v>1008</v>
      </c>
      <c r="D263" s="41">
        <v>44114</v>
      </c>
      <c r="E263" s="42" t="s">
        <v>10</v>
      </c>
      <c r="F263" s="39">
        <v>1389</v>
      </c>
      <c r="G263" s="43">
        <v>69.45</v>
      </c>
    </row>
    <row r="264" spans="1:7" x14ac:dyDescent="0.3">
      <c r="A264" s="39" t="s">
        <v>8</v>
      </c>
      <c r="B264" s="39" t="s">
        <v>34</v>
      </c>
      <c r="C264" s="40">
        <v>1004</v>
      </c>
      <c r="D264" s="41">
        <v>44146</v>
      </c>
      <c r="E264" s="42" t="s">
        <v>10</v>
      </c>
      <c r="F264" s="39">
        <v>1265</v>
      </c>
      <c r="G264" s="43">
        <v>63.25</v>
      </c>
    </row>
    <row r="265" spans="1:7" x14ac:dyDescent="0.3">
      <c r="A265" s="39" t="s">
        <v>8</v>
      </c>
      <c r="B265" s="39" t="s">
        <v>242</v>
      </c>
      <c r="C265" s="40">
        <v>1001</v>
      </c>
      <c r="D265" s="41">
        <v>44146</v>
      </c>
      <c r="E265" s="42" t="s">
        <v>10</v>
      </c>
      <c r="F265" s="39">
        <v>2297</v>
      </c>
      <c r="G265" s="43">
        <v>114.85000000000001</v>
      </c>
    </row>
    <row r="266" spans="1:7" x14ac:dyDescent="0.3">
      <c r="A266" s="39" t="s">
        <v>8</v>
      </c>
      <c r="B266" s="39" t="s">
        <v>35</v>
      </c>
      <c r="C266" s="40">
        <v>1210</v>
      </c>
      <c r="D266" s="41">
        <v>44177</v>
      </c>
      <c r="E266" s="42" t="s">
        <v>10</v>
      </c>
      <c r="F266" s="39">
        <v>2663</v>
      </c>
      <c r="G266" s="43">
        <v>133.15</v>
      </c>
    </row>
    <row r="267" spans="1:7" x14ac:dyDescent="0.3">
      <c r="A267" s="39" t="s">
        <v>8</v>
      </c>
      <c r="B267" s="39" t="s">
        <v>36</v>
      </c>
      <c r="C267" s="40">
        <v>1210</v>
      </c>
      <c r="D267" s="41">
        <v>44177</v>
      </c>
      <c r="E267" s="42" t="s">
        <v>10</v>
      </c>
      <c r="F267" s="39">
        <v>570</v>
      </c>
      <c r="G267" s="43">
        <v>28.5</v>
      </c>
    </row>
    <row r="268" spans="1:7" x14ac:dyDescent="0.3">
      <c r="A268" s="39" t="s">
        <v>8</v>
      </c>
      <c r="B268" s="39" t="s">
        <v>37</v>
      </c>
      <c r="C268" s="40">
        <v>1008</v>
      </c>
      <c r="D268" s="41">
        <v>44177</v>
      </c>
      <c r="E268" s="42" t="s">
        <v>10</v>
      </c>
      <c r="F268" s="39">
        <v>2487</v>
      </c>
      <c r="G268" s="43">
        <v>124.35000000000001</v>
      </c>
    </row>
    <row r="269" spans="1:7" x14ac:dyDescent="0.3">
      <c r="A269" s="39" t="s">
        <v>8</v>
      </c>
      <c r="B269" s="39" t="s">
        <v>38</v>
      </c>
      <c r="C269" s="40">
        <v>1210</v>
      </c>
      <c r="D269" s="41">
        <v>43863</v>
      </c>
      <c r="E269" s="42" t="s">
        <v>10</v>
      </c>
      <c r="F269" s="39">
        <v>1350</v>
      </c>
      <c r="G269" s="43">
        <v>67.5</v>
      </c>
    </row>
    <row r="270" spans="1:7" x14ac:dyDescent="0.3">
      <c r="A270" s="39" t="s">
        <v>8</v>
      </c>
      <c r="B270" s="39" t="s">
        <v>39</v>
      </c>
      <c r="C270" s="40">
        <v>1004</v>
      </c>
      <c r="D270" s="41">
        <v>44051</v>
      </c>
      <c r="E270" s="42" t="s">
        <v>10</v>
      </c>
      <c r="F270" s="39">
        <v>552</v>
      </c>
      <c r="G270" s="43">
        <v>27.6</v>
      </c>
    </row>
    <row r="271" spans="1:7" x14ac:dyDescent="0.3">
      <c r="A271" s="39" t="s">
        <v>8</v>
      </c>
      <c r="B271" s="39" t="s">
        <v>40</v>
      </c>
      <c r="C271" s="40">
        <v>1008</v>
      </c>
      <c r="D271" s="41">
        <v>44114</v>
      </c>
      <c r="E271" s="42" t="s">
        <v>10</v>
      </c>
      <c r="F271" s="39">
        <v>1228</v>
      </c>
      <c r="G271" s="43">
        <v>61.400000000000006</v>
      </c>
    </row>
    <row r="272" spans="1:7" x14ac:dyDescent="0.3">
      <c r="A272" s="39" t="s">
        <v>8</v>
      </c>
      <c r="B272" s="39" t="s">
        <v>41</v>
      </c>
      <c r="C272" s="40">
        <v>1310</v>
      </c>
      <c r="D272" s="41">
        <v>44177</v>
      </c>
      <c r="E272" s="42" t="s">
        <v>10</v>
      </c>
      <c r="F272" s="39">
        <v>1250</v>
      </c>
      <c r="G272" s="43">
        <v>62.5</v>
      </c>
    </row>
    <row r="273" spans="1:7" x14ac:dyDescent="0.3">
      <c r="A273" s="39" t="s">
        <v>8</v>
      </c>
      <c r="B273" s="39" t="s">
        <v>42</v>
      </c>
      <c r="C273" s="40">
        <v>1210</v>
      </c>
      <c r="D273" s="41">
        <v>43925</v>
      </c>
      <c r="E273" s="42" t="s">
        <v>10</v>
      </c>
      <c r="F273" s="39">
        <v>3801</v>
      </c>
      <c r="G273" s="43">
        <v>190.05</v>
      </c>
    </row>
    <row r="274" spans="1:7" x14ac:dyDescent="0.3">
      <c r="A274" s="39" t="s">
        <v>8</v>
      </c>
      <c r="B274" s="39" t="s">
        <v>43</v>
      </c>
      <c r="C274" s="40">
        <v>1310</v>
      </c>
      <c r="D274" s="41">
        <v>43831</v>
      </c>
      <c r="E274" s="42" t="s">
        <v>10</v>
      </c>
      <c r="F274" s="39">
        <v>1117.5</v>
      </c>
      <c r="G274" s="43">
        <v>55.875</v>
      </c>
    </row>
    <row r="275" spans="1:7" x14ac:dyDescent="0.3">
      <c r="A275" s="39" t="s">
        <v>8</v>
      </c>
      <c r="B275" s="39" t="s">
        <v>44</v>
      </c>
      <c r="C275" s="40">
        <v>1310</v>
      </c>
      <c r="D275" s="41">
        <v>43988</v>
      </c>
      <c r="E275" s="42" t="s">
        <v>10</v>
      </c>
      <c r="F275" s="39">
        <v>2844</v>
      </c>
      <c r="G275" s="43">
        <v>142.20000000000002</v>
      </c>
    </row>
    <row r="276" spans="1:7" x14ac:dyDescent="0.3">
      <c r="A276" s="39" t="s">
        <v>8</v>
      </c>
      <c r="B276" s="39" t="s">
        <v>45</v>
      </c>
      <c r="C276" s="40">
        <v>1310</v>
      </c>
      <c r="D276" s="41">
        <v>44083</v>
      </c>
      <c r="E276" s="42" t="s">
        <v>10</v>
      </c>
      <c r="F276" s="39">
        <v>562</v>
      </c>
      <c r="G276" s="43">
        <v>28.1</v>
      </c>
    </row>
    <row r="277" spans="1:7" x14ac:dyDescent="0.3">
      <c r="A277" s="39" t="s">
        <v>8</v>
      </c>
      <c r="B277" s="39" t="s">
        <v>46</v>
      </c>
      <c r="C277" s="40">
        <v>1008</v>
      </c>
      <c r="D277" s="41">
        <v>44114</v>
      </c>
      <c r="E277" s="42" t="s">
        <v>10</v>
      </c>
      <c r="F277" s="39">
        <v>2299</v>
      </c>
      <c r="G277" s="43">
        <v>114.95</v>
      </c>
    </row>
    <row r="278" spans="1:7" x14ac:dyDescent="0.3">
      <c r="A278" s="39" t="s">
        <v>8</v>
      </c>
      <c r="B278" s="39" t="s">
        <v>47</v>
      </c>
      <c r="C278" s="40">
        <v>1001</v>
      </c>
      <c r="D278" s="41">
        <v>44146</v>
      </c>
      <c r="E278" s="42" t="s">
        <v>10</v>
      </c>
      <c r="F278" s="39">
        <v>2030</v>
      </c>
      <c r="G278" s="43">
        <v>101.5</v>
      </c>
    </row>
    <row r="279" spans="1:7" x14ac:dyDescent="0.3">
      <c r="A279" s="39" t="s">
        <v>8</v>
      </c>
      <c r="B279" s="39" t="s">
        <v>48</v>
      </c>
      <c r="C279" s="40">
        <v>1210</v>
      </c>
      <c r="D279" s="41">
        <v>44146</v>
      </c>
      <c r="E279" s="42" t="s">
        <v>20</v>
      </c>
      <c r="F279" s="39">
        <v>263</v>
      </c>
      <c r="G279" s="43">
        <v>13.15</v>
      </c>
    </row>
    <row r="280" spans="1:7" x14ac:dyDescent="0.3">
      <c r="A280" s="39" t="s">
        <v>8</v>
      </c>
      <c r="B280" s="39" t="s">
        <v>49</v>
      </c>
      <c r="C280" s="40">
        <v>1008</v>
      </c>
      <c r="D280" s="41">
        <v>44177</v>
      </c>
      <c r="E280" s="42" t="s">
        <v>10</v>
      </c>
      <c r="F280" s="39">
        <v>887</v>
      </c>
      <c r="G280" s="43">
        <v>44.35</v>
      </c>
    </row>
    <row r="281" spans="1:7" x14ac:dyDescent="0.3">
      <c r="A281" s="39" t="s">
        <v>8</v>
      </c>
      <c r="B281" s="39" t="s">
        <v>50</v>
      </c>
      <c r="C281" s="40">
        <v>1004</v>
      </c>
      <c r="D281" s="41">
        <v>43925</v>
      </c>
      <c r="E281" s="42" t="s">
        <v>10</v>
      </c>
      <c r="F281" s="39">
        <v>980</v>
      </c>
      <c r="G281" s="43">
        <v>49</v>
      </c>
    </row>
    <row r="282" spans="1:7" x14ac:dyDescent="0.3">
      <c r="A282" s="39" t="s">
        <v>8</v>
      </c>
      <c r="B282" s="39" t="s">
        <v>51</v>
      </c>
      <c r="C282" s="40">
        <v>1008</v>
      </c>
      <c r="D282" s="41">
        <v>43956</v>
      </c>
      <c r="E282" s="42" t="s">
        <v>10</v>
      </c>
      <c r="F282" s="39">
        <v>1460</v>
      </c>
      <c r="G282" s="43">
        <v>73</v>
      </c>
    </row>
    <row r="283" spans="1:7" x14ac:dyDescent="0.3">
      <c r="A283" s="39" t="s">
        <v>8</v>
      </c>
      <c r="B283" s="39" t="s">
        <v>52</v>
      </c>
      <c r="C283" s="40">
        <v>1310</v>
      </c>
      <c r="D283" s="41">
        <v>44114</v>
      </c>
      <c r="E283" s="42" t="s">
        <v>10</v>
      </c>
      <c r="F283" s="39">
        <v>1403</v>
      </c>
      <c r="G283" s="43">
        <v>70.150000000000006</v>
      </c>
    </row>
    <row r="284" spans="1:7" x14ac:dyDescent="0.3">
      <c r="A284" s="39" t="s">
        <v>8</v>
      </c>
      <c r="B284" s="39" t="s">
        <v>53</v>
      </c>
      <c r="C284" s="40">
        <v>1210</v>
      </c>
      <c r="D284" s="41">
        <v>44146</v>
      </c>
      <c r="E284" s="42" t="s">
        <v>10</v>
      </c>
      <c r="F284" s="39">
        <v>2723</v>
      </c>
      <c r="G284" s="43">
        <v>136.15</v>
      </c>
    </row>
    <row r="285" spans="1:7" x14ac:dyDescent="0.3">
      <c r="A285" s="39" t="s">
        <v>8</v>
      </c>
      <c r="B285" s="39" t="s">
        <v>54</v>
      </c>
      <c r="C285" s="40">
        <v>1004</v>
      </c>
      <c r="D285" s="41">
        <v>43988</v>
      </c>
      <c r="E285" s="42" t="s">
        <v>10</v>
      </c>
      <c r="F285" s="39">
        <v>1496</v>
      </c>
      <c r="G285" s="43">
        <v>74.8</v>
      </c>
    </row>
    <row r="286" spans="1:7" x14ac:dyDescent="0.3">
      <c r="A286" s="39" t="s">
        <v>8</v>
      </c>
      <c r="B286" s="39" t="s">
        <v>55</v>
      </c>
      <c r="C286" s="40">
        <v>1310</v>
      </c>
      <c r="D286" s="41">
        <v>44114</v>
      </c>
      <c r="E286" s="42" t="s">
        <v>10</v>
      </c>
      <c r="F286" s="39">
        <v>2299</v>
      </c>
      <c r="G286" s="43">
        <v>114.95</v>
      </c>
    </row>
    <row r="287" spans="1:7" x14ac:dyDescent="0.3">
      <c r="A287" s="39" t="s">
        <v>8</v>
      </c>
      <c r="B287" s="39" t="s">
        <v>56</v>
      </c>
      <c r="C287" s="40">
        <v>1004</v>
      </c>
      <c r="D287" s="41">
        <v>44114</v>
      </c>
      <c r="E287" s="42" t="s">
        <v>10</v>
      </c>
      <c r="F287" s="39">
        <v>727</v>
      </c>
      <c r="G287" s="43">
        <v>36.35</v>
      </c>
    </row>
    <row r="288" spans="1:7" x14ac:dyDescent="0.3">
      <c r="A288" s="39" t="s">
        <v>8</v>
      </c>
      <c r="B288" s="39"/>
      <c r="C288" s="40">
        <v>1210</v>
      </c>
      <c r="D288" s="41">
        <v>43863</v>
      </c>
      <c r="E288" s="42" t="s">
        <v>10</v>
      </c>
      <c r="F288" s="39">
        <v>952</v>
      </c>
      <c r="G288" s="43">
        <v>47.6</v>
      </c>
    </row>
    <row r="289" spans="1:7" x14ac:dyDescent="0.3">
      <c r="A289" s="39" t="s">
        <v>8</v>
      </c>
      <c r="B289" s="39" t="s">
        <v>57</v>
      </c>
      <c r="C289" s="40">
        <v>1001</v>
      </c>
      <c r="D289" s="41">
        <v>43863</v>
      </c>
      <c r="E289" s="42" t="s">
        <v>10</v>
      </c>
      <c r="F289" s="39">
        <v>2755</v>
      </c>
      <c r="G289" s="43">
        <v>137.75</v>
      </c>
    </row>
    <row r="290" spans="1:7" x14ac:dyDescent="0.3">
      <c r="A290" s="39" t="s">
        <v>8</v>
      </c>
      <c r="B290" s="39" t="s">
        <v>58</v>
      </c>
      <c r="C290" s="40">
        <v>1210</v>
      </c>
      <c r="D290" s="41">
        <v>43956</v>
      </c>
      <c r="E290" s="42" t="s">
        <v>10</v>
      </c>
      <c r="F290" s="39">
        <v>1530</v>
      </c>
      <c r="G290" s="43">
        <v>76.5</v>
      </c>
    </row>
    <row r="291" spans="1:7" x14ac:dyDescent="0.3">
      <c r="A291" s="39" t="s">
        <v>8</v>
      </c>
      <c r="B291" s="39" t="s">
        <v>59</v>
      </c>
      <c r="C291" s="40">
        <v>1001</v>
      </c>
      <c r="D291" s="41">
        <v>43988</v>
      </c>
      <c r="E291" s="42" t="s">
        <v>10</v>
      </c>
      <c r="F291" s="39">
        <v>1496</v>
      </c>
      <c r="G291" s="43">
        <v>74.8</v>
      </c>
    </row>
    <row r="292" spans="1:7" x14ac:dyDescent="0.3">
      <c r="A292" s="39" t="s">
        <v>8</v>
      </c>
      <c r="B292" s="39" t="s">
        <v>60</v>
      </c>
      <c r="C292" s="40">
        <v>1008</v>
      </c>
      <c r="D292" s="41">
        <v>43988</v>
      </c>
      <c r="E292" s="42" t="s">
        <v>10</v>
      </c>
      <c r="F292" s="39">
        <v>1498</v>
      </c>
      <c r="G292" s="43">
        <v>74.900000000000006</v>
      </c>
    </row>
    <row r="293" spans="1:7" x14ac:dyDescent="0.3">
      <c r="A293" s="39" t="s">
        <v>8</v>
      </c>
      <c r="B293" s="39" t="s">
        <v>61</v>
      </c>
      <c r="C293" s="40">
        <v>1004</v>
      </c>
      <c r="D293" s="41">
        <v>44114</v>
      </c>
      <c r="E293" s="42" t="s">
        <v>10</v>
      </c>
      <c r="F293" s="39">
        <v>1221</v>
      </c>
      <c r="G293" s="43">
        <v>61.050000000000004</v>
      </c>
    </row>
    <row r="294" spans="1:7" x14ac:dyDescent="0.3">
      <c r="A294" s="39" t="s">
        <v>8</v>
      </c>
      <c r="B294" s="39" t="s">
        <v>62</v>
      </c>
      <c r="C294" s="40">
        <v>1310</v>
      </c>
      <c r="D294" s="41">
        <v>44114</v>
      </c>
      <c r="E294" s="42" t="s">
        <v>10</v>
      </c>
      <c r="F294" s="39">
        <v>2076</v>
      </c>
      <c r="G294" s="43">
        <v>103.80000000000001</v>
      </c>
    </row>
    <row r="295" spans="1:7" x14ac:dyDescent="0.3">
      <c r="A295" s="39" t="s">
        <v>8</v>
      </c>
      <c r="B295" s="39" t="s">
        <v>63</v>
      </c>
      <c r="C295" s="40">
        <v>1210</v>
      </c>
      <c r="D295" s="41">
        <v>43988</v>
      </c>
      <c r="E295" s="42" t="s">
        <v>10</v>
      </c>
      <c r="F295" s="39">
        <v>2844</v>
      </c>
      <c r="G295" s="43">
        <v>142.20000000000002</v>
      </c>
    </row>
    <row r="296" spans="1:7" x14ac:dyDescent="0.3">
      <c r="A296" s="39" t="s">
        <v>8</v>
      </c>
      <c r="B296" s="39" t="s">
        <v>64</v>
      </c>
      <c r="C296" s="40">
        <v>1210</v>
      </c>
      <c r="D296" s="41">
        <v>43988</v>
      </c>
      <c r="E296" s="42" t="s">
        <v>10</v>
      </c>
      <c r="F296" s="39">
        <v>1498</v>
      </c>
      <c r="G296" s="43">
        <v>74.900000000000006</v>
      </c>
    </row>
    <row r="297" spans="1:7" x14ac:dyDescent="0.3">
      <c r="A297" s="39" t="s">
        <v>8</v>
      </c>
      <c r="B297" s="39" t="s">
        <v>65</v>
      </c>
      <c r="C297" s="40">
        <v>1310</v>
      </c>
      <c r="D297" s="41">
        <v>44114</v>
      </c>
      <c r="E297" s="42" t="s">
        <v>10</v>
      </c>
      <c r="F297" s="39">
        <v>1221</v>
      </c>
      <c r="G297" s="43">
        <v>61.050000000000004</v>
      </c>
    </row>
    <row r="298" spans="1:7" x14ac:dyDescent="0.3">
      <c r="A298" s="39" t="s">
        <v>8</v>
      </c>
      <c r="B298" s="39" t="s">
        <v>66</v>
      </c>
      <c r="C298" s="40">
        <v>1210</v>
      </c>
      <c r="D298" s="41">
        <v>44146</v>
      </c>
      <c r="E298" s="42" t="s">
        <v>10</v>
      </c>
      <c r="F298" s="39">
        <v>1123</v>
      </c>
      <c r="G298" s="43">
        <v>56.150000000000006</v>
      </c>
    </row>
    <row r="299" spans="1:7" x14ac:dyDescent="0.3">
      <c r="A299" s="39" t="s">
        <v>8</v>
      </c>
      <c r="B299" s="39" t="s">
        <v>67</v>
      </c>
      <c r="C299" s="40">
        <v>1210</v>
      </c>
      <c r="D299" s="41">
        <v>44177</v>
      </c>
      <c r="E299" s="42" t="s">
        <v>10</v>
      </c>
      <c r="F299" s="39">
        <v>2436</v>
      </c>
      <c r="G299" s="43">
        <v>121.80000000000001</v>
      </c>
    </row>
    <row r="300" spans="1:7" x14ac:dyDescent="0.3">
      <c r="A300" s="39" t="s">
        <v>8</v>
      </c>
      <c r="B300" s="39" t="s">
        <v>68</v>
      </c>
      <c r="C300" s="40">
        <v>1210</v>
      </c>
      <c r="D300" s="41">
        <v>43831</v>
      </c>
      <c r="E300" s="42" t="s">
        <v>10</v>
      </c>
      <c r="F300" s="39">
        <v>1987.5</v>
      </c>
      <c r="G300" s="43">
        <v>99.375</v>
      </c>
    </row>
    <row r="301" spans="1:7" x14ac:dyDescent="0.3">
      <c r="A301" s="39" t="s">
        <v>8</v>
      </c>
      <c r="B301" s="39" t="s">
        <v>69</v>
      </c>
      <c r="C301" s="40">
        <v>1001</v>
      </c>
      <c r="D301" s="41">
        <v>44083</v>
      </c>
      <c r="E301" s="42" t="s">
        <v>10</v>
      </c>
      <c r="F301" s="39">
        <v>1679</v>
      </c>
      <c r="G301" s="43">
        <v>83.95</v>
      </c>
    </row>
    <row r="302" spans="1:7" x14ac:dyDescent="0.3">
      <c r="A302" s="39" t="s">
        <v>8</v>
      </c>
      <c r="B302" s="39" t="s">
        <v>70</v>
      </c>
      <c r="C302" s="40">
        <v>1008</v>
      </c>
      <c r="D302" s="41">
        <v>44114</v>
      </c>
      <c r="E302" s="42" t="s">
        <v>10</v>
      </c>
      <c r="F302" s="39">
        <v>727</v>
      </c>
      <c r="G302" s="43">
        <v>36.35</v>
      </c>
    </row>
    <row r="303" spans="1:7" x14ac:dyDescent="0.3">
      <c r="A303" s="39" t="s">
        <v>8</v>
      </c>
      <c r="B303" s="39" t="s">
        <v>71</v>
      </c>
      <c r="C303" s="40">
        <v>1210</v>
      </c>
      <c r="D303" s="41">
        <v>44114</v>
      </c>
      <c r="E303" s="42" t="s">
        <v>10</v>
      </c>
      <c r="F303" s="39">
        <v>1403</v>
      </c>
      <c r="G303" s="43">
        <v>70.150000000000006</v>
      </c>
    </row>
    <row r="304" spans="1:7" x14ac:dyDescent="0.3">
      <c r="A304" s="39" t="s">
        <v>8</v>
      </c>
      <c r="B304" s="39" t="s">
        <v>72</v>
      </c>
      <c r="C304" s="40">
        <v>1004</v>
      </c>
      <c r="D304" s="41">
        <v>44114</v>
      </c>
      <c r="E304" s="42" t="s">
        <v>10</v>
      </c>
      <c r="F304" s="39">
        <v>2076</v>
      </c>
      <c r="G304" s="43">
        <v>103.80000000000001</v>
      </c>
    </row>
    <row r="305" spans="1:7" x14ac:dyDescent="0.3">
      <c r="A305" s="39" t="s">
        <v>8</v>
      </c>
      <c r="B305" s="39" t="s">
        <v>73</v>
      </c>
      <c r="C305" s="40">
        <v>1008</v>
      </c>
      <c r="D305" s="41">
        <v>44114</v>
      </c>
      <c r="E305" s="42" t="s">
        <v>10</v>
      </c>
      <c r="F305" s="39">
        <v>1757</v>
      </c>
      <c r="G305" s="43">
        <v>87.850000000000009</v>
      </c>
    </row>
    <row r="306" spans="1:7" x14ac:dyDescent="0.3">
      <c r="A306" s="39" t="s">
        <v>8</v>
      </c>
      <c r="B306" s="39" t="s">
        <v>74</v>
      </c>
      <c r="C306" s="40">
        <v>1210</v>
      </c>
      <c r="D306" s="41">
        <v>44051</v>
      </c>
      <c r="E306" s="42" t="s">
        <v>10</v>
      </c>
      <c r="F306" s="39">
        <v>2198</v>
      </c>
      <c r="G306" s="43">
        <v>109.9</v>
      </c>
    </row>
    <row r="307" spans="1:7" x14ac:dyDescent="0.3">
      <c r="A307" s="39" t="s">
        <v>8</v>
      </c>
      <c r="B307" s="39" t="s">
        <v>75</v>
      </c>
      <c r="C307" s="40">
        <v>1310</v>
      </c>
      <c r="D307" s="41">
        <v>44051</v>
      </c>
      <c r="E307" s="42" t="s">
        <v>10</v>
      </c>
      <c r="F307" s="39">
        <v>1743</v>
      </c>
      <c r="G307" s="43">
        <v>87.15</v>
      </c>
    </row>
    <row r="308" spans="1:7" x14ac:dyDescent="0.3">
      <c r="A308" s="39" t="s">
        <v>8</v>
      </c>
      <c r="B308" s="39" t="s">
        <v>76</v>
      </c>
      <c r="C308" s="40">
        <v>1008</v>
      </c>
      <c r="D308" s="41">
        <v>44114</v>
      </c>
      <c r="E308" s="42" t="s">
        <v>10</v>
      </c>
      <c r="F308" s="39">
        <v>1153</v>
      </c>
      <c r="G308" s="43">
        <v>57.650000000000006</v>
      </c>
    </row>
    <row r="309" spans="1:7" x14ac:dyDescent="0.3">
      <c r="A309" s="39" t="s">
        <v>8</v>
      </c>
      <c r="B309" s="39" t="s">
        <v>243</v>
      </c>
      <c r="C309" s="40">
        <v>1210</v>
      </c>
      <c r="D309" s="41">
        <v>44114</v>
      </c>
      <c r="E309" s="42" t="s">
        <v>10</v>
      </c>
      <c r="F309" s="39">
        <v>1757</v>
      </c>
      <c r="G309" s="43">
        <v>87.850000000000009</v>
      </c>
    </row>
    <row r="310" spans="1:7" x14ac:dyDescent="0.3">
      <c r="A310" s="39" t="s">
        <v>8</v>
      </c>
      <c r="B310" s="39" t="s">
        <v>77</v>
      </c>
      <c r="C310" s="40">
        <v>1210</v>
      </c>
      <c r="D310" s="41">
        <v>44051</v>
      </c>
      <c r="E310" s="42" t="s">
        <v>10</v>
      </c>
      <c r="F310" s="39">
        <v>1001</v>
      </c>
      <c r="G310" s="43">
        <v>50.050000000000004</v>
      </c>
    </row>
    <row r="311" spans="1:7" x14ac:dyDescent="0.3">
      <c r="A311" s="39" t="s">
        <v>8</v>
      </c>
      <c r="B311" s="39" t="s">
        <v>244</v>
      </c>
      <c r="C311" s="40">
        <v>1004</v>
      </c>
      <c r="D311" s="41">
        <v>44146</v>
      </c>
      <c r="E311" s="42" t="s">
        <v>10</v>
      </c>
      <c r="F311" s="39">
        <v>1333</v>
      </c>
      <c r="G311" s="43">
        <v>66.650000000000006</v>
      </c>
    </row>
    <row r="312" spans="1:7" x14ac:dyDescent="0.3">
      <c r="A312" s="39" t="s">
        <v>8</v>
      </c>
      <c r="B312" s="39" t="s">
        <v>78</v>
      </c>
      <c r="C312" s="40">
        <v>1001</v>
      </c>
      <c r="D312" s="41">
        <v>44114</v>
      </c>
      <c r="E312" s="42" t="s">
        <v>10</v>
      </c>
      <c r="F312" s="39">
        <v>1153</v>
      </c>
      <c r="G312" s="43">
        <v>57.650000000000006</v>
      </c>
    </row>
    <row r="313" spans="1:7" x14ac:dyDescent="0.3">
      <c r="A313" s="39" t="s">
        <v>8</v>
      </c>
      <c r="B313" s="39" t="s">
        <v>245</v>
      </c>
      <c r="C313" s="40">
        <v>1210</v>
      </c>
      <c r="D313" s="41">
        <v>43863</v>
      </c>
      <c r="E313" s="42" t="s">
        <v>10</v>
      </c>
      <c r="F313" s="39">
        <v>727</v>
      </c>
      <c r="G313" s="43">
        <v>36.35</v>
      </c>
    </row>
    <row r="314" spans="1:7" x14ac:dyDescent="0.3">
      <c r="A314" s="39" t="s">
        <v>8</v>
      </c>
      <c r="B314" s="39" t="s">
        <v>79</v>
      </c>
      <c r="C314" s="40">
        <v>1001</v>
      </c>
      <c r="D314" s="41">
        <v>44051</v>
      </c>
      <c r="E314" s="42" t="s">
        <v>10</v>
      </c>
      <c r="F314" s="39">
        <v>1884</v>
      </c>
      <c r="G314" s="43">
        <v>94.2</v>
      </c>
    </row>
    <row r="315" spans="1:7" x14ac:dyDescent="0.3">
      <c r="A315" s="39" t="s">
        <v>8</v>
      </c>
      <c r="B315" s="39" t="s">
        <v>80</v>
      </c>
      <c r="C315" s="40">
        <v>1008</v>
      </c>
      <c r="D315" s="41">
        <v>44083</v>
      </c>
      <c r="E315" s="42" t="s">
        <v>10</v>
      </c>
      <c r="F315" s="39">
        <v>1834</v>
      </c>
      <c r="G315" s="43">
        <v>91.7</v>
      </c>
    </row>
    <row r="316" spans="1:7" x14ac:dyDescent="0.3">
      <c r="A316" s="39" t="s">
        <v>8</v>
      </c>
      <c r="B316" s="39" t="s">
        <v>81</v>
      </c>
      <c r="C316" s="40">
        <v>1001</v>
      </c>
      <c r="D316" s="41">
        <v>43831</v>
      </c>
      <c r="E316" s="42" t="s">
        <v>10</v>
      </c>
      <c r="F316" s="39">
        <v>2340</v>
      </c>
      <c r="G316" s="43">
        <v>117</v>
      </c>
    </row>
    <row r="317" spans="1:7" x14ac:dyDescent="0.3">
      <c r="A317" s="39" t="s">
        <v>8</v>
      </c>
      <c r="B317" s="39" t="s">
        <v>82</v>
      </c>
      <c r="C317" s="40">
        <v>1210</v>
      </c>
      <c r="D317" s="41">
        <v>44146</v>
      </c>
      <c r="E317" s="42" t="s">
        <v>10</v>
      </c>
      <c r="F317" s="39">
        <v>2342</v>
      </c>
      <c r="G317" s="43">
        <v>117.10000000000001</v>
      </c>
    </row>
    <row r="318" spans="1:7" x14ac:dyDescent="0.3">
      <c r="A318" s="39" t="s">
        <v>8</v>
      </c>
      <c r="B318" s="39" t="s">
        <v>83</v>
      </c>
      <c r="C318" s="40">
        <v>1310</v>
      </c>
      <c r="D318" s="41">
        <v>44083</v>
      </c>
      <c r="E318" s="42" t="s">
        <v>10</v>
      </c>
      <c r="F318" s="39">
        <v>1031</v>
      </c>
      <c r="G318" s="43">
        <v>51.550000000000004</v>
      </c>
    </row>
    <row r="319" spans="1:7" x14ac:dyDescent="0.3">
      <c r="A319" s="39" t="s">
        <v>8</v>
      </c>
      <c r="B319" s="39" t="s">
        <v>84</v>
      </c>
      <c r="C319" s="40">
        <v>1001</v>
      </c>
      <c r="D319" s="41">
        <v>43956</v>
      </c>
      <c r="E319" s="42" t="s">
        <v>10</v>
      </c>
      <c r="F319" s="39">
        <v>1262</v>
      </c>
      <c r="G319" s="43">
        <v>63.1</v>
      </c>
    </row>
    <row r="320" spans="1:7" x14ac:dyDescent="0.3">
      <c r="A320" s="39" t="s">
        <v>8</v>
      </c>
      <c r="B320" s="39" t="s">
        <v>85</v>
      </c>
      <c r="C320" s="40">
        <v>1008</v>
      </c>
      <c r="D320" s="41">
        <v>43988</v>
      </c>
      <c r="E320" s="42" t="s">
        <v>10</v>
      </c>
      <c r="F320" s="39">
        <v>1135</v>
      </c>
      <c r="G320" s="43">
        <v>56.75</v>
      </c>
    </row>
    <row r="321" spans="1:7" x14ac:dyDescent="0.3">
      <c r="A321" s="39" t="s">
        <v>8</v>
      </c>
      <c r="B321" s="39" t="s">
        <v>86</v>
      </c>
      <c r="C321" s="40">
        <v>1004</v>
      </c>
      <c r="D321" s="41">
        <v>44146</v>
      </c>
      <c r="E321" s="42" t="s">
        <v>10</v>
      </c>
      <c r="F321" s="39">
        <v>547</v>
      </c>
      <c r="G321" s="43">
        <v>27.35</v>
      </c>
    </row>
    <row r="322" spans="1:7" x14ac:dyDescent="0.3">
      <c r="A322" s="39" t="s">
        <v>8</v>
      </c>
      <c r="B322" s="39" t="s">
        <v>87</v>
      </c>
      <c r="C322" s="40">
        <v>1008</v>
      </c>
      <c r="D322" s="41">
        <v>44177</v>
      </c>
      <c r="E322" s="42" t="s">
        <v>10</v>
      </c>
      <c r="F322" s="39">
        <v>1582</v>
      </c>
      <c r="G322" s="43">
        <v>79.100000000000009</v>
      </c>
    </row>
    <row r="323" spans="1:7" x14ac:dyDescent="0.3">
      <c r="A323" s="39" t="s">
        <v>8</v>
      </c>
      <c r="B323" s="39" t="s">
        <v>246</v>
      </c>
      <c r="C323" s="40">
        <v>1310</v>
      </c>
      <c r="D323" s="41">
        <v>43925</v>
      </c>
      <c r="E323" s="42" t="s">
        <v>10</v>
      </c>
      <c r="F323" s="39">
        <v>1738.5</v>
      </c>
      <c r="G323" s="43">
        <v>86.925000000000011</v>
      </c>
    </row>
    <row r="324" spans="1:7" x14ac:dyDescent="0.3">
      <c r="A324" s="39" t="s">
        <v>8</v>
      </c>
      <c r="B324" s="39" t="s">
        <v>88</v>
      </c>
      <c r="C324" s="40">
        <v>1008</v>
      </c>
      <c r="D324" s="41">
        <v>44083</v>
      </c>
      <c r="E324" s="42" t="s">
        <v>10</v>
      </c>
      <c r="F324" s="39">
        <v>2215</v>
      </c>
      <c r="G324" s="43">
        <v>110.75</v>
      </c>
    </row>
    <row r="325" spans="1:7" x14ac:dyDescent="0.3">
      <c r="A325" s="39" t="s">
        <v>8</v>
      </c>
      <c r="B325" s="39" t="s">
        <v>89</v>
      </c>
      <c r="C325" s="40">
        <v>1008</v>
      </c>
      <c r="D325" s="41">
        <v>44177</v>
      </c>
      <c r="E325" s="42" t="s">
        <v>10</v>
      </c>
      <c r="F325" s="39">
        <v>1582</v>
      </c>
      <c r="G325" s="43">
        <v>79.100000000000009</v>
      </c>
    </row>
    <row r="326" spans="1:7" x14ac:dyDescent="0.3">
      <c r="A326" s="39" t="s">
        <v>8</v>
      </c>
      <c r="B326" s="39" t="s">
        <v>90</v>
      </c>
      <c r="C326" s="40">
        <v>1004</v>
      </c>
      <c r="D326" s="41">
        <v>43988</v>
      </c>
      <c r="E326" s="42" t="s">
        <v>10</v>
      </c>
      <c r="F326" s="39">
        <v>1135</v>
      </c>
      <c r="G326" s="43">
        <v>56.75</v>
      </c>
    </row>
    <row r="327" spans="1:7" x14ac:dyDescent="0.3">
      <c r="A327" s="39" t="s">
        <v>8</v>
      </c>
      <c r="B327" s="39" t="s">
        <v>91</v>
      </c>
      <c r="C327" s="40">
        <v>1310</v>
      </c>
      <c r="D327" s="41">
        <v>43893</v>
      </c>
      <c r="E327" s="42" t="s">
        <v>10</v>
      </c>
      <c r="F327" s="39">
        <v>1761</v>
      </c>
      <c r="G327" s="43">
        <v>88.050000000000011</v>
      </c>
    </row>
    <row r="328" spans="1:7" x14ac:dyDescent="0.3">
      <c r="A328" s="39" t="s">
        <v>8</v>
      </c>
      <c r="B328" s="39" t="s">
        <v>92</v>
      </c>
      <c r="C328" s="40">
        <v>1310</v>
      </c>
      <c r="D328" s="41">
        <v>43988</v>
      </c>
      <c r="E328" s="42" t="s">
        <v>10</v>
      </c>
      <c r="F328" s="39">
        <v>448</v>
      </c>
      <c r="G328" s="43">
        <v>22.400000000000002</v>
      </c>
    </row>
    <row r="329" spans="1:7" x14ac:dyDescent="0.3">
      <c r="A329" s="39" t="s">
        <v>8</v>
      </c>
      <c r="B329" s="39" t="s">
        <v>93</v>
      </c>
      <c r="C329" s="40">
        <v>1001</v>
      </c>
      <c r="D329" s="41">
        <v>44114</v>
      </c>
      <c r="E329" s="42" t="s">
        <v>10</v>
      </c>
      <c r="F329" s="39">
        <v>2181</v>
      </c>
      <c r="G329" s="43">
        <v>109.05000000000001</v>
      </c>
    </row>
    <row r="330" spans="1:7" x14ac:dyDescent="0.3">
      <c r="A330" s="39" t="s">
        <v>8</v>
      </c>
      <c r="B330" s="39" t="s">
        <v>94</v>
      </c>
      <c r="C330" s="40">
        <v>1004</v>
      </c>
      <c r="D330" s="41">
        <v>44114</v>
      </c>
      <c r="E330" s="42" t="s">
        <v>10</v>
      </c>
      <c r="F330" s="39">
        <v>1976</v>
      </c>
      <c r="G330" s="43">
        <v>98.800000000000011</v>
      </c>
    </row>
    <row r="331" spans="1:7" x14ac:dyDescent="0.3">
      <c r="A331" s="39" t="s">
        <v>8</v>
      </c>
      <c r="B331" s="39" t="s">
        <v>95</v>
      </c>
      <c r="C331" s="40">
        <v>1008</v>
      </c>
      <c r="D331" s="41">
        <v>44114</v>
      </c>
      <c r="E331" s="42" t="s">
        <v>10</v>
      </c>
      <c r="F331" s="39">
        <v>2181</v>
      </c>
      <c r="G331" s="43">
        <v>109.05000000000001</v>
      </c>
    </row>
    <row r="332" spans="1:7" x14ac:dyDescent="0.3">
      <c r="A332" s="39" t="s">
        <v>8</v>
      </c>
      <c r="B332" s="39" t="s">
        <v>96</v>
      </c>
      <c r="C332" s="40">
        <v>1004</v>
      </c>
      <c r="D332" s="41">
        <v>44146</v>
      </c>
      <c r="E332" s="42" t="s">
        <v>10</v>
      </c>
      <c r="F332" s="39">
        <v>2500</v>
      </c>
      <c r="G332" s="43">
        <v>125</v>
      </c>
    </row>
    <row r="333" spans="1:7" x14ac:dyDescent="0.3">
      <c r="A333" s="39" t="s">
        <v>8</v>
      </c>
      <c r="B333" s="39" t="s">
        <v>97</v>
      </c>
      <c r="C333" s="40">
        <v>1210</v>
      </c>
      <c r="D333" s="41">
        <v>43956</v>
      </c>
      <c r="E333" s="42" t="s">
        <v>10</v>
      </c>
      <c r="F333" s="39">
        <v>1702</v>
      </c>
      <c r="G333" s="43">
        <v>85.100000000000009</v>
      </c>
    </row>
    <row r="334" spans="1:7" x14ac:dyDescent="0.3">
      <c r="A334" s="39" t="s">
        <v>8</v>
      </c>
      <c r="B334" s="39" t="s">
        <v>98</v>
      </c>
      <c r="C334" s="40">
        <v>1310</v>
      </c>
      <c r="D334" s="41">
        <v>43988</v>
      </c>
      <c r="E334" s="42" t="s">
        <v>10</v>
      </c>
      <c r="F334" s="39">
        <v>448</v>
      </c>
      <c r="G334" s="43">
        <v>22.400000000000002</v>
      </c>
    </row>
    <row r="335" spans="1:7" x14ac:dyDescent="0.3">
      <c r="A335" s="39" t="s">
        <v>8</v>
      </c>
      <c r="B335" s="39" t="s">
        <v>99</v>
      </c>
      <c r="C335" s="40">
        <v>1001</v>
      </c>
      <c r="D335" s="41">
        <v>44019</v>
      </c>
      <c r="E335" s="42" t="s">
        <v>10</v>
      </c>
      <c r="F335" s="39">
        <v>3513</v>
      </c>
      <c r="G335" s="43">
        <v>175.65</v>
      </c>
    </row>
    <row r="336" spans="1:7" x14ac:dyDescent="0.3">
      <c r="A336" s="39" t="s">
        <v>8</v>
      </c>
      <c r="B336" s="39" t="s">
        <v>100</v>
      </c>
      <c r="C336" s="40">
        <v>1310</v>
      </c>
      <c r="D336" s="41">
        <v>44051</v>
      </c>
      <c r="E336" s="42" t="s">
        <v>10</v>
      </c>
      <c r="F336" s="39">
        <v>2101</v>
      </c>
      <c r="G336" s="43">
        <v>105.05000000000001</v>
      </c>
    </row>
    <row r="337" spans="1:7" x14ac:dyDescent="0.3">
      <c r="A337" s="39" t="s">
        <v>8</v>
      </c>
      <c r="B337" s="39" t="s">
        <v>101</v>
      </c>
      <c r="C337" s="40">
        <v>1004</v>
      </c>
      <c r="D337" s="41">
        <v>44083</v>
      </c>
      <c r="E337" s="42" t="s">
        <v>10</v>
      </c>
      <c r="F337" s="39">
        <v>2931</v>
      </c>
      <c r="G337" s="43">
        <v>146.55000000000001</v>
      </c>
    </row>
    <row r="338" spans="1:7" x14ac:dyDescent="0.3">
      <c r="A338" s="39" t="s">
        <v>8</v>
      </c>
      <c r="B338" s="39" t="s">
        <v>102</v>
      </c>
      <c r="C338" s="40">
        <v>1310</v>
      </c>
      <c r="D338" s="41">
        <v>44083</v>
      </c>
      <c r="E338" s="42" t="s">
        <v>10</v>
      </c>
      <c r="F338" s="39">
        <v>1535</v>
      </c>
      <c r="G338" s="43">
        <v>76.75</v>
      </c>
    </row>
    <row r="339" spans="1:7" x14ac:dyDescent="0.3">
      <c r="A339" s="39" t="s">
        <v>8</v>
      </c>
      <c r="B339" s="39" t="s">
        <v>103</v>
      </c>
      <c r="C339" s="40">
        <v>1001</v>
      </c>
      <c r="D339" s="41">
        <v>44083</v>
      </c>
      <c r="E339" s="42" t="s">
        <v>10</v>
      </c>
      <c r="F339" s="39">
        <v>1123</v>
      </c>
      <c r="G339" s="43">
        <v>56.150000000000006</v>
      </c>
    </row>
    <row r="340" spans="1:7" x14ac:dyDescent="0.3">
      <c r="A340" s="39" t="s">
        <v>8</v>
      </c>
      <c r="B340" s="39" t="s">
        <v>104</v>
      </c>
      <c r="C340" s="40">
        <v>1310</v>
      </c>
      <c r="D340" s="41">
        <v>44146</v>
      </c>
      <c r="E340" s="42" t="s">
        <v>10</v>
      </c>
      <c r="F340" s="39">
        <v>1404</v>
      </c>
      <c r="G340" s="43">
        <v>70.2</v>
      </c>
    </row>
    <row r="341" spans="1:7" x14ac:dyDescent="0.3">
      <c r="A341" s="39" t="s">
        <v>8</v>
      </c>
      <c r="B341" s="39" t="s">
        <v>105</v>
      </c>
      <c r="C341" s="40">
        <v>1210</v>
      </c>
      <c r="D341" s="41">
        <v>44146</v>
      </c>
      <c r="E341" s="42" t="s">
        <v>10</v>
      </c>
      <c r="F341" s="39">
        <v>2763</v>
      </c>
      <c r="G341" s="43">
        <v>138.15</v>
      </c>
    </row>
    <row r="342" spans="1:7" x14ac:dyDescent="0.3">
      <c r="A342" s="39" t="s">
        <v>8</v>
      </c>
      <c r="B342" s="39" t="s">
        <v>106</v>
      </c>
      <c r="C342" s="40">
        <v>1001</v>
      </c>
      <c r="D342" s="41">
        <v>44177</v>
      </c>
      <c r="E342" s="42" t="s">
        <v>10</v>
      </c>
      <c r="F342" s="39">
        <v>2125</v>
      </c>
      <c r="G342" s="43">
        <v>106.25</v>
      </c>
    </row>
    <row r="343" spans="1:7" x14ac:dyDescent="0.3">
      <c r="A343" s="39" t="s">
        <v>8</v>
      </c>
      <c r="B343" s="39" t="s">
        <v>107</v>
      </c>
      <c r="C343" s="40">
        <v>1001</v>
      </c>
      <c r="D343" s="41">
        <v>44019</v>
      </c>
      <c r="E343" s="42" t="s">
        <v>10</v>
      </c>
      <c r="F343" s="39">
        <v>1659</v>
      </c>
      <c r="G343" s="43">
        <v>82.95</v>
      </c>
    </row>
    <row r="344" spans="1:7" x14ac:dyDescent="0.3">
      <c r="A344" s="39" t="s">
        <v>8</v>
      </c>
      <c r="B344" s="39" t="s">
        <v>108</v>
      </c>
      <c r="C344" s="40">
        <v>1004</v>
      </c>
      <c r="D344" s="41">
        <v>44051</v>
      </c>
      <c r="E344" s="42" t="s">
        <v>10</v>
      </c>
      <c r="F344" s="39">
        <v>609</v>
      </c>
      <c r="G344" s="43">
        <v>30.450000000000003</v>
      </c>
    </row>
    <row r="345" spans="1:7" x14ac:dyDescent="0.3">
      <c r="A345" s="39" t="s">
        <v>8</v>
      </c>
      <c r="B345" s="39" t="s">
        <v>109</v>
      </c>
      <c r="C345" s="40">
        <v>1210</v>
      </c>
      <c r="D345" s="41">
        <v>44083</v>
      </c>
      <c r="E345" s="42" t="s">
        <v>10</v>
      </c>
      <c r="F345" s="39">
        <v>2087</v>
      </c>
      <c r="G345" s="43">
        <v>104.35000000000001</v>
      </c>
    </row>
    <row r="346" spans="1:7" x14ac:dyDescent="0.3">
      <c r="A346" s="39" t="s">
        <v>8</v>
      </c>
      <c r="B346" s="39" t="s">
        <v>110</v>
      </c>
      <c r="C346" s="40">
        <v>1310</v>
      </c>
      <c r="D346" s="41">
        <v>44114</v>
      </c>
      <c r="E346" s="42" t="s">
        <v>10</v>
      </c>
      <c r="F346" s="39">
        <v>1976</v>
      </c>
      <c r="G346" s="43">
        <v>98.800000000000011</v>
      </c>
    </row>
    <row r="347" spans="1:7" x14ac:dyDescent="0.3">
      <c r="A347" s="39" t="s">
        <v>8</v>
      </c>
      <c r="B347" s="39" t="s">
        <v>111</v>
      </c>
      <c r="C347" s="40">
        <v>1310</v>
      </c>
      <c r="D347" s="41">
        <v>44177</v>
      </c>
      <c r="E347" s="42" t="s">
        <v>10</v>
      </c>
      <c r="F347" s="39">
        <v>1421</v>
      </c>
      <c r="G347" s="43">
        <v>71.05</v>
      </c>
    </row>
    <row r="348" spans="1:7" x14ac:dyDescent="0.3">
      <c r="A348" s="39" t="s">
        <v>8</v>
      </c>
      <c r="B348" s="39" t="s">
        <v>112</v>
      </c>
      <c r="C348" s="40">
        <v>1310</v>
      </c>
      <c r="D348" s="41">
        <v>44177</v>
      </c>
      <c r="E348" s="42" t="s">
        <v>10</v>
      </c>
      <c r="F348" s="39">
        <v>1372</v>
      </c>
      <c r="G348" s="43">
        <v>68.600000000000009</v>
      </c>
    </row>
    <row r="349" spans="1:7" x14ac:dyDescent="0.3">
      <c r="A349" s="39" t="s">
        <v>8</v>
      </c>
      <c r="B349" s="39" t="s">
        <v>113</v>
      </c>
      <c r="C349" s="40">
        <v>1001</v>
      </c>
      <c r="D349" s="41">
        <v>44177</v>
      </c>
      <c r="E349" s="42" t="s">
        <v>10</v>
      </c>
      <c r="F349" s="39">
        <v>588</v>
      </c>
      <c r="G349" s="43">
        <v>29.400000000000002</v>
      </c>
    </row>
    <row r="350" spans="1:7" x14ac:dyDescent="0.3">
      <c r="A350" s="39" t="s">
        <v>8</v>
      </c>
      <c r="B350" s="39" t="s">
        <v>114</v>
      </c>
      <c r="C350" s="40">
        <v>1210</v>
      </c>
      <c r="D350" s="41">
        <v>43831</v>
      </c>
      <c r="E350" s="42" t="s">
        <v>10</v>
      </c>
      <c r="F350" s="39">
        <v>3244.5</v>
      </c>
      <c r="G350" s="43">
        <v>162.22500000000002</v>
      </c>
    </row>
    <row r="351" spans="1:7" x14ac:dyDescent="0.3">
      <c r="A351" s="39" t="s">
        <v>8</v>
      </c>
      <c r="B351" s="39" t="s">
        <v>115</v>
      </c>
      <c r="C351" s="40">
        <v>1001</v>
      </c>
      <c r="D351" s="41">
        <v>43863</v>
      </c>
      <c r="E351" s="42" t="s">
        <v>10</v>
      </c>
      <c r="F351" s="39">
        <v>959</v>
      </c>
      <c r="G351" s="43">
        <v>47.95</v>
      </c>
    </row>
    <row r="352" spans="1:7" x14ac:dyDescent="0.3">
      <c r="A352" s="39" t="s">
        <v>8</v>
      </c>
      <c r="B352" s="39" t="s">
        <v>116</v>
      </c>
      <c r="C352" s="40">
        <v>1004</v>
      </c>
      <c r="D352" s="41">
        <v>43863</v>
      </c>
      <c r="E352" s="42" t="s">
        <v>10</v>
      </c>
      <c r="F352" s="39">
        <v>2747</v>
      </c>
      <c r="G352" s="43">
        <v>137.35</v>
      </c>
    </row>
    <row r="353" spans="1:7" x14ac:dyDescent="0.3">
      <c r="A353" s="39" t="s">
        <v>8</v>
      </c>
      <c r="B353" s="39" t="s">
        <v>117</v>
      </c>
      <c r="C353" s="40">
        <v>1210</v>
      </c>
      <c r="D353" s="41">
        <v>43956</v>
      </c>
      <c r="E353" s="42" t="s">
        <v>10</v>
      </c>
      <c r="F353" s="39">
        <v>1645</v>
      </c>
      <c r="G353" s="43">
        <v>82.25</v>
      </c>
    </row>
    <row r="354" spans="1:7" x14ac:dyDescent="0.3">
      <c r="A354" s="39" t="s">
        <v>8</v>
      </c>
      <c r="B354" s="39" t="s">
        <v>118</v>
      </c>
      <c r="C354" s="40">
        <v>1001</v>
      </c>
      <c r="D354" s="41">
        <v>44083</v>
      </c>
      <c r="E354" s="42" t="s">
        <v>10</v>
      </c>
      <c r="F354" s="39">
        <v>2876</v>
      </c>
      <c r="G354" s="43">
        <v>143.80000000000001</v>
      </c>
    </row>
    <row r="355" spans="1:7" x14ac:dyDescent="0.3">
      <c r="A355" s="39" t="s">
        <v>8</v>
      </c>
      <c r="B355" s="39" t="s">
        <v>119</v>
      </c>
      <c r="C355" s="40">
        <v>1008</v>
      </c>
      <c r="D355" s="41">
        <v>44083</v>
      </c>
      <c r="E355" s="42" t="s">
        <v>10</v>
      </c>
      <c r="F355" s="39">
        <v>994</v>
      </c>
      <c r="G355" s="43">
        <v>49.7</v>
      </c>
    </row>
    <row r="356" spans="1:7" x14ac:dyDescent="0.3">
      <c r="A356" s="39" t="s">
        <v>8</v>
      </c>
      <c r="B356" s="39"/>
      <c r="C356" s="40">
        <v>1008</v>
      </c>
      <c r="D356" s="41">
        <v>44146</v>
      </c>
      <c r="E356" s="42" t="s">
        <v>10</v>
      </c>
      <c r="F356" s="39">
        <v>1118</v>
      </c>
      <c r="G356" s="43">
        <v>55.900000000000006</v>
      </c>
    </row>
    <row r="357" spans="1:7" x14ac:dyDescent="0.3">
      <c r="A357" s="39" t="s">
        <v>8</v>
      </c>
      <c r="B357" s="39" t="s">
        <v>120</v>
      </c>
      <c r="C357" s="40">
        <v>1210</v>
      </c>
      <c r="D357" s="41">
        <v>44177</v>
      </c>
      <c r="E357" s="42" t="s">
        <v>10</v>
      </c>
      <c r="F357" s="39">
        <v>1372</v>
      </c>
      <c r="G357" s="43">
        <v>68.600000000000009</v>
      </c>
    </row>
    <row r="358" spans="1:7" x14ac:dyDescent="0.3">
      <c r="A358" s="39" t="s">
        <v>8</v>
      </c>
      <c r="B358" s="39" t="s">
        <v>121</v>
      </c>
      <c r="C358" s="40">
        <v>1001</v>
      </c>
      <c r="D358" s="41">
        <v>43863</v>
      </c>
      <c r="E358" s="42" t="s">
        <v>10</v>
      </c>
      <c r="F358" s="39">
        <v>488</v>
      </c>
      <c r="G358" s="43">
        <v>24.400000000000002</v>
      </c>
    </row>
    <row r="359" spans="1:7" x14ac:dyDescent="0.3">
      <c r="A359" s="39" t="s">
        <v>8</v>
      </c>
      <c r="B359" s="39" t="s">
        <v>122</v>
      </c>
      <c r="C359" s="40">
        <v>1001</v>
      </c>
      <c r="D359" s="41">
        <v>43988</v>
      </c>
      <c r="E359" s="42" t="s">
        <v>10</v>
      </c>
      <c r="F359" s="39">
        <v>1282</v>
      </c>
      <c r="G359" s="43">
        <v>64.100000000000009</v>
      </c>
    </row>
    <row r="360" spans="1:7" x14ac:dyDescent="0.3">
      <c r="A360" s="39" t="s">
        <v>8</v>
      </c>
      <c r="B360" s="39" t="s">
        <v>123</v>
      </c>
      <c r="C360" s="40">
        <v>1008</v>
      </c>
      <c r="D360" s="41">
        <v>43956</v>
      </c>
      <c r="E360" s="42" t="s">
        <v>20</v>
      </c>
      <c r="F360" s="39">
        <v>257</v>
      </c>
      <c r="G360" s="43">
        <v>12.850000000000001</v>
      </c>
    </row>
    <row r="361" spans="1:7" x14ac:dyDescent="0.3">
      <c r="A361" s="39" t="s">
        <v>8</v>
      </c>
      <c r="B361" s="39" t="s">
        <v>124</v>
      </c>
      <c r="C361" s="40">
        <v>1210</v>
      </c>
      <c r="D361" s="41">
        <v>43988</v>
      </c>
      <c r="E361" s="42" t="s">
        <v>10</v>
      </c>
      <c r="F361" s="39">
        <v>1282</v>
      </c>
      <c r="G361" s="43">
        <v>64.100000000000009</v>
      </c>
    </row>
    <row r="362" spans="1:7" x14ac:dyDescent="0.3">
      <c r="A362" s="39" t="s">
        <v>8</v>
      </c>
      <c r="B362" s="39" t="s">
        <v>125</v>
      </c>
      <c r="C362" s="40">
        <v>1008</v>
      </c>
      <c r="D362" s="41">
        <v>44051</v>
      </c>
      <c r="E362" s="42" t="s">
        <v>10</v>
      </c>
      <c r="F362" s="39">
        <v>1540</v>
      </c>
      <c r="G362" s="43">
        <v>77</v>
      </c>
    </row>
    <row r="363" spans="1:7" x14ac:dyDescent="0.3">
      <c r="A363" s="39" t="s">
        <v>8</v>
      </c>
      <c r="B363" s="39" t="s">
        <v>247</v>
      </c>
      <c r="C363" s="40">
        <v>1004</v>
      </c>
      <c r="D363" s="41">
        <v>44146</v>
      </c>
      <c r="E363" s="42" t="s">
        <v>10</v>
      </c>
      <c r="F363" s="39">
        <v>490</v>
      </c>
      <c r="G363" s="43">
        <v>24.5</v>
      </c>
    </row>
    <row r="364" spans="1:7" x14ac:dyDescent="0.3">
      <c r="A364" s="39" t="s">
        <v>8</v>
      </c>
      <c r="B364" s="39" t="s">
        <v>126</v>
      </c>
      <c r="C364" s="40">
        <v>1310</v>
      </c>
      <c r="D364" s="41">
        <v>44177</v>
      </c>
      <c r="E364" s="42" t="s">
        <v>10</v>
      </c>
      <c r="F364" s="39">
        <v>1362</v>
      </c>
      <c r="G364" s="43">
        <v>68.100000000000009</v>
      </c>
    </row>
    <row r="365" spans="1:7" x14ac:dyDescent="0.3">
      <c r="A365" s="39" t="s">
        <v>8</v>
      </c>
      <c r="B365" s="39" t="s">
        <v>127</v>
      </c>
      <c r="C365" s="40">
        <v>1001</v>
      </c>
      <c r="D365" s="41">
        <v>43893</v>
      </c>
      <c r="E365" s="42" t="s">
        <v>10</v>
      </c>
      <c r="F365" s="39">
        <v>2501</v>
      </c>
      <c r="G365" s="43">
        <v>125.05000000000001</v>
      </c>
    </row>
    <row r="366" spans="1:7" x14ac:dyDescent="0.3">
      <c r="A366" s="39" t="s">
        <v>8</v>
      </c>
      <c r="B366" s="39" t="s">
        <v>128</v>
      </c>
      <c r="C366" s="40">
        <v>1008</v>
      </c>
      <c r="D366" s="41">
        <v>43988</v>
      </c>
      <c r="E366" s="42" t="s">
        <v>10</v>
      </c>
      <c r="F366" s="39">
        <v>708</v>
      </c>
      <c r="G366" s="43">
        <v>35.4</v>
      </c>
    </row>
    <row r="367" spans="1:7" x14ac:dyDescent="0.3">
      <c r="A367" s="39" t="s">
        <v>8</v>
      </c>
      <c r="B367" s="39" t="s">
        <v>129</v>
      </c>
      <c r="C367" s="40">
        <v>1008</v>
      </c>
      <c r="D367" s="41">
        <v>44019</v>
      </c>
      <c r="E367" s="42" t="s">
        <v>10</v>
      </c>
      <c r="F367" s="39">
        <v>645</v>
      </c>
      <c r="G367" s="43">
        <v>32.25</v>
      </c>
    </row>
    <row r="368" spans="1:7" x14ac:dyDescent="0.3">
      <c r="A368" s="39" t="s">
        <v>8</v>
      </c>
      <c r="B368" s="39" t="s">
        <v>130</v>
      </c>
      <c r="C368" s="40">
        <v>1001</v>
      </c>
      <c r="D368" s="41">
        <v>44051</v>
      </c>
      <c r="E368" s="42" t="s">
        <v>10</v>
      </c>
      <c r="F368" s="39">
        <v>1562</v>
      </c>
      <c r="G368" s="43">
        <v>78.100000000000009</v>
      </c>
    </row>
    <row r="369" spans="1:7" x14ac:dyDescent="0.3">
      <c r="A369" s="39" t="s">
        <v>8</v>
      </c>
      <c r="B369" s="39" t="s">
        <v>131</v>
      </c>
      <c r="C369" s="40">
        <v>1008</v>
      </c>
      <c r="D369" s="41">
        <v>44083</v>
      </c>
      <c r="E369" s="42" t="s">
        <v>10</v>
      </c>
      <c r="F369" s="39">
        <v>1283</v>
      </c>
      <c r="G369" s="43">
        <v>64.150000000000006</v>
      </c>
    </row>
    <row r="370" spans="1:7" x14ac:dyDescent="0.3">
      <c r="A370" s="39" t="s">
        <v>8</v>
      </c>
      <c r="B370" s="39" t="s">
        <v>132</v>
      </c>
      <c r="C370" s="40">
        <v>1210</v>
      </c>
      <c r="D370" s="41">
        <v>44177</v>
      </c>
      <c r="E370" s="42" t="s">
        <v>10</v>
      </c>
      <c r="F370" s="39">
        <v>711</v>
      </c>
      <c r="G370" s="43">
        <v>35.550000000000004</v>
      </c>
    </row>
    <row r="371" spans="1:7" x14ac:dyDescent="0.3">
      <c r="A371" s="39" t="s">
        <v>8</v>
      </c>
      <c r="B371" s="39" t="s">
        <v>133</v>
      </c>
      <c r="C371" s="40">
        <v>1004</v>
      </c>
      <c r="D371" s="41">
        <v>43893</v>
      </c>
      <c r="E371" s="42" t="s">
        <v>10</v>
      </c>
      <c r="F371" s="39">
        <v>1114</v>
      </c>
      <c r="G371" s="43">
        <v>55.7</v>
      </c>
    </row>
    <row r="372" spans="1:7" x14ac:dyDescent="0.3">
      <c r="A372" s="39" t="s">
        <v>8</v>
      </c>
      <c r="B372" s="39" t="s">
        <v>134</v>
      </c>
      <c r="C372" s="40">
        <v>1310</v>
      </c>
      <c r="D372" s="41">
        <v>43925</v>
      </c>
      <c r="E372" s="42" t="s">
        <v>10</v>
      </c>
      <c r="F372" s="39">
        <v>1259</v>
      </c>
      <c r="G372" s="43">
        <v>62.95</v>
      </c>
    </row>
    <row r="373" spans="1:7" x14ac:dyDescent="0.3">
      <c r="A373" s="39" t="s">
        <v>8</v>
      </c>
      <c r="B373" s="39" t="s">
        <v>135</v>
      </c>
      <c r="C373" s="40">
        <v>1004</v>
      </c>
      <c r="D373" s="41">
        <v>43956</v>
      </c>
      <c r="E373" s="42" t="s">
        <v>10</v>
      </c>
      <c r="F373" s="39">
        <v>1095</v>
      </c>
      <c r="G373" s="43">
        <v>54.75</v>
      </c>
    </row>
    <row r="374" spans="1:7" x14ac:dyDescent="0.3">
      <c r="A374" s="39" t="s">
        <v>8</v>
      </c>
      <c r="B374" s="39" t="s">
        <v>136</v>
      </c>
      <c r="C374" s="40">
        <v>1210</v>
      </c>
      <c r="D374" s="41">
        <v>43988</v>
      </c>
      <c r="E374" s="42" t="s">
        <v>10</v>
      </c>
      <c r="F374" s="39">
        <v>1366</v>
      </c>
      <c r="G374" s="43">
        <v>68.3</v>
      </c>
    </row>
    <row r="375" spans="1:7" x14ac:dyDescent="0.3">
      <c r="A375" s="39" t="s">
        <v>8</v>
      </c>
      <c r="B375" s="39" t="s">
        <v>137</v>
      </c>
      <c r="C375" s="40">
        <v>1004</v>
      </c>
      <c r="D375" s="41">
        <v>43988</v>
      </c>
      <c r="E375" s="42" t="s">
        <v>10</v>
      </c>
      <c r="F375" s="39">
        <v>2460</v>
      </c>
      <c r="G375" s="43">
        <v>123</v>
      </c>
    </row>
    <row r="376" spans="1:7" x14ac:dyDescent="0.3">
      <c r="A376" s="39" t="s">
        <v>8</v>
      </c>
      <c r="B376" s="39" t="s">
        <v>138</v>
      </c>
      <c r="C376" s="40">
        <v>1210</v>
      </c>
      <c r="D376" s="41">
        <v>44051</v>
      </c>
      <c r="E376" s="42" t="s">
        <v>10</v>
      </c>
      <c r="F376" s="39">
        <v>678</v>
      </c>
      <c r="G376" s="43">
        <v>33.9</v>
      </c>
    </row>
    <row r="377" spans="1:7" x14ac:dyDescent="0.3">
      <c r="A377" s="39" t="s">
        <v>8</v>
      </c>
      <c r="B377" s="39" t="s">
        <v>139</v>
      </c>
      <c r="C377" s="40">
        <v>1210</v>
      </c>
      <c r="D377" s="41">
        <v>44051</v>
      </c>
      <c r="E377" s="42" t="s">
        <v>10</v>
      </c>
      <c r="F377" s="39">
        <v>1598</v>
      </c>
      <c r="G377" s="43">
        <v>79.900000000000006</v>
      </c>
    </row>
    <row r="378" spans="1:7" x14ac:dyDescent="0.3">
      <c r="A378" s="39" t="s">
        <v>8</v>
      </c>
      <c r="B378" s="39" t="s">
        <v>140</v>
      </c>
      <c r="C378" s="40">
        <v>1004</v>
      </c>
      <c r="D378" s="41">
        <v>44083</v>
      </c>
      <c r="E378" s="42" t="s">
        <v>10</v>
      </c>
      <c r="F378" s="39">
        <v>2409</v>
      </c>
      <c r="G378" s="43">
        <v>120.45</v>
      </c>
    </row>
    <row r="379" spans="1:7" x14ac:dyDescent="0.3">
      <c r="A379" s="39" t="s">
        <v>8</v>
      </c>
      <c r="B379" s="39" t="s">
        <v>141</v>
      </c>
      <c r="C379" s="40">
        <v>1310</v>
      </c>
      <c r="D379" s="41">
        <v>44083</v>
      </c>
      <c r="E379" s="42" t="s">
        <v>10</v>
      </c>
      <c r="F379" s="39">
        <v>1934</v>
      </c>
      <c r="G379" s="43">
        <v>96.7</v>
      </c>
    </row>
    <row r="380" spans="1:7" x14ac:dyDescent="0.3">
      <c r="A380" s="39" t="s">
        <v>8</v>
      </c>
      <c r="B380" s="39" t="s">
        <v>248</v>
      </c>
      <c r="C380" s="40">
        <v>1310</v>
      </c>
      <c r="D380" s="41">
        <v>44083</v>
      </c>
      <c r="E380" s="42" t="s">
        <v>10</v>
      </c>
      <c r="F380" s="39">
        <v>2993</v>
      </c>
      <c r="G380" s="43">
        <v>149.65</v>
      </c>
    </row>
    <row r="381" spans="1:7" x14ac:dyDescent="0.3">
      <c r="A381" s="39" t="s">
        <v>8</v>
      </c>
      <c r="B381" s="39" t="s">
        <v>142</v>
      </c>
      <c r="C381" s="40">
        <v>1210</v>
      </c>
      <c r="D381" s="41">
        <v>44146</v>
      </c>
      <c r="E381" s="42" t="s">
        <v>10</v>
      </c>
      <c r="F381" s="39">
        <v>2146</v>
      </c>
      <c r="G381" s="43">
        <v>107.30000000000001</v>
      </c>
    </row>
    <row r="382" spans="1:7" x14ac:dyDescent="0.3">
      <c r="A382" s="39" t="s">
        <v>8</v>
      </c>
      <c r="B382" s="39" t="s">
        <v>143</v>
      </c>
      <c r="C382" s="40">
        <v>1001</v>
      </c>
      <c r="D382" s="41">
        <v>44177</v>
      </c>
      <c r="E382" s="42" t="s">
        <v>10</v>
      </c>
      <c r="F382" s="39">
        <v>1946</v>
      </c>
      <c r="G382" s="43">
        <v>97.300000000000011</v>
      </c>
    </row>
    <row r="383" spans="1:7" x14ac:dyDescent="0.3">
      <c r="A383" s="39" t="s">
        <v>8</v>
      </c>
      <c r="B383" s="39" t="s">
        <v>144</v>
      </c>
      <c r="C383" s="40">
        <v>1008</v>
      </c>
      <c r="D383" s="41">
        <v>44177</v>
      </c>
      <c r="E383" s="42" t="s">
        <v>10</v>
      </c>
      <c r="F383" s="39">
        <v>1362</v>
      </c>
      <c r="G383" s="43">
        <v>68.100000000000009</v>
      </c>
    </row>
    <row r="384" spans="1:7" x14ac:dyDescent="0.3">
      <c r="A384" s="39" t="s">
        <v>8</v>
      </c>
      <c r="B384" s="39" t="s">
        <v>249</v>
      </c>
      <c r="C384" s="40">
        <v>1004</v>
      </c>
      <c r="D384" s="41">
        <v>43893</v>
      </c>
      <c r="E384" s="42" t="s">
        <v>10</v>
      </c>
      <c r="F384" s="39">
        <v>598</v>
      </c>
      <c r="G384" s="43">
        <v>29.900000000000002</v>
      </c>
    </row>
    <row r="385" spans="1:7" x14ac:dyDescent="0.3">
      <c r="A385" s="39" t="s">
        <v>8</v>
      </c>
      <c r="B385" s="39" t="s">
        <v>145</v>
      </c>
      <c r="C385" s="40">
        <v>1210</v>
      </c>
      <c r="D385" s="41">
        <v>43988</v>
      </c>
      <c r="E385" s="42" t="s">
        <v>10</v>
      </c>
      <c r="F385" s="39">
        <v>2907</v>
      </c>
      <c r="G385" s="43">
        <v>145.35</v>
      </c>
    </row>
    <row r="386" spans="1:7" x14ac:dyDescent="0.3">
      <c r="A386" s="39" t="s">
        <v>8</v>
      </c>
      <c r="B386" s="39" t="s">
        <v>146</v>
      </c>
      <c r="C386" s="40">
        <v>1008</v>
      </c>
      <c r="D386" s="41">
        <v>43988</v>
      </c>
      <c r="E386" s="42" t="s">
        <v>10</v>
      </c>
      <c r="F386" s="39">
        <v>2338</v>
      </c>
      <c r="G386" s="43">
        <v>116.9</v>
      </c>
    </row>
    <row r="387" spans="1:7" x14ac:dyDescent="0.3">
      <c r="A387" s="39" t="s">
        <v>8</v>
      </c>
      <c r="B387" s="39" t="s">
        <v>147</v>
      </c>
      <c r="C387" s="40">
        <v>1210</v>
      </c>
      <c r="D387" s="41">
        <v>44146</v>
      </c>
      <c r="E387" s="42" t="s">
        <v>10</v>
      </c>
      <c r="F387" s="39">
        <v>386</v>
      </c>
      <c r="G387" s="43">
        <v>19.3</v>
      </c>
    </row>
    <row r="388" spans="1:7" x14ac:dyDescent="0.3">
      <c r="A388" s="39" t="s">
        <v>8</v>
      </c>
      <c r="B388" s="39" t="s">
        <v>148</v>
      </c>
      <c r="C388" s="40">
        <v>1310</v>
      </c>
      <c r="D388" s="41">
        <v>44177</v>
      </c>
      <c r="E388" s="42" t="s">
        <v>10</v>
      </c>
      <c r="F388" s="39">
        <v>635</v>
      </c>
      <c r="G388" s="43">
        <v>31.75</v>
      </c>
    </row>
    <row r="389" spans="1:7" x14ac:dyDescent="0.3">
      <c r="A389" s="39" t="s">
        <v>8</v>
      </c>
      <c r="B389" s="39" t="s">
        <v>149</v>
      </c>
      <c r="C389" s="40">
        <v>1210</v>
      </c>
      <c r="D389" s="41">
        <v>43925</v>
      </c>
      <c r="E389" s="42" t="s">
        <v>10</v>
      </c>
      <c r="F389" s="39">
        <v>574.5</v>
      </c>
      <c r="G389" s="43">
        <v>28.725000000000001</v>
      </c>
    </row>
    <row r="390" spans="1:7" x14ac:dyDescent="0.3">
      <c r="A390" s="39" t="s">
        <v>8</v>
      </c>
      <c r="B390" s="39" t="s">
        <v>150</v>
      </c>
      <c r="C390" s="40">
        <v>1310</v>
      </c>
      <c r="D390" s="41">
        <v>43988</v>
      </c>
      <c r="E390" s="42" t="s">
        <v>10</v>
      </c>
      <c r="F390" s="39">
        <v>2338</v>
      </c>
      <c r="G390" s="43">
        <v>116.9</v>
      </c>
    </row>
    <row r="391" spans="1:7" x14ac:dyDescent="0.3">
      <c r="A391" s="39" t="s">
        <v>8</v>
      </c>
      <c r="B391" s="39" t="s">
        <v>151</v>
      </c>
      <c r="C391" s="40">
        <v>1008</v>
      </c>
      <c r="D391" s="41">
        <v>44051</v>
      </c>
      <c r="E391" s="42" t="s">
        <v>10</v>
      </c>
      <c r="F391" s="39">
        <v>381</v>
      </c>
      <c r="G391" s="43">
        <v>19.05</v>
      </c>
    </row>
    <row r="392" spans="1:7" x14ac:dyDescent="0.3">
      <c r="A392" s="39" t="s">
        <v>8</v>
      </c>
      <c r="B392" s="39" t="s">
        <v>152</v>
      </c>
      <c r="C392" s="40">
        <v>1008</v>
      </c>
      <c r="D392" s="41">
        <v>44051</v>
      </c>
      <c r="E392" s="42" t="s">
        <v>10</v>
      </c>
      <c r="F392" s="39">
        <v>422</v>
      </c>
      <c r="G392" s="43">
        <v>21.1</v>
      </c>
    </row>
    <row r="393" spans="1:7" x14ac:dyDescent="0.3">
      <c r="A393" s="39" t="s">
        <v>8</v>
      </c>
      <c r="B393" s="39" t="s">
        <v>153</v>
      </c>
      <c r="C393" s="40">
        <v>1210</v>
      </c>
      <c r="D393" s="41">
        <v>44083</v>
      </c>
      <c r="E393" s="42" t="s">
        <v>10</v>
      </c>
      <c r="F393" s="39">
        <v>2134</v>
      </c>
      <c r="G393" s="43">
        <v>106.7</v>
      </c>
    </row>
    <row r="394" spans="1:7" x14ac:dyDescent="0.3">
      <c r="A394" s="39" t="s">
        <v>8</v>
      </c>
      <c r="B394" s="39" t="s">
        <v>154</v>
      </c>
      <c r="C394" s="40">
        <v>1310</v>
      </c>
      <c r="D394" s="41">
        <v>44177</v>
      </c>
      <c r="E394" s="42" t="s">
        <v>10</v>
      </c>
      <c r="F394" s="39">
        <v>808</v>
      </c>
      <c r="G394" s="43">
        <v>40.400000000000006</v>
      </c>
    </row>
    <row r="395" spans="1:7" x14ac:dyDescent="0.3">
      <c r="A395" s="39" t="s">
        <v>8</v>
      </c>
      <c r="B395" s="39" t="s">
        <v>155</v>
      </c>
      <c r="C395" s="40">
        <v>1210</v>
      </c>
      <c r="D395" s="41">
        <v>43988</v>
      </c>
      <c r="E395" s="42" t="s">
        <v>10</v>
      </c>
      <c r="F395" s="39">
        <v>708</v>
      </c>
      <c r="G395" s="43">
        <v>35.4</v>
      </c>
    </row>
    <row r="396" spans="1:7" x14ac:dyDescent="0.3">
      <c r="A396" s="39" t="s">
        <v>8</v>
      </c>
      <c r="B396" s="39" t="s">
        <v>156</v>
      </c>
      <c r="C396" s="40">
        <v>1001</v>
      </c>
      <c r="D396" s="41">
        <v>43988</v>
      </c>
      <c r="E396" s="42" t="s">
        <v>10</v>
      </c>
      <c r="F396" s="39">
        <v>2907</v>
      </c>
      <c r="G396" s="43">
        <v>145.35</v>
      </c>
    </row>
    <row r="397" spans="1:7" x14ac:dyDescent="0.3">
      <c r="A397" s="39" t="s">
        <v>8</v>
      </c>
      <c r="B397" s="39" t="s">
        <v>250</v>
      </c>
      <c r="C397" s="40">
        <v>1210</v>
      </c>
      <c r="D397" s="41">
        <v>43988</v>
      </c>
      <c r="E397" s="42" t="s">
        <v>10</v>
      </c>
      <c r="F397" s="39">
        <v>1366</v>
      </c>
      <c r="G397" s="43">
        <v>68.3</v>
      </c>
    </row>
    <row r="398" spans="1:7" x14ac:dyDescent="0.3">
      <c r="A398" s="39" t="s">
        <v>8</v>
      </c>
      <c r="B398" s="39" t="s">
        <v>157</v>
      </c>
      <c r="C398" s="40">
        <v>1001</v>
      </c>
      <c r="D398" s="41">
        <v>43988</v>
      </c>
      <c r="E398" s="42" t="s">
        <v>10</v>
      </c>
      <c r="F398" s="39">
        <v>2460</v>
      </c>
      <c r="G398" s="43">
        <v>123</v>
      </c>
    </row>
    <row r="399" spans="1:7" x14ac:dyDescent="0.3">
      <c r="A399" s="39" t="s">
        <v>8</v>
      </c>
      <c r="B399" s="39" t="s">
        <v>158</v>
      </c>
      <c r="C399" s="40">
        <v>1210</v>
      </c>
      <c r="D399" s="41">
        <v>44146</v>
      </c>
      <c r="E399" s="42" t="s">
        <v>10</v>
      </c>
      <c r="F399" s="39">
        <v>1520</v>
      </c>
      <c r="G399" s="43">
        <v>76</v>
      </c>
    </row>
    <row r="400" spans="1:7" x14ac:dyDescent="0.3">
      <c r="A400" s="39" t="s">
        <v>8</v>
      </c>
      <c r="B400" s="39" t="s">
        <v>159</v>
      </c>
      <c r="C400" s="40">
        <v>1310</v>
      </c>
      <c r="D400" s="41">
        <v>44177</v>
      </c>
      <c r="E400" s="42" t="s">
        <v>10</v>
      </c>
      <c r="F400" s="39">
        <v>711</v>
      </c>
      <c r="G400" s="43">
        <v>35.550000000000004</v>
      </c>
    </row>
    <row r="401" spans="1:7" x14ac:dyDescent="0.3">
      <c r="A401" s="39" t="s">
        <v>8</v>
      </c>
      <c r="B401" s="39" t="s">
        <v>160</v>
      </c>
      <c r="C401" s="40">
        <v>1004</v>
      </c>
      <c r="D401" s="41">
        <v>44177</v>
      </c>
      <c r="E401" s="42" t="s">
        <v>10</v>
      </c>
      <c r="F401" s="39">
        <v>1375</v>
      </c>
      <c r="G401" s="43">
        <v>68.75</v>
      </c>
    </row>
    <row r="402" spans="1:7" x14ac:dyDescent="0.3">
      <c r="A402" s="39" t="s">
        <v>8</v>
      </c>
      <c r="B402" s="39" t="s">
        <v>161</v>
      </c>
      <c r="C402" s="40">
        <v>1008</v>
      </c>
      <c r="D402" s="41">
        <v>44177</v>
      </c>
      <c r="E402" s="42" t="s">
        <v>10</v>
      </c>
      <c r="F402" s="39">
        <v>635</v>
      </c>
      <c r="G402" s="43">
        <v>31.75</v>
      </c>
    </row>
    <row r="403" spans="1:7" x14ac:dyDescent="0.3">
      <c r="A403" s="39" t="s">
        <v>8</v>
      </c>
      <c r="B403" s="39" t="s">
        <v>162</v>
      </c>
      <c r="C403" s="40">
        <v>1004</v>
      </c>
      <c r="D403" s="41">
        <v>44019</v>
      </c>
      <c r="E403" s="42" t="s">
        <v>10</v>
      </c>
      <c r="F403" s="39">
        <v>436.5</v>
      </c>
      <c r="G403" s="43">
        <v>21.825000000000003</v>
      </c>
    </row>
    <row r="404" spans="1:7" x14ac:dyDescent="0.3">
      <c r="A404" s="39" t="s">
        <v>8</v>
      </c>
      <c r="B404" s="39" t="s">
        <v>163</v>
      </c>
      <c r="C404" s="40">
        <v>1210</v>
      </c>
      <c r="D404" s="41">
        <v>43988</v>
      </c>
      <c r="E404" s="42" t="s">
        <v>10</v>
      </c>
      <c r="F404" s="39">
        <v>1094</v>
      </c>
      <c r="G404" s="43">
        <v>54.7</v>
      </c>
    </row>
    <row r="405" spans="1:7" x14ac:dyDescent="0.3">
      <c r="A405" s="39" t="s">
        <v>8</v>
      </c>
      <c r="B405" s="39" t="s">
        <v>164</v>
      </c>
      <c r="C405" s="40">
        <v>1004</v>
      </c>
      <c r="D405" s="41">
        <v>44114</v>
      </c>
      <c r="E405" s="42" t="s">
        <v>10</v>
      </c>
      <c r="F405" s="39">
        <v>367</v>
      </c>
      <c r="G405" s="43">
        <v>18.350000000000001</v>
      </c>
    </row>
    <row r="406" spans="1:7" x14ac:dyDescent="0.3">
      <c r="A406" s="39" t="s">
        <v>8</v>
      </c>
      <c r="B406" s="39" t="s">
        <v>165</v>
      </c>
      <c r="C406" s="40">
        <v>1210</v>
      </c>
      <c r="D406" s="41">
        <v>43925</v>
      </c>
      <c r="E406" s="42" t="s">
        <v>10</v>
      </c>
      <c r="F406" s="39">
        <v>3802.5</v>
      </c>
      <c r="G406" s="43">
        <v>190.125</v>
      </c>
    </row>
    <row r="407" spans="1:7" x14ac:dyDescent="0.3">
      <c r="A407" s="39" t="s">
        <v>8</v>
      </c>
      <c r="B407" s="39" t="s">
        <v>251</v>
      </c>
      <c r="C407" s="40">
        <v>1008</v>
      </c>
      <c r="D407" s="41">
        <v>43956</v>
      </c>
      <c r="E407" s="42" t="s">
        <v>10</v>
      </c>
      <c r="F407" s="39">
        <v>1666</v>
      </c>
      <c r="G407" s="43">
        <v>83.300000000000011</v>
      </c>
    </row>
    <row r="408" spans="1:7" x14ac:dyDescent="0.3">
      <c r="A408" s="39" t="s">
        <v>8</v>
      </c>
      <c r="B408" s="39" t="s">
        <v>166</v>
      </c>
      <c r="C408" s="40">
        <v>1310</v>
      </c>
      <c r="D408" s="41">
        <v>44083</v>
      </c>
      <c r="E408" s="42" t="s">
        <v>10</v>
      </c>
      <c r="F408" s="39">
        <v>322</v>
      </c>
      <c r="G408" s="43">
        <v>16.100000000000001</v>
      </c>
    </row>
    <row r="409" spans="1:7" x14ac:dyDescent="0.3">
      <c r="A409" s="39" t="s">
        <v>8</v>
      </c>
      <c r="B409" s="39" t="s">
        <v>167</v>
      </c>
      <c r="C409" s="40">
        <v>1210</v>
      </c>
      <c r="D409" s="41">
        <v>44146</v>
      </c>
      <c r="E409" s="42" t="s">
        <v>10</v>
      </c>
      <c r="F409" s="39">
        <v>2321</v>
      </c>
      <c r="G409" s="43">
        <v>116.05000000000001</v>
      </c>
    </row>
    <row r="410" spans="1:7" x14ac:dyDescent="0.3">
      <c r="A410" s="39" t="s">
        <v>8</v>
      </c>
      <c r="B410" s="39" t="s">
        <v>168</v>
      </c>
      <c r="C410" s="40">
        <v>1310</v>
      </c>
      <c r="D410" s="41">
        <v>44146</v>
      </c>
      <c r="E410" s="42" t="s">
        <v>10</v>
      </c>
      <c r="F410" s="39">
        <v>1857</v>
      </c>
      <c r="G410" s="43">
        <v>92.850000000000009</v>
      </c>
    </row>
    <row r="411" spans="1:7" x14ac:dyDescent="0.3">
      <c r="A411" s="39" t="s">
        <v>8</v>
      </c>
      <c r="B411" s="39" t="s">
        <v>169</v>
      </c>
      <c r="C411" s="40">
        <v>1008</v>
      </c>
      <c r="D411" s="41">
        <v>44177</v>
      </c>
      <c r="E411" s="42" t="s">
        <v>10</v>
      </c>
      <c r="F411" s="39">
        <v>1611</v>
      </c>
      <c r="G411" s="43">
        <v>80.550000000000011</v>
      </c>
    </row>
    <row r="412" spans="1:7" x14ac:dyDescent="0.3">
      <c r="A412" s="39" t="s">
        <v>8</v>
      </c>
      <c r="B412" s="39" t="s">
        <v>170</v>
      </c>
      <c r="C412" s="40">
        <v>1001</v>
      </c>
      <c r="D412" s="41">
        <v>44177</v>
      </c>
      <c r="E412" s="42" t="s">
        <v>10</v>
      </c>
      <c r="F412" s="39">
        <v>2797</v>
      </c>
      <c r="G412" s="43">
        <v>139.85</v>
      </c>
    </row>
    <row r="413" spans="1:7" x14ac:dyDescent="0.3">
      <c r="A413" s="39" t="s">
        <v>8</v>
      </c>
      <c r="B413" s="39" t="s">
        <v>171</v>
      </c>
      <c r="C413" s="40">
        <v>1004</v>
      </c>
      <c r="D413" s="41">
        <v>44177</v>
      </c>
      <c r="E413" s="42" t="s">
        <v>10</v>
      </c>
      <c r="F413" s="39">
        <v>334</v>
      </c>
      <c r="G413" s="43">
        <v>16.7</v>
      </c>
    </row>
    <row r="414" spans="1:7" x14ac:dyDescent="0.3">
      <c r="A414" s="39" t="s">
        <v>8</v>
      </c>
      <c r="B414" s="39" t="s">
        <v>172</v>
      </c>
      <c r="C414" s="40">
        <v>1008</v>
      </c>
      <c r="D414" s="41">
        <v>43831</v>
      </c>
      <c r="E414" s="42" t="s">
        <v>10</v>
      </c>
      <c r="F414" s="39">
        <v>2565</v>
      </c>
      <c r="G414" s="43">
        <v>128.25</v>
      </c>
    </row>
    <row r="415" spans="1:7" x14ac:dyDescent="0.3">
      <c r="A415" s="39" t="s">
        <v>8</v>
      </c>
      <c r="B415" s="39" t="s">
        <v>173</v>
      </c>
      <c r="C415" s="40">
        <v>1008</v>
      </c>
      <c r="D415" s="41">
        <v>43831</v>
      </c>
      <c r="E415" s="42" t="s">
        <v>10</v>
      </c>
      <c r="F415" s="39">
        <v>2417</v>
      </c>
      <c r="G415" s="43">
        <v>120.85000000000001</v>
      </c>
    </row>
    <row r="416" spans="1:7" x14ac:dyDescent="0.3">
      <c r="A416" s="39" t="s">
        <v>8</v>
      </c>
      <c r="B416" s="39" t="s">
        <v>31</v>
      </c>
      <c r="C416" s="40">
        <v>1004</v>
      </c>
      <c r="D416" s="41">
        <v>43925</v>
      </c>
      <c r="E416" s="42" t="s">
        <v>10</v>
      </c>
      <c r="F416" s="39">
        <v>3675</v>
      </c>
      <c r="G416" s="43">
        <v>183.75</v>
      </c>
    </row>
    <row r="417" spans="1:7" x14ac:dyDescent="0.3">
      <c r="A417" s="39" t="s">
        <v>8</v>
      </c>
      <c r="B417" s="39" t="s">
        <v>32</v>
      </c>
      <c r="C417" s="40">
        <v>1001</v>
      </c>
      <c r="D417" s="41">
        <v>43988</v>
      </c>
      <c r="E417" s="42" t="s">
        <v>10</v>
      </c>
      <c r="F417" s="39">
        <v>1094</v>
      </c>
      <c r="G417" s="43">
        <v>54.7</v>
      </c>
    </row>
    <row r="418" spans="1:7" x14ac:dyDescent="0.3">
      <c r="A418" s="39" t="s">
        <v>8</v>
      </c>
      <c r="B418" s="39" t="s">
        <v>33</v>
      </c>
      <c r="C418" s="40">
        <v>1001</v>
      </c>
      <c r="D418" s="41">
        <v>44114</v>
      </c>
      <c r="E418" s="42" t="s">
        <v>10</v>
      </c>
      <c r="F418" s="39">
        <v>1227</v>
      </c>
      <c r="G418" s="43">
        <v>61.35</v>
      </c>
    </row>
    <row r="419" spans="1:7" x14ac:dyDescent="0.3">
      <c r="A419" s="39" t="s">
        <v>8</v>
      </c>
      <c r="B419" s="39" t="s">
        <v>34</v>
      </c>
      <c r="C419" s="40">
        <v>1008</v>
      </c>
      <c r="D419" s="41">
        <v>44114</v>
      </c>
      <c r="E419" s="42" t="s">
        <v>10</v>
      </c>
      <c r="F419" s="39">
        <v>367</v>
      </c>
      <c r="G419" s="43">
        <v>18.350000000000001</v>
      </c>
    </row>
    <row r="420" spans="1:7" x14ac:dyDescent="0.3">
      <c r="A420" s="39" t="s">
        <v>8</v>
      </c>
      <c r="B420" s="39" t="s">
        <v>242</v>
      </c>
      <c r="C420" s="40">
        <v>1210</v>
      </c>
      <c r="D420" s="41">
        <v>44146</v>
      </c>
      <c r="E420" s="42" t="s">
        <v>10</v>
      </c>
      <c r="F420" s="39">
        <v>1324</v>
      </c>
      <c r="G420" s="43">
        <v>66.2</v>
      </c>
    </row>
    <row r="421" spans="1:7" x14ac:dyDescent="0.3">
      <c r="A421" s="39" t="s">
        <v>8</v>
      </c>
      <c r="B421" s="39" t="s">
        <v>35</v>
      </c>
      <c r="C421" s="40">
        <v>1310</v>
      </c>
      <c r="D421" s="41">
        <v>44146</v>
      </c>
      <c r="E421" s="42" t="s">
        <v>10</v>
      </c>
      <c r="F421" s="39">
        <v>1775</v>
      </c>
      <c r="G421" s="43">
        <v>88.75</v>
      </c>
    </row>
    <row r="422" spans="1:7" x14ac:dyDescent="0.3">
      <c r="A422" s="39" t="s">
        <v>8</v>
      </c>
      <c r="B422" s="39" t="s">
        <v>14</v>
      </c>
      <c r="C422" s="40">
        <v>1008</v>
      </c>
      <c r="D422" s="41">
        <v>44177</v>
      </c>
      <c r="E422" s="42" t="s">
        <v>10</v>
      </c>
      <c r="F422" s="39">
        <v>2797</v>
      </c>
      <c r="G422" s="43">
        <v>139.85</v>
      </c>
    </row>
    <row r="423" spans="1:7" x14ac:dyDescent="0.3">
      <c r="A423" s="39" t="s">
        <v>8</v>
      </c>
      <c r="B423" s="39" t="s">
        <v>15</v>
      </c>
      <c r="C423" s="40">
        <v>1008</v>
      </c>
      <c r="D423" s="41">
        <v>43956</v>
      </c>
      <c r="E423" s="42" t="s">
        <v>20</v>
      </c>
      <c r="F423" s="39">
        <v>245</v>
      </c>
      <c r="G423" s="43">
        <v>12.25</v>
      </c>
    </row>
    <row r="424" spans="1:7" x14ac:dyDescent="0.3">
      <c r="A424" s="39" t="s">
        <v>8</v>
      </c>
      <c r="B424" s="39" t="s">
        <v>240</v>
      </c>
      <c r="C424" s="40">
        <v>1001</v>
      </c>
      <c r="D424" s="41">
        <v>44019</v>
      </c>
      <c r="E424" s="42" t="s">
        <v>10</v>
      </c>
      <c r="F424" s="39">
        <v>3793.5</v>
      </c>
      <c r="G424" s="43">
        <v>189.67500000000001</v>
      </c>
    </row>
    <row r="425" spans="1:7" x14ac:dyDescent="0.3">
      <c r="A425" s="39" t="s">
        <v>8</v>
      </c>
      <c r="B425" s="39" t="s">
        <v>16</v>
      </c>
      <c r="C425" s="40">
        <v>1008</v>
      </c>
      <c r="D425" s="41">
        <v>44019</v>
      </c>
      <c r="E425" s="42" t="s">
        <v>10</v>
      </c>
      <c r="F425" s="39">
        <v>1307</v>
      </c>
      <c r="G425" s="43">
        <v>65.350000000000009</v>
      </c>
    </row>
    <row r="426" spans="1:7" x14ac:dyDescent="0.3">
      <c r="A426" s="39" t="s">
        <v>8</v>
      </c>
      <c r="B426" s="39" t="s">
        <v>17</v>
      </c>
      <c r="C426" s="40">
        <v>1310</v>
      </c>
      <c r="D426" s="41">
        <v>44083</v>
      </c>
      <c r="E426" s="42" t="s">
        <v>10</v>
      </c>
      <c r="F426" s="39">
        <v>567</v>
      </c>
      <c r="G426" s="43">
        <v>28.35</v>
      </c>
    </row>
    <row r="427" spans="1:7" x14ac:dyDescent="0.3">
      <c r="A427" s="39" t="s">
        <v>8</v>
      </c>
      <c r="B427" s="39" t="s">
        <v>18</v>
      </c>
      <c r="C427" s="40">
        <v>1210</v>
      </c>
      <c r="D427" s="41">
        <v>44083</v>
      </c>
      <c r="E427" s="42" t="s">
        <v>10</v>
      </c>
      <c r="F427" s="39">
        <v>2110</v>
      </c>
      <c r="G427" s="43">
        <v>105.5</v>
      </c>
    </row>
    <row r="428" spans="1:7" x14ac:dyDescent="0.3">
      <c r="A428" s="39" t="s">
        <v>8</v>
      </c>
      <c r="B428" s="39" t="s">
        <v>19</v>
      </c>
      <c r="C428" s="40">
        <v>1310</v>
      </c>
      <c r="D428" s="41">
        <v>44114</v>
      </c>
      <c r="E428" s="42" t="s">
        <v>10</v>
      </c>
      <c r="F428" s="39">
        <v>1269</v>
      </c>
      <c r="G428" s="43">
        <v>63.45</v>
      </c>
    </row>
    <row r="429" spans="1:7" x14ac:dyDescent="0.3">
      <c r="A429" s="39" t="s">
        <v>8</v>
      </c>
      <c r="B429" s="39" t="s">
        <v>23</v>
      </c>
      <c r="C429" s="40">
        <v>1310</v>
      </c>
      <c r="D429" s="41">
        <v>43831</v>
      </c>
      <c r="E429" s="42" t="s">
        <v>10</v>
      </c>
      <c r="F429" s="39">
        <v>1956</v>
      </c>
      <c r="G429" s="43">
        <v>97.800000000000011</v>
      </c>
    </row>
    <row r="430" spans="1:7" x14ac:dyDescent="0.3">
      <c r="A430" s="39" t="s">
        <v>8</v>
      </c>
      <c r="B430" s="39" t="s">
        <v>24</v>
      </c>
      <c r="C430" s="40">
        <v>1001</v>
      </c>
      <c r="D430" s="41">
        <v>43863</v>
      </c>
      <c r="E430" s="42" t="s">
        <v>10</v>
      </c>
      <c r="F430" s="39">
        <v>2659</v>
      </c>
      <c r="G430" s="43">
        <v>132.95000000000002</v>
      </c>
    </row>
    <row r="431" spans="1:7" x14ac:dyDescent="0.3">
      <c r="A431" s="39" t="s">
        <v>8</v>
      </c>
      <c r="B431" s="39" t="s">
        <v>25</v>
      </c>
      <c r="C431" s="40">
        <v>1001</v>
      </c>
      <c r="D431" s="41">
        <v>43925</v>
      </c>
      <c r="E431" s="42" t="s">
        <v>10</v>
      </c>
      <c r="F431" s="39">
        <v>1351.5</v>
      </c>
      <c r="G431" s="43">
        <v>67.575000000000003</v>
      </c>
    </row>
    <row r="432" spans="1:7" x14ac:dyDescent="0.3">
      <c r="A432" s="39" t="s">
        <v>8</v>
      </c>
      <c r="B432" s="39" t="s">
        <v>26</v>
      </c>
      <c r="C432" s="40">
        <v>1310</v>
      </c>
      <c r="D432" s="41">
        <v>43956</v>
      </c>
      <c r="E432" s="42" t="s">
        <v>10</v>
      </c>
      <c r="F432" s="39">
        <v>880</v>
      </c>
      <c r="G432" s="43">
        <v>44</v>
      </c>
    </row>
    <row r="433" spans="1:7" x14ac:dyDescent="0.3">
      <c r="A433" s="39" t="s">
        <v>8</v>
      </c>
      <c r="B433" s="39" t="s">
        <v>27</v>
      </c>
      <c r="C433" s="40">
        <v>1310</v>
      </c>
      <c r="D433" s="41">
        <v>44083</v>
      </c>
      <c r="E433" s="42" t="s">
        <v>10</v>
      </c>
      <c r="F433" s="39">
        <v>1867</v>
      </c>
      <c r="G433" s="43">
        <v>93.350000000000009</v>
      </c>
    </row>
    <row r="434" spans="1:7" x14ac:dyDescent="0.3">
      <c r="A434" s="39" t="s">
        <v>8</v>
      </c>
      <c r="B434" s="39" t="s">
        <v>28</v>
      </c>
      <c r="C434" s="40">
        <v>1210</v>
      </c>
      <c r="D434" s="41">
        <v>44083</v>
      </c>
      <c r="E434" s="42" t="s">
        <v>10</v>
      </c>
      <c r="F434" s="39">
        <v>2234</v>
      </c>
      <c r="G434" s="43">
        <v>111.7</v>
      </c>
    </row>
    <row r="435" spans="1:7" x14ac:dyDescent="0.3">
      <c r="A435" s="39" t="s">
        <v>8</v>
      </c>
      <c r="B435" s="39" t="s">
        <v>29</v>
      </c>
      <c r="C435" s="40">
        <v>1210</v>
      </c>
      <c r="D435" s="41">
        <v>44114</v>
      </c>
      <c r="E435" s="42" t="s">
        <v>10</v>
      </c>
      <c r="F435" s="39">
        <v>1227</v>
      </c>
      <c r="G435" s="43">
        <v>61.35</v>
      </c>
    </row>
    <row r="436" spans="1:7" x14ac:dyDescent="0.3">
      <c r="A436" s="39" t="s">
        <v>8</v>
      </c>
      <c r="B436" s="39" t="s">
        <v>30</v>
      </c>
      <c r="C436" s="40">
        <v>1004</v>
      </c>
      <c r="D436" s="41">
        <v>44146</v>
      </c>
      <c r="E436" s="42" t="s">
        <v>10</v>
      </c>
      <c r="F436" s="39">
        <v>877</v>
      </c>
      <c r="G436" s="43">
        <v>43.85</v>
      </c>
    </row>
    <row r="437" spans="1:7" x14ac:dyDescent="0.3">
      <c r="A437" s="39" t="s">
        <v>8</v>
      </c>
      <c r="B437" s="39" t="s">
        <v>9</v>
      </c>
      <c r="C437" s="40">
        <v>1004</v>
      </c>
      <c r="D437" s="41">
        <v>44083</v>
      </c>
      <c r="E437" s="42" t="s">
        <v>10</v>
      </c>
      <c r="F437" s="39">
        <v>2071</v>
      </c>
      <c r="G437" s="43">
        <v>103.55000000000001</v>
      </c>
    </row>
    <row r="438" spans="1:7" x14ac:dyDescent="0.3">
      <c r="A438" s="39" t="s">
        <v>8</v>
      </c>
      <c r="B438" s="39" t="s">
        <v>11</v>
      </c>
      <c r="C438" s="40">
        <v>1004</v>
      </c>
      <c r="D438" s="41">
        <v>44114</v>
      </c>
      <c r="E438" s="42" t="s">
        <v>10</v>
      </c>
      <c r="F438" s="39">
        <v>1269</v>
      </c>
      <c r="G438" s="43">
        <v>63.45</v>
      </c>
    </row>
    <row r="439" spans="1:7" x14ac:dyDescent="0.3">
      <c r="A439" s="39" t="s">
        <v>8</v>
      </c>
      <c r="B439" s="39" t="s">
        <v>12</v>
      </c>
      <c r="C439" s="40">
        <v>1004</v>
      </c>
      <c r="D439" s="41">
        <v>44146</v>
      </c>
      <c r="E439" s="42" t="s">
        <v>10</v>
      </c>
      <c r="F439" s="39">
        <v>970</v>
      </c>
      <c r="G439" s="43">
        <v>48.5</v>
      </c>
    </row>
    <row r="440" spans="1:7" x14ac:dyDescent="0.3">
      <c r="A440" s="39" t="s">
        <v>8</v>
      </c>
      <c r="B440" s="39" t="s">
        <v>13</v>
      </c>
      <c r="C440" s="40">
        <v>1008</v>
      </c>
      <c r="D440" s="41">
        <v>44146</v>
      </c>
      <c r="E440" s="42" t="s">
        <v>10</v>
      </c>
      <c r="F440" s="39">
        <v>1694</v>
      </c>
      <c r="G440" s="43">
        <v>84.7</v>
      </c>
    </row>
    <row r="441" spans="1:7" x14ac:dyDescent="0.3">
      <c r="A441" s="39" t="s">
        <v>8</v>
      </c>
      <c r="B441" s="39" t="s">
        <v>14</v>
      </c>
      <c r="C441" s="40">
        <v>1210</v>
      </c>
      <c r="D441" s="41">
        <v>43956</v>
      </c>
      <c r="E441" s="42" t="s">
        <v>10</v>
      </c>
      <c r="F441" s="39">
        <v>663</v>
      </c>
      <c r="G441" s="43">
        <v>33.15</v>
      </c>
    </row>
    <row r="442" spans="1:7" x14ac:dyDescent="0.3">
      <c r="A442" s="39" t="s">
        <v>8</v>
      </c>
      <c r="B442" s="39" t="s">
        <v>15</v>
      </c>
      <c r="C442" s="40">
        <v>1004</v>
      </c>
      <c r="D442" s="41">
        <v>44019</v>
      </c>
      <c r="E442" s="42" t="s">
        <v>10</v>
      </c>
      <c r="F442" s="39">
        <v>819</v>
      </c>
      <c r="G442" s="43">
        <v>40.950000000000003</v>
      </c>
    </row>
    <row r="443" spans="1:7" x14ac:dyDescent="0.3">
      <c r="A443" s="39" t="s">
        <v>8</v>
      </c>
      <c r="B443" s="39" t="s">
        <v>240</v>
      </c>
      <c r="C443" s="40">
        <v>1004</v>
      </c>
      <c r="D443" s="41">
        <v>44083</v>
      </c>
      <c r="E443" s="42" t="s">
        <v>10</v>
      </c>
      <c r="F443" s="39">
        <v>1580</v>
      </c>
      <c r="G443" s="43">
        <v>79</v>
      </c>
    </row>
    <row r="444" spans="1:7" x14ac:dyDescent="0.3">
      <c r="A444" s="39" t="s">
        <v>8</v>
      </c>
      <c r="B444" s="39" t="s">
        <v>16</v>
      </c>
      <c r="C444" s="40">
        <v>1310</v>
      </c>
      <c r="D444" s="41">
        <v>44177</v>
      </c>
      <c r="E444" s="42" t="s">
        <v>10</v>
      </c>
      <c r="F444" s="39">
        <v>521</v>
      </c>
      <c r="G444" s="43">
        <v>26.05</v>
      </c>
    </row>
    <row r="445" spans="1:7" x14ac:dyDescent="0.3">
      <c r="A445" s="39" t="s">
        <v>8</v>
      </c>
      <c r="B445" s="39" t="s">
        <v>17</v>
      </c>
      <c r="C445" s="40">
        <v>1001</v>
      </c>
      <c r="D445" s="41">
        <v>43893</v>
      </c>
      <c r="E445" s="42" t="s">
        <v>10</v>
      </c>
      <c r="F445" s="39">
        <v>973</v>
      </c>
      <c r="G445" s="43">
        <v>48.650000000000006</v>
      </c>
    </row>
    <row r="446" spans="1:7" x14ac:dyDescent="0.3">
      <c r="A446" s="39" t="s">
        <v>8</v>
      </c>
      <c r="B446" s="39" t="s">
        <v>18</v>
      </c>
      <c r="C446" s="40">
        <v>1310</v>
      </c>
      <c r="D446" s="41">
        <v>43988</v>
      </c>
      <c r="E446" s="42" t="s">
        <v>10</v>
      </c>
      <c r="F446" s="39">
        <v>1038</v>
      </c>
      <c r="G446" s="43">
        <v>51.900000000000006</v>
      </c>
    </row>
    <row r="447" spans="1:7" x14ac:dyDescent="0.3">
      <c r="A447" s="39" t="s">
        <v>8</v>
      </c>
      <c r="B447" s="39" t="s">
        <v>19</v>
      </c>
      <c r="C447" s="40">
        <v>1310</v>
      </c>
      <c r="D447" s="41">
        <v>44114</v>
      </c>
      <c r="E447" s="42" t="s">
        <v>10</v>
      </c>
      <c r="F447" s="39">
        <v>360</v>
      </c>
      <c r="G447" s="43">
        <v>18</v>
      </c>
    </row>
    <row r="448" spans="1:7" x14ac:dyDescent="0.3">
      <c r="A448" s="39" t="s">
        <v>8</v>
      </c>
      <c r="B448" s="39" t="s">
        <v>31</v>
      </c>
      <c r="C448" s="40">
        <v>1310</v>
      </c>
      <c r="D448" s="41">
        <v>43893</v>
      </c>
      <c r="E448" s="42" t="s">
        <v>10</v>
      </c>
      <c r="F448" s="39">
        <v>1967</v>
      </c>
      <c r="G448" s="43">
        <v>98.350000000000009</v>
      </c>
    </row>
    <row r="449" spans="1:7" x14ac:dyDescent="0.3">
      <c r="A449" s="39" t="s">
        <v>8</v>
      </c>
      <c r="B449" s="39" t="s">
        <v>32</v>
      </c>
      <c r="C449" s="40">
        <v>1310</v>
      </c>
      <c r="D449" s="41">
        <v>43925</v>
      </c>
      <c r="E449" s="42" t="s">
        <v>10</v>
      </c>
      <c r="F449" s="39">
        <v>2628</v>
      </c>
      <c r="G449" s="43">
        <v>131.4</v>
      </c>
    </row>
    <row r="450" spans="1:7" x14ac:dyDescent="0.3">
      <c r="A450" s="39" t="s">
        <v>8</v>
      </c>
      <c r="B450" s="39" t="s">
        <v>33</v>
      </c>
      <c r="C450" s="40">
        <v>1310</v>
      </c>
      <c r="D450" s="41">
        <v>44114</v>
      </c>
      <c r="E450" s="42" t="s">
        <v>10</v>
      </c>
      <c r="F450" s="39">
        <v>360</v>
      </c>
      <c r="G450" s="43">
        <v>18</v>
      </c>
    </row>
    <row r="451" spans="1:7" x14ac:dyDescent="0.3">
      <c r="A451" s="39" t="s">
        <v>8</v>
      </c>
      <c r="B451" s="39" t="s">
        <v>34</v>
      </c>
      <c r="C451" s="40">
        <v>1310</v>
      </c>
      <c r="D451" s="41">
        <v>44146</v>
      </c>
      <c r="E451" s="42" t="s">
        <v>10</v>
      </c>
      <c r="F451" s="39">
        <v>2682</v>
      </c>
      <c r="G451" s="43">
        <v>134.1</v>
      </c>
    </row>
    <row r="452" spans="1:7" x14ac:dyDescent="0.3">
      <c r="A452" s="39" t="s">
        <v>8</v>
      </c>
      <c r="B452" s="39" t="s">
        <v>242</v>
      </c>
      <c r="C452" s="40">
        <v>1310</v>
      </c>
      <c r="D452" s="41">
        <v>44177</v>
      </c>
      <c r="E452" s="42" t="s">
        <v>10</v>
      </c>
      <c r="F452" s="39">
        <v>521</v>
      </c>
      <c r="G452" s="43">
        <v>26.05</v>
      </c>
    </row>
    <row r="453" spans="1:7" x14ac:dyDescent="0.3">
      <c r="A453" s="39" t="s">
        <v>8</v>
      </c>
      <c r="B453" s="39" t="s">
        <v>35</v>
      </c>
      <c r="C453" s="40">
        <v>1310</v>
      </c>
      <c r="D453" s="41">
        <v>43988</v>
      </c>
      <c r="E453" s="42" t="s">
        <v>10</v>
      </c>
      <c r="F453" s="39">
        <v>1038</v>
      </c>
      <c r="G453" s="43">
        <v>51.900000000000006</v>
      </c>
    </row>
    <row r="454" spans="1:7" x14ac:dyDescent="0.3">
      <c r="A454" s="39" t="s">
        <v>8</v>
      </c>
      <c r="B454" s="39" t="s">
        <v>36</v>
      </c>
      <c r="C454" s="40">
        <v>1001</v>
      </c>
      <c r="D454" s="41">
        <v>44019</v>
      </c>
      <c r="E454" s="42" t="s">
        <v>10</v>
      </c>
      <c r="F454" s="39">
        <v>1630.5</v>
      </c>
      <c r="G454" s="43">
        <v>81.525000000000006</v>
      </c>
    </row>
    <row r="455" spans="1:7" x14ac:dyDescent="0.3">
      <c r="A455" s="39" t="s">
        <v>8</v>
      </c>
      <c r="B455" s="39" t="s">
        <v>37</v>
      </c>
      <c r="C455" s="40">
        <v>1210</v>
      </c>
      <c r="D455" s="41">
        <v>44177</v>
      </c>
      <c r="E455" s="42" t="s">
        <v>10</v>
      </c>
      <c r="F455" s="39">
        <v>306</v>
      </c>
      <c r="G455" s="43">
        <v>15.3</v>
      </c>
    </row>
    <row r="456" spans="1:7" x14ac:dyDescent="0.3">
      <c r="A456" s="39" t="s">
        <v>8</v>
      </c>
      <c r="B456" s="39" t="s">
        <v>38</v>
      </c>
      <c r="C456" s="40">
        <v>1001</v>
      </c>
      <c r="D456" s="41">
        <v>44114</v>
      </c>
      <c r="E456" s="42" t="s">
        <v>10</v>
      </c>
      <c r="F456" s="39">
        <v>386</v>
      </c>
      <c r="G456" s="43">
        <v>19.3</v>
      </c>
    </row>
    <row r="457" spans="1:7" x14ac:dyDescent="0.3">
      <c r="A457" s="39" t="s">
        <v>8</v>
      </c>
      <c r="B457" s="39" t="s">
        <v>39</v>
      </c>
      <c r="C457" s="40">
        <v>1008</v>
      </c>
      <c r="D457" s="41">
        <v>44083</v>
      </c>
      <c r="E457" s="42" t="s">
        <v>10</v>
      </c>
      <c r="F457" s="39">
        <v>2328</v>
      </c>
      <c r="G457" s="43">
        <v>116.4</v>
      </c>
    </row>
    <row r="458" spans="1:7" x14ac:dyDescent="0.3">
      <c r="A458" s="39" t="s">
        <v>8</v>
      </c>
      <c r="B458" s="39" t="s">
        <v>40</v>
      </c>
      <c r="C458" s="40">
        <v>1001</v>
      </c>
      <c r="D458" s="41">
        <v>44114</v>
      </c>
      <c r="E458" s="42" t="s">
        <v>10</v>
      </c>
      <c r="F458" s="39">
        <v>386</v>
      </c>
      <c r="G458" s="43">
        <v>19.3</v>
      </c>
    </row>
    <row r="459" spans="1:7" x14ac:dyDescent="0.3">
      <c r="A459" s="39" t="s">
        <v>8</v>
      </c>
      <c r="B459" s="39" t="s">
        <v>41</v>
      </c>
      <c r="C459" s="40">
        <v>1004</v>
      </c>
      <c r="D459" s="41">
        <v>43925</v>
      </c>
      <c r="E459" s="42" t="s">
        <v>10</v>
      </c>
      <c r="F459" s="39">
        <v>3445.5</v>
      </c>
      <c r="G459" s="43">
        <v>172.27500000000001</v>
      </c>
    </row>
    <row r="460" spans="1:7" x14ac:dyDescent="0.3">
      <c r="A460" s="39" t="s">
        <v>8</v>
      </c>
      <c r="B460" s="39" t="s">
        <v>42</v>
      </c>
      <c r="C460" s="40">
        <v>1310</v>
      </c>
      <c r="D460" s="41">
        <v>44177</v>
      </c>
      <c r="E460" s="42" t="s">
        <v>10</v>
      </c>
      <c r="F460" s="39">
        <v>1482</v>
      </c>
      <c r="G460" s="43">
        <v>74.100000000000009</v>
      </c>
    </row>
    <row r="461" spans="1:7" x14ac:dyDescent="0.3">
      <c r="A461" s="39" t="s">
        <v>8</v>
      </c>
      <c r="B461" s="39" t="s">
        <v>43</v>
      </c>
      <c r="C461" s="40">
        <v>1004</v>
      </c>
      <c r="D461" s="41">
        <v>43956</v>
      </c>
      <c r="E461" s="42" t="s">
        <v>10</v>
      </c>
      <c r="F461" s="39">
        <v>2313</v>
      </c>
      <c r="G461" s="43">
        <v>115.65</v>
      </c>
    </row>
    <row r="462" spans="1:7" x14ac:dyDescent="0.3">
      <c r="A462" s="39" t="s">
        <v>8</v>
      </c>
      <c r="B462" s="39" t="s">
        <v>44</v>
      </c>
      <c r="C462" s="40">
        <v>1001</v>
      </c>
      <c r="D462" s="41">
        <v>44146</v>
      </c>
      <c r="E462" s="42" t="s">
        <v>10</v>
      </c>
      <c r="F462" s="39">
        <v>1804</v>
      </c>
      <c r="G462" s="43">
        <v>90.2</v>
      </c>
    </row>
    <row r="463" spans="1:7" x14ac:dyDescent="0.3">
      <c r="A463" s="39" t="s">
        <v>8</v>
      </c>
      <c r="B463" s="39" t="s">
        <v>45</v>
      </c>
      <c r="C463" s="40">
        <v>1004</v>
      </c>
      <c r="D463" s="41">
        <v>44177</v>
      </c>
      <c r="E463" s="42" t="s">
        <v>10</v>
      </c>
      <c r="F463" s="39">
        <v>2072</v>
      </c>
      <c r="G463" s="43">
        <v>103.60000000000001</v>
      </c>
    </row>
    <row r="464" spans="1:7" x14ac:dyDescent="0.3">
      <c r="A464" s="39" t="s">
        <v>8</v>
      </c>
      <c r="B464" s="39" t="s">
        <v>46</v>
      </c>
      <c r="C464" s="40">
        <v>1008</v>
      </c>
      <c r="D464" s="41">
        <v>43893</v>
      </c>
      <c r="E464" s="42" t="s">
        <v>10</v>
      </c>
      <c r="F464" s="39">
        <v>1954</v>
      </c>
      <c r="G464" s="43">
        <v>97.7</v>
      </c>
    </row>
    <row r="465" spans="1:7" x14ac:dyDescent="0.3">
      <c r="A465" s="39" t="s">
        <v>8</v>
      </c>
      <c r="B465" s="39" t="s">
        <v>47</v>
      </c>
      <c r="C465" s="40">
        <v>1001</v>
      </c>
      <c r="D465" s="41">
        <v>43956</v>
      </c>
      <c r="E465" s="42" t="s">
        <v>10</v>
      </c>
      <c r="F465" s="39">
        <v>591</v>
      </c>
      <c r="G465" s="43">
        <v>29.55</v>
      </c>
    </row>
    <row r="466" spans="1:7" x14ac:dyDescent="0.3">
      <c r="A466" s="39" t="s">
        <v>8</v>
      </c>
      <c r="B466" s="39" t="s">
        <v>48</v>
      </c>
      <c r="C466" s="40">
        <v>1008</v>
      </c>
      <c r="D466" s="41">
        <v>44114</v>
      </c>
      <c r="E466" s="42" t="s">
        <v>10</v>
      </c>
      <c r="F466" s="39">
        <v>2167</v>
      </c>
      <c r="G466" s="43">
        <v>108.35000000000001</v>
      </c>
    </row>
    <row r="467" spans="1:7" x14ac:dyDescent="0.3">
      <c r="A467" s="39" t="s">
        <v>8</v>
      </c>
      <c r="B467" s="39" t="s">
        <v>49</v>
      </c>
      <c r="C467" s="40">
        <v>1008</v>
      </c>
      <c r="D467" s="41">
        <v>44114</v>
      </c>
      <c r="E467" s="42" t="s">
        <v>20</v>
      </c>
      <c r="F467" s="39">
        <v>241</v>
      </c>
      <c r="G467" s="43">
        <v>12.05</v>
      </c>
    </row>
    <row r="468" spans="1:7" x14ac:dyDescent="0.3">
      <c r="A468" s="39" t="s">
        <v>8</v>
      </c>
      <c r="B468" s="39" t="s">
        <v>50</v>
      </c>
      <c r="C468" s="40">
        <v>1001</v>
      </c>
      <c r="D468" s="41">
        <v>43831</v>
      </c>
      <c r="E468" s="42" t="s">
        <v>10</v>
      </c>
      <c r="F468" s="39">
        <v>681</v>
      </c>
      <c r="G468" s="43">
        <v>34.050000000000004</v>
      </c>
    </row>
    <row r="469" spans="1:7" x14ac:dyDescent="0.3">
      <c r="A469" s="39" t="s">
        <v>8</v>
      </c>
      <c r="B469" s="39" t="s">
        <v>51</v>
      </c>
      <c r="C469" s="40">
        <v>1001</v>
      </c>
      <c r="D469" s="41">
        <v>43925</v>
      </c>
      <c r="E469" s="42" t="s">
        <v>10</v>
      </c>
      <c r="F469" s="39">
        <v>510</v>
      </c>
      <c r="G469" s="43">
        <v>25.5</v>
      </c>
    </row>
    <row r="470" spans="1:7" x14ac:dyDescent="0.3">
      <c r="A470" s="39" t="s">
        <v>8</v>
      </c>
      <c r="B470" s="39" t="s">
        <v>52</v>
      </c>
      <c r="C470" s="40">
        <v>1001</v>
      </c>
      <c r="D470" s="41">
        <v>43956</v>
      </c>
      <c r="E470" s="42" t="s">
        <v>10</v>
      </c>
      <c r="F470" s="39">
        <v>790</v>
      </c>
      <c r="G470" s="43">
        <v>39.5</v>
      </c>
    </row>
    <row r="471" spans="1:7" x14ac:dyDescent="0.3">
      <c r="A471" s="39" t="s">
        <v>8</v>
      </c>
      <c r="B471" s="39" t="s">
        <v>53</v>
      </c>
      <c r="C471" s="40">
        <v>1004</v>
      </c>
      <c r="D471" s="41">
        <v>44019</v>
      </c>
      <c r="E471" s="42" t="s">
        <v>10</v>
      </c>
      <c r="F471" s="39">
        <v>639</v>
      </c>
      <c r="G471" s="43">
        <v>31.950000000000003</v>
      </c>
    </row>
    <row r="472" spans="1:7" x14ac:dyDescent="0.3">
      <c r="A472" s="39" t="s">
        <v>8</v>
      </c>
      <c r="B472" s="39" t="s">
        <v>54</v>
      </c>
      <c r="C472" s="40">
        <v>1008</v>
      </c>
      <c r="D472" s="41">
        <v>44083</v>
      </c>
      <c r="E472" s="42" t="s">
        <v>10</v>
      </c>
      <c r="F472" s="39">
        <v>1596</v>
      </c>
      <c r="G472" s="43">
        <v>79.800000000000011</v>
      </c>
    </row>
    <row r="473" spans="1:7" x14ac:dyDescent="0.3">
      <c r="A473" s="39" t="s">
        <v>8</v>
      </c>
      <c r="B473" s="39" t="s">
        <v>55</v>
      </c>
      <c r="C473" s="40">
        <v>1008</v>
      </c>
      <c r="D473" s="41">
        <v>44114</v>
      </c>
      <c r="E473" s="42" t="s">
        <v>10</v>
      </c>
      <c r="F473" s="39">
        <v>2294</v>
      </c>
      <c r="G473" s="43">
        <v>114.7</v>
      </c>
    </row>
    <row r="474" spans="1:7" x14ac:dyDescent="0.3">
      <c r="A474" s="39" t="s">
        <v>8</v>
      </c>
      <c r="B474" s="39" t="s">
        <v>56</v>
      </c>
      <c r="C474" s="40">
        <v>1004</v>
      </c>
      <c r="D474" s="41">
        <v>44114</v>
      </c>
      <c r="E474" s="42" t="s">
        <v>20</v>
      </c>
      <c r="F474" s="39">
        <v>241</v>
      </c>
      <c r="G474" s="43">
        <v>12.05</v>
      </c>
    </row>
    <row r="475" spans="1:7" x14ac:dyDescent="0.3">
      <c r="A475" s="39" t="s">
        <v>8</v>
      </c>
      <c r="B475" s="39"/>
      <c r="C475" s="40">
        <v>1008</v>
      </c>
      <c r="D475" s="41">
        <v>44146</v>
      </c>
      <c r="E475" s="42" t="s">
        <v>10</v>
      </c>
      <c r="F475" s="39">
        <v>2665</v>
      </c>
      <c r="G475" s="43">
        <v>133.25</v>
      </c>
    </row>
    <row r="476" spans="1:7" x14ac:dyDescent="0.3">
      <c r="A476" s="39" t="s">
        <v>8</v>
      </c>
      <c r="B476" s="39" t="s">
        <v>57</v>
      </c>
      <c r="C476" s="40">
        <v>1210</v>
      </c>
      <c r="D476" s="41">
        <v>44177</v>
      </c>
      <c r="E476" s="42" t="s">
        <v>10</v>
      </c>
      <c r="F476" s="39">
        <v>1916</v>
      </c>
      <c r="G476" s="43">
        <v>95.800000000000011</v>
      </c>
    </row>
    <row r="477" spans="1:7" x14ac:dyDescent="0.3">
      <c r="A477" s="39" t="s">
        <v>8</v>
      </c>
      <c r="B477" s="39" t="s">
        <v>58</v>
      </c>
      <c r="C477" s="40">
        <v>1001</v>
      </c>
      <c r="D477" s="41">
        <v>44177</v>
      </c>
      <c r="E477" s="42" t="s">
        <v>10</v>
      </c>
      <c r="F477" s="39">
        <v>853</v>
      </c>
      <c r="G477" s="43">
        <v>42.650000000000006</v>
      </c>
    </row>
    <row r="478" spans="1:7" x14ac:dyDescent="0.3">
      <c r="A478" s="39" t="s">
        <v>8</v>
      </c>
      <c r="B478" s="39" t="s">
        <v>59</v>
      </c>
      <c r="C478" s="40">
        <v>1310</v>
      </c>
      <c r="D478" s="41">
        <v>43956</v>
      </c>
      <c r="E478" s="42" t="s">
        <v>10</v>
      </c>
      <c r="F478" s="39">
        <v>341</v>
      </c>
      <c r="G478" s="43">
        <v>17.05</v>
      </c>
    </row>
    <row r="479" spans="1:7" x14ac:dyDescent="0.3">
      <c r="A479" s="39" t="s">
        <v>8</v>
      </c>
      <c r="B479" s="39" t="s">
        <v>60</v>
      </c>
      <c r="C479" s="40">
        <v>1004</v>
      </c>
      <c r="D479" s="41">
        <v>44019</v>
      </c>
      <c r="E479" s="42" t="s">
        <v>10</v>
      </c>
      <c r="F479" s="39">
        <v>641</v>
      </c>
      <c r="G479" s="43">
        <v>32.050000000000004</v>
      </c>
    </row>
    <row r="480" spans="1:7" x14ac:dyDescent="0.3">
      <c r="A480" s="39" t="s">
        <v>8</v>
      </c>
      <c r="B480" s="39" t="s">
        <v>61</v>
      </c>
      <c r="C480" s="40">
        <v>1210</v>
      </c>
      <c r="D480" s="41">
        <v>44051</v>
      </c>
      <c r="E480" s="42" t="s">
        <v>10</v>
      </c>
      <c r="F480" s="39">
        <v>2807</v>
      </c>
      <c r="G480" s="43">
        <v>140.35</v>
      </c>
    </row>
    <row r="481" spans="1:7" x14ac:dyDescent="0.3">
      <c r="A481" s="39" t="s">
        <v>8</v>
      </c>
      <c r="B481" s="39" t="s">
        <v>62</v>
      </c>
      <c r="C481" s="40">
        <v>1210</v>
      </c>
      <c r="D481" s="41">
        <v>44083</v>
      </c>
      <c r="E481" s="42" t="s">
        <v>10</v>
      </c>
      <c r="F481" s="39">
        <v>432</v>
      </c>
      <c r="G481" s="43">
        <v>21.6</v>
      </c>
    </row>
    <row r="482" spans="1:7" x14ac:dyDescent="0.3">
      <c r="A482" s="39" t="s">
        <v>8</v>
      </c>
      <c r="B482" s="39" t="s">
        <v>63</v>
      </c>
      <c r="C482" s="40">
        <v>1310</v>
      </c>
      <c r="D482" s="41">
        <v>44114</v>
      </c>
      <c r="E482" s="42" t="s">
        <v>10</v>
      </c>
      <c r="F482" s="39">
        <v>2294</v>
      </c>
      <c r="G482" s="43">
        <v>114.7</v>
      </c>
    </row>
    <row r="483" spans="1:7" x14ac:dyDescent="0.3">
      <c r="A483" s="39" t="s">
        <v>8</v>
      </c>
      <c r="B483" s="39" t="s">
        <v>64</v>
      </c>
      <c r="C483" s="40">
        <v>1210</v>
      </c>
      <c r="D483" s="41">
        <v>44114</v>
      </c>
      <c r="E483" s="42" t="s">
        <v>10</v>
      </c>
      <c r="F483" s="39">
        <v>2167</v>
      </c>
      <c r="G483" s="43">
        <v>108.35000000000001</v>
      </c>
    </row>
    <row r="484" spans="1:7" x14ac:dyDescent="0.3">
      <c r="A484" s="39" t="s">
        <v>8</v>
      </c>
      <c r="B484" s="39" t="s">
        <v>65</v>
      </c>
      <c r="C484" s="40">
        <v>1008</v>
      </c>
      <c r="D484" s="41">
        <v>44146</v>
      </c>
      <c r="E484" s="42" t="s">
        <v>10</v>
      </c>
      <c r="F484" s="39">
        <v>2529</v>
      </c>
      <c r="G484" s="43">
        <v>126.45</v>
      </c>
    </row>
    <row r="485" spans="1:7" x14ac:dyDescent="0.3">
      <c r="A485" s="39" t="s">
        <v>8</v>
      </c>
      <c r="B485" s="39" t="s">
        <v>66</v>
      </c>
      <c r="C485" s="40">
        <v>1004</v>
      </c>
      <c r="D485" s="41">
        <v>44177</v>
      </c>
      <c r="E485" s="42" t="s">
        <v>10</v>
      </c>
      <c r="F485" s="39">
        <v>1870</v>
      </c>
      <c r="G485" s="43">
        <v>93.5</v>
      </c>
    </row>
    <row r="486" spans="1:7" x14ac:dyDescent="0.3">
      <c r="A486" s="39" t="s">
        <v>8</v>
      </c>
      <c r="B486" s="39" t="s">
        <v>67</v>
      </c>
      <c r="C486" s="40">
        <v>1008</v>
      </c>
      <c r="D486" s="41">
        <v>43831</v>
      </c>
      <c r="E486" s="42" t="s">
        <v>10</v>
      </c>
      <c r="F486" s="39">
        <v>579</v>
      </c>
      <c r="G486" s="43">
        <v>28.950000000000003</v>
      </c>
    </row>
    <row r="487" spans="1:7" x14ac:dyDescent="0.3">
      <c r="A487" s="39" t="s">
        <v>8</v>
      </c>
      <c r="B487" s="39" t="s">
        <v>68</v>
      </c>
      <c r="C487" s="40">
        <v>1210</v>
      </c>
      <c r="D487" s="41">
        <v>43863</v>
      </c>
      <c r="E487" s="42" t="s">
        <v>10</v>
      </c>
      <c r="F487" s="39">
        <v>2240</v>
      </c>
      <c r="G487" s="43">
        <v>112</v>
      </c>
    </row>
    <row r="488" spans="1:7" x14ac:dyDescent="0.3">
      <c r="A488" s="39" t="s">
        <v>8</v>
      </c>
      <c r="B488" s="39" t="s">
        <v>69</v>
      </c>
      <c r="C488" s="40">
        <v>1001</v>
      </c>
      <c r="D488" s="41">
        <v>43893</v>
      </c>
      <c r="E488" s="42" t="s">
        <v>10</v>
      </c>
      <c r="F488" s="39">
        <v>2993</v>
      </c>
      <c r="G488" s="43">
        <v>149.65</v>
      </c>
    </row>
    <row r="489" spans="1:7" x14ac:dyDescent="0.3">
      <c r="A489" s="39" t="s">
        <v>8</v>
      </c>
      <c r="B489" s="39" t="s">
        <v>70</v>
      </c>
      <c r="C489" s="40">
        <v>1001</v>
      </c>
      <c r="D489" s="41">
        <v>43925</v>
      </c>
      <c r="E489" s="42" t="s">
        <v>10</v>
      </c>
      <c r="F489" s="39">
        <v>3520.5</v>
      </c>
      <c r="G489" s="43">
        <v>176.02500000000001</v>
      </c>
    </row>
    <row r="490" spans="1:7" x14ac:dyDescent="0.3">
      <c r="A490" s="39" t="s">
        <v>8</v>
      </c>
      <c r="B490" s="39" t="s">
        <v>71</v>
      </c>
      <c r="C490" s="40">
        <v>1008</v>
      </c>
      <c r="D490" s="41">
        <v>43956</v>
      </c>
      <c r="E490" s="42" t="s">
        <v>10</v>
      </c>
      <c r="F490" s="39">
        <v>2039</v>
      </c>
      <c r="G490" s="43">
        <v>101.95</v>
      </c>
    </row>
    <row r="491" spans="1:7" x14ac:dyDescent="0.3">
      <c r="A491" s="39" t="s">
        <v>8</v>
      </c>
      <c r="B491" s="39" t="s">
        <v>72</v>
      </c>
      <c r="C491" s="40">
        <v>1210</v>
      </c>
      <c r="D491" s="41">
        <v>44051</v>
      </c>
      <c r="E491" s="42" t="s">
        <v>10</v>
      </c>
      <c r="F491" s="39">
        <v>2574</v>
      </c>
      <c r="G491" s="43">
        <v>128.70000000000002</v>
      </c>
    </row>
    <row r="492" spans="1:7" x14ac:dyDescent="0.3">
      <c r="A492" s="39" t="s">
        <v>8</v>
      </c>
      <c r="B492" s="39" t="s">
        <v>73</v>
      </c>
      <c r="C492" s="40">
        <v>1210</v>
      </c>
      <c r="D492" s="41">
        <v>44083</v>
      </c>
      <c r="E492" s="42" t="s">
        <v>10</v>
      </c>
      <c r="F492" s="39">
        <v>707</v>
      </c>
      <c r="G492" s="43">
        <v>35.35</v>
      </c>
    </row>
    <row r="493" spans="1:7" x14ac:dyDescent="0.3">
      <c r="A493" s="39" t="s">
        <v>8</v>
      </c>
      <c r="B493" s="39" t="s">
        <v>74</v>
      </c>
      <c r="C493" s="40">
        <v>1210</v>
      </c>
      <c r="D493" s="41">
        <v>44177</v>
      </c>
      <c r="E493" s="42" t="s">
        <v>10</v>
      </c>
      <c r="F493" s="39">
        <v>2072</v>
      </c>
      <c r="G493" s="43">
        <v>103.60000000000001</v>
      </c>
    </row>
    <row r="494" spans="1:7" x14ac:dyDescent="0.3">
      <c r="A494" s="39" t="s">
        <v>8</v>
      </c>
      <c r="B494" s="39" t="s">
        <v>75</v>
      </c>
      <c r="C494" s="40">
        <v>1008</v>
      </c>
      <c r="D494" s="41">
        <v>44177</v>
      </c>
      <c r="E494" s="42" t="s">
        <v>10</v>
      </c>
      <c r="F494" s="39">
        <v>853</v>
      </c>
      <c r="G494" s="43">
        <v>42.650000000000006</v>
      </c>
    </row>
    <row r="495" spans="1:7" x14ac:dyDescent="0.3">
      <c r="A495" s="39" t="s">
        <v>8</v>
      </c>
      <c r="B495" s="39" t="s">
        <v>76</v>
      </c>
      <c r="C495" s="40">
        <v>1001</v>
      </c>
      <c r="D495" s="41">
        <v>44114</v>
      </c>
      <c r="E495" s="42" t="s">
        <v>10</v>
      </c>
      <c r="F495" s="39">
        <v>1198</v>
      </c>
      <c r="G495" s="43">
        <v>59.900000000000006</v>
      </c>
    </row>
    <row r="496" spans="1:7" x14ac:dyDescent="0.3">
      <c r="A496" s="39" t="s">
        <v>8</v>
      </c>
      <c r="B496" s="39" t="s">
        <v>243</v>
      </c>
      <c r="C496" s="40">
        <v>1210</v>
      </c>
      <c r="D496" s="41">
        <v>43925</v>
      </c>
      <c r="E496" s="42" t="s">
        <v>10</v>
      </c>
      <c r="F496" s="39">
        <v>2532</v>
      </c>
      <c r="G496" s="43">
        <v>126.60000000000001</v>
      </c>
    </row>
    <row r="497" spans="1:7" x14ac:dyDescent="0.3">
      <c r="A497" s="39" t="s">
        <v>8</v>
      </c>
      <c r="B497" s="39" t="s">
        <v>77</v>
      </c>
      <c r="C497" s="40">
        <v>1210</v>
      </c>
      <c r="D497" s="41">
        <v>44114</v>
      </c>
      <c r="E497" s="42" t="s">
        <v>10</v>
      </c>
      <c r="F497" s="39">
        <v>1198</v>
      </c>
      <c r="G497" s="43">
        <v>59.900000000000006</v>
      </c>
    </row>
    <row r="498" spans="1:7" x14ac:dyDescent="0.3">
      <c r="A498" s="39" t="s">
        <v>8</v>
      </c>
      <c r="B498" s="39" t="s">
        <v>244</v>
      </c>
      <c r="C498" s="40">
        <v>1210</v>
      </c>
      <c r="D498" s="41">
        <v>43831</v>
      </c>
      <c r="E498" s="42" t="s">
        <v>10</v>
      </c>
      <c r="F498" s="39">
        <v>384</v>
      </c>
      <c r="G498" s="43">
        <v>19.200000000000003</v>
      </c>
    </row>
    <row r="499" spans="1:7" x14ac:dyDescent="0.3">
      <c r="A499" s="39" t="s">
        <v>8</v>
      </c>
      <c r="B499" s="39" t="s">
        <v>78</v>
      </c>
      <c r="C499" s="40">
        <v>1008</v>
      </c>
      <c r="D499" s="41">
        <v>44114</v>
      </c>
      <c r="E499" s="42" t="s">
        <v>10</v>
      </c>
      <c r="F499" s="39">
        <v>472</v>
      </c>
      <c r="G499" s="43">
        <v>23.6</v>
      </c>
    </row>
    <row r="500" spans="1:7" x14ac:dyDescent="0.3">
      <c r="A500" s="39" t="s">
        <v>8</v>
      </c>
      <c r="B500" s="39" t="s">
        <v>245</v>
      </c>
      <c r="C500" s="40">
        <v>1210</v>
      </c>
      <c r="D500" s="41">
        <v>43893</v>
      </c>
      <c r="E500" s="42" t="s">
        <v>10</v>
      </c>
      <c r="F500" s="39">
        <v>1579</v>
      </c>
      <c r="G500" s="43">
        <v>78.95</v>
      </c>
    </row>
    <row r="501" spans="1:7" x14ac:dyDescent="0.3">
      <c r="A501" s="39" t="s">
        <v>8</v>
      </c>
      <c r="B501" s="39" t="s">
        <v>79</v>
      </c>
      <c r="C501" s="40">
        <v>1008</v>
      </c>
      <c r="D501" s="41">
        <v>44083</v>
      </c>
      <c r="E501" s="42" t="s">
        <v>10</v>
      </c>
      <c r="F501" s="39">
        <v>1005</v>
      </c>
      <c r="G501" s="43">
        <v>50.25</v>
      </c>
    </row>
    <row r="502" spans="1:7" x14ac:dyDescent="0.3">
      <c r="A502" s="39" t="s">
        <v>8</v>
      </c>
      <c r="B502" s="39" t="s">
        <v>80</v>
      </c>
      <c r="C502" s="40">
        <v>1210</v>
      </c>
      <c r="D502" s="41">
        <v>44019</v>
      </c>
      <c r="E502" s="42" t="s">
        <v>10</v>
      </c>
      <c r="F502" s="39">
        <v>3199.5</v>
      </c>
      <c r="G502" s="43">
        <v>159.97500000000002</v>
      </c>
    </row>
    <row r="503" spans="1:7" x14ac:dyDescent="0.3">
      <c r="A503" s="39" t="s">
        <v>8</v>
      </c>
      <c r="B503" s="39" t="s">
        <v>81</v>
      </c>
      <c r="C503" s="40">
        <v>1210</v>
      </c>
      <c r="D503" s="41">
        <v>44114</v>
      </c>
      <c r="E503" s="42" t="s">
        <v>10</v>
      </c>
      <c r="F503" s="39">
        <v>472</v>
      </c>
      <c r="G503" s="43">
        <v>23.6</v>
      </c>
    </row>
    <row r="504" spans="1:7" x14ac:dyDescent="0.3">
      <c r="A504" s="39" t="s">
        <v>8</v>
      </c>
      <c r="B504" s="39" t="s">
        <v>82</v>
      </c>
      <c r="C504" s="40">
        <v>1310</v>
      </c>
      <c r="D504" s="41">
        <v>43863</v>
      </c>
      <c r="E504" s="42" t="s">
        <v>10</v>
      </c>
      <c r="F504" s="39">
        <v>1937</v>
      </c>
      <c r="G504" s="43">
        <v>96.850000000000009</v>
      </c>
    </row>
    <row r="505" spans="1:7" x14ac:dyDescent="0.3">
      <c r="A505" s="39" t="s">
        <v>8</v>
      </c>
      <c r="B505" s="39" t="s">
        <v>83</v>
      </c>
      <c r="C505" s="40">
        <v>1310</v>
      </c>
      <c r="D505" s="41">
        <v>43893</v>
      </c>
      <c r="E505" s="42" t="s">
        <v>10</v>
      </c>
      <c r="F505" s="39">
        <v>792</v>
      </c>
      <c r="G505" s="43">
        <v>39.6</v>
      </c>
    </row>
    <row r="506" spans="1:7" x14ac:dyDescent="0.3">
      <c r="A506" s="39" t="s">
        <v>8</v>
      </c>
      <c r="B506" s="39" t="s">
        <v>84</v>
      </c>
      <c r="C506" s="40">
        <v>1310</v>
      </c>
      <c r="D506" s="41">
        <v>44019</v>
      </c>
      <c r="E506" s="42" t="s">
        <v>10</v>
      </c>
      <c r="F506" s="39">
        <v>2811</v>
      </c>
      <c r="G506" s="43">
        <v>140.55000000000001</v>
      </c>
    </row>
    <row r="507" spans="1:7" x14ac:dyDescent="0.3">
      <c r="A507" s="39" t="s">
        <v>8</v>
      </c>
      <c r="B507" s="39" t="s">
        <v>85</v>
      </c>
      <c r="C507" s="40">
        <v>1008</v>
      </c>
      <c r="D507" s="41">
        <v>44114</v>
      </c>
      <c r="E507" s="42" t="s">
        <v>10</v>
      </c>
      <c r="F507" s="39">
        <v>2441</v>
      </c>
      <c r="G507" s="43">
        <v>122.05000000000001</v>
      </c>
    </row>
    <row r="508" spans="1:7" x14ac:dyDescent="0.3">
      <c r="A508" s="39" t="s">
        <v>8</v>
      </c>
      <c r="B508" s="39" t="s">
        <v>86</v>
      </c>
      <c r="C508" s="40">
        <v>1001</v>
      </c>
      <c r="D508" s="41">
        <v>44146</v>
      </c>
      <c r="E508" s="42" t="s">
        <v>10</v>
      </c>
      <c r="F508" s="39">
        <v>1560</v>
      </c>
      <c r="G508" s="43">
        <v>78</v>
      </c>
    </row>
    <row r="509" spans="1:7" x14ac:dyDescent="0.3">
      <c r="A509" s="39" t="s">
        <v>8</v>
      </c>
      <c r="B509" s="39" t="s">
        <v>87</v>
      </c>
      <c r="C509" s="40">
        <v>1008</v>
      </c>
      <c r="D509" s="41">
        <v>44146</v>
      </c>
      <c r="E509" s="42" t="s">
        <v>10</v>
      </c>
      <c r="F509" s="39">
        <v>2706</v>
      </c>
      <c r="G509" s="43">
        <v>135.30000000000001</v>
      </c>
    </row>
    <row r="510" spans="1:7" x14ac:dyDescent="0.3">
      <c r="A510" s="39" t="s">
        <v>8</v>
      </c>
      <c r="B510" s="39" t="s">
        <v>246</v>
      </c>
      <c r="C510" s="40">
        <v>1310</v>
      </c>
      <c r="D510" s="41">
        <v>43831</v>
      </c>
      <c r="E510" s="42" t="s">
        <v>10</v>
      </c>
      <c r="F510" s="39">
        <v>766</v>
      </c>
      <c r="G510" s="43">
        <v>38.300000000000004</v>
      </c>
    </row>
    <row r="511" spans="1:7" x14ac:dyDescent="0.3">
      <c r="A511" s="39" t="s">
        <v>8</v>
      </c>
      <c r="B511" s="39" t="s">
        <v>88</v>
      </c>
      <c r="C511" s="40">
        <v>1210</v>
      </c>
      <c r="D511" s="41">
        <v>44114</v>
      </c>
      <c r="E511" s="42" t="s">
        <v>10</v>
      </c>
      <c r="F511" s="39">
        <v>2992</v>
      </c>
      <c r="G511" s="43">
        <v>149.6</v>
      </c>
    </row>
    <row r="512" spans="1:7" x14ac:dyDescent="0.3">
      <c r="A512" s="39" t="s">
        <v>8</v>
      </c>
      <c r="B512" s="39" t="s">
        <v>89</v>
      </c>
      <c r="C512" s="40">
        <v>1008</v>
      </c>
      <c r="D512" s="41">
        <v>44177</v>
      </c>
      <c r="E512" s="42" t="s">
        <v>10</v>
      </c>
      <c r="F512" s="39">
        <v>2157</v>
      </c>
      <c r="G512" s="43">
        <v>107.85000000000001</v>
      </c>
    </row>
    <row r="513" spans="1:7" x14ac:dyDescent="0.3">
      <c r="A513" s="39" t="s">
        <v>8</v>
      </c>
      <c r="B513" s="39" t="s">
        <v>90</v>
      </c>
      <c r="C513" s="40">
        <v>1001</v>
      </c>
      <c r="D513" s="41">
        <v>43831</v>
      </c>
      <c r="E513" s="42" t="s">
        <v>10</v>
      </c>
      <c r="F513" s="39">
        <v>873</v>
      </c>
      <c r="G513" s="43">
        <v>43.650000000000006</v>
      </c>
    </row>
    <row r="514" spans="1:7" x14ac:dyDescent="0.3">
      <c r="A514" s="39" t="s">
        <v>8</v>
      </c>
      <c r="B514" s="39" t="s">
        <v>91</v>
      </c>
      <c r="C514" s="40">
        <v>1004</v>
      </c>
      <c r="D514" s="41">
        <v>43893</v>
      </c>
      <c r="E514" s="42" t="s">
        <v>10</v>
      </c>
      <c r="F514" s="39">
        <v>1122</v>
      </c>
      <c r="G514" s="43">
        <v>56.1</v>
      </c>
    </row>
    <row r="515" spans="1:7" x14ac:dyDescent="0.3">
      <c r="A515" s="39" t="s">
        <v>8</v>
      </c>
      <c r="B515" s="39" t="s">
        <v>92</v>
      </c>
      <c r="C515" s="40">
        <v>1210</v>
      </c>
      <c r="D515" s="41">
        <v>44019</v>
      </c>
      <c r="E515" s="42" t="s">
        <v>10</v>
      </c>
      <c r="F515" s="39">
        <v>2104.5</v>
      </c>
      <c r="G515" s="43">
        <v>105.22500000000001</v>
      </c>
    </row>
    <row r="516" spans="1:7" x14ac:dyDescent="0.3">
      <c r="A516" s="39" t="s">
        <v>8</v>
      </c>
      <c r="B516" s="39" t="s">
        <v>93</v>
      </c>
      <c r="C516" s="40">
        <v>1008</v>
      </c>
      <c r="D516" s="41">
        <v>44019</v>
      </c>
      <c r="E516" s="42" t="s">
        <v>10</v>
      </c>
      <c r="F516" s="39">
        <v>4026</v>
      </c>
      <c r="G516" s="43">
        <v>201.3</v>
      </c>
    </row>
    <row r="517" spans="1:7" x14ac:dyDescent="0.3">
      <c r="A517" s="39" t="s">
        <v>8</v>
      </c>
      <c r="B517" s="39" t="s">
        <v>94</v>
      </c>
      <c r="C517" s="40">
        <v>1008</v>
      </c>
      <c r="D517" s="41">
        <v>44019</v>
      </c>
      <c r="E517" s="42" t="s">
        <v>10</v>
      </c>
      <c r="F517" s="39">
        <v>2425.5</v>
      </c>
      <c r="G517" s="43">
        <v>121.27500000000001</v>
      </c>
    </row>
    <row r="518" spans="1:7" x14ac:dyDescent="0.3">
      <c r="A518" s="39" t="s">
        <v>8</v>
      </c>
      <c r="B518" s="39" t="s">
        <v>95</v>
      </c>
      <c r="C518" s="40">
        <v>1008</v>
      </c>
      <c r="D518" s="41">
        <v>44051</v>
      </c>
      <c r="E518" s="42" t="s">
        <v>10</v>
      </c>
      <c r="F518" s="39">
        <v>2394</v>
      </c>
      <c r="G518" s="43">
        <v>119.7</v>
      </c>
    </row>
    <row r="519" spans="1:7" x14ac:dyDescent="0.3">
      <c r="A519" s="39" t="s">
        <v>8</v>
      </c>
      <c r="B519" s="39" t="s">
        <v>96</v>
      </c>
      <c r="C519" s="40">
        <v>1310</v>
      </c>
      <c r="D519" s="41">
        <v>44051</v>
      </c>
      <c r="E519" s="42" t="s">
        <v>10</v>
      </c>
      <c r="F519" s="39">
        <v>1984</v>
      </c>
      <c r="G519" s="43">
        <v>99.2</v>
      </c>
    </row>
    <row r="520" spans="1:7" x14ac:dyDescent="0.3">
      <c r="A520" s="39" t="s">
        <v>8</v>
      </c>
      <c r="B520" s="39" t="s">
        <v>97</v>
      </c>
      <c r="C520" s="40">
        <v>1310</v>
      </c>
      <c r="D520" s="41">
        <v>44114</v>
      </c>
      <c r="E520" s="42" t="s">
        <v>10</v>
      </c>
      <c r="F520" s="39">
        <v>2441</v>
      </c>
      <c r="G520" s="43">
        <v>122.05000000000001</v>
      </c>
    </row>
    <row r="521" spans="1:7" x14ac:dyDescent="0.3">
      <c r="A521" s="39" t="s">
        <v>8</v>
      </c>
      <c r="B521" s="39" t="s">
        <v>98</v>
      </c>
      <c r="C521" s="40">
        <v>1001</v>
      </c>
      <c r="D521" s="41">
        <v>44114</v>
      </c>
      <c r="E521" s="42" t="s">
        <v>10</v>
      </c>
      <c r="F521" s="39">
        <v>2992</v>
      </c>
      <c r="G521" s="43">
        <v>149.6</v>
      </c>
    </row>
    <row r="522" spans="1:7" x14ac:dyDescent="0.3">
      <c r="A522" s="39" t="s">
        <v>8</v>
      </c>
      <c r="B522" s="39" t="s">
        <v>99</v>
      </c>
      <c r="C522" s="40">
        <v>1310</v>
      </c>
      <c r="D522" s="41">
        <v>44146</v>
      </c>
      <c r="E522" s="42" t="s">
        <v>10</v>
      </c>
      <c r="F522" s="39">
        <v>1366</v>
      </c>
      <c r="G522" s="43">
        <v>68.3</v>
      </c>
    </row>
    <row r="523" spans="1:7" x14ac:dyDescent="0.3">
      <c r="A523" s="39" t="s">
        <v>8</v>
      </c>
      <c r="B523" s="39" t="s">
        <v>100</v>
      </c>
      <c r="C523" s="40">
        <v>1008</v>
      </c>
      <c r="D523" s="41">
        <v>44083</v>
      </c>
      <c r="E523" s="42" t="s">
        <v>10</v>
      </c>
      <c r="F523" s="39">
        <v>2805</v>
      </c>
      <c r="G523" s="43">
        <v>140.25</v>
      </c>
    </row>
    <row r="524" spans="1:7" x14ac:dyDescent="0.3">
      <c r="A524" s="39" t="s">
        <v>8</v>
      </c>
      <c r="B524" s="39" t="s">
        <v>101</v>
      </c>
      <c r="C524" s="40">
        <v>1008</v>
      </c>
      <c r="D524" s="41">
        <v>44083</v>
      </c>
      <c r="E524" s="42" t="s">
        <v>10</v>
      </c>
      <c r="F524" s="39">
        <v>655</v>
      </c>
      <c r="G524" s="43">
        <v>32.75</v>
      </c>
    </row>
    <row r="525" spans="1:7" x14ac:dyDescent="0.3">
      <c r="A525" s="39" t="s">
        <v>8</v>
      </c>
      <c r="B525" s="39" t="s">
        <v>102</v>
      </c>
      <c r="C525" s="40">
        <v>1210</v>
      </c>
      <c r="D525" s="41">
        <v>44114</v>
      </c>
      <c r="E525" s="42" t="s">
        <v>10</v>
      </c>
      <c r="F525" s="39">
        <v>344</v>
      </c>
      <c r="G525" s="43">
        <v>17.2</v>
      </c>
    </row>
    <row r="526" spans="1:7" x14ac:dyDescent="0.3">
      <c r="A526" s="39" t="s">
        <v>8</v>
      </c>
      <c r="B526" s="39" t="s">
        <v>103</v>
      </c>
      <c r="C526" s="40">
        <v>1008</v>
      </c>
      <c r="D526" s="41">
        <v>44146</v>
      </c>
      <c r="E526" s="42" t="s">
        <v>10</v>
      </c>
      <c r="F526" s="39">
        <v>1808</v>
      </c>
      <c r="G526" s="43">
        <v>90.4</v>
      </c>
    </row>
    <row r="527" spans="1:7" x14ac:dyDescent="0.3">
      <c r="A527" s="39" t="s">
        <v>8</v>
      </c>
      <c r="B527" s="39" t="s">
        <v>104</v>
      </c>
      <c r="C527" s="40">
        <v>1004</v>
      </c>
      <c r="D527" s="41">
        <v>43831</v>
      </c>
      <c r="E527" s="42" t="s">
        <v>10</v>
      </c>
      <c r="F527" s="39">
        <v>1734</v>
      </c>
      <c r="G527" s="43">
        <v>86.7</v>
      </c>
    </row>
    <row r="528" spans="1:7" x14ac:dyDescent="0.3">
      <c r="A528" s="39" t="s">
        <v>8</v>
      </c>
      <c r="B528" s="39" t="s">
        <v>105</v>
      </c>
      <c r="C528" s="40">
        <v>1004</v>
      </c>
      <c r="D528" s="41">
        <v>43831</v>
      </c>
      <c r="E528" s="42" t="s">
        <v>10</v>
      </c>
      <c r="F528" s="39">
        <v>554</v>
      </c>
      <c r="G528" s="43">
        <v>27.700000000000003</v>
      </c>
    </row>
    <row r="529" spans="1:7" x14ac:dyDescent="0.3">
      <c r="A529" s="39" t="s">
        <v>8</v>
      </c>
      <c r="B529" s="39" t="s">
        <v>106</v>
      </c>
      <c r="C529" s="40">
        <v>1008</v>
      </c>
      <c r="D529" s="41">
        <v>44146</v>
      </c>
      <c r="E529" s="42" t="s">
        <v>10</v>
      </c>
      <c r="F529" s="39">
        <v>2935</v>
      </c>
      <c r="G529" s="43">
        <v>146.75</v>
      </c>
    </row>
    <row r="530" spans="1:7" x14ac:dyDescent="0.3">
      <c r="A530" s="39" t="s">
        <v>8</v>
      </c>
      <c r="B530" s="39" t="s">
        <v>107</v>
      </c>
      <c r="C530" s="40">
        <v>1008</v>
      </c>
      <c r="D530" s="41">
        <v>43831</v>
      </c>
      <c r="E530" s="42" t="s">
        <v>10</v>
      </c>
      <c r="F530" s="39">
        <v>3165</v>
      </c>
      <c r="G530" s="43">
        <v>158.25</v>
      </c>
    </row>
    <row r="531" spans="1:7" x14ac:dyDescent="0.3">
      <c r="A531" s="39" t="s">
        <v>8</v>
      </c>
      <c r="B531" s="39" t="s">
        <v>108</v>
      </c>
      <c r="C531" s="40">
        <v>1001</v>
      </c>
      <c r="D531" s="41">
        <v>43831</v>
      </c>
      <c r="E531" s="42" t="s">
        <v>10</v>
      </c>
      <c r="F531" s="39">
        <v>2629</v>
      </c>
      <c r="G531" s="43">
        <v>131.45000000000002</v>
      </c>
    </row>
    <row r="532" spans="1:7" x14ac:dyDescent="0.3">
      <c r="A532" s="39" t="s">
        <v>8</v>
      </c>
      <c r="B532" s="39" t="s">
        <v>109</v>
      </c>
      <c r="C532" s="40">
        <v>1008</v>
      </c>
      <c r="D532" s="41">
        <v>43956</v>
      </c>
      <c r="E532" s="42" t="s">
        <v>10</v>
      </c>
      <c r="F532" s="39">
        <v>1433</v>
      </c>
      <c r="G532" s="43">
        <v>71.650000000000006</v>
      </c>
    </row>
    <row r="533" spans="1:7" x14ac:dyDescent="0.3">
      <c r="A533" s="39" t="s">
        <v>8</v>
      </c>
      <c r="B533" s="39" t="s">
        <v>110</v>
      </c>
      <c r="C533" s="40">
        <v>1001</v>
      </c>
      <c r="D533" s="41">
        <v>44083</v>
      </c>
      <c r="E533" s="42" t="s">
        <v>10</v>
      </c>
      <c r="F533" s="39">
        <v>947</v>
      </c>
      <c r="G533" s="43">
        <v>47.35</v>
      </c>
    </row>
    <row r="534" spans="1:7" x14ac:dyDescent="0.3">
      <c r="A534" s="39" t="s">
        <v>8</v>
      </c>
      <c r="B534" s="39" t="s">
        <v>111</v>
      </c>
      <c r="C534" s="40">
        <v>1310</v>
      </c>
      <c r="D534" s="41">
        <v>44114</v>
      </c>
      <c r="E534" s="42" t="s">
        <v>10</v>
      </c>
      <c r="F534" s="39">
        <v>344</v>
      </c>
      <c r="G534" s="43">
        <v>17.2</v>
      </c>
    </row>
    <row r="535" spans="1:7" x14ac:dyDescent="0.3">
      <c r="A535" s="39" t="s">
        <v>8</v>
      </c>
      <c r="B535" s="39" t="s">
        <v>112</v>
      </c>
      <c r="C535" s="40">
        <v>1310</v>
      </c>
      <c r="D535" s="41">
        <v>44177</v>
      </c>
      <c r="E535" s="42" t="s">
        <v>10</v>
      </c>
      <c r="F535" s="39">
        <v>2157</v>
      </c>
      <c r="G535" s="43">
        <v>107.85000000000001</v>
      </c>
    </row>
    <row r="536" spans="1:7" x14ac:dyDescent="0.3">
      <c r="A536" s="39" t="s">
        <v>8</v>
      </c>
      <c r="B536" s="39" t="s">
        <v>113</v>
      </c>
      <c r="C536" s="40">
        <v>1210</v>
      </c>
      <c r="D536" s="41">
        <v>44083</v>
      </c>
      <c r="E536" s="42" t="s">
        <v>10</v>
      </c>
      <c r="F536" s="39">
        <v>380</v>
      </c>
      <c r="G536" s="43">
        <v>19</v>
      </c>
    </row>
    <row r="537" spans="1:7" x14ac:dyDescent="0.3">
      <c r="A537" s="39" t="s">
        <v>8</v>
      </c>
      <c r="B537" s="39" t="s">
        <v>114</v>
      </c>
      <c r="C537" s="40">
        <v>1004</v>
      </c>
      <c r="D537" s="41">
        <v>43988</v>
      </c>
      <c r="E537" s="42" t="s">
        <v>10</v>
      </c>
      <c r="F537" s="39">
        <v>886</v>
      </c>
      <c r="G537" s="43">
        <v>44.300000000000004</v>
      </c>
    </row>
    <row r="538" spans="1:7" x14ac:dyDescent="0.3">
      <c r="A538" s="39" t="s">
        <v>8</v>
      </c>
      <c r="B538" s="39" t="s">
        <v>115</v>
      </c>
      <c r="C538" s="40">
        <v>1004</v>
      </c>
      <c r="D538" s="41">
        <v>44083</v>
      </c>
      <c r="E538" s="42" t="s">
        <v>10</v>
      </c>
      <c r="F538" s="39">
        <v>2416</v>
      </c>
      <c r="G538" s="43">
        <v>120.80000000000001</v>
      </c>
    </row>
    <row r="539" spans="1:7" x14ac:dyDescent="0.3">
      <c r="A539" s="39" t="s">
        <v>8</v>
      </c>
      <c r="B539" s="39" t="s">
        <v>116</v>
      </c>
      <c r="C539" s="40">
        <v>1004</v>
      </c>
      <c r="D539" s="41">
        <v>44114</v>
      </c>
      <c r="E539" s="42" t="s">
        <v>10</v>
      </c>
      <c r="F539" s="39">
        <v>2156</v>
      </c>
      <c r="G539" s="43">
        <v>107.80000000000001</v>
      </c>
    </row>
    <row r="540" spans="1:7" x14ac:dyDescent="0.3">
      <c r="A540" s="39" t="s">
        <v>8</v>
      </c>
      <c r="B540" s="39" t="s">
        <v>117</v>
      </c>
      <c r="C540" s="40">
        <v>1210</v>
      </c>
      <c r="D540" s="41">
        <v>44146</v>
      </c>
      <c r="E540" s="42" t="s">
        <v>10</v>
      </c>
      <c r="F540" s="39">
        <v>2689</v>
      </c>
      <c r="G540" s="43">
        <v>134.45000000000002</v>
      </c>
    </row>
    <row r="541" spans="1:7" x14ac:dyDescent="0.3">
      <c r="A541" s="39" t="s">
        <v>8</v>
      </c>
      <c r="B541" s="39" t="s">
        <v>118</v>
      </c>
      <c r="C541" s="40">
        <v>1310</v>
      </c>
      <c r="D541" s="41">
        <v>43893</v>
      </c>
      <c r="E541" s="42" t="s">
        <v>10</v>
      </c>
      <c r="F541" s="39">
        <v>677</v>
      </c>
      <c r="G541" s="43">
        <v>33.85</v>
      </c>
    </row>
    <row r="542" spans="1:7" x14ac:dyDescent="0.3">
      <c r="A542" s="39" t="s">
        <v>8</v>
      </c>
      <c r="B542" s="39" t="s">
        <v>119</v>
      </c>
      <c r="C542" s="40">
        <v>1210</v>
      </c>
      <c r="D542" s="41">
        <v>43925</v>
      </c>
      <c r="E542" s="42" t="s">
        <v>10</v>
      </c>
      <c r="F542" s="39">
        <v>1773</v>
      </c>
      <c r="G542" s="43">
        <v>88.65</v>
      </c>
    </row>
    <row r="543" spans="1:7" x14ac:dyDescent="0.3">
      <c r="A543" s="39" t="s">
        <v>8</v>
      </c>
      <c r="B543" s="39"/>
      <c r="C543" s="40">
        <v>1310</v>
      </c>
      <c r="D543" s="41">
        <v>44083</v>
      </c>
      <c r="E543" s="42" t="s">
        <v>10</v>
      </c>
      <c r="F543" s="39">
        <v>2420</v>
      </c>
      <c r="G543" s="43">
        <v>121</v>
      </c>
    </row>
    <row r="544" spans="1:7" x14ac:dyDescent="0.3">
      <c r="A544" s="39" t="s">
        <v>8</v>
      </c>
      <c r="B544" s="39" t="s">
        <v>120</v>
      </c>
      <c r="C544" s="40">
        <v>1004</v>
      </c>
      <c r="D544" s="41">
        <v>44114</v>
      </c>
      <c r="E544" s="42" t="s">
        <v>10</v>
      </c>
      <c r="F544" s="39">
        <v>2734</v>
      </c>
      <c r="G544" s="43">
        <v>136.70000000000002</v>
      </c>
    </row>
    <row r="545" spans="1:7" x14ac:dyDescent="0.3">
      <c r="A545" s="39" t="s">
        <v>8</v>
      </c>
      <c r="B545" s="39" t="s">
        <v>121</v>
      </c>
      <c r="C545" s="40">
        <v>1001</v>
      </c>
      <c r="D545" s="41">
        <v>44114</v>
      </c>
      <c r="E545" s="42" t="s">
        <v>10</v>
      </c>
      <c r="F545" s="39">
        <v>1715</v>
      </c>
      <c r="G545" s="43">
        <v>85.75</v>
      </c>
    </row>
    <row r="546" spans="1:7" x14ac:dyDescent="0.3">
      <c r="A546" s="39" t="s">
        <v>8</v>
      </c>
      <c r="B546" s="39" t="s">
        <v>122</v>
      </c>
      <c r="C546" s="40">
        <v>1004</v>
      </c>
      <c r="D546" s="41">
        <v>44177</v>
      </c>
      <c r="E546" s="42" t="s">
        <v>10</v>
      </c>
      <c r="F546" s="39">
        <v>1186</v>
      </c>
      <c r="G546" s="43">
        <v>59.300000000000004</v>
      </c>
    </row>
    <row r="547" spans="1:7" x14ac:dyDescent="0.3">
      <c r="A547" s="39" t="s">
        <v>8</v>
      </c>
      <c r="B547" s="39" t="s">
        <v>123</v>
      </c>
      <c r="C547" s="40">
        <v>1210</v>
      </c>
      <c r="D547" s="41">
        <v>43831</v>
      </c>
      <c r="E547" s="42" t="s">
        <v>10</v>
      </c>
      <c r="F547" s="39">
        <v>3495</v>
      </c>
      <c r="G547" s="43">
        <v>174.75</v>
      </c>
    </row>
    <row r="548" spans="1:7" x14ac:dyDescent="0.3">
      <c r="A548" s="39" t="s">
        <v>8</v>
      </c>
      <c r="B548" s="39" t="s">
        <v>124</v>
      </c>
      <c r="C548" s="40">
        <v>1310</v>
      </c>
      <c r="D548" s="41">
        <v>43988</v>
      </c>
      <c r="E548" s="42" t="s">
        <v>10</v>
      </c>
      <c r="F548" s="39">
        <v>886</v>
      </c>
      <c r="G548" s="43">
        <v>44.300000000000004</v>
      </c>
    </row>
    <row r="549" spans="1:7" x14ac:dyDescent="0.3">
      <c r="A549" s="39" t="s">
        <v>8</v>
      </c>
      <c r="B549" s="39" t="s">
        <v>125</v>
      </c>
      <c r="C549" s="40">
        <v>1008</v>
      </c>
      <c r="D549" s="41">
        <v>44114</v>
      </c>
      <c r="E549" s="42" t="s">
        <v>10</v>
      </c>
      <c r="F549" s="39">
        <v>2156</v>
      </c>
      <c r="G549" s="43">
        <v>107.80000000000001</v>
      </c>
    </row>
    <row r="550" spans="1:7" x14ac:dyDescent="0.3">
      <c r="A550" s="39" t="s">
        <v>8</v>
      </c>
      <c r="B550" s="39" t="s">
        <v>247</v>
      </c>
      <c r="C550" s="40">
        <v>1004</v>
      </c>
      <c r="D550" s="41">
        <v>44114</v>
      </c>
      <c r="E550" s="42" t="s">
        <v>10</v>
      </c>
      <c r="F550" s="39">
        <v>905</v>
      </c>
      <c r="G550" s="43">
        <v>45.25</v>
      </c>
    </row>
    <row r="551" spans="1:7" x14ac:dyDescent="0.3">
      <c r="A551" s="39" t="s">
        <v>8</v>
      </c>
      <c r="B551" s="39" t="s">
        <v>126</v>
      </c>
      <c r="C551" s="40">
        <v>1004</v>
      </c>
      <c r="D551" s="41">
        <v>44114</v>
      </c>
      <c r="E551" s="42" t="s">
        <v>10</v>
      </c>
      <c r="F551" s="39">
        <v>1715</v>
      </c>
      <c r="G551" s="43">
        <v>85.75</v>
      </c>
    </row>
    <row r="552" spans="1:7" x14ac:dyDescent="0.3">
      <c r="A552" s="39" t="s">
        <v>8</v>
      </c>
      <c r="B552" s="39" t="s">
        <v>127</v>
      </c>
      <c r="C552" s="40">
        <v>1310</v>
      </c>
      <c r="D552" s="41">
        <v>44146</v>
      </c>
      <c r="E552" s="42" t="s">
        <v>10</v>
      </c>
      <c r="F552" s="39">
        <v>1594</v>
      </c>
      <c r="G552" s="43">
        <v>79.7</v>
      </c>
    </row>
    <row r="553" spans="1:7" x14ac:dyDescent="0.3">
      <c r="A553" s="39" t="s">
        <v>8</v>
      </c>
      <c r="B553" s="39" t="s">
        <v>128</v>
      </c>
      <c r="C553" s="40">
        <v>1008</v>
      </c>
      <c r="D553" s="41">
        <v>44146</v>
      </c>
      <c r="E553" s="42" t="s">
        <v>10</v>
      </c>
      <c r="F553" s="39">
        <v>1359</v>
      </c>
      <c r="G553" s="43">
        <v>67.95</v>
      </c>
    </row>
    <row r="554" spans="1:7" x14ac:dyDescent="0.3">
      <c r="A554" s="39" t="s">
        <v>8</v>
      </c>
      <c r="B554" s="39" t="s">
        <v>129</v>
      </c>
      <c r="C554" s="40">
        <v>1310</v>
      </c>
      <c r="D554" s="41">
        <v>44146</v>
      </c>
      <c r="E554" s="42" t="s">
        <v>10</v>
      </c>
      <c r="F554" s="39">
        <v>2150</v>
      </c>
      <c r="G554" s="43">
        <v>107.5</v>
      </c>
    </row>
    <row r="555" spans="1:7" x14ac:dyDescent="0.3">
      <c r="A555" s="39" t="s">
        <v>8</v>
      </c>
      <c r="B555" s="39" t="s">
        <v>130</v>
      </c>
      <c r="C555" s="40">
        <v>1001</v>
      </c>
      <c r="D555" s="41">
        <v>44146</v>
      </c>
      <c r="E555" s="42" t="s">
        <v>10</v>
      </c>
      <c r="F555" s="39">
        <v>1197</v>
      </c>
      <c r="G555" s="43">
        <v>59.85</v>
      </c>
    </row>
    <row r="556" spans="1:7" x14ac:dyDescent="0.3">
      <c r="A556" s="39" t="s">
        <v>8</v>
      </c>
      <c r="B556" s="39" t="s">
        <v>131</v>
      </c>
      <c r="C556" s="40">
        <v>1210</v>
      </c>
      <c r="D556" s="41">
        <v>44177</v>
      </c>
      <c r="E556" s="42" t="s">
        <v>10</v>
      </c>
      <c r="F556" s="39">
        <v>380</v>
      </c>
      <c r="G556" s="43">
        <v>19</v>
      </c>
    </row>
    <row r="557" spans="1:7" x14ac:dyDescent="0.3">
      <c r="A557" s="39" t="s">
        <v>8</v>
      </c>
      <c r="B557" s="39" t="s">
        <v>132</v>
      </c>
      <c r="C557" s="40">
        <v>1210</v>
      </c>
      <c r="D557" s="41">
        <v>44177</v>
      </c>
      <c r="E557" s="42" t="s">
        <v>10</v>
      </c>
      <c r="F557" s="39">
        <v>1233</v>
      </c>
      <c r="G557" s="43">
        <v>61.650000000000006</v>
      </c>
    </row>
    <row r="558" spans="1:7" x14ac:dyDescent="0.3">
      <c r="A558" s="39" t="s">
        <v>8</v>
      </c>
      <c r="B558" s="39" t="s">
        <v>133</v>
      </c>
      <c r="C558" s="40">
        <v>1008</v>
      </c>
      <c r="D558" s="41">
        <v>44019</v>
      </c>
      <c r="E558" s="42" t="s">
        <v>10</v>
      </c>
      <c r="F558" s="39">
        <v>1395</v>
      </c>
      <c r="G558" s="43">
        <v>69.75</v>
      </c>
    </row>
    <row r="559" spans="1:7" x14ac:dyDescent="0.3">
      <c r="A559" s="39" t="s">
        <v>8</v>
      </c>
      <c r="B559" s="39" t="s">
        <v>134</v>
      </c>
      <c r="C559" s="40">
        <v>1008</v>
      </c>
      <c r="D559" s="41">
        <v>44114</v>
      </c>
      <c r="E559" s="42" t="s">
        <v>10</v>
      </c>
      <c r="F559" s="39">
        <v>986</v>
      </c>
      <c r="G559" s="43">
        <v>49.300000000000004</v>
      </c>
    </row>
    <row r="560" spans="1:7" x14ac:dyDescent="0.3">
      <c r="A560" s="39" t="s">
        <v>8</v>
      </c>
      <c r="B560" s="39" t="s">
        <v>135</v>
      </c>
      <c r="C560" s="40">
        <v>1310</v>
      </c>
      <c r="D560" s="41">
        <v>44114</v>
      </c>
      <c r="E560" s="42" t="s">
        <v>10</v>
      </c>
      <c r="F560" s="39">
        <v>905</v>
      </c>
      <c r="G560" s="43">
        <v>45.25</v>
      </c>
    </row>
    <row r="561" spans="1:7" x14ac:dyDescent="0.3">
      <c r="A561" s="39" t="s">
        <v>8</v>
      </c>
      <c r="B561" s="39" t="s">
        <v>136</v>
      </c>
      <c r="C561" s="40">
        <v>1001</v>
      </c>
      <c r="D561" s="41">
        <v>43956</v>
      </c>
      <c r="E561" s="42" t="s">
        <v>10</v>
      </c>
      <c r="F561" s="39">
        <v>2109</v>
      </c>
      <c r="G561" s="43">
        <v>105.45</v>
      </c>
    </row>
    <row r="562" spans="1:7" x14ac:dyDescent="0.3">
      <c r="A562" s="39" t="s">
        <v>8</v>
      </c>
      <c r="B562" s="39" t="s">
        <v>137</v>
      </c>
      <c r="C562" s="40">
        <v>1008</v>
      </c>
      <c r="D562" s="41">
        <v>44019</v>
      </c>
      <c r="E562" s="42" t="s">
        <v>10</v>
      </c>
      <c r="F562" s="39">
        <v>3874.5</v>
      </c>
      <c r="G562" s="43">
        <v>193.72500000000002</v>
      </c>
    </row>
    <row r="563" spans="1:7" x14ac:dyDescent="0.3">
      <c r="A563" s="39" t="s">
        <v>8</v>
      </c>
      <c r="B563" s="39" t="s">
        <v>138</v>
      </c>
      <c r="C563" s="40">
        <v>1004</v>
      </c>
      <c r="D563" s="41">
        <v>44083</v>
      </c>
      <c r="E563" s="42" t="s">
        <v>10</v>
      </c>
      <c r="F563" s="39">
        <v>623</v>
      </c>
      <c r="G563" s="43">
        <v>31.150000000000002</v>
      </c>
    </row>
    <row r="564" spans="1:7" x14ac:dyDescent="0.3">
      <c r="A564" s="39" t="s">
        <v>8</v>
      </c>
      <c r="B564" s="39" t="s">
        <v>139</v>
      </c>
      <c r="C564" s="40">
        <v>1210</v>
      </c>
      <c r="D564" s="41">
        <v>44114</v>
      </c>
      <c r="E564" s="42" t="s">
        <v>10</v>
      </c>
      <c r="F564" s="39">
        <v>986</v>
      </c>
      <c r="G564" s="43">
        <v>49.300000000000004</v>
      </c>
    </row>
    <row r="565" spans="1:7" x14ac:dyDescent="0.3">
      <c r="A565" s="39" t="s">
        <v>8</v>
      </c>
      <c r="B565" s="39" t="s">
        <v>140</v>
      </c>
      <c r="C565" s="40">
        <v>1210</v>
      </c>
      <c r="D565" s="41">
        <v>44146</v>
      </c>
      <c r="E565" s="42" t="s">
        <v>10</v>
      </c>
      <c r="F565" s="39">
        <v>2387</v>
      </c>
      <c r="G565" s="43">
        <v>119.35000000000001</v>
      </c>
    </row>
    <row r="566" spans="1:7" x14ac:dyDescent="0.3">
      <c r="A566" s="39" t="s">
        <v>8</v>
      </c>
      <c r="B566" s="39" t="s">
        <v>141</v>
      </c>
      <c r="C566" s="40">
        <v>1004</v>
      </c>
      <c r="D566" s="41">
        <v>44177</v>
      </c>
      <c r="E566" s="42" t="s">
        <v>10</v>
      </c>
      <c r="F566" s="39">
        <v>1233</v>
      </c>
      <c r="G566" s="43">
        <v>61.650000000000006</v>
      </c>
    </row>
    <row r="567" spans="1:7" x14ac:dyDescent="0.3">
      <c r="A567" s="39" t="s">
        <v>8</v>
      </c>
      <c r="B567" s="39" t="s">
        <v>248</v>
      </c>
      <c r="C567" s="40">
        <v>1004</v>
      </c>
      <c r="D567" s="41">
        <v>43863</v>
      </c>
      <c r="E567" s="42" t="s">
        <v>20</v>
      </c>
      <c r="F567" s="39">
        <v>270</v>
      </c>
      <c r="G567" s="43">
        <v>13.5</v>
      </c>
    </row>
    <row r="568" spans="1:7" x14ac:dyDescent="0.3">
      <c r="A568" s="39" t="s">
        <v>8</v>
      </c>
      <c r="B568" s="39" t="s">
        <v>142</v>
      </c>
      <c r="C568" s="40">
        <v>1310</v>
      </c>
      <c r="D568" s="41">
        <v>44019</v>
      </c>
      <c r="E568" s="42" t="s">
        <v>10</v>
      </c>
      <c r="F568" s="39">
        <v>3421.5</v>
      </c>
      <c r="G568" s="43">
        <v>171.07500000000002</v>
      </c>
    </row>
    <row r="569" spans="1:7" x14ac:dyDescent="0.3">
      <c r="A569" s="39" t="s">
        <v>8</v>
      </c>
      <c r="B569" s="39" t="s">
        <v>143</v>
      </c>
      <c r="C569" s="40">
        <v>1210</v>
      </c>
      <c r="D569" s="41">
        <v>44114</v>
      </c>
      <c r="E569" s="42" t="s">
        <v>10</v>
      </c>
      <c r="F569" s="39">
        <v>2734</v>
      </c>
      <c r="G569" s="43">
        <v>136.70000000000002</v>
      </c>
    </row>
    <row r="570" spans="1:7" x14ac:dyDescent="0.3">
      <c r="A570" s="39" t="s">
        <v>8</v>
      </c>
      <c r="B570" s="39" t="s">
        <v>144</v>
      </c>
      <c r="C570" s="40">
        <v>1210</v>
      </c>
      <c r="D570" s="41">
        <v>44146</v>
      </c>
      <c r="E570" s="42" t="s">
        <v>10</v>
      </c>
      <c r="F570" s="39">
        <v>2548</v>
      </c>
      <c r="G570" s="43">
        <v>127.4</v>
      </c>
    </row>
    <row r="571" spans="1:7" x14ac:dyDescent="0.3">
      <c r="A571" s="39" t="s">
        <v>8</v>
      </c>
      <c r="B571" s="39" t="s">
        <v>249</v>
      </c>
      <c r="C571" s="40">
        <v>1008</v>
      </c>
      <c r="D571" s="41">
        <v>43831</v>
      </c>
      <c r="E571" s="42" t="s">
        <v>10</v>
      </c>
      <c r="F571" s="39">
        <v>2521.5</v>
      </c>
      <c r="G571" s="43">
        <v>126.075</v>
      </c>
    </row>
    <row r="572" spans="1:7" x14ac:dyDescent="0.3">
      <c r="A572" s="39" t="s">
        <v>8</v>
      </c>
      <c r="B572" s="39" t="s">
        <v>145</v>
      </c>
      <c r="C572" s="40">
        <v>1008</v>
      </c>
      <c r="D572" s="41">
        <v>43956</v>
      </c>
      <c r="E572" s="42" t="s">
        <v>10</v>
      </c>
      <c r="F572" s="39">
        <v>2661</v>
      </c>
      <c r="G572" s="43">
        <v>133.05000000000001</v>
      </c>
    </row>
    <row r="573" spans="1:7" x14ac:dyDescent="0.3">
      <c r="A573" s="39" t="s">
        <v>8</v>
      </c>
      <c r="B573" s="39" t="s">
        <v>146</v>
      </c>
      <c r="C573" s="40">
        <v>1210</v>
      </c>
      <c r="D573" s="41">
        <v>44177</v>
      </c>
      <c r="E573" s="42" t="s">
        <v>10</v>
      </c>
      <c r="F573" s="39">
        <v>1531</v>
      </c>
      <c r="G573" s="43">
        <v>76.55</v>
      </c>
    </row>
    <row r="574" spans="1:7" x14ac:dyDescent="0.3">
      <c r="A574" s="39" t="s">
        <v>8</v>
      </c>
      <c r="B574" s="39" t="s">
        <v>147</v>
      </c>
      <c r="C574" s="40">
        <v>1004</v>
      </c>
      <c r="D574" s="41">
        <v>43893</v>
      </c>
      <c r="E574" s="42" t="s">
        <v>10</v>
      </c>
      <c r="F574" s="39">
        <v>1491</v>
      </c>
      <c r="G574" s="43">
        <v>74.55</v>
      </c>
    </row>
    <row r="575" spans="1:7" x14ac:dyDescent="0.3">
      <c r="A575" s="39" t="s">
        <v>8</v>
      </c>
      <c r="B575" s="39" t="s">
        <v>148</v>
      </c>
      <c r="C575" s="40">
        <v>1210</v>
      </c>
      <c r="D575" s="41">
        <v>44177</v>
      </c>
      <c r="E575" s="42" t="s">
        <v>10</v>
      </c>
      <c r="F575" s="39">
        <v>1531</v>
      </c>
      <c r="G575" s="43">
        <v>76.55</v>
      </c>
    </row>
    <row r="576" spans="1:7" x14ac:dyDescent="0.3">
      <c r="A576" s="39" t="s">
        <v>8</v>
      </c>
      <c r="B576" s="39" t="s">
        <v>149</v>
      </c>
      <c r="C576" s="40">
        <v>1310</v>
      </c>
      <c r="D576" s="41">
        <v>44083</v>
      </c>
      <c r="E576" s="42" t="s">
        <v>10</v>
      </c>
      <c r="F576" s="39">
        <v>2761</v>
      </c>
      <c r="G576" s="43">
        <v>138.05000000000001</v>
      </c>
    </row>
    <row r="577" spans="1:7" x14ac:dyDescent="0.3">
      <c r="A577" s="39" t="s">
        <v>8</v>
      </c>
      <c r="B577" s="39" t="s">
        <v>150</v>
      </c>
      <c r="C577" s="40">
        <v>1004</v>
      </c>
      <c r="D577" s="41">
        <v>43988</v>
      </c>
      <c r="E577" s="42" t="s">
        <v>10</v>
      </c>
      <c r="F577" s="39">
        <v>2567</v>
      </c>
      <c r="G577" s="43">
        <v>128.35</v>
      </c>
    </row>
    <row r="578" spans="1:7" x14ac:dyDescent="0.3">
      <c r="A578" s="39" t="s">
        <v>8</v>
      </c>
      <c r="B578" s="39" t="s">
        <v>151</v>
      </c>
      <c r="C578" s="40">
        <v>1001</v>
      </c>
      <c r="D578" s="41">
        <v>43988</v>
      </c>
      <c r="E578" s="42" t="s">
        <v>10</v>
      </c>
      <c r="F578" s="39">
        <v>2567</v>
      </c>
      <c r="G578" s="43">
        <v>128.35</v>
      </c>
    </row>
    <row r="579" spans="1:7" x14ac:dyDescent="0.3">
      <c r="A579" s="39" t="s">
        <v>8</v>
      </c>
      <c r="B579" s="39" t="s">
        <v>152</v>
      </c>
      <c r="C579" s="40">
        <v>1210</v>
      </c>
      <c r="D579" s="41">
        <v>43893</v>
      </c>
      <c r="E579" s="42" t="s">
        <v>10</v>
      </c>
      <c r="F579" s="39">
        <v>923</v>
      </c>
      <c r="G579" s="43">
        <v>46.150000000000006</v>
      </c>
    </row>
    <row r="580" spans="1:7" x14ac:dyDescent="0.3">
      <c r="A580" s="39" t="s">
        <v>8</v>
      </c>
      <c r="B580" s="39" t="s">
        <v>153</v>
      </c>
      <c r="C580" s="40">
        <v>1008</v>
      </c>
      <c r="D580" s="41">
        <v>43893</v>
      </c>
      <c r="E580" s="42" t="s">
        <v>10</v>
      </c>
      <c r="F580" s="39">
        <v>1790</v>
      </c>
      <c r="G580" s="43">
        <v>89.5</v>
      </c>
    </row>
    <row r="581" spans="1:7" x14ac:dyDescent="0.3">
      <c r="A581" s="39" t="s">
        <v>8</v>
      </c>
      <c r="B581" s="39" t="s">
        <v>154</v>
      </c>
      <c r="C581" s="40">
        <v>1210</v>
      </c>
      <c r="D581" s="41">
        <v>44083</v>
      </c>
      <c r="E581" s="42" t="s">
        <v>10</v>
      </c>
      <c r="F581" s="39">
        <v>442</v>
      </c>
      <c r="G581" s="43">
        <v>22.1</v>
      </c>
    </row>
    <row r="582" spans="1:7" x14ac:dyDescent="0.3">
      <c r="A582" s="39" t="s">
        <v>8</v>
      </c>
      <c r="B582" s="39" t="s">
        <v>155</v>
      </c>
      <c r="C582" s="40">
        <v>1210</v>
      </c>
      <c r="D582" s="41">
        <v>43831</v>
      </c>
      <c r="E582" s="42" t="s">
        <v>10</v>
      </c>
      <c r="F582" s="39">
        <v>982.5</v>
      </c>
      <c r="G582" s="43">
        <v>49.125</v>
      </c>
    </row>
    <row r="583" spans="1:7" x14ac:dyDescent="0.3">
      <c r="A583" s="39" t="s">
        <v>8</v>
      </c>
      <c r="B583" s="39" t="s">
        <v>156</v>
      </c>
      <c r="C583" s="40">
        <v>1210</v>
      </c>
      <c r="D583" s="41">
        <v>43863</v>
      </c>
      <c r="E583" s="42" t="s">
        <v>10</v>
      </c>
      <c r="F583" s="39">
        <v>1298</v>
      </c>
      <c r="G583" s="43">
        <v>64.900000000000006</v>
      </c>
    </row>
    <row r="584" spans="1:7" x14ac:dyDescent="0.3">
      <c r="A584" s="39" t="s">
        <v>8</v>
      </c>
      <c r="B584" s="39" t="s">
        <v>250</v>
      </c>
      <c r="C584" s="40">
        <v>1008</v>
      </c>
      <c r="D584" s="41">
        <v>43988</v>
      </c>
      <c r="E584" s="42" t="s">
        <v>10</v>
      </c>
      <c r="F584" s="39">
        <v>604</v>
      </c>
      <c r="G584" s="43">
        <v>30.200000000000003</v>
      </c>
    </row>
    <row r="585" spans="1:7" x14ac:dyDescent="0.3">
      <c r="A585" s="39" t="s">
        <v>8</v>
      </c>
      <c r="B585" s="39" t="s">
        <v>157</v>
      </c>
      <c r="C585" s="40">
        <v>1004</v>
      </c>
      <c r="D585" s="41">
        <v>44019</v>
      </c>
      <c r="E585" s="42" t="s">
        <v>10</v>
      </c>
      <c r="F585" s="39">
        <v>2255</v>
      </c>
      <c r="G585" s="43">
        <v>112.75</v>
      </c>
    </row>
    <row r="586" spans="1:7" x14ac:dyDescent="0.3">
      <c r="A586" s="39" t="s">
        <v>8</v>
      </c>
      <c r="B586" s="39" t="s">
        <v>158</v>
      </c>
      <c r="C586" s="40">
        <v>1310</v>
      </c>
      <c r="D586" s="41">
        <v>44114</v>
      </c>
      <c r="E586" s="42" t="s">
        <v>10</v>
      </c>
      <c r="F586" s="39">
        <v>1249</v>
      </c>
      <c r="G586" s="43">
        <v>62.45</v>
      </c>
    </row>
    <row r="587" spans="1:7" x14ac:dyDescent="0.3">
      <c r="A587" s="39" t="s">
        <v>8</v>
      </c>
      <c r="B587" s="39" t="s">
        <v>159</v>
      </c>
      <c r="C587" s="40">
        <v>1004</v>
      </c>
      <c r="D587" s="41">
        <v>43831</v>
      </c>
      <c r="E587" s="42" t="s">
        <v>10</v>
      </c>
      <c r="F587" s="39">
        <v>1438.5</v>
      </c>
      <c r="G587" s="43">
        <v>71.924999999999997</v>
      </c>
    </row>
    <row r="588" spans="1:7" x14ac:dyDescent="0.3">
      <c r="A588" s="39" t="s">
        <v>8</v>
      </c>
      <c r="B588" s="39" t="s">
        <v>160</v>
      </c>
      <c r="C588" s="40">
        <v>1004</v>
      </c>
      <c r="D588" s="41">
        <v>43831</v>
      </c>
      <c r="E588" s="42" t="s">
        <v>10</v>
      </c>
      <c r="F588" s="39">
        <v>807</v>
      </c>
      <c r="G588" s="43">
        <v>40.35</v>
      </c>
    </row>
    <row r="589" spans="1:7" x14ac:dyDescent="0.3">
      <c r="A589" s="39" t="s">
        <v>8</v>
      </c>
      <c r="B589" s="39" t="s">
        <v>161</v>
      </c>
      <c r="C589" s="40">
        <v>1004</v>
      </c>
      <c r="D589" s="41">
        <v>43863</v>
      </c>
      <c r="E589" s="42" t="s">
        <v>10</v>
      </c>
      <c r="F589" s="39">
        <v>2641</v>
      </c>
      <c r="G589" s="43">
        <v>132.05000000000001</v>
      </c>
    </row>
    <row r="590" spans="1:7" x14ac:dyDescent="0.3">
      <c r="A590" s="39" t="s">
        <v>8</v>
      </c>
      <c r="B590" s="39" t="s">
        <v>162</v>
      </c>
      <c r="C590" s="40">
        <v>1008</v>
      </c>
      <c r="D590" s="41">
        <v>43863</v>
      </c>
      <c r="E590" s="42" t="s">
        <v>10</v>
      </c>
      <c r="F590" s="39">
        <v>2708</v>
      </c>
      <c r="G590" s="43">
        <v>135.4</v>
      </c>
    </row>
    <row r="591" spans="1:7" x14ac:dyDescent="0.3">
      <c r="A591" s="39" t="s">
        <v>8</v>
      </c>
      <c r="B591" s="39" t="s">
        <v>163</v>
      </c>
      <c r="C591" s="40">
        <v>1310</v>
      </c>
      <c r="D591" s="41">
        <v>43988</v>
      </c>
      <c r="E591" s="42" t="s">
        <v>10</v>
      </c>
      <c r="F591" s="39">
        <v>2632</v>
      </c>
      <c r="G591" s="43">
        <v>131.6</v>
      </c>
    </row>
    <row r="592" spans="1:7" x14ac:dyDescent="0.3">
      <c r="A592" s="39" t="s">
        <v>8</v>
      </c>
      <c r="B592" s="39" t="s">
        <v>164</v>
      </c>
      <c r="C592" s="40">
        <v>1001</v>
      </c>
      <c r="D592" s="41">
        <v>43988</v>
      </c>
      <c r="E592" s="42" t="s">
        <v>10</v>
      </c>
      <c r="F592" s="39">
        <v>1583</v>
      </c>
      <c r="G592" s="43">
        <v>79.150000000000006</v>
      </c>
    </row>
    <row r="593" spans="1:7" x14ac:dyDescent="0.3">
      <c r="A593" s="39" t="s">
        <v>8</v>
      </c>
      <c r="B593" s="39" t="s">
        <v>165</v>
      </c>
      <c r="C593" s="40">
        <v>1004</v>
      </c>
      <c r="D593" s="41">
        <v>44019</v>
      </c>
      <c r="E593" s="42" t="s">
        <v>10</v>
      </c>
      <c r="F593" s="39">
        <v>571</v>
      </c>
      <c r="G593" s="43">
        <v>28.55</v>
      </c>
    </row>
    <row r="594" spans="1:7" x14ac:dyDescent="0.3">
      <c r="A594" s="39" t="s">
        <v>8</v>
      </c>
      <c r="B594" s="39" t="s">
        <v>251</v>
      </c>
      <c r="C594" s="40">
        <v>1310</v>
      </c>
      <c r="D594" s="41">
        <v>44051</v>
      </c>
      <c r="E594" s="42" t="s">
        <v>10</v>
      </c>
      <c r="F594" s="39">
        <v>2696</v>
      </c>
      <c r="G594" s="43">
        <v>134.80000000000001</v>
      </c>
    </row>
    <row r="595" spans="1:7" x14ac:dyDescent="0.3">
      <c r="A595" s="39" t="s">
        <v>8</v>
      </c>
      <c r="B595" s="39" t="s">
        <v>166</v>
      </c>
      <c r="C595" s="40">
        <v>1001</v>
      </c>
      <c r="D595" s="41">
        <v>44114</v>
      </c>
      <c r="E595" s="42" t="s">
        <v>10</v>
      </c>
      <c r="F595" s="39">
        <v>1565</v>
      </c>
      <c r="G595" s="43">
        <v>78.25</v>
      </c>
    </row>
    <row r="596" spans="1:7" x14ac:dyDescent="0.3">
      <c r="A596" s="39" t="s">
        <v>8</v>
      </c>
      <c r="B596" s="39" t="s">
        <v>167</v>
      </c>
      <c r="C596" s="40">
        <v>1008</v>
      </c>
      <c r="D596" s="41">
        <v>44114</v>
      </c>
      <c r="E596" s="42" t="s">
        <v>10</v>
      </c>
      <c r="F596" s="39">
        <v>1249</v>
      </c>
      <c r="G596" s="43">
        <v>62.45</v>
      </c>
    </row>
    <row r="597" spans="1:7" x14ac:dyDescent="0.3">
      <c r="A597" s="39" t="s">
        <v>8</v>
      </c>
      <c r="B597" s="39" t="s">
        <v>168</v>
      </c>
      <c r="C597" s="40">
        <v>1001</v>
      </c>
      <c r="D597" s="41">
        <v>44146</v>
      </c>
      <c r="E597" s="42" t="s">
        <v>10</v>
      </c>
      <c r="F597" s="39">
        <v>357</v>
      </c>
      <c r="G597" s="43">
        <v>17.850000000000001</v>
      </c>
    </row>
    <row r="598" spans="1:7" x14ac:dyDescent="0.3">
      <c r="A598" s="39" t="s">
        <v>8</v>
      </c>
      <c r="B598" s="39" t="s">
        <v>169</v>
      </c>
      <c r="C598" s="40">
        <v>1008</v>
      </c>
      <c r="D598" s="41">
        <v>44177</v>
      </c>
      <c r="E598" s="42" t="s">
        <v>10</v>
      </c>
      <c r="F598" s="39">
        <v>1013</v>
      </c>
      <c r="G598" s="43">
        <v>50.650000000000006</v>
      </c>
    </row>
    <row r="599" spans="1:7" x14ac:dyDescent="0.3">
      <c r="A599" s="39" t="s">
        <v>8</v>
      </c>
      <c r="B599" s="39" t="s">
        <v>170</v>
      </c>
      <c r="C599" s="40">
        <v>1210</v>
      </c>
      <c r="D599" s="41">
        <v>43831</v>
      </c>
      <c r="E599" s="42" t="s">
        <v>10</v>
      </c>
      <c r="F599" s="39">
        <v>3997.5</v>
      </c>
      <c r="G599" s="43">
        <v>199.875</v>
      </c>
    </row>
    <row r="600" spans="1:7" x14ac:dyDescent="0.3">
      <c r="A600" s="39" t="s">
        <v>8</v>
      </c>
      <c r="B600" s="39" t="s">
        <v>171</v>
      </c>
      <c r="C600" s="40">
        <v>1004</v>
      </c>
      <c r="D600" s="41">
        <v>43988</v>
      </c>
      <c r="E600" s="42" t="s">
        <v>10</v>
      </c>
      <c r="F600" s="39">
        <v>2632</v>
      </c>
      <c r="G600" s="43">
        <v>131.6</v>
      </c>
    </row>
    <row r="601" spans="1:7" x14ac:dyDescent="0.3">
      <c r="A601" s="39" t="s">
        <v>8</v>
      </c>
      <c r="B601" s="39" t="s">
        <v>172</v>
      </c>
      <c r="C601" s="40">
        <v>1310</v>
      </c>
      <c r="D601" s="41">
        <v>43988</v>
      </c>
      <c r="E601" s="42" t="s">
        <v>10</v>
      </c>
      <c r="F601" s="39">
        <v>1190</v>
      </c>
      <c r="G601" s="43">
        <v>59.5</v>
      </c>
    </row>
    <row r="602" spans="1:7" x14ac:dyDescent="0.3">
      <c r="A602" s="39" t="s">
        <v>8</v>
      </c>
      <c r="B602" s="39" t="s">
        <v>173</v>
      </c>
      <c r="C602" s="40">
        <v>1004</v>
      </c>
      <c r="D602" s="41">
        <v>43988</v>
      </c>
      <c r="E602" s="42" t="s">
        <v>10</v>
      </c>
      <c r="F602" s="39">
        <v>604</v>
      </c>
      <c r="G602" s="43">
        <v>30.200000000000003</v>
      </c>
    </row>
    <row r="603" spans="1:7" x14ac:dyDescent="0.3">
      <c r="A603" s="39" t="s">
        <v>8</v>
      </c>
      <c r="B603" s="39" t="s">
        <v>31</v>
      </c>
      <c r="C603" s="40">
        <v>1210</v>
      </c>
      <c r="D603" s="41">
        <v>44083</v>
      </c>
      <c r="E603" s="42" t="s">
        <v>10</v>
      </c>
      <c r="F603" s="39">
        <v>660</v>
      </c>
      <c r="G603" s="43">
        <v>33</v>
      </c>
    </row>
    <row r="604" spans="1:7" x14ac:dyDescent="0.3">
      <c r="A604" s="39" t="s">
        <v>8</v>
      </c>
      <c r="B604" s="39" t="s">
        <v>32</v>
      </c>
      <c r="C604" s="40">
        <v>1004</v>
      </c>
      <c r="D604" s="41">
        <v>44114</v>
      </c>
      <c r="E604" s="42" t="s">
        <v>10</v>
      </c>
      <c r="F604" s="39">
        <v>410</v>
      </c>
      <c r="G604" s="43">
        <v>20.5</v>
      </c>
    </row>
    <row r="605" spans="1:7" x14ac:dyDescent="0.3">
      <c r="A605" s="39" t="s">
        <v>8</v>
      </c>
      <c r="B605" s="39" t="s">
        <v>33</v>
      </c>
      <c r="C605" s="40">
        <v>1004</v>
      </c>
      <c r="D605" s="41">
        <v>44146</v>
      </c>
      <c r="E605" s="42" t="s">
        <v>10</v>
      </c>
      <c r="F605" s="39">
        <v>2605</v>
      </c>
      <c r="G605" s="43">
        <v>130.25</v>
      </c>
    </row>
    <row r="606" spans="1:7" x14ac:dyDescent="0.3">
      <c r="A606" s="39" t="s">
        <v>8</v>
      </c>
      <c r="B606" s="39" t="s">
        <v>34</v>
      </c>
      <c r="C606" s="40">
        <v>1310</v>
      </c>
      <c r="D606" s="41">
        <v>44177</v>
      </c>
      <c r="E606" s="42" t="s">
        <v>10</v>
      </c>
      <c r="F606" s="39">
        <v>1013</v>
      </c>
      <c r="G606" s="43">
        <v>50.650000000000006</v>
      </c>
    </row>
    <row r="607" spans="1:7" x14ac:dyDescent="0.3">
      <c r="A607" s="39" t="s">
        <v>8</v>
      </c>
      <c r="B607" s="39" t="s">
        <v>242</v>
      </c>
      <c r="C607" s="40">
        <v>1008</v>
      </c>
      <c r="D607" s="41">
        <v>43988</v>
      </c>
      <c r="E607" s="42" t="s">
        <v>10</v>
      </c>
      <c r="F607" s="39">
        <v>1583</v>
      </c>
      <c r="G607" s="43">
        <v>79.150000000000006</v>
      </c>
    </row>
    <row r="608" spans="1:7" x14ac:dyDescent="0.3">
      <c r="A608" s="39" t="s">
        <v>8</v>
      </c>
      <c r="B608" s="39" t="s">
        <v>35</v>
      </c>
      <c r="C608" s="40">
        <v>1310</v>
      </c>
      <c r="D608" s="41">
        <v>44114</v>
      </c>
      <c r="E608" s="42" t="s">
        <v>10</v>
      </c>
      <c r="F608" s="39">
        <v>1565</v>
      </c>
      <c r="G608" s="43">
        <v>78.25</v>
      </c>
    </row>
    <row r="609" spans="1:7" x14ac:dyDescent="0.3">
      <c r="A609" s="39" t="s">
        <v>8</v>
      </c>
      <c r="B609" s="39" t="s">
        <v>14</v>
      </c>
      <c r="C609" s="40">
        <v>1310</v>
      </c>
      <c r="D609" s="41">
        <v>43831</v>
      </c>
      <c r="E609" s="42" t="s">
        <v>10</v>
      </c>
      <c r="F609" s="39">
        <v>1659</v>
      </c>
      <c r="G609" s="43">
        <v>82.95</v>
      </c>
    </row>
    <row r="610" spans="1:7" x14ac:dyDescent="0.3">
      <c r="A610" s="39" t="s">
        <v>8</v>
      </c>
      <c r="B610" s="39" t="s">
        <v>15</v>
      </c>
      <c r="C610" s="40">
        <v>1008</v>
      </c>
      <c r="D610" s="41">
        <v>43988</v>
      </c>
      <c r="E610" s="42" t="s">
        <v>10</v>
      </c>
      <c r="F610" s="39">
        <v>1190</v>
      </c>
      <c r="G610" s="43">
        <v>59.5</v>
      </c>
    </row>
    <row r="611" spans="1:7" x14ac:dyDescent="0.3">
      <c r="A611" s="39" t="s">
        <v>8</v>
      </c>
      <c r="B611" s="39" t="s">
        <v>240</v>
      </c>
      <c r="C611" s="40">
        <v>1004</v>
      </c>
      <c r="D611" s="41">
        <v>44114</v>
      </c>
      <c r="E611" s="42" t="s">
        <v>10</v>
      </c>
      <c r="F611" s="39">
        <v>410</v>
      </c>
      <c r="G611" s="43">
        <v>20.5</v>
      </c>
    </row>
    <row r="612" spans="1:7" x14ac:dyDescent="0.3">
      <c r="A612" s="39" t="s">
        <v>8</v>
      </c>
      <c r="B612" s="39" t="s">
        <v>16</v>
      </c>
      <c r="C612" s="40">
        <v>1001</v>
      </c>
      <c r="D612" s="41">
        <v>44177</v>
      </c>
      <c r="E612" s="42" t="s">
        <v>10</v>
      </c>
      <c r="F612" s="39">
        <v>1770</v>
      </c>
      <c r="G612" s="43">
        <v>88.5</v>
      </c>
    </row>
    <row r="613" spans="1:7" x14ac:dyDescent="0.3">
      <c r="A613" s="39" t="s">
        <v>8</v>
      </c>
      <c r="B613" s="39" t="s">
        <v>17</v>
      </c>
      <c r="C613" s="40">
        <v>1004</v>
      </c>
      <c r="D613" s="41">
        <v>43925</v>
      </c>
      <c r="E613" s="42" t="s">
        <v>10</v>
      </c>
      <c r="F613" s="39">
        <v>2579</v>
      </c>
      <c r="G613" s="43">
        <v>128.95000000000002</v>
      </c>
    </row>
    <row r="614" spans="1:7" x14ac:dyDescent="0.3">
      <c r="A614" s="39" t="s">
        <v>8</v>
      </c>
      <c r="B614" s="39" t="s">
        <v>18</v>
      </c>
      <c r="C614" s="40">
        <v>1004</v>
      </c>
      <c r="D614" s="41">
        <v>43956</v>
      </c>
      <c r="E614" s="42" t="s">
        <v>10</v>
      </c>
      <c r="F614" s="39">
        <v>1743</v>
      </c>
      <c r="G614" s="43">
        <v>87.15</v>
      </c>
    </row>
    <row r="615" spans="1:7" x14ac:dyDescent="0.3">
      <c r="A615" s="39" t="s">
        <v>8</v>
      </c>
      <c r="B615" s="39" t="s">
        <v>19</v>
      </c>
      <c r="C615" s="40">
        <v>1001</v>
      </c>
      <c r="D615" s="41">
        <v>44114</v>
      </c>
      <c r="E615" s="42" t="s">
        <v>10</v>
      </c>
      <c r="F615" s="39">
        <v>2996</v>
      </c>
      <c r="G615" s="43">
        <v>149.80000000000001</v>
      </c>
    </row>
    <row r="616" spans="1:7" x14ac:dyDescent="0.3">
      <c r="A616" s="39" t="s">
        <v>8</v>
      </c>
      <c r="B616" s="39" t="s">
        <v>23</v>
      </c>
      <c r="C616" s="40">
        <v>1001</v>
      </c>
      <c r="D616" s="41">
        <v>44177</v>
      </c>
      <c r="E616" s="42" t="s">
        <v>10</v>
      </c>
      <c r="F616" s="39">
        <v>280</v>
      </c>
      <c r="G616" s="43">
        <v>14</v>
      </c>
    </row>
    <row r="617" spans="1:7" x14ac:dyDescent="0.3">
      <c r="A617" s="39" t="s">
        <v>8</v>
      </c>
      <c r="B617" s="39" t="s">
        <v>24</v>
      </c>
      <c r="C617" s="40">
        <v>1001</v>
      </c>
      <c r="D617" s="41">
        <v>43863</v>
      </c>
      <c r="E617" s="42" t="s">
        <v>10</v>
      </c>
      <c r="F617" s="39">
        <v>293</v>
      </c>
      <c r="G617" s="43">
        <v>14.65</v>
      </c>
    </row>
    <row r="618" spans="1:7" x14ac:dyDescent="0.3">
      <c r="A618" s="39" t="s">
        <v>8</v>
      </c>
      <c r="B618" s="39" t="s">
        <v>25</v>
      </c>
      <c r="C618" s="40">
        <v>1210</v>
      </c>
      <c r="D618" s="41">
        <v>44114</v>
      </c>
      <c r="E618" s="42" t="s">
        <v>10</v>
      </c>
      <c r="F618" s="39">
        <v>2996</v>
      </c>
      <c r="G618" s="43">
        <v>149.80000000000001</v>
      </c>
    </row>
    <row r="619" spans="1:7" x14ac:dyDescent="0.3">
      <c r="A619" s="39" t="s">
        <v>8</v>
      </c>
      <c r="B619" s="39" t="s">
        <v>26</v>
      </c>
      <c r="C619" s="40">
        <v>1210</v>
      </c>
      <c r="D619" s="41">
        <v>43863</v>
      </c>
      <c r="E619" s="42" t="s">
        <v>10</v>
      </c>
      <c r="F619" s="39">
        <v>278</v>
      </c>
      <c r="G619" s="43">
        <v>13.9</v>
      </c>
    </row>
    <row r="620" spans="1:7" x14ac:dyDescent="0.3">
      <c r="A620" s="39" t="s">
        <v>8</v>
      </c>
      <c r="B620" s="39" t="s">
        <v>27</v>
      </c>
      <c r="C620" s="40">
        <v>1310</v>
      </c>
      <c r="D620" s="41">
        <v>43893</v>
      </c>
      <c r="E620" s="42" t="s">
        <v>10</v>
      </c>
      <c r="F620" s="39">
        <v>2428</v>
      </c>
      <c r="G620" s="43">
        <v>121.4</v>
      </c>
    </row>
    <row r="621" spans="1:7" x14ac:dyDescent="0.3">
      <c r="A621" s="39" t="s">
        <v>8</v>
      </c>
      <c r="B621" s="39" t="s">
        <v>28</v>
      </c>
      <c r="C621" s="40">
        <v>1001</v>
      </c>
      <c r="D621" s="41">
        <v>44083</v>
      </c>
      <c r="E621" s="42" t="s">
        <v>10</v>
      </c>
      <c r="F621" s="39">
        <v>1767</v>
      </c>
      <c r="G621" s="43">
        <v>88.350000000000009</v>
      </c>
    </row>
    <row r="622" spans="1:7" x14ac:dyDescent="0.3">
      <c r="A622" s="39" t="s">
        <v>8</v>
      </c>
      <c r="B622" s="39" t="s">
        <v>29</v>
      </c>
      <c r="C622" s="40">
        <v>1310</v>
      </c>
      <c r="D622" s="41">
        <v>44114</v>
      </c>
      <c r="E622" s="42" t="s">
        <v>10</v>
      </c>
      <c r="F622" s="39">
        <v>1393</v>
      </c>
      <c r="G622" s="43">
        <v>69.650000000000006</v>
      </c>
    </row>
    <row r="623" spans="1:7" x14ac:dyDescent="0.3">
      <c r="A623" s="39" t="s">
        <v>8</v>
      </c>
      <c r="B623" s="39" t="s">
        <v>30</v>
      </c>
      <c r="C623" s="40">
        <v>1210</v>
      </c>
      <c r="D623" s="41">
        <v>44177</v>
      </c>
      <c r="E623" s="42" t="s">
        <v>10</v>
      </c>
      <c r="F623" s="39">
        <v>280</v>
      </c>
      <c r="G623" s="43">
        <v>14</v>
      </c>
    </row>
    <row r="624" spans="1:7" x14ac:dyDescent="0.3">
      <c r="A624" s="39" t="s">
        <v>8</v>
      </c>
      <c r="B624" s="39" t="s">
        <v>9</v>
      </c>
      <c r="C624" s="40">
        <v>1008</v>
      </c>
      <c r="D624" s="41">
        <v>44114</v>
      </c>
      <c r="E624" s="42" t="s">
        <v>10</v>
      </c>
      <c r="F624" s="39">
        <v>1393</v>
      </c>
      <c r="G624" s="43">
        <v>69.650000000000006</v>
      </c>
    </row>
    <row r="625" spans="1:7" x14ac:dyDescent="0.3">
      <c r="A625" s="39" t="s">
        <v>8</v>
      </c>
      <c r="B625" s="39" t="s">
        <v>11</v>
      </c>
      <c r="C625" s="40">
        <v>1210</v>
      </c>
      <c r="D625" s="41">
        <v>44177</v>
      </c>
      <c r="E625" s="42" t="s">
        <v>10</v>
      </c>
      <c r="F625" s="39">
        <v>2015</v>
      </c>
      <c r="G625" s="43">
        <v>100.75</v>
      </c>
    </row>
    <row r="626" spans="1:7" x14ac:dyDescent="0.3">
      <c r="A626" s="39" t="s">
        <v>8</v>
      </c>
      <c r="B626" s="39" t="s">
        <v>12</v>
      </c>
      <c r="C626" s="40">
        <v>1210</v>
      </c>
      <c r="D626" s="41">
        <v>44019</v>
      </c>
      <c r="E626" s="42" t="s">
        <v>10</v>
      </c>
      <c r="F626" s="39">
        <v>801</v>
      </c>
      <c r="G626" s="43">
        <v>40.050000000000004</v>
      </c>
    </row>
    <row r="627" spans="1:7" x14ac:dyDescent="0.3">
      <c r="A627" s="39" t="s">
        <v>8</v>
      </c>
      <c r="B627" s="39" t="s">
        <v>13</v>
      </c>
      <c r="C627" s="40">
        <v>1310</v>
      </c>
      <c r="D627" s="41">
        <v>44083</v>
      </c>
      <c r="E627" s="42" t="s">
        <v>10</v>
      </c>
      <c r="F627" s="39">
        <v>1023</v>
      </c>
      <c r="G627" s="43">
        <v>51.150000000000006</v>
      </c>
    </row>
    <row r="628" spans="1:7" x14ac:dyDescent="0.3">
      <c r="A628" s="39" t="s">
        <v>8</v>
      </c>
      <c r="B628" s="39" t="s">
        <v>14</v>
      </c>
      <c r="C628" s="40">
        <v>1210</v>
      </c>
      <c r="D628" s="41">
        <v>44114</v>
      </c>
      <c r="E628" s="42" t="s">
        <v>10</v>
      </c>
      <c r="F628" s="39">
        <v>1496</v>
      </c>
      <c r="G628" s="43">
        <v>74.8</v>
      </c>
    </row>
    <row r="629" spans="1:7" x14ac:dyDescent="0.3">
      <c r="A629" s="39" t="s">
        <v>8</v>
      </c>
      <c r="B629" s="39" t="s">
        <v>15</v>
      </c>
      <c r="C629" s="40">
        <v>1001</v>
      </c>
      <c r="D629" s="41">
        <v>44114</v>
      </c>
      <c r="E629" s="42" t="s">
        <v>10</v>
      </c>
      <c r="F629" s="39">
        <v>1010</v>
      </c>
      <c r="G629" s="43">
        <v>50.5</v>
      </c>
    </row>
    <row r="630" spans="1:7" x14ac:dyDescent="0.3">
      <c r="A630" s="39" t="s">
        <v>8</v>
      </c>
      <c r="B630" s="39" t="s">
        <v>240</v>
      </c>
      <c r="C630" s="40">
        <v>1008</v>
      </c>
      <c r="D630" s="41">
        <v>44146</v>
      </c>
      <c r="E630" s="42" t="s">
        <v>10</v>
      </c>
      <c r="F630" s="39">
        <v>1513</v>
      </c>
      <c r="G630" s="43">
        <v>75.650000000000006</v>
      </c>
    </row>
    <row r="631" spans="1:7" x14ac:dyDescent="0.3">
      <c r="A631" s="39" t="s">
        <v>8</v>
      </c>
      <c r="B631" s="39" t="s">
        <v>16</v>
      </c>
      <c r="C631" s="40">
        <v>1310</v>
      </c>
      <c r="D631" s="41">
        <v>44177</v>
      </c>
      <c r="E631" s="42" t="s">
        <v>10</v>
      </c>
      <c r="F631" s="39">
        <v>2300</v>
      </c>
      <c r="G631" s="43">
        <v>115</v>
      </c>
    </row>
    <row r="632" spans="1:7" x14ac:dyDescent="0.3">
      <c r="A632" s="39" t="s">
        <v>8</v>
      </c>
      <c r="B632" s="39" t="s">
        <v>17</v>
      </c>
      <c r="C632" s="40">
        <v>1004</v>
      </c>
      <c r="D632" s="41">
        <v>44177</v>
      </c>
      <c r="E632" s="42" t="s">
        <v>10</v>
      </c>
      <c r="F632" s="39">
        <v>2821</v>
      </c>
      <c r="G632" s="43">
        <v>141.05000000000001</v>
      </c>
    </row>
    <row r="633" spans="1:7" x14ac:dyDescent="0.3">
      <c r="A633" s="39" t="s">
        <v>8</v>
      </c>
      <c r="B633" s="39" t="s">
        <v>18</v>
      </c>
      <c r="C633" s="40">
        <v>1210</v>
      </c>
      <c r="D633" s="41">
        <v>43831</v>
      </c>
      <c r="E633" s="42" t="s">
        <v>10</v>
      </c>
      <c r="F633" s="39">
        <v>2227.5</v>
      </c>
      <c r="G633" s="43">
        <v>111.375</v>
      </c>
    </row>
    <row r="634" spans="1:7" x14ac:dyDescent="0.3">
      <c r="A634" s="39" t="s">
        <v>8</v>
      </c>
      <c r="B634" s="39" t="s">
        <v>19</v>
      </c>
      <c r="C634" s="40">
        <v>1004</v>
      </c>
      <c r="D634" s="41">
        <v>43925</v>
      </c>
      <c r="E634" s="42" t="s">
        <v>10</v>
      </c>
      <c r="F634" s="39">
        <v>1199</v>
      </c>
      <c r="G634" s="43">
        <v>59.95</v>
      </c>
    </row>
    <row r="635" spans="1:7" x14ac:dyDescent="0.3">
      <c r="A635" s="39" t="s">
        <v>8</v>
      </c>
      <c r="B635" s="39" t="s">
        <v>31</v>
      </c>
      <c r="C635" s="40">
        <v>1310</v>
      </c>
      <c r="D635" s="41">
        <v>43956</v>
      </c>
      <c r="E635" s="42" t="s">
        <v>20</v>
      </c>
      <c r="F635" s="39">
        <v>200</v>
      </c>
      <c r="G635" s="43">
        <v>10</v>
      </c>
    </row>
    <row r="636" spans="1:7" x14ac:dyDescent="0.3">
      <c r="A636" s="39" t="s">
        <v>8</v>
      </c>
      <c r="B636" s="39" t="s">
        <v>32</v>
      </c>
      <c r="C636" s="40">
        <v>1310</v>
      </c>
      <c r="D636" s="41">
        <v>44083</v>
      </c>
      <c r="E636" s="42" t="s">
        <v>10</v>
      </c>
      <c r="F636" s="39">
        <v>388</v>
      </c>
      <c r="G636" s="43">
        <v>19.400000000000002</v>
      </c>
    </row>
    <row r="637" spans="1:7" x14ac:dyDescent="0.3">
      <c r="A637" s="39" t="s">
        <v>8</v>
      </c>
      <c r="B637" s="39" t="s">
        <v>33</v>
      </c>
      <c r="C637" s="40">
        <v>1008</v>
      </c>
      <c r="D637" s="41">
        <v>44114</v>
      </c>
      <c r="E637" s="42" t="s">
        <v>10</v>
      </c>
      <c r="F637" s="39">
        <v>1727</v>
      </c>
      <c r="G637" s="43">
        <v>86.350000000000009</v>
      </c>
    </row>
    <row r="638" spans="1:7" x14ac:dyDescent="0.3">
      <c r="A638" s="39" t="s">
        <v>8</v>
      </c>
      <c r="B638" s="39" t="s">
        <v>34</v>
      </c>
      <c r="C638" s="40">
        <v>1008</v>
      </c>
      <c r="D638" s="41">
        <v>44177</v>
      </c>
      <c r="E638" s="42" t="s">
        <v>10</v>
      </c>
      <c r="F638" s="39">
        <v>2300</v>
      </c>
      <c r="G638" s="43">
        <v>115</v>
      </c>
    </row>
    <row r="639" spans="1:7" x14ac:dyDescent="0.3">
      <c r="A639" s="39" t="s">
        <v>8</v>
      </c>
      <c r="B639" s="39" t="s">
        <v>242</v>
      </c>
      <c r="C639" s="40">
        <v>1210</v>
      </c>
      <c r="D639" s="41">
        <v>43863</v>
      </c>
      <c r="E639" s="42" t="s">
        <v>20</v>
      </c>
      <c r="F639" s="39">
        <v>260</v>
      </c>
      <c r="G639" s="43">
        <v>13</v>
      </c>
    </row>
    <row r="640" spans="1:7" x14ac:dyDescent="0.3">
      <c r="A640" s="39" t="s">
        <v>8</v>
      </c>
      <c r="B640" s="39" t="s">
        <v>35</v>
      </c>
      <c r="C640" s="40">
        <v>1008</v>
      </c>
      <c r="D640" s="41">
        <v>44083</v>
      </c>
      <c r="E640" s="42" t="s">
        <v>10</v>
      </c>
      <c r="F640" s="39">
        <v>2470</v>
      </c>
      <c r="G640" s="43">
        <v>123.5</v>
      </c>
    </row>
    <row r="641" spans="1:7" x14ac:dyDescent="0.3">
      <c r="A641" s="39" t="s">
        <v>8</v>
      </c>
      <c r="B641" s="39" t="s">
        <v>36</v>
      </c>
      <c r="C641" s="40">
        <v>1310</v>
      </c>
      <c r="D641" s="41">
        <v>44114</v>
      </c>
      <c r="E641" s="42" t="s">
        <v>10</v>
      </c>
      <c r="F641" s="39">
        <v>1743</v>
      </c>
      <c r="G641" s="43">
        <v>87.15</v>
      </c>
    </row>
    <row r="642" spans="1:7" x14ac:dyDescent="0.3">
      <c r="A642" s="39" t="s">
        <v>8</v>
      </c>
      <c r="B642" s="39" t="s">
        <v>37</v>
      </c>
      <c r="C642" s="40">
        <v>1310</v>
      </c>
      <c r="D642" s="41">
        <v>44114</v>
      </c>
      <c r="E642" s="42" t="s">
        <v>10</v>
      </c>
      <c r="F642" s="39">
        <v>2914</v>
      </c>
      <c r="G642" s="43">
        <v>145.70000000000002</v>
      </c>
    </row>
    <row r="643" spans="1:7" x14ac:dyDescent="0.3">
      <c r="A643" s="39" t="s">
        <v>8</v>
      </c>
      <c r="B643" s="39" t="s">
        <v>38</v>
      </c>
      <c r="C643" s="40">
        <v>1310</v>
      </c>
      <c r="D643" s="41">
        <v>44114</v>
      </c>
      <c r="E643" s="42" t="s">
        <v>10</v>
      </c>
      <c r="F643" s="39">
        <v>1731</v>
      </c>
      <c r="G643" s="43">
        <v>86.550000000000011</v>
      </c>
    </row>
    <row r="644" spans="1:7" x14ac:dyDescent="0.3">
      <c r="A644" s="39" t="s">
        <v>8</v>
      </c>
      <c r="B644" s="39" t="s">
        <v>39</v>
      </c>
      <c r="C644" s="40">
        <v>1004</v>
      </c>
      <c r="D644" s="41">
        <v>44146</v>
      </c>
      <c r="E644" s="42" t="s">
        <v>10</v>
      </c>
      <c r="F644" s="39">
        <v>700</v>
      </c>
      <c r="G644" s="43">
        <v>35</v>
      </c>
    </row>
    <row r="645" spans="1:7" x14ac:dyDescent="0.3">
      <c r="A645" s="39" t="s">
        <v>8</v>
      </c>
      <c r="B645" s="39" t="s">
        <v>40</v>
      </c>
      <c r="C645" s="40">
        <v>1008</v>
      </c>
      <c r="D645" s="41">
        <v>44146</v>
      </c>
      <c r="E645" s="42" t="s">
        <v>10</v>
      </c>
      <c r="F645" s="39">
        <v>2222</v>
      </c>
      <c r="G645" s="43">
        <v>111.10000000000001</v>
      </c>
    </row>
    <row r="646" spans="1:7" x14ac:dyDescent="0.3">
      <c r="A646" s="39" t="s">
        <v>8</v>
      </c>
      <c r="B646" s="39" t="s">
        <v>41</v>
      </c>
      <c r="C646" s="40">
        <v>1001</v>
      </c>
      <c r="D646" s="41">
        <v>44146</v>
      </c>
      <c r="E646" s="42" t="s">
        <v>10</v>
      </c>
      <c r="F646" s="39">
        <v>1177</v>
      </c>
      <c r="G646" s="43">
        <v>58.85</v>
      </c>
    </row>
    <row r="647" spans="1:7" x14ac:dyDescent="0.3">
      <c r="A647" s="39" t="s">
        <v>8</v>
      </c>
      <c r="B647" s="39" t="s">
        <v>42</v>
      </c>
      <c r="C647" s="40">
        <v>1004</v>
      </c>
      <c r="D647" s="41">
        <v>44146</v>
      </c>
      <c r="E647" s="42" t="s">
        <v>10</v>
      </c>
      <c r="F647" s="39">
        <v>1922</v>
      </c>
      <c r="G647" s="43">
        <v>96.100000000000009</v>
      </c>
    </row>
    <row r="648" spans="1:7" x14ac:dyDescent="0.3">
      <c r="A648" s="39" t="s">
        <v>8</v>
      </c>
      <c r="B648" s="39" t="s">
        <v>43</v>
      </c>
      <c r="C648" s="40">
        <v>1004</v>
      </c>
      <c r="D648" s="41">
        <v>43863</v>
      </c>
      <c r="E648" s="42" t="s">
        <v>10</v>
      </c>
      <c r="F648" s="39">
        <v>1575</v>
      </c>
      <c r="G648" s="43">
        <v>78.75</v>
      </c>
    </row>
    <row r="649" spans="1:7" x14ac:dyDescent="0.3">
      <c r="A649" s="39" t="s">
        <v>8</v>
      </c>
      <c r="B649" s="39" t="s">
        <v>44</v>
      </c>
      <c r="C649" s="40">
        <v>1004</v>
      </c>
      <c r="D649" s="41">
        <v>43925</v>
      </c>
      <c r="E649" s="42" t="s">
        <v>10</v>
      </c>
      <c r="F649" s="39">
        <v>606</v>
      </c>
      <c r="G649" s="43">
        <v>30.3</v>
      </c>
    </row>
    <row r="650" spans="1:7" x14ac:dyDescent="0.3">
      <c r="A650" s="39" t="s">
        <v>8</v>
      </c>
      <c r="B650" s="39" t="s">
        <v>45</v>
      </c>
      <c r="C650" s="40">
        <v>1210</v>
      </c>
      <c r="D650" s="41">
        <v>44019</v>
      </c>
      <c r="E650" s="42" t="s">
        <v>10</v>
      </c>
      <c r="F650" s="39">
        <v>2460</v>
      </c>
      <c r="G650" s="43">
        <v>123</v>
      </c>
    </row>
    <row r="651" spans="1:7" x14ac:dyDescent="0.3">
      <c r="A651" s="39" t="s">
        <v>8</v>
      </c>
      <c r="B651" s="39" t="s">
        <v>46</v>
      </c>
      <c r="C651" s="40">
        <v>1210</v>
      </c>
      <c r="D651" s="41">
        <v>44114</v>
      </c>
      <c r="E651" s="42" t="s">
        <v>20</v>
      </c>
      <c r="F651" s="39">
        <v>269</v>
      </c>
      <c r="G651" s="43">
        <v>13.450000000000001</v>
      </c>
    </row>
    <row r="652" spans="1:7" x14ac:dyDescent="0.3">
      <c r="A652" s="39" t="s">
        <v>8</v>
      </c>
      <c r="B652" s="39" t="s">
        <v>47</v>
      </c>
      <c r="C652" s="40">
        <v>1008</v>
      </c>
      <c r="D652" s="41">
        <v>44146</v>
      </c>
      <c r="E652" s="42" t="s">
        <v>10</v>
      </c>
      <c r="F652" s="39">
        <v>2536</v>
      </c>
      <c r="G652" s="43">
        <v>126.80000000000001</v>
      </c>
    </row>
    <row r="653" spans="1:7" x14ac:dyDescent="0.3">
      <c r="A653" s="39" t="s">
        <v>8</v>
      </c>
      <c r="B653" s="39" t="s">
        <v>48</v>
      </c>
      <c r="C653" s="40">
        <v>1210</v>
      </c>
      <c r="D653" s="41">
        <v>43893</v>
      </c>
      <c r="E653" s="42" t="s">
        <v>10</v>
      </c>
      <c r="F653" s="39">
        <v>2903</v>
      </c>
      <c r="G653" s="43">
        <v>145.15</v>
      </c>
    </row>
    <row r="654" spans="1:7" x14ac:dyDescent="0.3">
      <c r="A654" s="39" t="s">
        <v>8</v>
      </c>
      <c r="B654" s="39" t="s">
        <v>49</v>
      </c>
      <c r="C654" s="40">
        <v>1008</v>
      </c>
      <c r="D654" s="41">
        <v>44051</v>
      </c>
      <c r="E654" s="42" t="s">
        <v>10</v>
      </c>
      <c r="F654" s="39">
        <v>2541</v>
      </c>
      <c r="G654" s="43">
        <v>127.05000000000001</v>
      </c>
    </row>
    <row r="655" spans="1:7" x14ac:dyDescent="0.3">
      <c r="A655" s="39" t="s">
        <v>8</v>
      </c>
      <c r="B655" s="39" t="s">
        <v>50</v>
      </c>
      <c r="C655" s="40">
        <v>1004</v>
      </c>
      <c r="D655" s="41">
        <v>44114</v>
      </c>
      <c r="E655" s="42" t="s">
        <v>20</v>
      </c>
      <c r="F655" s="39">
        <v>269</v>
      </c>
      <c r="G655" s="43">
        <v>13.450000000000001</v>
      </c>
    </row>
    <row r="656" spans="1:7" x14ac:dyDescent="0.3">
      <c r="A656" s="39" t="s">
        <v>8</v>
      </c>
      <c r="B656" s="39" t="s">
        <v>51</v>
      </c>
      <c r="C656" s="40">
        <v>1008</v>
      </c>
      <c r="D656" s="41">
        <v>44114</v>
      </c>
      <c r="E656" s="42" t="s">
        <v>10</v>
      </c>
      <c r="F656" s="39">
        <v>1496</v>
      </c>
      <c r="G656" s="43">
        <v>74.8</v>
      </c>
    </row>
    <row r="657" spans="1:7" x14ac:dyDescent="0.3">
      <c r="A657" s="39" t="s">
        <v>8</v>
      </c>
      <c r="B657" s="39" t="s">
        <v>52</v>
      </c>
      <c r="C657" s="40">
        <v>1004</v>
      </c>
      <c r="D657" s="41">
        <v>44114</v>
      </c>
      <c r="E657" s="42" t="s">
        <v>10</v>
      </c>
      <c r="F657" s="39">
        <v>1010</v>
      </c>
      <c r="G657" s="43">
        <v>50.5</v>
      </c>
    </row>
    <row r="658" spans="1:7" x14ac:dyDescent="0.3">
      <c r="A658" s="39" t="s">
        <v>8</v>
      </c>
      <c r="B658" s="39" t="s">
        <v>53</v>
      </c>
      <c r="C658" s="40">
        <v>1004</v>
      </c>
      <c r="D658" s="41">
        <v>44177</v>
      </c>
      <c r="E658" s="42" t="s">
        <v>10</v>
      </c>
      <c r="F658" s="39">
        <v>1281</v>
      </c>
      <c r="G658" s="43">
        <v>64.05</v>
      </c>
    </row>
    <row r="659" spans="1:7" x14ac:dyDescent="0.3">
      <c r="A659" s="39" t="s">
        <v>8</v>
      </c>
      <c r="B659" s="39" t="s">
        <v>54</v>
      </c>
      <c r="C659" s="40">
        <v>1008</v>
      </c>
      <c r="D659" s="41">
        <v>43893</v>
      </c>
      <c r="E659" s="42" t="s">
        <v>10</v>
      </c>
      <c r="F659" s="39">
        <v>888</v>
      </c>
      <c r="G659" s="43">
        <v>44.400000000000006</v>
      </c>
    </row>
    <row r="660" spans="1:7" x14ac:dyDescent="0.3">
      <c r="A660" s="39" t="s">
        <v>8</v>
      </c>
      <c r="B660" s="39" t="s">
        <v>55</v>
      </c>
      <c r="C660" s="40">
        <v>1008</v>
      </c>
      <c r="D660" s="41">
        <v>43956</v>
      </c>
      <c r="E660" s="42" t="s">
        <v>10</v>
      </c>
      <c r="F660" s="39">
        <v>2844</v>
      </c>
      <c r="G660" s="43">
        <v>142.20000000000002</v>
      </c>
    </row>
    <row r="661" spans="1:7" x14ac:dyDescent="0.3">
      <c r="A661" s="39" t="s">
        <v>8</v>
      </c>
      <c r="B661" s="39" t="s">
        <v>56</v>
      </c>
      <c r="C661" s="40">
        <v>1001</v>
      </c>
      <c r="D661" s="41">
        <v>44051</v>
      </c>
      <c r="E661" s="42" t="s">
        <v>10</v>
      </c>
      <c r="F661" s="39">
        <v>2475</v>
      </c>
      <c r="G661" s="43">
        <v>123.75</v>
      </c>
    </row>
    <row r="662" spans="1:7" x14ac:dyDescent="0.3">
      <c r="A662" s="39" t="s">
        <v>8</v>
      </c>
      <c r="B662" s="39"/>
      <c r="C662" s="40">
        <v>1310</v>
      </c>
      <c r="D662" s="41">
        <v>44114</v>
      </c>
      <c r="E662" s="42" t="s">
        <v>10</v>
      </c>
      <c r="F662" s="39">
        <v>1743</v>
      </c>
      <c r="G662" s="43">
        <v>87.15</v>
      </c>
    </row>
    <row r="663" spans="1:7" x14ac:dyDescent="0.3">
      <c r="A663" s="39" t="s">
        <v>8</v>
      </c>
      <c r="B663" s="39" t="s">
        <v>57</v>
      </c>
      <c r="C663" s="40">
        <v>1008</v>
      </c>
      <c r="D663" s="41">
        <v>44114</v>
      </c>
      <c r="E663" s="42" t="s">
        <v>10</v>
      </c>
      <c r="F663" s="39">
        <v>2914</v>
      </c>
      <c r="G663" s="43">
        <v>145.70000000000002</v>
      </c>
    </row>
    <row r="664" spans="1:7" x14ac:dyDescent="0.3">
      <c r="A664" s="39" t="s">
        <v>8</v>
      </c>
      <c r="B664" s="39" t="s">
        <v>58</v>
      </c>
      <c r="C664" s="40">
        <v>1210</v>
      </c>
      <c r="D664" s="41">
        <v>44114</v>
      </c>
      <c r="E664" s="42" t="s">
        <v>10</v>
      </c>
      <c r="F664" s="39">
        <v>1731</v>
      </c>
      <c r="G664" s="43">
        <v>86.550000000000011</v>
      </c>
    </row>
    <row r="665" spans="1:7" x14ac:dyDescent="0.3">
      <c r="A665" s="39" t="s">
        <v>8</v>
      </c>
      <c r="B665" s="39" t="s">
        <v>59</v>
      </c>
      <c r="C665" s="40">
        <v>1210</v>
      </c>
      <c r="D665" s="41">
        <v>44114</v>
      </c>
      <c r="E665" s="42" t="s">
        <v>10</v>
      </c>
      <c r="F665" s="39">
        <v>1727</v>
      </c>
      <c r="G665" s="43">
        <v>86.350000000000009</v>
      </c>
    </row>
    <row r="666" spans="1:7" x14ac:dyDescent="0.3">
      <c r="A666" s="39" t="s">
        <v>8</v>
      </c>
      <c r="B666" s="39" t="s">
        <v>60</v>
      </c>
      <c r="C666" s="40">
        <v>1008</v>
      </c>
      <c r="D666" s="41">
        <v>44146</v>
      </c>
      <c r="E666" s="42" t="s">
        <v>10</v>
      </c>
      <c r="F666" s="39">
        <v>1870</v>
      </c>
      <c r="G666" s="43">
        <v>93.5</v>
      </c>
    </row>
    <row r="667" spans="1:7" x14ac:dyDescent="0.3">
      <c r="A667" s="39" t="s">
        <v>8</v>
      </c>
      <c r="B667" s="39" t="s">
        <v>61</v>
      </c>
      <c r="C667" s="40">
        <v>1310</v>
      </c>
      <c r="D667" s="41">
        <v>44051</v>
      </c>
      <c r="E667" s="42" t="s">
        <v>10</v>
      </c>
      <c r="F667" s="39">
        <v>1174</v>
      </c>
      <c r="G667" s="43">
        <v>58.7</v>
      </c>
    </row>
    <row r="668" spans="1:7" x14ac:dyDescent="0.3">
      <c r="A668" s="39" t="s">
        <v>8</v>
      </c>
      <c r="B668" s="39" t="s">
        <v>62</v>
      </c>
      <c r="C668" s="40">
        <v>1310</v>
      </c>
      <c r="D668" s="41">
        <v>44051</v>
      </c>
      <c r="E668" s="42" t="s">
        <v>10</v>
      </c>
      <c r="F668" s="39">
        <v>2767</v>
      </c>
      <c r="G668" s="43">
        <v>138.35</v>
      </c>
    </row>
    <row r="669" spans="1:7" x14ac:dyDescent="0.3">
      <c r="A669" s="39" t="s">
        <v>8</v>
      </c>
      <c r="B669" s="39" t="s">
        <v>63</v>
      </c>
      <c r="C669" s="40">
        <v>1310</v>
      </c>
      <c r="D669" s="41">
        <v>44114</v>
      </c>
      <c r="E669" s="42" t="s">
        <v>10</v>
      </c>
      <c r="F669" s="39">
        <v>1085</v>
      </c>
      <c r="G669" s="43">
        <v>54.25</v>
      </c>
    </row>
    <row r="670" spans="1:7" x14ac:dyDescent="0.3">
      <c r="A670" s="39" t="s">
        <v>8</v>
      </c>
      <c r="B670" s="39" t="s">
        <v>64</v>
      </c>
      <c r="C670" s="40">
        <v>1004</v>
      </c>
      <c r="D670" s="41">
        <v>44114</v>
      </c>
      <c r="E670" s="42" t="s">
        <v>10</v>
      </c>
      <c r="F670" s="39">
        <v>546</v>
      </c>
      <c r="G670" s="43">
        <v>27.3</v>
      </c>
    </row>
    <row r="671" spans="1:7" x14ac:dyDescent="0.3">
      <c r="A671" s="39" t="s">
        <v>8</v>
      </c>
      <c r="B671" s="39" t="s">
        <v>65</v>
      </c>
      <c r="C671" s="40">
        <v>1310</v>
      </c>
      <c r="D671" s="41">
        <v>43893</v>
      </c>
      <c r="E671" s="42" t="s">
        <v>10</v>
      </c>
      <c r="F671" s="39">
        <v>1158</v>
      </c>
      <c r="G671" s="43">
        <v>57.900000000000006</v>
      </c>
    </row>
    <row r="672" spans="1:7" x14ac:dyDescent="0.3">
      <c r="A672" s="39" t="s">
        <v>8</v>
      </c>
      <c r="B672" s="39" t="s">
        <v>66</v>
      </c>
      <c r="C672" s="40">
        <v>1001</v>
      </c>
      <c r="D672" s="41">
        <v>43925</v>
      </c>
      <c r="E672" s="42" t="s">
        <v>10</v>
      </c>
      <c r="F672" s="39">
        <v>1614</v>
      </c>
      <c r="G672" s="43">
        <v>80.7</v>
      </c>
    </row>
    <row r="673" spans="1:7" x14ac:dyDescent="0.3">
      <c r="A673" s="39" t="s">
        <v>8</v>
      </c>
      <c r="B673" s="39" t="s">
        <v>67</v>
      </c>
      <c r="C673" s="40">
        <v>1004</v>
      </c>
      <c r="D673" s="41">
        <v>43925</v>
      </c>
      <c r="E673" s="42" t="s">
        <v>10</v>
      </c>
      <c r="F673" s="39">
        <v>2535</v>
      </c>
      <c r="G673" s="43">
        <v>126.75</v>
      </c>
    </row>
    <row r="674" spans="1:7" x14ac:dyDescent="0.3">
      <c r="A674" s="39" t="s">
        <v>8</v>
      </c>
      <c r="B674" s="39" t="s">
        <v>68</v>
      </c>
      <c r="C674" s="40">
        <v>1310</v>
      </c>
      <c r="D674" s="41">
        <v>43956</v>
      </c>
      <c r="E674" s="42" t="s">
        <v>10</v>
      </c>
      <c r="F674" s="39">
        <v>2851</v>
      </c>
      <c r="G674" s="43">
        <v>142.55000000000001</v>
      </c>
    </row>
    <row r="675" spans="1:7" x14ac:dyDescent="0.3">
      <c r="A675" s="39" t="s">
        <v>8</v>
      </c>
      <c r="B675" s="39" t="s">
        <v>69</v>
      </c>
      <c r="C675" s="40">
        <v>1004</v>
      </c>
      <c r="D675" s="41">
        <v>44051</v>
      </c>
      <c r="E675" s="42" t="s">
        <v>10</v>
      </c>
      <c r="F675" s="39">
        <v>2559</v>
      </c>
      <c r="G675" s="43">
        <v>127.95</v>
      </c>
    </row>
    <row r="676" spans="1:7" x14ac:dyDescent="0.3">
      <c r="A676" s="39" t="s">
        <v>8</v>
      </c>
      <c r="B676" s="39" t="s">
        <v>70</v>
      </c>
      <c r="C676" s="40">
        <v>1008</v>
      </c>
      <c r="D676" s="41">
        <v>44114</v>
      </c>
      <c r="E676" s="42" t="s">
        <v>20</v>
      </c>
      <c r="F676" s="39">
        <v>267</v>
      </c>
      <c r="G676" s="43">
        <v>13.350000000000001</v>
      </c>
    </row>
    <row r="677" spans="1:7" x14ac:dyDescent="0.3">
      <c r="A677" s="39" t="s">
        <v>8</v>
      </c>
      <c r="B677" s="39" t="s">
        <v>71</v>
      </c>
      <c r="C677" s="40">
        <v>1001</v>
      </c>
      <c r="D677" s="41">
        <v>44114</v>
      </c>
      <c r="E677" s="42" t="s">
        <v>10</v>
      </c>
      <c r="F677" s="39">
        <v>1085</v>
      </c>
      <c r="G677" s="43">
        <v>54.25</v>
      </c>
    </row>
    <row r="678" spans="1:7" x14ac:dyDescent="0.3">
      <c r="A678" s="39" t="s">
        <v>8</v>
      </c>
      <c r="B678" s="39" t="s">
        <v>72</v>
      </c>
      <c r="C678" s="40">
        <v>1008</v>
      </c>
      <c r="D678" s="41">
        <v>44114</v>
      </c>
      <c r="E678" s="42" t="s">
        <v>10</v>
      </c>
      <c r="F678" s="39">
        <v>1175</v>
      </c>
      <c r="G678" s="43">
        <v>58.75</v>
      </c>
    </row>
    <row r="679" spans="1:7" x14ac:dyDescent="0.3">
      <c r="A679" s="39" t="s">
        <v>8</v>
      </c>
      <c r="B679" s="39" t="s">
        <v>73</v>
      </c>
      <c r="C679" s="40">
        <v>1210</v>
      </c>
      <c r="D679" s="41">
        <v>44146</v>
      </c>
      <c r="E679" s="42" t="s">
        <v>10</v>
      </c>
      <c r="F679" s="39">
        <v>2007</v>
      </c>
      <c r="G679" s="43">
        <v>100.35000000000001</v>
      </c>
    </row>
    <row r="680" spans="1:7" x14ac:dyDescent="0.3">
      <c r="A680" s="39" t="s">
        <v>8</v>
      </c>
      <c r="B680" s="39" t="s">
        <v>74</v>
      </c>
      <c r="C680" s="40">
        <v>1210</v>
      </c>
      <c r="D680" s="41">
        <v>44146</v>
      </c>
      <c r="E680" s="42" t="s">
        <v>10</v>
      </c>
      <c r="F680" s="39">
        <v>2151</v>
      </c>
      <c r="G680" s="43">
        <v>107.55000000000001</v>
      </c>
    </row>
    <row r="681" spans="1:7" x14ac:dyDescent="0.3">
      <c r="A681" s="39" t="s">
        <v>8</v>
      </c>
      <c r="B681" s="39" t="s">
        <v>75</v>
      </c>
      <c r="C681" s="40">
        <v>1310</v>
      </c>
      <c r="D681" s="41">
        <v>44177</v>
      </c>
      <c r="E681" s="42" t="s">
        <v>10</v>
      </c>
      <c r="F681" s="39">
        <v>914</v>
      </c>
      <c r="G681" s="43">
        <v>45.7</v>
      </c>
    </row>
    <row r="682" spans="1:7" x14ac:dyDescent="0.3">
      <c r="A682" s="39" t="s">
        <v>8</v>
      </c>
      <c r="B682" s="39" t="s">
        <v>76</v>
      </c>
      <c r="C682" s="40">
        <v>1310</v>
      </c>
      <c r="D682" s="41">
        <v>44177</v>
      </c>
      <c r="E682" s="42" t="s">
        <v>10</v>
      </c>
      <c r="F682" s="39">
        <v>293</v>
      </c>
      <c r="G682" s="43">
        <v>14.65</v>
      </c>
    </row>
    <row r="683" spans="1:7" x14ac:dyDescent="0.3">
      <c r="A683" s="39" t="s">
        <v>8</v>
      </c>
      <c r="B683" s="39" t="s">
        <v>243</v>
      </c>
      <c r="C683" s="40">
        <v>1210</v>
      </c>
      <c r="D683" s="41">
        <v>43893</v>
      </c>
      <c r="E683" s="42" t="s">
        <v>10</v>
      </c>
      <c r="F683" s="39">
        <v>500</v>
      </c>
      <c r="G683" s="43">
        <v>25</v>
      </c>
    </row>
    <row r="684" spans="1:7" x14ac:dyDescent="0.3">
      <c r="A684" s="39" t="s">
        <v>8</v>
      </c>
      <c r="B684" s="39" t="s">
        <v>77</v>
      </c>
      <c r="C684" s="40">
        <v>1310</v>
      </c>
      <c r="D684" s="41">
        <v>43956</v>
      </c>
      <c r="E684" s="42" t="s">
        <v>10</v>
      </c>
      <c r="F684" s="39">
        <v>2826</v>
      </c>
      <c r="G684" s="43">
        <v>141.30000000000001</v>
      </c>
    </row>
    <row r="685" spans="1:7" x14ac:dyDescent="0.3">
      <c r="A685" s="39" t="s">
        <v>8</v>
      </c>
      <c r="B685" s="39" t="s">
        <v>244</v>
      </c>
      <c r="C685" s="40">
        <v>1210</v>
      </c>
      <c r="D685" s="41">
        <v>44083</v>
      </c>
      <c r="E685" s="42" t="s">
        <v>10</v>
      </c>
      <c r="F685" s="39">
        <v>663</v>
      </c>
      <c r="G685" s="43">
        <v>33.15</v>
      </c>
    </row>
    <row r="686" spans="1:7" x14ac:dyDescent="0.3">
      <c r="A686" s="39" t="s">
        <v>8</v>
      </c>
      <c r="B686" s="39" t="s">
        <v>78</v>
      </c>
      <c r="C686" s="40">
        <v>1008</v>
      </c>
      <c r="D686" s="41">
        <v>44146</v>
      </c>
      <c r="E686" s="42" t="s">
        <v>10</v>
      </c>
      <c r="F686" s="39">
        <v>2574</v>
      </c>
      <c r="G686" s="43">
        <v>128.70000000000002</v>
      </c>
    </row>
    <row r="687" spans="1:7" x14ac:dyDescent="0.3">
      <c r="A687" s="39" t="s">
        <v>8</v>
      </c>
      <c r="B687" s="39" t="s">
        <v>245</v>
      </c>
      <c r="C687" s="40">
        <v>1310</v>
      </c>
      <c r="D687" s="41">
        <v>44177</v>
      </c>
      <c r="E687" s="42" t="s">
        <v>10</v>
      </c>
      <c r="F687" s="39">
        <v>2438</v>
      </c>
      <c r="G687" s="43">
        <v>121.9</v>
      </c>
    </row>
    <row r="688" spans="1:7" x14ac:dyDescent="0.3">
      <c r="A688" s="39" t="s">
        <v>8</v>
      </c>
      <c r="B688" s="39" t="s">
        <v>79</v>
      </c>
      <c r="C688" s="40">
        <v>1001</v>
      </c>
      <c r="D688" s="41">
        <v>44177</v>
      </c>
      <c r="E688" s="42" t="s">
        <v>10</v>
      </c>
      <c r="F688" s="39">
        <v>914</v>
      </c>
      <c r="G688" s="43">
        <v>45.7</v>
      </c>
    </row>
    <row r="689" spans="1:7" x14ac:dyDescent="0.3">
      <c r="A689" s="39" t="s">
        <v>8</v>
      </c>
      <c r="B689" s="39" t="s">
        <v>80</v>
      </c>
      <c r="C689" s="40">
        <v>1001</v>
      </c>
      <c r="D689" s="41">
        <v>44019</v>
      </c>
      <c r="E689" s="42" t="s">
        <v>10</v>
      </c>
      <c r="F689" s="39">
        <v>865.5</v>
      </c>
      <c r="G689" s="43">
        <v>43.275000000000006</v>
      </c>
    </row>
    <row r="690" spans="1:7" x14ac:dyDescent="0.3">
      <c r="A690" s="39" t="s">
        <v>8</v>
      </c>
      <c r="B690" s="39" t="s">
        <v>81</v>
      </c>
      <c r="C690" s="40">
        <v>1310</v>
      </c>
      <c r="D690" s="41">
        <v>44019</v>
      </c>
      <c r="E690" s="42" t="s">
        <v>10</v>
      </c>
      <c r="F690" s="39">
        <v>492</v>
      </c>
      <c r="G690" s="43">
        <v>24.6</v>
      </c>
    </row>
    <row r="691" spans="1:7" x14ac:dyDescent="0.3">
      <c r="A691" s="39" t="s">
        <v>8</v>
      </c>
      <c r="B691" s="39" t="s">
        <v>82</v>
      </c>
      <c r="C691" s="40">
        <v>1310</v>
      </c>
      <c r="D691" s="41">
        <v>44114</v>
      </c>
      <c r="E691" s="42" t="s">
        <v>20</v>
      </c>
      <c r="F691" s="39">
        <v>267</v>
      </c>
      <c r="G691" s="43">
        <v>13.350000000000001</v>
      </c>
    </row>
    <row r="692" spans="1:7" x14ac:dyDescent="0.3">
      <c r="A692" s="39" t="s">
        <v>8</v>
      </c>
      <c r="B692" s="39" t="s">
        <v>83</v>
      </c>
      <c r="C692" s="40">
        <v>1310</v>
      </c>
      <c r="D692" s="41">
        <v>44114</v>
      </c>
      <c r="E692" s="42" t="s">
        <v>10</v>
      </c>
      <c r="F692" s="39">
        <v>1175</v>
      </c>
      <c r="G692" s="43">
        <v>58.75</v>
      </c>
    </row>
    <row r="693" spans="1:7" x14ac:dyDescent="0.3">
      <c r="A693" s="39" t="s">
        <v>8</v>
      </c>
      <c r="B693" s="39" t="s">
        <v>84</v>
      </c>
      <c r="C693" s="40">
        <v>1001</v>
      </c>
      <c r="D693" s="41">
        <v>44146</v>
      </c>
      <c r="E693" s="42" t="s">
        <v>10</v>
      </c>
      <c r="F693" s="39">
        <v>2954</v>
      </c>
      <c r="G693" s="43">
        <v>147.70000000000002</v>
      </c>
    </row>
    <row r="694" spans="1:7" x14ac:dyDescent="0.3">
      <c r="A694" s="39" t="s">
        <v>8</v>
      </c>
      <c r="B694" s="39" t="s">
        <v>85</v>
      </c>
      <c r="C694" s="40">
        <v>1004</v>
      </c>
      <c r="D694" s="41">
        <v>44146</v>
      </c>
      <c r="E694" s="42" t="s">
        <v>10</v>
      </c>
      <c r="F694" s="39">
        <v>552</v>
      </c>
      <c r="G694" s="43">
        <v>27.6</v>
      </c>
    </row>
    <row r="695" spans="1:7" x14ac:dyDescent="0.3">
      <c r="A695" s="39" t="s">
        <v>8</v>
      </c>
      <c r="B695" s="39" t="s">
        <v>86</v>
      </c>
      <c r="C695" s="40">
        <v>1210</v>
      </c>
      <c r="D695" s="41">
        <v>44177</v>
      </c>
      <c r="E695" s="42" t="s">
        <v>10</v>
      </c>
      <c r="F695" s="39">
        <v>293</v>
      </c>
      <c r="G695" s="43">
        <v>14.65</v>
      </c>
    </row>
    <row r="696" spans="1:7" x14ac:dyDescent="0.3">
      <c r="A696" s="39" t="s">
        <v>8</v>
      </c>
      <c r="B696" s="39" t="s">
        <v>87</v>
      </c>
      <c r="C696" s="40">
        <v>1001</v>
      </c>
      <c r="D696" s="41">
        <v>43893</v>
      </c>
      <c r="E696" s="42" t="s">
        <v>10</v>
      </c>
      <c r="F696" s="39">
        <v>2475</v>
      </c>
      <c r="G696" s="43">
        <v>123.75</v>
      </c>
    </row>
    <row r="697" spans="1:7" x14ac:dyDescent="0.3">
      <c r="A697" s="39" t="s">
        <v>8</v>
      </c>
      <c r="B697" s="39" t="s">
        <v>246</v>
      </c>
      <c r="C697" s="40">
        <v>1210</v>
      </c>
      <c r="D697" s="41">
        <v>44114</v>
      </c>
      <c r="E697" s="42" t="s">
        <v>10</v>
      </c>
      <c r="F697" s="39">
        <v>546</v>
      </c>
      <c r="G697" s="43">
        <v>27.3</v>
      </c>
    </row>
    <row r="698" spans="1:7" x14ac:dyDescent="0.3">
      <c r="A698" s="39" t="s">
        <v>8</v>
      </c>
      <c r="B698" s="39" t="s">
        <v>88</v>
      </c>
      <c r="C698" s="40">
        <v>1210</v>
      </c>
      <c r="D698" s="41">
        <v>43863</v>
      </c>
      <c r="E698" s="42" t="s">
        <v>10</v>
      </c>
      <c r="F698" s="39">
        <v>1368</v>
      </c>
      <c r="G698" s="43">
        <v>68.400000000000006</v>
      </c>
    </row>
    <row r="699" spans="1:7" x14ac:dyDescent="0.3">
      <c r="A699" s="39" t="s">
        <v>8</v>
      </c>
      <c r="B699" s="39" t="s">
        <v>89</v>
      </c>
      <c r="C699" s="40">
        <v>1210</v>
      </c>
      <c r="D699" s="41">
        <v>43925</v>
      </c>
      <c r="E699" s="42" t="s">
        <v>10</v>
      </c>
      <c r="F699" s="39">
        <v>723</v>
      </c>
      <c r="G699" s="43">
        <v>36.15</v>
      </c>
    </row>
    <row r="700" spans="1:7" x14ac:dyDescent="0.3">
      <c r="A700" s="39" t="s">
        <v>8</v>
      </c>
      <c r="B700" s="39" t="s">
        <v>90</v>
      </c>
      <c r="C700" s="40">
        <v>1008</v>
      </c>
      <c r="D700" s="41">
        <v>43956</v>
      </c>
      <c r="E700" s="42" t="s">
        <v>10</v>
      </c>
      <c r="F700" s="39">
        <v>1806</v>
      </c>
      <c r="G700" s="43">
        <v>90.300000000000011</v>
      </c>
    </row>
    <row r="701" spans="1:7" x14ac:dyDescent="0.3">
      <c r="A701" s="39" t="s">
        <v>8</v>
      </c>
      <c r="B701" s="39" t="s">
        <v>91</v>
      </c>
      <c r="C701" s="40">
        <v>1008</v>
      </c>
      <c r="D701" s="41">
        <v>43831</v>
      </c>
      <c r="E701" s="42" t="s">
        <v>10</v>
      </c>
      <c r="F701" s="39">
        <v>1618.5</v>
      </c>
      <c r="G701" s="43">
        <v>80.925000000000011</v>
      </c>
    </row>
    <row r="702" spans="1:7" x14ac:dyDescent="0.3">
      <c r="A702" s="39" t="s">
        <v>8</v>
      </c>
      <c r="B702" s="39" t="s">
        <v>92</v>
      </c>
      <c r="C702" s="40">
        <v>1001</v>
      </c>
      <c r="D702" s="41">
        <v>43831</v>
      </c>
      <c r="E702" s="42" t="s">
        <v>10</v>
      </c>
      <c r="F702" s="39">
        <v>1321</v>
      </c>
      <c r="G702" s="43">
        <v>66.05</v>
      </c>
    </row>
    <row r="703" spans="1:7" x14ac:dyDescent="0.3">
      <c r="A703" s="39" t="s">
        <v>8</v>
      </c>
      <c r="B703" s="39" t="s">
        <v>93</v>
      </c>
      <c r="C703" s="40">
        <v>1001</v>
      </c>
      <c r="D703" s="41">
        <v>43988</v>
      </c>
      <c r="E703" s="42" t="s">
        <v>10</v>
      </c>
      <c r="F703" s="39">
        <v>2178</v>
      </c>
      <c r="G703" s="43">
        <v>108.9</v>
      </c>
    </row>
    <row r="704" spans="1:7" x14ac:dyDescent="0.3">
      <c r="A704" s="39" t="s">
        <v>8</v>
      </c>
      <c r="B704" s="39" t="s">
        <v>94</v>
      </c>
      <c r="C704" s="40">
        <v>1310</v>
      </c>
      <c r="D704" s="41">
        <v>43988</v>
      </c>
      <c r="E704" s="42" t="s">
        <v>10</v>
      </c>
      <c r="F704" s="39">
        <v>888</v>
      </c>
      <c r="G704" s="43">
        <v>44.400000000000006</v>
      </c>
    </row>
    <row r="705" spans="1:7" x14ac:dyDescent="0.3">
      <c r="A705" s="39" t="s">
        <v>8</v>
      </c>
      <c r="B705" s="39" t="s">
        <v>95</v>
      </c>
      <c r="C705" s="40">
        <v>1001</v>
      </c>
      <c r="D705" s="41">
        <v>43988</v>
      </c>
      <c r="E705" s="42" t="s">
        <v>10</v>
      </c>
      <c r="F705" s="39">
        <v>2470</v>
      </c>
      <c r="G705" s="43">
        <v>123.5</v>
      </c>
    </row>
    <row r="706" spans="1:7" x14ac:dyDescent="0.3">
      <c r="A706" s="39" t="s">
        <v>8</v>
      </c>
      <c r="B706" s="39" t="s">
        <v>96</v>
      </c>
      <c r="C706" s="40">
        <v>1004</v>
      </c>
      <c r="D706" s="41">
        <v>44177</v>
      </c>
      <c r="E706" s="42" t="s">
        <v>10</v>
      </c>
      <c r="F706" s="39">
        <v>1513</v>
      </c>
      <c r="G706" s="43">
        <v>75.650000000000006</v>
      </c>
    </row>
    <row r="707" spans="1:7" x14ac:dyDescent="0.3">
      <c r="A707" s="39" t="s">
        <v>8</v>
      </c>
      <c r="B707" s="39" t="s">
        <v>97</v>
      </c>
      <c r="C707" s="40">
        <v>1001</v>
      </c>
      <c r="D707" s="41">
        <v>43893</v>
      </c>
      <c r="E707" s="42" t="s">
        <v>10</v>
      </c>
      <c r="F707" s="39">
        <v>921</v>
      </c>
      <c r="G707" s="43">
        <v>46.050000000000004</v>
      </c>
    </row>
    <row r="708" spans="1:7" x14ac:dyDescent="0.3">
      <c r="A708" s="39" t="s">
        <v>8</v>
      </c>
      <c r="B708" s="39" t="s">
        <v>98</v>
      </c>
      <c r="C708" s="40">
        <v>1001</v>
      </c>
      <c r="D708" s="41">
        <v>43988</v>
      </c>
      <c r="E708" s="42" t="s">
        <v>10</v>
      </c>
      <c r="F708" s="39">
        <v>2518</v>
      </c>
      <c r="G708" s="43">
        <v>125.9</v>
      </c>
    </row>
    <row r="709" spans="1:7" x14ac:dyDescent="0.3">
      <c r="A709" s="39" t="s">
        <v>8</v>
      </c>
      <c r="B709" s="39" t="s">
        <v>99</v>
      </c>
      <c r="C709" s="40">
        <v>1001</v>
      </c>
      <c r="D709" s="41">
        <v>43988</v>
      </c>
      <c r="E709" s="42" t="s">
        <v>10</v>
      </c>
      <c r="F709" s="39">
        <v>1899</v>
      </c>
      <c r="G709" s="43">
        <v>94.95</v>
      </c>
    </row>
    <row r="710" spans="1:7" x14ac:dyDescent="0.3">
      <c r="A710" s="39" t="s">
        <v>8</v>
      </c>
      <c r="B710" s="39" t="s">
        <v>100</v>
      </c>
      <c r="C710" s="40">
        <v>1001</v>
      </c>
      <c r="D710" s="41">
        <v>43988</v>
      </c>
      <c r="E710" s="42" t="s">
        <v>10</v>
      </c>
      <c r="F710" s="39">
        <v>1545</v>
      </c>
      <c r="G710" s="43">
        <v>77.25</v>
      </c>
    </row>
    <row r="711" spans="1:7" x14ac:dyDescent="0.3">
      <c r="A711" s="39" t="s">
        <v>8</v>
      </c>
      <c r="B711" s="39" t="s">
        <v>101</v>
      </c>
      <c r="C711" s="40">
        <v>1008</v>
      </c>
      <c r="D711" s="41">
        <v>43988</v>
      </c>
      <c r="E711" s="42" t="s">
        <v>10</v>
      </c>
      <c r="F711" s="39">
        <v>2470</v>
      </c>
      <c r="G711" s="43">
        <v>123.5</v>
      </c>
    </row>
    <row r="712" spans="1:7" x14ac:dyDescent="0.3">
      <c r="A712" s="39" t="s">
        <v>8</v>
      </c>
      <c r="B712" s="39" t="s">
        <v>102</v>
      </c>
      <c r="C712" s="40">
        <v>1310</v>
      </c>
      <c r="D712" s="41">
        <v>44019</v>
      </c>
      <c r="E712" s="42" t="s">
        <v>10</v>
      </c>
      <c r="F712" s="39">
        <v>2665.5</v>
      </c>
      <c r="G712" s="43">
        <v>133.27500000000001</v>
      </c>
    </row>
    <row r="713" spans="1:7" x14ac:dyDescent="0.3">
      <c r="A713" s="39" t="s">
        <v>8</v>
      </c>
      <c r="B713" s="39" t="s">
        <v>103</v>
      </c>
      <c r="C713" s="40">
        <v>1310</v>
      </c>
      <c r="D713" s="41">
        <v>44051</v>
      </c>
      <c r="E713" s="42" t="s">
        <v>10</v>
      </c>
      <c r="F713" s="39">
        <v>958</v>
      </c>
      <c r="G713" s="43">
        <v>47.900000000000006</v>
      </c>
    </row>
    <row r="714" spans="1:7" x14ac:dyDescent="0.3">
      <c r="A714" s="39" t="s">
        <v>8</v>
      </c>
      <c r="B714" s="39" t="s">
        <v>104</v>
      </c>
      <c r="C714" s="40">
        <v>1210</v>
      </c>
      <c r="D714" s="41">
        <v>44083</v>
      </c>
      <c r="E714" s="42" t="s">
        <v>10</v>
      </c>
      <c r="F714" s="39">
        <v>2146</v>
      </c>
      <c r="G714" s="43">
        <v>107.30000000000001</v>
      </c>
    </row>
    <row r="715" spans="1:7" x14ac:dyDescent="0.3">
      <c r="A715" s="39" t="s">
        <v>8</v>
      </c>
      <c r="B715" s="39" t="s">
        <v>105</v>
      </c>
      <c r="C715" s="40">
        <v>1001</v>
      </c>
      <c r="D715" s="41">
        <v>44114</v>
      </c>
      <c r="E715" s="42" t="s">
        <v>10</v>
      </c>
      <c r="F715" s="39">
        <v>345</v>
      </c>
      <c r="G715" s="43">
        <v>17.25</v>
      </c>
    </row>
    <row r="716" spans="1:7" x14ac:dyDescent="0.3">
      <c r="A716" s="39" t="s">
        <v>8</v>
      </c>
      <c r="B716" s="39" t="s">
        <v>106</v>
      </c>
      <c r="C716" s="40">
        <v>1008</v>
      </c>
      <c r="D716" s="41">
        <v>44177</v>
      </c>
      <c r="E716" s="42" t="s">
        <v>10</v>
      </c>
      <c r="F716" s="39">
        <v>615</v>
      </c>
      <c r="G716" s="43">
        <v>30.75</v>
      </c>
    </row>
    <row r="717" spans="1:7" x14ac:dyDescent="0.3">
      <c r="A717" s="39" t="s">
        <v>8</v>
      </c>
      <c r="B717" s="39" t="s">
        <v>107</v>
      </c>
      <c r="C717" s="40">
        <v>1008</v>
      </c>
      <c r="D717" s="41">
        <v>43863</v>
      </c>
      <c r="E717" s="42" t="s">
        <v>10</v>
      </c>
      <c r="F717" s="39">
        <v>292</v>
      </c>
      <c r="G717" s="43">
        <v>14.600000000000001</v>
      </c>
    </row>
    <row r="718" spans="1:7" x14ac:dyDescent="0.3">
      <c r="A718" s="39" t="s">
        <v>8</v>
      </c>
      <c r="B718" s="39" t="s">
        <v>108</v>
      </c>
      <c r="C718" s="40">
        <v>1210</v>
      </c>
      <c r="D718" s="41">
        <v>43863</v>
      </c>
      <c r="E718" s="42" t="s">
        <v>10</v>
      </c>
      <c r="F718" s="39">
        <v>974</v>
      </c>
      <c r="G718" s="43">
        <v>48.7</v>
      </c>
    </row>
    <row r="719" spans="1:7" x14ac:dyDescent="0.3">
      <c r="A719" s="39" t="s">
        <v>8</v>
      </c>
      <c r="B719" s="39" t="s">
        <v>109</v>
      </c>
      <c r="C719" s="40">
        <v>1001</v>
      </c>
      <c r="D719" s="41">
        <v>43988</v>
      </c>
      <c r="E719" s="42" t="s">
        <v>10</v>
      </c>
      <c r="F719" s="39">
        <v>2518</v>
      </c>
      <c r="G719" s="43">
        <v>125.9</v>
      </c>
    </row>
    <row r="720" spans="1:7" x14ac:dyDescent="0.3">
      <c r="A720" s="39" t="s">
        <v>8</v>
      </c>
      <c r="B720" s="39" t="s">
        <v>110</v>
      </c>
      <c r="C720" s="40">
        <v>1001</v>
      </c>
      <c r="D720" s="41">
        <v>43988</v>
      </c>
      <c r="E720" s="42" t="s">
        <v>10</v>
      </c>
      <c r="F720" s="39">
        <v>1006</v>
      </c>
      <c r="G720" s="43">
        <v>50.300000000000004</v>
      </c>
    </row>
    <row r="721" spans="1:7" x14ac:dyDescent="0.3">
      <c r="A721" s="39" t="s">
        <v>8</v>
      </c>
      <c r="B721" s="39" t="s">
        <v>111</v>
      </c>
      <c r="C721" s="40">
        <v>1004</v>
      </c>
      <c r="D721" s="41">
        <v>44019</v>
      </c>
      <c r="E721" s="42" t="s">
        <v>10</v>
      </c>
      <c r="F721" s="39">
        <v>367</v>
      </c>
      <c r="G721" s="43">
        <v>18.350000000000001</v>
      </c>
    </row>
    <row r="722" spans="1:7" x14ac:dyDescent="0.3">
      <c r="A722" s="39" t="s">
        <v>8</v>
      </c>
      <c r="B722" s="39" t="s">
        <v>112</v>
      </c>
      <c r="C722" s="40">
        <v>1310</v>
      </c>
      <c r="D722" s="41">
        <v>44051</v>
      </c>
      <c r="E722" s="42" t="s">
        <v>10</v>
      </c>
      <c r="F722" s="39">
        <v>883</v>
      </c>
      <c r="G722" s="43">
        <v>44.150000000000006</v>
      </c>
    </row>
    <row r="723" spans="1:7" x14ac:dyDescent="0.3">
      <c r="A723" s="39" t="s">
        <v>8</v>
      </c>
      <c r="B723" s="39" t="s">
        <v>113</v>
      </c>
      <c r="C723" s="40">
        <v>1310</v>
      </c>
      <c r="D723" s="41">
        <v>44083</v>
      </c>
      <c r="E723" s="42" t="s">
        <v>10</v>
      </c>
      <c r="F723" s="39">
        <v>549</v>
      </c>
      <c r="G723" s="43">
        <v>27.450000000000003</v>
      </c>
    </row>
    <row r="724" spans="1:7" x14ac:dyDescent="0.3">
      <c r="A724" s="39" t="s">
        <v>8</v>
      </c>
      <c r="B724" s="39" t="s">
        <v>114</v>
      </c>
      <c r="C724" s="40">
        <v>1001</v>
      </c>
      <c r="D724" s="41">
        <v>44083</v>
      </c>
      <c r="E724" s="42" t="s">
        <v>10</v>
      </c>
      <c r="F724" s="39">
        <v>788</v>
      </c>
      <c r="G724" s="43">
        <v>39.400000000000006</v>
      </c>
    </row>
    <row r="725" spans="1:7" x14ac:dyDescent="0.3">
      <c r="A725" s="39" t="s">
        <v>8</v>
      </c>
      <c r="B725" s="39" t="s">
        <v>115</v>
      </c>
      <c r="C725" s="40">
        <v>1210</v>
      </c>
      <c r="D725" s="41">
        <v>44083</v>
      </c>
      <c r="E725" s="42" t="s">
        <v>10</v>
      </c>
      <c r="F725" s="39">
        <v>2472</v>
      </c>
      <c r="G725" s="43">
        <v>123.60000000000001</v>
      </c>
    </row>
    <row r="726" spans="1:7" x14ac:dyDescent="0.3">
      <c r="A726" s="39" t="s">
        <v>8</v>
      </c>
      <c r="B726" s="39" t="s">
        <v>116</v>
      </c>
      <c r="C726" s="40">
        <v>1310</v>
      </c>
      <c r="D726" s="41">
        <v>44114</v>
      </c>
      <c r="E726" s="42" t="s">
        <v>10</v>
      </c>
      <c r="F726" s="39">
        <v>1143</v>
      </c>
      <c r="G726" s="43">
        <v>57.150000000000006</v>
      </c>
    </row>
    <row r="727" spans="1:7" x14ac:dyDescent="0.3">
      <c r="A727" s="39" t="s">
        <v>8</v>
      </c>
      <c r="B727" s="39" t="s">
        <v>117</v>
      </c>
      <c r="C727" s="40">
        <v>1008</v>
      </c>
      <c r="D727" s="41">
        <v>44146</v>
      </c>
      <c r="E727" s="42" t="s">
        <v>10</v>
      </c>
      <c r="F727" s="39">
        <v>1725</v>
      </c>
      <c r="G727" s="43">
        <v>86.25</v>
      </c>
    </row>
    <row r="728" spans="1:7" x14ac:dyDescent="0.3">
      <c r="A728" s="39" t="s">
        <v>8</v>
      </c>
      <c r="B728" s="39" t="s">
        <v>118</v>
      </c>
      <c r="C728" s="40">
        <v>1001</v>
      </c>
      <c r="D728" s="41">
        <v>44146</v>
      </c>
      <c r="E728" s="42" t="s">
        <v>10</v>
      </c>
      <c r="F728" s="39">
        <v>912</v>
      </c>
      <c r="G728" s="43">
        <v>45.6</v>
      </c>
    </row>
    <row r="729" spans="1:7" x14ac:dyDescent="0.3">
      <c r="A729" s="39" t="s">
        <v>8</v>
      </c>
      <c r="B729" s="39" t="s">
        <v>119</v>
      </c>
      <c r="C729" s="40">
        <v>1210</v>
      </c>
      <c r="D729" s="41">
        <v>44177</v>
      </c>
      <c r="E729" s="42" t="s">
        <v>10</v>
      </c>
      <c r="F729" s="39">
        <v>2152</v>
      </c>
      <c r="G729" s="43">
        <v>107.60000000000001</v>
      </c>
    </row>
    <row r="730" spans="1:7" x14ac:dyDescent="0.3">
      <c r="A730" s="39" t="s">
        <v>8</v>
      </c>
      <c r="B730" s="39"/>
      <c r="C730" s="40">
        <v>1004</v>
      </c>
      <c r="D730" s="41">
        <v>44177</v>
      </c>
      <c r="E730" s="42" t="s">
        <v>10</v>
      </c>
      <c r="F730" s="39">
        <v>1817</v>
      </c>
      <c r="G730" s="43">
        <v>90.850000000000009</v>
      </c>
    </row>
    <row r="731" spans="1:7" x14ac:dyDescent="0.3">
      <c r="A731" s="39" t="s">
        <v>8</v>
      </c>
      <c r="B731" s="39" t="s">
        <v>120</v>
      </c>
      <c r="C731" s="40">
        <v>1004</v>
      </c>
      <c r="D731" s="41">
        <v>44177</v>
      </c>
      <c r="E731" s="42" t="s">
        <v>10</v>
      </c>
      <c r="F731" s="39">
        <v>1513</v>
      </c>
      <c r="G731" s="43">
        <v>75.650000000000006</v>
      </c>
    </row>
    <row r="732" spans="1:7" x14ac:dyDescent="0.3">
      <c r="A732" s="39" t="s">
        <v>8</v>
      </c>
      <c r="B732" s="39" t="s">
        <v>121</v>
      </c>
      <c r="C732" s="40">
        <v>1008</v>
      </c>
      <c r="D732" s="41">
        <v>43831</v>
      </c>
      <c r="E732" s="42" t="s">
        <v>10</v>
      </c>
      <c r="F732" s="39">
        <v>1493</v>
      </c>
      <c r="G732" s="43">
        <v>74.650000000000006</v>
      </c>
    </row>
    <row r="733" spans="1:7" x14ac:dyDescent="0.3">
      <c r="A733" s="39" t="s">
        <v>8</v>
      </c>
      <c r="B733" s="39" t="s">
        <v>122</v>
      </c>
      <c r="C733" s="40">
        <v>1310</v>
      </c>
      <c r="D733" s="41">
        <v>43863</v>
      </c>
      <c r="E733" s="42" t="s">
        <v>10</v>
      </c>
      <c r="F733" s="39">
        <v>1804</v>
      </c>
      <c r="G733" s="43">
        <v>90.2</v>
      </c>
    </row>
    <row r="734" spans="1:7" x14ac:dyDescent="0.3">
      <c r="A734" s="39" t="s">
        <v>8</v>
      </c>
      <c r="B734" s="39" t="s">
        <v>123</v>
      </c>
      <c r="C734" s="40">
        <v>1008</v>
      </c>
      <c r="D734" s="41">
        <v>43893</v>
      </c>
      <c r="E734" s="42" t="s">
        <v>10</v>
      </c>
      <c r="F734" s="39">
        <v>2161</v>
      </c>
      <c r="G734" s="43">
        <v>108.05000000000001</v>
      </c>
    </row>
    <row r="735" spans="1:7" x14ac:dyDescent="0.3">
      <c r="A735" s="39" t="s">
        <v>8</v>
      </c>
      <c r="B735" s="39" t="s">
        <v>124</v>
      </c>
      <c r="C735" s="40">
        <v>1310</v>
      </c>
      <c r="D735" s="41">
        <v>43988</v>
      </c>
      <c r="E735" s="42" t="s">
        <v>10</v>
      </c>
      <c r="F735" s="39">
        <v>1006</v>
      </c>
      <c r="G735" s="43">
        <v>50.300000000000004</v>
      </c>
    </row>
    <row r="736" spans="1:7" x14ac:dyDescent="0.3">
      <c r="A736" s="39" t="s">
        <v>8</v>
      </c>
      <c r="B736" s="39" t="s">
        <v>125</v>
      </c>
      <c r="C736" s="40">
        <v>1310</v>
      </c>
      <c r="D736" s="41">
        <v>43988</v>
      </c>
      <c r="E736" s="42" t="s">
        <v>10</v>
      </c>
      <c r="F736" s="39">
        <v>1545</v>
      </c>
      <c r="G736" s="43">
        <v>77.25</v>
      </c>
    </row>
    <row r="737" spans="1:7" x14ac:dyDescent="0.3">
      <c r="A737" s="39" t="s">
        <v>8</v>
      </c>
      <c r="B737" s="39" t="s">
        <v>247</v>
      </c>
      <c r="C737" s="40">
        <v>1210</v>
      </c>
      <c r="D737" s="41">
        <v>44051</v>
      </c>
      <c r="E737" s="42" t="s">
        <v>10</v>
      </c>
      <c r="F737" s="39">
        <v>2821</v>
      </c>
      <c r="G737" s="43">
        <v>141.05000000000001</v>
      </c>
    </row>
    <row r="738" spans="1:7" x14ac:dyDescent="0.3">
      <c r="A738" s="39" t="s">
        <v>8</v>
      </c>
      <c r="B738" s="39" t="s">
        <v>126</v>
      </c>
      <c r="C738" s="40">
        <v>1008</v>
      </c>
      <c r="D738" s="41">
        <v>44114</v>
      </c>
      <c r="E738" s="42" t="s">
        <v>10</v>
      </c>
      <c r="F738" s="39">
        <v>345</v>
      </c>
      <c r="G738" s="43">
        <v>17.25</v>
      </c>
    </row>
    <row r="739" spans="1:7" x14ac:dyDescent="0.3">
      <c r="A739" s="39" t="s">
        <v>8</v>
      </c>
      <c r="B739" s="39" t="s">
        <v>127</v>
      </c>
      <c r="C739" s="40">
        <v>1210</v>
      </c>
      <c r="D739" s="41">
        <v>43863</v>
      </c>
      <c r="E739" s="42" t="s">
        <v>10</v>
      </c>
      <c r="F739" s="39">
        <v>2001</v>
      </c>
      <c r="G739" s="43">
        <v>100.05000000000001</v>
      </c>
    </row>
    <row r="740" spans="1:7" x14ac:dyDescent="0.3">
      <c r="A740" s="39" t="s">
        <v>8</v>
      </c>
      <c r="B740" s="39" t="s">
        <v>128</v>
      </c>
      <c r="C740" s="40">
        <v>1210</v>
      </c>
      <c r="D740" s="41">
        <v>43925</v>
      </c>
      <c r="E740" s="42" t="s">
        <v>10</v>
      </c>
      <c r="F740" s="39">
        <v>2838</v>
      </c>
      <c r="G740" s="43">
        <v>141.9</v>
      </c>
    </row>
    <row r="741" spans="1:7" x14ac:dyDescent="0.3">
      <c r="A741" s="39" t="s">
        <v>8</v>
      </c>
      <c r="B741" s="39" t="s">
        <v>129</v>
      </c>
      <c r="C741" s="40">
        <v>1004</v>
      </c>
      <c r="D741" s="41">
        <v>43988</v>
      </c>
      <c r="E741" s="42" t="s">
        <v>10</v>
      </c>
      <c r="F741" s="39">
        <v>2178</v>
      </c>
      <c r="G741" s="43">
        <v>108.9</v>
      </c>
    </row>
    <row r="742" spans="1:7" x14ac:dyDescent="0.3">
      <c r="A742" s="39" t="s">
        <v>8</v>
      </c>
      <c r="B742" s="39" t="s">
        <v>130</v>
      </c>
      <c r="C742" s="40">
        <v>1210</v>
      </c>
      <c r="D742" s="41">
        <v>43988</v>
      </c>
      <c r="E742" s="42" t="s">
        <v>10</v>
      </c>
      <c r="F742" s="39">
        <v>888</v>
      </c>
      <c r="G742" s="43">
        <v>44.400000000000006</v>
      </c>
    </row>
    <row r="743" spans="1:7" x14ac:dyDescent="0.3">
      <c r="A743" s="39" t="s">
        <v>8</v>
      </c>
      <c r="B743" s="39" t="s">
        <v>131</v>
      </c>
      <c r="C743" s="40">
        <v>1310</v>
      </c>
      <c r="D743" s="41">
        <v>44083</v>
      </c>
      <c r="E743" s="42" t="s">
        <v>10</v>
      </c>
      <c r="F743" s="39">
        <v>1527</v>
      </c>
      <c r="G743" s="43">
        <v>76.350000000000009</v>
      </c>
    </row>
    <row r="744" spans="1:7" x14ac:dyDescent="0.3">
      <c r="A744" s="39" t="s">
        <v>8</v>
      </c>
      <c r="B744" s="39" t="s">
        <v>132</v>
      </c>
      <c r="C744" s="40">
        <v>1008</v>
      </c>
      <c r="D744" s="41">
        <v>44083</v>
      </c>
      <c r="E744" s="42" t="s">
        <v>10</v>
      </c>
      <c r="F744" s="39">
        <v>2151</v>
      </c>
      <c r="G744" s="43">
        <v>107.55000000000001</v>
      </c>
    </row>
    <row r="745" spans="1:7" x14ac:dyDescent="0.3">
      <c r="A745" s="39" t="s">
        <v>8</v>
      </c>
      <c r="B745" s="39" t="s">
        <v>133</v>
      </c>
      <c r="C745" s="40">
        <v>1004</v>
      </c>
      <c r="D745" s="41">
        <v>44177</v>
      </c>
      <c r="E745" s="42" t="s">
        <v>10</v>
      </c>
      <c r="F745" s="39">
        <v>1817</v>
      </c>
      <c r="G745" s="43">
        <v>90.850000000000009</v>
      </c>
    </row>
    <row r="746" spans="1:7" x14ac:dyDescent="0.3">
      <c r="A746" s="39" t="s">
        <v>8</v>
      </c>
      <c r="B746" s="39" t="s">
        <v>134</v>
      </c>
      <c r="C746" s="40">
        <v>1004</v>
      </c>
      <c r="D746" s="41">
        <v>43863</v>
      </c>
      <c r="E746" s="42" t="s">
        <v>10</v>
      </c>
      <c r="F746" s="39">
        <v>2750</v>
      </c>
      <c r="G746" s="43">
        <v>137.5</v>
      </c>
    </row>
    <row r="747" spans="1:7" x14ac:dyDescent="0.3">
      <c r="A747" s="39" t="s">
        <v>8</v>
      </c>
      <c r="B747" s="39" t="s">
        <v>135</v>
      </c>
      <c r="C747" s="40">
        <v>1210</v>
      </c>
      <c r="D747" s="41">
        <v>43925</v>
      </c>
      <c r="E747" s="42" t="s">
        <v>10</v>
      </c>
      <c r="F747" s="39">
        <v>1953</v>
      </c>
      <c r="G747" s="43">
        <v>97.65</v>
      </c>
    </row>
    <row r="748" spans="1:7" x14ac:dyDescent="0.3">
      <c r="A748" s="39" t="s">
        <v>8</v>
      </c>
      <c r="B748" s="39" t="s">
        <v>136</v>
      </c>
      <c r="C748" s="40">
        <v>1004</v>
      </c>
      <c r="D748" s="41">
        <v>43925</v>
      </c>
      <c r="E748" s="42" t="s">
        <v>10</v>
      </c>
      <c r="F748" s="39">
        <v>4219.5</v>
      </c>
      <c r="G748" s="43">
        <v>210.97500000000002</v>
      </c>
    </row>
    <row r="749" spans="1:7" x14ac:dyDescent="0.3">
      <c r="A749" s="39" t="s">
        <v>8</v>
      </c>
      <c r="B749" s="39" t="s">
        <v>137</v>
      </c>
      <c r="C749" s="40">
        <v>1210</v>
      </c>
      <c r="D749" s="41">
        <v>43988</v>
      </c>
      <c r="E749" s="42" t="s">
        <v>10</v>
      </c>
      <c r="F749" s="39">
        <v>1899</v>
      </c>
      <c r="G749" s="43">
        <v>94.95</v>
      </c>
    </row>
    <row r="750" spans="1:7" x14ac:dyDescent="0.3">
      <c r="A750" s="39" t="s">
        <v>8</v>
      </c>
      <c r="B750" s="39" t="s">
        <v>138</v>
      </c>
      <c r="C750" s="40">
        <v>1210</v>
      </c>
      <c r="D750" s="41">
        <v>44019</v>
      </c>
      <c r="E750" s="42" t="s">
        <v>10</v>
      </c>
      <c r="F750" s="39">
        <v>1686</v>
      </c>
      <c r="G750" s="43">
        <v>84.300000000000011</v>
      </c>
    </row>
    <row r="751" spans="1:7" x14ac:dyDescent="0.3">
      <c r="A751" s="39" t="s">
        <v>8</v>
      </c>
      <c r="B751" s="39" t="s">
        <v>139</v>
      </c>
      <c r="C751" s="40">
        <v>1001</v>
      </c>
      <c r="D751" s="41">
        <v>44051</v>
      </c>
      <c r="E751" s="42" t="s">
        <v>10</v>
      </c>
      <c r="F751" s="39">
        <v>2141</v>
      </c>
      <c r="G751" s="43">
        <v>107.05000000000001</v>
      </c>
    </row>
    <row r="752" spans="1:7" x14ac:dyDescent="0.3">
      <c r="A752" s="39" t="s">
        <v>8</v>
      </c>
      <c r="B752" s="39" t="s">
        <v>140</v>
      </c>
      <c r="C752" s="40">
        <v>1008</v>
      </c>
      <c r="D752" s="41">
        <v>44114</v>
      </c>
      <c r="E752" s="42" t="s">
        <v>10</v>
      </c>
      <c r="F752" s="39">
        <v>1143</v>
      </c>
      <c r="G752" s="43">
        <v>57.150000000000006</v>
      </c>
    </row>
    <row r="753" spans="1:7" x14ac:dyDescent="0.3">
      <c r="A753" s="39" t="s">
        <v>8</v>
      </c>
      <c r="B753" s="39" t="s">
        <v>141</v>
      </c>
      <c r="C753" s="40">
        <v>1001</v>
      </c>
      <c r="D753" s="41">
        <v>44177</v>
      </c>
      <c r="E753" s="42" t="s">
        <v>10</v>
      </c>
      <c r="F753" s="39">
        <v>615</v>
      </c>
      <c r="G753" s="43">
        <v>30.75</v>
      </c>
    </row>
    <row r="754" spans="1:7" x14ac:dyDescent="0.3">
      <c r="A754" s="39" t="s">
        <v>8</v>
      </c>
      <c r="B754" s="39" t="s">
        <v>248</v>
      </c>
      <c r="C754" s="40">
        <v>1004</v>
      </c>
      <c r="D754" s="41">
        <v>43831</v>
      </c>
      <c r="E754" s="42" t="s">
        <v>10</v>
      </c>
      <c r="F754" s="39">
        <v>3945</v>
      </c>
      <c r="G754" s="43">
        <v>197.25</v>
      </c>
    </row>
    <row r="755" spans="1:7" x14ac:dyDescent="0.3">
      <c r="A755" s="39" t="s">
        <v>8</v>
      </c>
      <c r="B755" s="39" t="s">
        <v>142</v>
      </c>
      <c r="C755" s="40">
        <v>1210</v>
      </c>
      <c r="D755" s="41">
        <v>43863</v>
      </c>
      <c r="E755" s="42" t="s">
        <v>10</v>
      </c>
      <c r="F755" s="39">
        <v>2296</v>
      </c>
      <c r="G755" s="43">
        <v>114.80000000000001</v>
      </c>
    </row>
    <row r="756" spans="1:7" x14ac:dyDescent="0.3">
      <c r="A756" s="39" t="s">
        <v>8</v>
      </c>
      <c r="B756" s="39" t="s">
        <v>143</v>
      </c>
      <c r="C756" s="40">
        <v>1310</v>
      </c>
      <c r="D756" s="41">
        <v>43956</v>
      </c>
      <c r="E756" s="42" t="s">
        <v>10</v>
      </c>
      <c r="F756" s="39">
        <v>1030</v>
      </c>
      <c r="G756" s="43">
        <v>51.5</v>
      </c>
    </row>
    <row r="757" spans="1:7" x14ac:dyDescent="0.3">
      <c r="A757" s="39" t="s">
        <v>8</v>
      </c>
      <c r="B757" s="39" t="s">
        <v>144</v>
      </c>
      <c r="C757" s="40">
        <v>1008</v>
      </c>
      <c r="D757" s="41">
        <v>44146</v>
      </c>
      <c r="E757" s="42" t="s">
        <v>10</v>
      </c>
      <c r="F757" s="39">
        <v>639</v>
      </c>
      <c r="G757" s="43">
        <v>31.950000000000003</v>
      </c>
    </row>
    <row r="758" spans="1:7" x14ac:dyDescent="0.3">
      <c r="A758" s="39" t="s">
        <v>8</v>
      </c>
      <c r="B758" s="39" t="s">
        <v>249</v>
      </c>
      <c r="C758" s="40">
        <v>1210</v>
      </c>
      <c r="D758" s="41">
        <v>43893</v>
      </c>
      <c r="E758" s="42" t="s">
        <v>10</v>
      </c>
      <c r="F758" s="39">
        <v>1326</v>
      </c>
      <c r="G758" s="43">
        <v>66.3</v>
      </c>
    </row>
    <row r="759" spans="1:7" x14ac:dyDescent="0.3">
      <c r="A759" s="39" t="s">
        <v>8</v>
      </c>
      <c r="B759" s="39" t="s">
        <v>145</v>
      </c>
      <c r="C759" s="40">
        <v>1004</v>
      </c>
      <c r="D759" s="41">
        <v>43863</v>
      </c>
      <c r="E759" s="42" t="s">
        <v>10</v>
      </c>
      <c r="F759" s="39">
        <v>1858</v>
      </c>
      <c r="G759" s="43">
        <v>92.9</v>
      </c>
    </row>
    <row r="760" spans="1:7" x14ac:dyDescent="0.3">
      <c r="A760" s="39" t="s">
        <v>8</v>
      </c>
      <c r="B760" s="39" t="s">
        <v>146</v>
      </c>
      <c r="C760" s="40">
        <v>1008</v>
      </c>
      <c r="D760" s="41">
        <v>43893</v>
      </c>
      <c r="E760" s="42" t="s">
        <v>10</v>
      </c>
      <c r="F760" s="39">
        <v>1210</v>
      </c>
      <c r="G760" s="43">
        <v>60.5</v>
      </c>
    </row>
    <row r="761" spans="1:7" x14ac:dyDescent="0.3">
      <c r="A761" s="39" t="s">
        <v>8</v>
      </c>
      <c r="B761" s="39" t="s">
        <v>147</v>
      </c>
      <c r="C761" s="40">
        <v>1210</v>
      </c>
      <c r="D761" s="41">
        <v>44019</v>
      </c>
      <c r="E761" s="42" t="s">
        <v>10</v>
      </c>
      <c r="F761" s="39">
        <v>2529</v>
      </c>
      <c r="G761" s="43">
        <v>126.45</v>
      </c>
    </row>
    <row r="762" spans="1:7" x14ac:dyDescent="0.3">
      <c r="A762" s="39" t="s">
        <v>8</v>
      </c>
      <c r="B762" s="39" t="s">
        <v>148</v>
      </c>
      <c r="C762" s="40">
        <v>1008</v>
      </c>
      <c r="D762" s="41">
        <v>44083</v>
      </c>
      <c r="E762" s="42" t="s">
        <v>10</v>
      </c>
      <c r="F762" s="39">
        <v>1445</v>
      </c>
      <c r="G762" s="43">
        <v>72.25</v>
      </c>
    </row>
    <row r="763" spans="1:7" x14ac:dyDescent="0.3">
      <c r="A763" s="39" t="s">
        <v>8</v>
      </c>
      <c r="B763" s="39" t="s">
        <v>149</v>
      </c>
      <c r="C763" s="40">
        <v>1001</v>
      </c>
      <c r="D763" s="41">
        <v>44083</v>
      </c>
      <c r="E763" s="42" t="s">
        <v>10</v>
      </c>
      <c r="F763" s="39">
        <v>330</v>
      </c>
      <c r="G763" s="43">
        <v>16.5</v>
      </c>
    </row>
    <row r="764" spans="1:7" x14ac:dyDescent="0.3">
      <c r="A764" s="39" t="s">
        <v>8</v>
      </c>
      <c r="B764" s="39" t="s">
        <v>150</v>
      </c>
      <c r="C764" s="40">
        <v>1001</v>
      </c>
      <c r="D764" s="41">
        <v>44083</v>
      </c>
      <c r="E764" s="42" t="s">
        <v>10</v>
      </c>
      <c r="F764" s="39">
        <v>2671</v>
      </c>
      <c r="G764" s="43">
        <v>133.55000000000001</v>
      </c>
    </row>
    <row r="765" spans="1:7" x14ac:dyDescent="0.3">
      <c r="A765" s="39" t="s">
        <v>8</v>
      </c>
      <c r="B765" s="39" t="s">
        <v>151</v>
      </c>
      <c r="C765" s="40">
        <v>1001</v>
      </c>
      <c r="D765" s="41">
        <v>44114</v>
      </c>
      <c r="E765" s="42" t="s">
        <v>10</v>
      </c>
      <c r="F765" s="39">
        <v>766</v>
      </c>
      <c r="G765" s="43">
        <v>38.300000000000004</v>
      </c>
    </row>
    <row r="766" spans="1:7" x14ac:dyDescent="0.3">
      <c r="A766" s="39" t="s">
        <v>8</v>
      </c>
      <c r="B766" s="39" t="s">
        <v>152</v>
      </c>
      <c r="C766" s="40">
        <v>1008</v>
      </c>
      <c r="D766" s="41">
        <v>44114</v>
      </c>
      <c r="E766" s="42" t="s">
        <v>10</v>
      </c>
      <c r="F766" s="39">
        <v>494</v>
      </c>
      <c r="G766" s="43">
        <v>24.700000000000003</v>
      </c>
    </row>
    <row r="767" spans="1:7" x14ac:dyDescent="0.3">
      <c r="A767" s="39" t="s">
        <v>8</v>
      </c>
      <c r="B767" s="39" t="s">
        <v>153</v>
      </c>
      <c r="C767" s="40">
        <v>1001</v>
      </c>
      <c r="D767" s="41">
        <v>44114</v>
      </c>
      <c r="E767" s="42" t="s">
        <v>10</v>
      </c>
      <c r="F767" s="39">
        <v>1397</v>
      </c>
      <c r="G767" s="43">
        <v>69.850000000000009</v>
      </c>
    </row>
    <row r="768" spans="1:7" x14ac:dyDescent="0.3">
      <c r="A768" s="39" t="s">
        <v>8</v>
      </c>
      <c r="B768" s="39" t="s">
        <v>154</v>
      </c>
      <c r="C768" s="40">
        <v>1210</v>
      </c>
      <c r="D768" s="41">
        <v>44177</v>
      </c>
      <c r="E768" s="42" t="s">
        <v>10</v>
      </c>
      <c r="F768" s="39">
        <v>2155</v>
      </c>
      <c r="G768" s="43">
        <v>107.75</v>
      </c>
    </row>
    <row r="769" spans="1:7" x14ac:dyDescent="0.3">
      <c r="A769" s="39" t="s">
        <v>8</v>
      </c>
      <c r="B769" s="39" t="s">
        <v>155</v>
      </c>
      <c r="C769" s="40">
        <v>1004</v>
      </c>
      <c r="D769" s="41">
        <v>43893</v>
      </c>
      <c r="E769" s="42" t="s">
        <v>10</v>
      </c>
      <c r="F769" s="39">
        <v>2214</v>
      </c>
      <c r="G769" s="43">
        <v>110.7</v>
      </c>
    </row>
    <row r="770" spans="1:7" x14ac:dyDescent="0.3">
      <c r="A770" s="39" t="s">
        <v>8</v>
      </c>
      <c r="B770" s="39" t="s">
        <v>156</v>
      </c>
      <c r="C770" s="40">
        <v>1004</v>
      </c>
      <c r="D770" s="41">
        <v>43925</v>
      </c>
      <c r="E770" s="42" t="s">
        <v>10</v>
      </c>
      <c r="F770" s="39">
        <v>2301</v>
      </c>
      <c r="G770" s="43">
        <v>115.05000000000001</v>
      </c>
    </row>
    <row r="771" spans="1:7" x14ac:dyDescent="0.3">
      <c r="A771" s="39" t="s">
        <v>8</v>
      </c>
      <c r="B771" s="39" t="s">
        <v>250</v>
      </c>
      <c r="C771" s="40">
        <v>1210</v>
      </c>
      <c r="D771" s="41">
        <v>44019</v>
      </c>
      <c r="E771" s="42" t="s">
        <v>10</v>
      </c>
      <c r="F771" s="39">
        <v>1375.5</v>
      </c>
      <c r="G771" s="43">
        <v>68.775000000000006</v>
      </c>
    </row>
    <row r="772" spans="1:7" x14ac:dyDescent="0.3">
      <c r="A772" s="39" t="s">
        <v>8</v>
      </c>
      <c r="B772" s="39" t="s">
        <v>157</v>
      </c>
      <c r="C772" s="40">
        <v>1001</v>
      </c>
      <c r="D772" s="41">
        <v>44051</v>
      </c>
      <c r="E772" s="42" t="s">
        <v>10</v>
      </c>
      <c r="F772" s="39">
        <v>1830</v>
      </c>
      <c r="G772" s="43">
        <v>91.5</v>
      </c>
    </row>
    <row r="773" spans="1:7" x14ac:dyDescent="0.3">
      <c r="A773" s="39" t="s">
        <v>8</v>
      </c>
      <c r="B773" s="39" t="s">
        <v>158</v>
      </c>
      <c r="C773" s="40">
        <v>1008</v>
      </c>
      <c r="D773" s="41">
        <v>44083</v>
      </c>
      <c r="E773" s="42" t="s">
        <v>10</v>
      </c>
      <c r="F773" s="39">
        <v>2498</v>
      </c>
      <c r="G773" s="43">
        <v>124.9</v>
      </c>
    </row>
    <row r="774" spans="1:7" x14ac:dyDescent="0.3">
      <c r="A774" s="39" t="s">
        <v>8</v>
      </c>
      <c r="B774" s="39" t="s">
        <v>159</v>
      </c>
      <c r="C774" s="40">
        <v>1001</v>
      </c>
      <c r="D774" s="41">
        <v>44114</v>
      </c>
      <c r="E774" s="42" t="s">
        <v>10</v>
      </c>
      <c r="F774" s="39">
        <v>663</v>
      </c>
      <c r="G774" s="43">
        <v>33.15</v>
      </c>
    </row>
    <row r="775" spans="1:7" x14ac:dyDescent="0.3">
      <c r="A775" s="39" t="s">
        <v>8</v>
      </c>
      <c r="B775" s="39" t="s">
        <v>160</v>
      </c>
      <c r="C775" s="40">
        <v>1001</v>
      </c>
      <c r="D775" s="41">
        <v>43863</v>
      </c>
      <c r="E775" s="42" t="s">
        <v>10</v>
      </c>
      <c r="F775" s="39">
        <v>1514</v>
      </c>
      <c r="G775" s="43">
        <v>75.7</v>
      </c>
    </row>
    <row r="776" spans="1:7" x14ac:dyDescent="0.3">
      <c r="A776" s="39" t="s">
        <v>8</v>
      </c>
      <c r="B776" s="39" t="s">
        <v>161</v>
      </c>
      <c r="C776" s="40">
        <v>1310</v>
      </c>
      <c r="D776" s="41">
        <v>43925</v>
      </c>
      <c r="E776" s="42" t="s">
        <v>10</v>
      </c>
      <c r="F776" s="39">
        <v>4492.5</v>
      </c>
      <c r="G776" s="43">
        <v>224.625</v>
      </c>
    </row>
    <row r="777" spans="1:7" x14ac:dyDescent="0.3">
      <c r="A777" s="39" t="s">
        <v>8</v>
      </c>
      <c r="B777" s="39" t="s">
        <v>162</v>
      </c>
      <c r="C777" s="40">
        <v>1001</v>
      </c>
      <c r="D777" s="41">
        <v>43988</v>
      </c>
      <c r="E777" s="42" t="s">
        <v>10</v>
      </c>
      <c r="F777" s="39">
        <v>727</v>
      </c>
      <c r="G777" s="43">
        <v>36.35</v>
      </c>
    </row>
    <row r="778" spans="1:7" x14ac:dyDescent="0.3">
      <c r="A778" s="39" t="s">
        <v>8</v>
      </c>
      <c r="B778" s="39" t="s">
        <v>163</v>
      </c>
      <c r="C778" s="40">
        <v>1008</v>
      </c>
      <c r="D778" s="41">
        <v>43988</v>
      </c>
      <c r="E778" s="42" t="s">
        <v>10</v>
      </c>
      <c r="F778" s="39">
        <v>787</v>
      </c>
      <c r="G778" s="43">
        <v>39.35</v>
      </c>
    </row>
    <row r="779" spans="1:7" x14ac:dyDescent="0.3">
      <c r="A779" s="39" t="s">
        <v>8</v>
      </c>
      <c r="B779" s="39" t="s">
        <v>164</v>
      </c>
      <c r="C779" s="40">
        <v>1001</v>
      </c>
      <c r="D779" s="41">
        <v>44019</v>
      </c>
      <c r="E779" s="42" t="s">
        <v>10</v>
      </c>
      <c r="F779" s="39">
        <v>1823</v>
      </c>
      <c r="G779" s="43">
        <v>91.15</v>
      </c>
    </row>
    <row r="780" spans="1:7" x14ac:dyDescent="0.3">
      <c r="A780" s="39" t="s">
        <v>8</v>
      </c>
      <c r="B780" s="39" t="s">
        <v>165</v>
      </c>
      <c r="C780" s="40">
        <v>1310</v>
      </c>
      <c r="D780" s="41">
        <v>44083</v>
      </c>
      <c r="E780" s="42" t="s">
        <v>10</v>
      </c>
      <c r="F780" s="39">
        <v>747</v>
      </c>
      <c r="G780" s="43">
        <v>37.35</v>
      </c>
    </row>
    <row r="781" spans="1:7" x14ac:dyDescent="0.3">
      <c r="A781" s="39" t="s">
        <v>8</v>
      </c>
      <c r="B781" s="39" t="s">
        <v>251</v>
      </c>
      <c r="C781" s="40">
        <v>1001</v>
      </c>
      <c r="D781" s="41">
        <v>44114</v>
      </c>
      <c r="E781" s="42" t="s">
        <v>10</v>
      </c>
      <c r="F781" s="39">
        <v>766</v>
      </c>
      <c r="G781" s="43">
        <v>38.300000000000004</v>
      </c>
    </row>
    <row r="782" spans="1:7" x14ac:dyDescent="0.3">
      <c r="A782" s="39" t="s">
        <v>8</v>
      </c>
      <c r="B782" s="39" t="s">
        <v>166</v>
      </c>
      <c r="C782" s="40">
        <v>1210</v>
      </c>
      <c r="D782" s="41">
        <v>44146</v>
      </c>
      <c r="E782" s="42" t="s">
        <v>10</v>
      </c>
      <c r="F782" s="39">
        <v>2905</v>
      </c>
      <c r="G782" s="43">
        <v>145.25</v>
      </c>
    </row>
    <row r="783" spans="1:7" x14ac:dyDescent="0.3">
      <c r="A783" s="39" t="s">
        <v>8</v>
      </c>
      <c r="B783" s="39" t="s">
        <v>167</v>
      </c>
      <c r="C783" s="40">
        <v>1008</v>
      </c>
      <c r="D783" s="41">
        <v>44177</v>
      </c>
      <c r="E783" s="42" t="s">
        <v>10</v>
      </c>
      <c r="F783" s="39">
        <v>2155</v>
      </c>
      <c r="G783" s="43">
        <v>107.75</v>
      </c>
    </row>
    <row r="784" spans="1:7" x14ac:dyDescent="0.3">
      <c r="A784" s="39" t="s">
        <v>8</v>
      </c>
      <c r="B784" s="39" t="s">
        <v>168</v>
      </c>
      <c r="C784" s="40">
        <v>1310</v>
      </c>
      <c r="D784" s="41">
        <v>43925</v>
      </c>
      <c r="E784" s="42" t="s">
        <v>10</v>
      </c>
      <c r="F784" s="39">
        <v>3864</v>
      </c>
      <c r="G784" s="43">
        <v>193.20000000000002</v>
      </c>
    </row>
    <row r="785" spans="1:7" x14ac:dyDescent="0.3">
      <c r="A785" s="39" t="s">
        <v>8</v>
      </c>
      <c r="B785" s="39" t="s">
        <v>169</v>
      </c>
      <c r="C785" s="40">
        <v>1210</v>
      </c>
      <c r="D785" s="41">
        <v>43956</v>
      </c>
      <c r="E785" s="42" t="s">
        <v>10</v>
      </c>
      <c r="F785" s="39">
        <v>362</v>
      </c>
      <c r="G785" s="43">
        <v>18.100000000000001</v>
      </c>
    </row>
    <row r="786" spans="1:7" x14ac:dyDescent="0.3">
      <c r="A786" s="39" t="s">
        <v>8</v>
      </c>
      <c r="B786" s="39" t="s">
        <v>170</v>
      </c>
      <c r="C786" s="40">
        <v>1210</v>
      </c>
      <c r="D786" s="41">
        <v>44051</v>
      </c>
      <c r="E786" s="42" t="s">
        <v>10</v>
      </c>
      <c r="F786" s="39">
        <v>923</v>
      </c>
      <c r="G786" s="43">
        <v>46.150000000000006</v>
      </c>
    </row>
    <row r="787" spans="1:7" x14ac:dyDescent="0.3">
      <c r="A787" s="39" t="s">
        <v>8</v>
      </c>
      <c r="B787" s="39" t="s">
        <v>171</v>
      </c>
      <c r="C787" s="40">
        <v>1310</v>
      </c>
      <c r="D787" s="41">
        <v>44114</v>
      </c>
      <c r="E787" s="42" t="s">
        <v>10</v>
      </c>
      <c r="F787" s="39">
        <v>663</v>
      </c>
      <c r="G787" s="43">
        <v>33.15</v>
      </c>
    </row>
    <row r="788" spans="1:7" x14ac:dyDescent="0.3">
      <c r="A788" s="39" t="s">
        <v>8</v>
      </c>
      <c r="B788" s="39" t="s">
        <v>172</v>
      </c>
      <c r="C788" s="40">
        <v>1310</v>
      </c>
      <c r="D788" s="41">
        <v>44146</v>
      </c>
      <c r="E788" s="42" t="s">
        <v>10</v>
      </c>
      <c r="F788" s="39">
        <v>2092</v>
      </c>
      <c r="G788" s="43">
        <v>104.60000000000001</v>
      </c>
    </row>
    <row r="789" spans="1:7" x14ac:dyDescent="0.3">
      <c r="A789" s="39" t="s">
        <v>8</v>
      </c>
      <c r="B789" s="39" t="s">
        <v>173</v>
      </c>
      <c r="C789" s="40">
        <v>1004</v>
      </c>
      <c r="D789" s="41">
        <v>43893</v>
      </c>
      <c r="E789" s="42" t="s">
        <v>20</v>
      </c>
      <c r="F789" s="39">
        <v>263</v>
      </c>
      <c r="G789" s="43">
        <v>13.15</v>
      </c>
    </row>
    <row r="790" spans="1:7" x14ac:dyDescent="0.3">
      <c r="A790" s="39" t="s">
        <v>8</v>
      </c>
      <c r="B790" s="39" t="s">
        <v>31</v>
      </c>
      <c r="C790" s="40">
        <v>1001</v>
      </c>
      <c r="D790" s="41">
        <v>43925</v>
      </c>
      <c r="E790" s="42" t="s">
        <v>10</v>
      </c>
      <c r="F790" s="39">
        <v>943.5</v>
      </c>
      <c r="G790" s="43">
        <v>47.175000000000004</v>
      </c>
    </row>
    <row r="791" spans="1:7" x14ac:dyDescent="0.3">
      <c r="A791" s="39" t="s">
        <v>8</v>
      </c>
      <c r="B791" s="39" t="s">
        <v>32</v>
      </c>
      <c r="C791" s="40">
        <v>1004</v>
      </c>
      <c r="D791" s="41">
        <v>43988</v>
      </c>
      <c r="E791" s="42" t="s">
        <v>10</v>
      </c>
      <c r="F791" s="39">
        <v>727</v>
      </c>
      <c r="G791" s="43">
        <v>36.35</v>
      </c>
    </row>
    <row r="792" spans="1:7" x14ac:dyDescent="0.3">
      <c r="A792" s="39" t="s">
        <v>8</v>
      </c>
      <c r="B792" s="39" t="s">
        <v>33</v>
      </c>
      <c r="C792" s="40">
        <v>1310</v>
      </c>
      <c r="D792" s="41">
        <v>43988</v>
      </c>
      <c r="E792" s="42" t="s">
        <v>10</v>
      </c>
      <c r="F792" s="39">
        <v>787</v>
      </c>
      <c r="G792" s="43">
        <v>39.35</v>
      </c>
    </row>
    <row r="793" spans="1:7" x14ac:dyDescent="0.3">
      <c r="A793" s="39" t="s">
        <v>8</v>
      </c>
      <c r="B793" s="39" t="s">
        <v>34</v>
      </c>
      <c r="C793" s="40">
        <v>1004</v>
      </c>
      <c r="D793" s="41">
        <v>44083</v>
      </c>
      <c r="E793" s="42" t="s">
        <v>10</v>
      </c>
      <c r="F793" s="39">
        <v>986</v>
      </c>
      <c r="G793" s="43">
        <v>49.300000000000004</v>
      </c>
    </row>
    <row r="794" spans="1:7" x14ac:dyDescent="0.3">
      <c r="A794" s="39" t="s">
        <v>8</v>
      </c>
      <c r="B794" s="39" t="s">
        <v>242</v>
      </c>
      <c r="C794" s="40">
        <v>1004</v>
      </c>
      <c r="D794" s="41">
        <v>44114</v>
      </c>
      <c r="E794" s="42" t="s">
        <v>10</v>
      </c>
      <c r="F794" s="39">
        <v>494</v>
      </c>
      <c r="G794" s="43">
        <v>24.700000000000003</v>
      </c>
    </row>
    <row r="795" spans="1:7" x14ac:dyDescent="0.3">
      <c r="A795" s="39" t="s">
        <v>8</v>
      </c>
      <c r="B795" s="39" t="s">
        <v>35</v>
      </c>
      <c r="C795" s="40">
        <v>1210</v>
      </c>
      <c r="D795" s="41">
        <v>44114</v>
      </c>
      <c r="E795" s="42" t="s">
        <v>10</v>
      </c>
      <c r="F795" s="39">
        <v>1397</v>
      </c>
      <c r="G795" s="43">
        <v>69.850000000000009</v>
      </c>
    </row>
    <row r="796" spans="1:7" x14ac:dyDescent="0.3">
      <c r="A796" s="39" t="s">
        <v>8</v>
      </c>
      <c r="B796" s="39" t="s">
        <v>14</v>
      </c>
      <c r="C796" s="40">
        <v>1210</v>
      </c>
      <c r="D796" s="41">
        <v>44146</v>
      </c>
      <c r="E796" s="42" t="s">
        <v>10</v>
      </c>
      <c r="F796" s="39">
        <v>1744</v>
      </c>
      <c r="G796" s="43">
        <v>87.2</v>
      </c>
    </row>
    <row r="797" spans="1:7" x14ac:dyDescent="0.3">
      <c r="A797" s="39" t="s">
        <v>8</v>
      </c>
      <c r="B797" s="39" t="s">
        <v>15</v>
      </c>
      <c r="C797" s="40">
        <v>1008</v>
      </c>
      <c r="D797" s="41">
        <v>44083</v>
      </c>
      <c r="E797" s="42" t="s">
        <v>10</v>
      </c>
      <c r="F797" s="39">
        <v>1989</v>
      </c>
      <c r="G797" s="43">
        <v>99.45</v>
      </c>
    </row>
    <row r="798" spans="1:7" x14ac:dyDescent="0.3">
      <c r="A798" s="39" t="s">
        <v>8</v>
      </c>
      <c r="B798" s="39" t="s">
        <v>240</v>
      </c>
      <c r="C798" s="40">
        <v>1210</v>
      </c>
      <c r="D798" s="41">
        <v>44146</v>
      </c>
      <c r="E798" s="42" t="s">
        <v>10</v>
      </c>
      <c r="F798" s="39">
        <v>321</v>
      </c>
      <c r="G798" s="43">
        <v>16.05</v>
      </c>
    </row>
    <row r="799" spans="1:7" x14ac:dyDescent="0.3">
      <c r="A799" s="39" t="s">
        <v>8</v>
      </c>
      <c r="B799" s="39" t="s">
        <v>16</v>
      </c>
      <c r="C799" s="40">
        <v>1001</v>
      </c>
      <c r="D799" s="41">
        <v>43925</v>
      </c>
      <c r="E799" s="42" t="s">
        <v>10</v>
      </c>
      <c r="F799" s="39">
        <v>742.5</v>
      </c>
      <c r="G799" s="43">
        <v>37.125</v>
      </c>
    </row>
    <row r="800" spans="1:7" x14ac:dyDescent="0.3">
      <c r="A800" s="39" t="s">
        <v>8</v>
      </c>
      <c r="B800" s="39" t="s">
        <v>17</v>
      </c>
      <c r="C800" s="40">
        <v>1310</v>
      </c>
      <c r="D800" s="41">
        <v>44114</v>
      </c>
      <c r="E800" s="42" t="s">
        <v>10</v>
      </c>
      <c r="F800" s="39">
        <v>1295</v>
      </c>
      <c r="G800" s="43">
        <v>64.75</v>
      </c>
    </row>
    <row r="801" spans="1:7" x14ac:dyDescent="0.3">
      <c r="A801" s="39" t="s">
        <v>8</v>
      </c>
      <c r="B801" s="39" t="s">
        <v>18</v>
      </c>
      <c r="C801" s="40">
        <v>1310</v>
      </c>
      <c r="D801" s="41">
        <v>44114</v>
      </c>
      <c r="E801" s="42" t="s">
        <v>20</v>
      </c>
      <c r="F801" s="39">
        <v>214</v>
      </c>
      <c r="G801" s="43">
        <v>10.700000000000001</v>
      </c>
    </row>
    <row r="802" spans="1:7" x14ac:dyDescent="0.3">
      <c r="A802" s="39" t="s">
        <v>8</v>
      </c>
      <c r="B802" s="39" t="s">
        <v>19</v>
      </c>
      <c r="C802" s="40">
        <v>1210</v>
      </c>
      <c r="D802" s="41">
        <v>44146</v>
      </c>
      <c r="E802" s="42" t="s">
        <v>10</v>
      </c>
      <c r="F802" s="39">
        <v>2145</v>
      </c>
      <c r="G802" s="43">
        <v>107.25</v>
      </c>
    </row>
    <row r="803" spans="1:7" x14ac:dyDescent="0.3">
      <c r="A803" s="39" t="s">
        <v>8</v>
      </c>
      <c r="B803" s="39" t="s">
        <v>23</v>
      </c>
      <c r="C803" s="40">
        <v>1001</v>
      </c>
      <c r="D803" s="41">
        <v>44177</v>
      </c>
      <c r="E803" s="42" t="s">
        <v>10</v>
      </c>
      <c r="F803" s="39">
        <v>2852</v>
      </c>
      <c r="G803" s="43">
        <v>142.6</v>
      </c>
    </row>
    <row r="804" spans="1:7" x14ac:dyDescent="0.3">
      <c r="A804" s="39" t="s">
        <v>8</v>
      </c>
      <c r="B804" s="39" t="s">
        <v>24</v>
      </c>
      <c r="C804" s="40">
        <v>1004</v>
      </c>
      <c r="D804" s="41">
        <v>43988</v>
      </c>
      <c r="E804" s="42" t="s">
        <v>10</v>
      </c>
      <c r="F804" s="39">
        <v>1142</v>
      </c>
      <c r="G804" s="43">
        <v>57.1</v>
      </c>
    </row>
    <row r="805" spans="1:7" x14ac:dyDescent="0.3">
      <c r="A805" s="39" t="s">
        <v>8</v>
      </c>
      <c r="B805" s="39" t="s">
        <v>25</v>
      </c>
      <c r="C805" s="40">
        <v>1004</v>
      </c>
      <c r="D805" s="41">
        <v>44114</v>
      </c>
      <c r="E805" s="42" t="s">
        <v>10</v>
      </c>
      <c r="F805" s="39">
        <v>1566</v>
      </c>
      <c r="G805" s="43">
        <v>78.300000000000011</v>
      </c>
    </row>
    <row r="806" spans="1:7" x14ac:dyDescent="0.3">
      <c r="A806" s="39" t="s">
        <v>8</v>
      </c>
      <c r="B806" s="39" t="s">
        <v>26</v>
      </c>
      <c r="C806" s="40">
        <v>1210</v>
      </c>
      <c r="D806" s="41">
        <v>44146</v>
      </c>
      <c r="E806" s="42" t="s">
        <v>10</v>
      </c>
      <c r="F806" s="39">
        <v>690</v>
      </c>
      <c r="G806" s="43">
        <v>34.5</v>
      </c>
    </row>
    <row r="807" spans="1:7" x14ac:dyDescent="0.3">
      <c r="A807" s="39" t="s">
        <v>8</v>
      </c>
      <c r="B807" s="39" t="s">
        <v>27</v>
      </c>
      <c r="C807" s="40">
        <v>1008</v>
      </c>
      <c r="D807" s="41">
        <v>44146</v>
      </c>
      <c r="E807" s="42" t="s">
        <v>10</v>
      </c>
      <c r="F807" s="39">
        <v>1660</v>
      </c>
      <c r="G807" s="43">
        <v>83</v>
      </c>
    </row>
    <row r="808" spans="1:7" x14ac:dyDescent="0.3">
      <c r="A808" s="39" t="s">
        <v>8</v>
      </c>
      <c r="B808" s="39" t="s">
        <v>28</v>
      </c>
      <c r="C808" s="40">
        <v>1210</v>
      </c>
      <c r="D808" s="41">
        <v>43863</v>
      </c>
      <c r="E808" s="42" t="s">
        <v>10</v>
      </c>
      <c r="F808" s="39">
        <v>2363</v>
      </c>
      <c r="G808" s="43">
        <v>118.15</v>
      </c>
    </row>
    <row r="809" spans="1:7" x14ac:dyDescent="0.3">
      <c r="A809" s="39" t="s">
        <v>8</v>
      </c>
      <c r="B809" s="39" t="s">
        <v>29</v>
      </c>
      <c r="C809" s="40">
        <v>1008</v>
      </c>
      <c r="D809" s="41">
        <v>43956</v>
      </c>
      <c r="E809" s="42" t="s">
        <v>10</v>
      </c>
      <c r="F809" s="39">
        <v>918</v>
      </c>
      <c r="G809" s="43">
        <v>45.900000000000006</v>
      </c>
    </row>
    <row r="810" spans="1:7" x14ac:dyDescent="0.3">
      <c r="A810" s="39" t="s">
        <v>8</v>
      </c>
      <c r="B810" s="39" t="s">
        <v>30</v>
      </c>
      <c r="C810" s="40">
        <v>1008</v>
      </c>
      <c r="D810" s="41">
        <v>43956</v>
      </c>
      <c r="E810" s="42" t="s">
        <v>10</v>
      </c>
      <c r="F810" s="39">
        <v>1728</v>
      </c>
      <c r="G810" s="43">
        <v>86.4</v>
      </c>
    </row>
    <row r="811" spans="1:7" x14ac:dyDescent="0.3">
      <c r="A811" s="39" t="s">
        <v>8</v>
      </c>
      <c r="B811" s="39" t="s">
        <v>9</v>
      </c>
      <c r="C811" s="40">
        <v>1008</v>
      </c>
      <c r="D811" s="41">
        <v>43988</v>
      </c>
      <c r="E811" s="42" t="s">
        <v>10</v>
      </c>
      <c r="F811" s="39">
        <v>1142</v>
      </c>
      <c r="G811" s="43">
        <v>57.1</v>
      </c>
    </row>
    <row r="812" spans="1:7" x14ac:dyDescent="0.3">
      <c r="A812" s="39" t="s">
        <v>8</v>
      </c>
      <c r="B812" s="39" t="s">
        <v>11</v>
      </c>
      <c r="C812" s="40">
        <v>1008</v>
      </c>
      <c r="D812" s="41">
        <v>43988</v>
      </c>
      <c r="E812" s="42" t="s">
        <v>10</v>
      </c>
      <c r="F812" s="39">
        <v>662</v>
      </c>
      <c r="G812" s="43">
        <v>33.1</v>
      </c>
    </row>
    <row r="813" spans="1:7" x14ac:dyDescent="0.3">
      <c r="A813" s="39" t="s">
        <v>8</v>
      </c>
      <c r="B813" s="39" t="s">
        <v>12</v>
      </c>
      <c r="C813" s="40">
        <v>1004</v>
      </c>
      <c r="D813" s="41">
        <v>44114</v>
      </c>
      <c r="E813" s="42" t="s">
        <v>10</v>
      </c>
      <c r="F813" s="39">
        <v>1295</v>
      </c>
      <c r="G813" s="43">
        <v>64.75</v>
      </c>
    </row>
    <row r="814" spans="1:7" x14ac:dyDescent="0.3">
      <c r="A814" s="39" t="s">
        <v>8</v>
      </c>
      <c r="B814" s="39" t="s">
        <v>13</v>
      </c>
      <c r="C814" s="40">
        <v>1210</v>
      </c>
      <c r="D814" s="41">
        <v>44114</v>
      </c>
      <c r="E814" s="42" t="s">
        <v>10</v>
      </c>
      <c r="F814" s="39">
        <v>809</v>
      </c>
      <c r="G814" s="43">
        <v>40.450000000000003</v>
      </c>
    </row>
    <row r="815" spans="1:7" x14ac:dyDescent="0.3">
      <c r="A815" s="39" t="s">
        <v>8</v>
      </c>
      <c r="B815" s="39" t="s">
        <v>14</v>
      </c>
      <c r="C815" s="40">
        <v>1310</v>
      </c>
      <c r="D815" s="41">
        <v>44114</v>
      </c>
      <c r="E815" s="42" t="s">
        <v>10</v>
      </c>
      <c r="F815" s="39">
        <v>2145</v>
      </c>
      <c r="G815" s="43">
        <v>107.25</v>
      </c>
    </row>
    <row r="816" spans="1:7" x14ac:dyDescent="0.3">
      <c r="A816" s="39" t="s">
        <v>8</v>
      </c>
      <c r="B816" s="39" t="s">
        <v>15</v>
      </c>
      <c r="C816" s="40">
        <v>1310</v>
      </c>
      <c r="D816" s="41">
        <v>44146</v>
      </c>
      <c r="E816" s="42" t="s">
        <v>10</v>
      </c>
      <c r="F816" s="39">
        <v>1785</v>
      </c>
      <c r="G816" s="43">
        <v>89.25</v>
      </c>
    </row>
    <row r="817" spans="1:7" x14ac:dyDescent="0.3">
      <c r="A817" s="39" t="s">
        <v>8</v>
      </c>
      <c r="B817" s="39" t="s">
        <v>240</v>
      </c>
      <c r="C817" s="40">
        <v>1004</v>
      </c>
      <c r="D817" s="41">
        <v>44177</v>
      </c>
      <c r="E817" s="42" t="s">
        <v>10</v>
      </c>
      <c r="F817" s="39">
        <v>1916</v>
      </c>
      <c r="G817" s="43">
        <v>95.800000000000011</v>
      </c>
    </row>
    <row r="818" spans="1:7" x14ac:dyDescent="0.3">
      <c r="A818" s="39" t="s">
        <v>8</v>
      </c>
      <c r="B818" s="39" t="s">
        <v>16</v>
      </c>
      <c r="C818" s="40">
        <v>1210</v>
      </c>
      <c r="D818" s="41">
        <v>44177</v>
      </c>
      <c r="E818" s="42" t="s">
        <v>10</v>
      </c>
      <c r="F818" s="39">
        <v>2852</v>
      </c>
      <c r="G818" s="43">
        <v>142.6</v>
      </c>
    </row>
    <row r="819" spans="1:7" x14ac:dyDescent="0.3">
      <c r="A819" s="39" t="s">
        <v>8</v>
      </c>
      <c r="B819" s="39" t="s">
        <v>17</v>
      </c>
      <c r="C819" s="40">
        <v>1310</v>
      </c>
      <c r="D819" s="41">
        <v>44177</v>
      </c>
      <c r="E819" s="42" t="s">
        <v>10</v>
      </c>
      <c r="F819" s="39">
        <v>2729</v>
      </c>
      <c r="G819" s="43">
        <v>136.45000000000002</v>
      </c>
    </row>
    <row r="820" spans="1:7" x14ac:dyDescent="0.3">
      <c r="A820" s="39" t="s">
        <v>8</v>
      </c>
      <c r="B820" s="39" t="s">
        <v>18</v>
      </c>
      <c r="C820" s="40">
        <v>1004</v>
      </c>
      <c r="D820" s="41">
        <v>44177</v>
      </c>
      <c r="E820" s="42" t="s">
        <v>10</v>
      </c>
      <c r="F820" s="39">
        <v>1925</v>
      </c>
      <c r="G820" s="43">
        <v>96.25</v>
      </c>
    </row>
    <row r="821" spans="1:7" x14ac:dyDescent="0.3">
      <c r="A821" s="39" t="s">
        <v>8</v>
      </c>
      <c r="B821" s="39" t="s">
        <v>19</v>
      </c>
      <c r="C821" s="40">
        <v>1008</v>
      </c>
      <c r="D821" s="41">
        <v>44177</v>
      </c>
      <c r="E821" s="42" t="s">
        <v>10</v>
      </c>
      <c r="F821" s="39">
        <v>2013</v>
      </c>
      <c r="G821" s="43">
        <v>100.65</v>
      </c>
    </row>
    <row r="822" spans="1:7" x14ac:dyDescent="0.3">
      <c r="A822" s="39" t="s">
        <v>8</v>
      </c>
      <c r="B822" s="39" t="s">
        <v>31</v>
      </c>
      <c r="C822" s="40">
        <v>1210</v>
      </c>
      <c r="D822" s="41">
        <v>44177</v>
      </c>
      <c r="E822" s="42" t="s">
        <v>10</v>
      </c>
      <c r="F822" s="39">
        <v>1055</v>
      </c>
      <c r="G822" s="43">
        <v>52.75</v>
      </c>
    </row>
    <row r="823" spans="1:7" x14ac:dyDescent="0.3">
      <c r="A823" s="39" t="s">
        <v>8</v>
      </c>
      <c r="B823" s="39" t="s">
        <v>32</v>
      </c>
      <c r="C823" s="40">
        <v>1310</v>
      </c>
      <c r="D823" s="41">
        <v>44177</v>
      </c>
      <c r="E823" s="42" t="s">
        <v>10</v>
      </c>
      <c r="F823" s="39">
        <v>1084</v>
      </c>
      <c r="G823" s="43">
        <v>54.2</v>
      </c>
    </row>
    <row r="824" spans="1:7" x14ac:dyDescent="0.3">
      <c r="A824" s="39" t="s">
        <v>8</v>
      </c>
      <c r="B824" s="39" t="s">
        <v>33</v>
      </c>
      <c r="C824" s="40">
        <v>1008</v>
      </c>
      <c r="D824" s="41">
        <v>44114</v>
      </c>
      <c r="E824" s="42" t="s">
        <v>10</v>
      </c>
      <c r="F824" s="39">
        <v>1566</v>
      </c>
      <c r="G824" s="43">
        <v>78.300000000000011</v>
      </c>
    </row>
    <row r="825" spans="1:7" x14ac:dyDescent="0.3">
      <c r="A825" s="39" t="s">
        <v>8</v>
      </c>
      <c r="B825" s="39" t="s">
        <v>34</v>
      </c>
      <c r="C825" s="40">
        <v>1210</v>
      </c>
      <c r="D825" s="41">
        <v>44114</v>
      </c>
      <c r="E825" s="42" t="s">
        <v>10</v>
      </c>
      <c r="F825" s="39">
        <v>2966</v>
      </c>
      <c r="G825" s="43">
        <v>148.30000000000001</v>
      </c>
    </row>
    <row r="826" spans="1:7" x14ac:dyDescent="0.3">
      <c r="A826" s="39" t="s">
        <v>8</v>
      </c>
      <c r="B826" s="39" t="s">
        <v>242</v>
      </c>
      <c r="C826" s="40">
        <v>1004</v>
      </c>
      <c r="D826" s="41">
        <v>44114</v>
      </c>
      <c r="E826" s="42" t="s">
        <v>10</v>
      </c>
      <c r="F826" s="39">
        <v>2877</v>
      </c>
      <c r="G826" s="43">
        <v>143.85</v>
      </c>
    </row>
    <row r="827" spans="1:7" x14ac:dyDescent="0.3">
      <c r="A827" s="39" t="s">
        <v>8</v>
      </c>
      <c r="B827" s="39" t="s">
        <v>35</v>
      </c>
      <c r="C827" s="40">
        <v>1004</v>
      </c>
      <c r="D827" s="41">
        <v>44114</v>
      </c>
      <c r="E827" s="42" t="s">
        <v>10</v>
      </c>
      <c r="F827" s="39">
        <v>809</v>
      </c>
      <c r="G827" s="43">
        <v>40.450000000000003</v>
      </c>
    </row>
    <row r="828" spans="1:7" x14ac:dyDescent="0.3">
      <c r="A828" s="39" t="s">
        <v>8</v>
      </c>
      <c r="B828" s="39" t="s">
        <v>36</v>
      </c>
      <c r="C828" s="40">
        <v>1004</v>
      </c>
      <c r="D828" s="41">
        <v>44114</v>
      </c>
      <c r="E828" s="42" t="s">
        <v>10</v>
      </c>
      <c r="F828" s="39">
        <v>2145</v>
      </c>
      <c r="G828" s="43">
        <v>107.25</v>
      </c>
    </row>
    <row r="829" spans="1:7" x14ac:dyDescent="0.3">
      <c r="A829" s="39" t="s">
        <v>8</v>
      </c>
      <c r="B829" s="39" t="s">
        <v>37</v>
      </c>
      <c r="C829" s="40">
        <v>1008</v>
      </c>
      <c r="D829" s="41">
        <v>44177</v>
      </c>
      <c r="E829" s="42" t="s">
        <v>10</v>
      </c>
      <c r="F829" s="39">
        <v>1055</v>
      </c>
      <c r="G829" s="43">
        <v>52.75</v>
      </c>
    </row>
    <row r="830" spans="1:7" x14ac:dyDescent="0.3">
      <c r="A830" s="39" t="s">
        <v>8</v>
      </c>
      <c r="B830" s="39" t="s">
        <v>38</v>
      </c>
      <c r="C830" s="40">
        <v>1004</v>
      </c>
      <c r="D830" s="41">
        <v>44177</v>
      </c>
      <c r="E830" s="42" t="s">
        <v>10</v>
      </c>
      <c r="F830" s="39">
        <v>544</v>
      </c>
      <c r="G830" s="43">
        <v>27.200000000000003</v>
      </c>
    </row>
    <row r="831" spans="1:7" x14ac:dyDescent="0.3">
      <c r="A831" s="39" t="s">
        <v>8</v>
      </c>
      <c r="B831" s="39" t="s">
        <v>39</v>
      </c>
      <c r="C831" s="40">
        <v>1210</v>
      </c>
      <c r="D831" s="41">
        <v>44177</v>
      </c>
      <c r="E831" s="42" t="s">
        <v>10</v>
      </c>
      <c r="F831" s="39">
        <v>1084</v>
      </c>
      <c r="G831" s="43">
        <v>54.2</v>
      </c>
    </row>
    <row r="832" spans="1:7" x14ac:dyDescent="0.3">
      <c r="A832" s="39" t="s">
        <v>8</v>
      </c>
      <c r="B832" s="39" t="s">
        <v>40</v>
      </c>
      <c r="C832" s="40">
        <v>1004</v>
      </c>
      <c r="D832" s="41">
        <v>43988</v>
      </c>
      <c r="E832" s="42" t="s">
        <v>10</v>
      </c>
      <c r="F832" s="39">
        <v>662</v>
      </c>
      <c r="G832" s="43">
        <v>33.1</v>
      </c>
    </row>
    <row r="833" spans="1:7" x14ac:dyDescent="0.3">
      <c r="A833" s="39" t="s">
        <v>8</v>
      </c>
      <c r="B833" s="39" t="s">
        <v>41</v>
      </c>
      <c r="C833" s="40">
        <v>1008</v>
      </c>
      <c r="D833" s="41">
        <v>44114</v>
      </c>
      <c r="E833" s="42" t="s">
        <v>20</v>
      </c>
      <c r="F833" s="39">
        <v>214</v>
      </c>
      <c r="G833" s="43">
        <v>10.700000000000001</v>
      </c>
    </row>
    <row r="834" spans="1:7" x14ac:dyDescent="0.3">
      <c r="A834" s="39" t="s">
        <v>8</v>
      </c>
      <c r="B834" s="39" t="s">
        <v>42</v>
      </c>
      <c r="C834" s="40">
        <v>1310</v>
      </c>
      <c r="D834" s="41">
        <v>44114</v>
      </c>
      <c r="E834" s="42" t="s">
        <v>10</v>
      </c>
      <c r="F834" s="39">
        <v>2877</v>
      </c>
      <c r="G834" s="43">
        <v>143.85</v>
      </c>
    </row>
    <row r="835" spans="1:7" x14ac:dyDescent="0.3">
      <c r="A835" s="39" t="s">
        <v>8</v>
      </c>
      <c r="B835" s="39" t="s">
        <v>43</v>
      </c>
      <c r="C835" s="40">
        <v>1004</v>
      </c>
      <c r="D835" s="41">
        <v>44177</v>
      </c>
      <c r="E835" s="42" t="s">
        <v>10</v>
      </c>
      <c r="F835" s="39">
        <v>2729</v>
      </c>
      <c r="G835" s="43">
        <v>136.45000000000002</v>
      </c>
    </row>
    <row r="836" spans="1:7" x14ac:dyDescent="0.3">
      <c r="A836" s="39" t="s">
        <v>8</v>
      </c>
      <c r="B836" s="39" t="s">
        <v>44</v>
      </c>
      <c r="C836" s="40">
        <v>1310</v>
      </c>
      <c r="D836" s="41">
        <v>44177</v>
      </c>
      <c r="E836" s="42" t="s">
        <v>20</v>
      </c>
      <c r="F836" s="39">
        <v>266</v>
      </c>
      <c r="G836" s="43">
        <v>13.3</v>
      </c>
    </row>
    <row r="837" spans="1:7" x14ac:dyDescent="0.3">
      <c r="A837" s="39" t="s">
        <v>8</v>
      </c>
      <c r="B837" s="39" t="s">
        <v>45</v>
      </c>
      <c r="C837" s="40">
        <v>1004</v>
      </c>
      <c r="D837" s="41">
        <v>44177</v>
      </c>
      <c r="E837" s="42" t="s">
        <v>10</v>
      </c>
      <c r="F837" s="39">
        <v>1940</v>
      </c>
      <c r="G837" s="43">
        <v>97</v>
      </c>
    </row>
    <row r="838" spans="1:7" x14ac:dyDescent="0.3">
      <c r="A838" s="39" t="s">
        <v>8</v>
      </c>
      <c r="B838" s="39" t="s">
        <v>46</v>
      </c>
      <c r="C838" s="40">
        <v>1008</v>
      </c>
      <c r="D838" s="41">
        <v>43893</v>
      </c>
      <c r="E838" s="42" t="s">
        <v>20</v>
      </c>
      <c r="F838" s="39">
        <v>259</v>
      </c>
      <c r="G838" s="43">
        <v>12.950000000000001</v>
      </c>
    </row>
    <row r="839" spans="1:7" x14ac:dyDescent="0.3">
      <c r="A839" s="39" t="s">
        <v>8</v>
      </c>
      <c r="B839" s="39" t="s">
        <v>47</v>
      </c>
      <c r="C839" s="40">
        <v>1310</v>
      </c>
      <c r="D839" s="41">
        <v>43893</v>
      </c>
      <c r="E839" s="42" t="s">
        <v>10</v>
      </c>
      <c r="F839" s="39">
        <v>1101</v>
      </c>
      <c r="G839" s="43">
        <v>55.050000000000004</v>
      </c>
    </row>
    <row r="840" spans="1:7" x14ac:dyDescent="0.3">
      <c r="A840" s="39" t="s">
        <v>8</v>
      </c>
      <c r="B840" s="39" t="s">
        <v>48</v>
      </c>
      <c r="C840" s="40">
        <v>1210</v>
      </c>
      <c r="D840" s="41">
        <v>43956</v>
      </c>
      <c r="E840" s="42" t="s">
        <v>10</v>
      </c>
      <c r="F840" s="39">
        <v>2276</v>
      </c>
      <c r="G840" s="43">
        <v>113.80000000000001</v>
      </c>
    </row>
    <row r="841" spans="1:7" x14ac:dyDescent="0.3">
      <c r="A841" s="39" t="s">
        <v>8</v>
      </c>
      <c r="B841" s="39" t="s">
        <v>49</v>
      </c>
      <c r="C841" s="40">
        <v>1008</v>
      </c>
      <c r="D841" s="41">
        <v>44114</v>
      </c>
      <c r="E841" s="42" t="s">
        <v>10</v>
      </c>
      <c r="F841" s="39">
        <v>2966</v>
      </c>
      <c r="G841" s="43">
        <v>148.30000000000001</v>
      </c>
    </row>
    <row r="842" spans="1:7" x14ac:dyDescent="0.3">
      <c r="A842" s="39" t="s">
        <v>8</v>
      </c>
      <c r="B842" s="39" t="s">
        <v>50</v>
      </c>
      <c r="C842" s="40">
        <v>1001</v>
      </c>
      <c r="D842" s="41">
        <v>44146</v>
      </c>
      <c r="E842" s="42" t="s">
        <v>10</v>
      </c>
      <c r="F842" s="39">
        <v>1236</v>
      </c>
      <c r="G842" s="43">
        <v>61.800000000000004</v>
      </c>
    </row>
    <row r="843" spans="1:7" x14ac:dyDescent="0.3">
      <c r="A843" s="39" t="s">
        <v>8</v>
      </c>
      <c r="B843" s="39" t="s">
        <v>51</v>
      </c>
      <c r="C843" s="40">
        <v>1210</v>
      </c>
      <c r="D843" s="41">
        <v>44146</v>
      </c>
      <c r="E843" s="42" t="s">
        <v>10</v>
      </c>
      <c r="F843" s="39">
        <v>941</v>
      </c>
      <c r="G843" s="43">
        <v>47.050000000000004</v>
      </c>
    </row>
    <row r="844" spans="1:7" x14ac:dyDescent="0.3">
      <c r="A844" s="39" t="s">
        <v>8</v>
      </c>
      <c r="B844" s="39" t="s">
        <v>52</v>
      </c>
      <c r="C844" s="40">
        <v>1001</v>
      </c>
      <c r="D844" s="41">
        <v>44177</v>
      </c>
      <c r="E844" s="42" t="s">
        <v>10</v>
      </c>
      <c r="F844" s="39">
        <v>1916</v>
      </c>
      <c r="G844" s="43">
        <v>95.800000000000011</v>
      </c>
    </row>
    <row r="845" spans="1:7" x14ac:dyDescent="0.3">
      <c r="A845" s="39" t="s">
        <v>8</v>
      </c>
      <c r="B845" s="39" t="s">
        <v>53</v>
      </c>
      <c r="C845" s="40">
        <v>1008</v>
      </c>
      <c r="D845" s="41">
        <v>43925</v>
      </c>
      <c r="E845" s="42" t="s">
        <v>10</v>
      </c>
      <c r="F845" s="39">
        <v>4243.5</v>
      </c>
      <c r="G845" s="43">
        <v>212.17500000000001</v>
      </c>
    </row>
    <row r="846" spans="1:7" x14ac:dyDescent="0.3">
      <c r="A846" s="39" t="s">
        <v>8</v>
      </c>
      <c r="B846" s="39" t="s">
        <v>54</v>
      </c>
      <c r="C846" s="40">
        <v>1001</v>
      </c>
      <c r="D846" s="41">
        <v>43925</v>
      </c>
      <c r="E846" s="42" t="s">
        <v>10</v>
      </c>
      <c r="F846" s="39">
        <v>2580</v>
      </c>
      <c r="G846" s="43">
        <v>129</v>
      </c>
    </row>
    <row r="847" spans="1:7" x14ac:dyDescent="0.3">
      <c r="A847" s="39" t="s">
        <v>8</v>
      </c>
      <c r="B847" s="39" t="s">
        <v>55</v>
      </c>
      <c r="C847" s="40">
        <v>1008</v>
      </c>
      <c r="D847" s="41">
        <v>43988</v>
      </c>
      <c r="E847" s="42" t="s">
        <v>10</v>
      </c>
      <c r="F847" s="39">
        <v>689</v>
      </c>
      <c r="G847" s="43">
        <v>34.450000000000003</v>
      </c>
    </row>
    <row r="848" spans="1:7" x14ac:dyDescent="0.3">
      <c r="A848" s="39" t="s">
        <v>8</v>
      </c>
      <c r="B848" s="39" t="s">
        <v>56</v>
      </c>
      <c r="C848" s="40">
        <v>1001</v>
      </c>
      <c r="D848" s="41">
        <v>44083</v>
      </c>
      <c r="E848" s="42" t="s">
        <v>10</v>
      </c>
      <c r="F848" s="39">
        <v>1947</v>
      </c>
      <c r="G848" s="43">
        <v>97.350000000000009</v>
      </c>
    </row>
    <row r="849" spans="1:7" x14ac:dyDescent="0.3">
      <c r="A849" s="39" t="s">
        <v>8</v>
      </c>
      <c r="B849" s="39"/>
      <c r="C849" s="40">
        <v>1008</v>
      </c>
      <c r="D849" s="41">
        <v>44177</v>
      </c>
      <c r="E849" s="42" t="s">
        <v>10</v>
      </c>
      <c r="F849" s="39">
        <v>908</v>
      </c>
      <c r="G849" s="43">
        <v>45.400000000000006</v>
      </c>
    </row>
    <row r="850" spans="1:7" x14ac:dyDescent="0.3">
      <c r="A850" s="39" t="s">
        <v>8</v>
      </c>
      <c r="B850" s="39" t="s">
        <v>57</v>
      </c>
      <c r="C850" s="40">
        <v>1310</v>
      </c>
      <c r="D850" s="41">
        <v>43863</v>
      </c>
      <c r="E850" s="42" t="s">
        <v>10</v>
      </c>
      <c r="F850" s="39">
        <v>1958</v>
      </c>
      <c r="G850" s="43">
        <v>97.9</v>
      </c>
    </row>
    <row r="851" spans="1:7" x14ac:dyDescent="0.3">
      <c r="A851" s="39" t="s">
        <v>8</v>
      </c>
      <c r="B851" s="39" t="s">
        <v>58</v>
      </c>
      <c r="C851" s="40">
        <v>1310</v>
      </c>
      <c r="D851" s="41">
        <v>43988</v>
      </c>
      <c r="E851" s="42" t="s">
        <v>10</v>
      </c>
      <c r="F851" s="39">
        <v>1901</v>
      </c>
      <c r="G851" s="43">
        <v>95.050000000000011</v>
      </c>
    </row>
    <row r="852" spans="1:7" x14ac:dyDescent="0.3">
      <c r="A852" s="39" t="s">
        <v>8</v>
      </c>
      <c r="B852" s="39" t="s">
        <v>59</v>
      </c>
      <c r="C852" s="40">
        <v>1210</v>
      </c>
      <c r="D852" s="41">
        <v>44083</v>
      </c>
      <c r="E852" s="42" t="s">
        <v>10</v>
      </c>
      <c r="F852" s="39">
        <v>544</v>
      </c>
      <c r="G852" s="43">
        <v>27.200000000000003</v>
      </c>
    </row>
    <row r="853" spans="1:7" x14ac:dyDescent="0.3">
      <c r="A853" s="39" t="s">
        <v>8</v>
      </c>
      <c r="B853" s="39" t="s">
        <v>60</v>
      </c>
      <c r="C853" s="40">
        <v>1210</v>
      </c>
      <c r="D853" s="41">
        <v>44083</v>
      </c>
      <c r="E853" s="42" t="s">
        <v>10</v>
      </c>
      <c r="F853" s="39">
        <v>1797</v>
      </c>
      <c r="G853" s="43">
        <v>89.850000000000009</v>
      </c>
    </row>
    <row r="854" spans="1:7" x14ac:dyDescent="0.3">
      <c r="A854" s="39" t="s">
        <v>8</v>
      </c>
      <c r="B854" s="39" t="s">
        <v>61</v>
      </c>
      <c r="C854" s="40">
        <v>1310</v>
      </c>
      <c r="D854" s="41">
        <v>44177</v>
      </c>
      <c r="E854" s="42" t="s">
        <v>10</v>
      </c>
      <c r="F854" s="39">
        <v>1287</v>
      </c>
      <c r="G854" s="43">
        <v>64.350000000000009</v>
      </c>
    </row>
    <row r="855" spans="1:7" x14ac:dyDescent="0.3">
      <c r="A855" s="39" t="s">
        <v>8</v>
      </c>
      <c r="B855" s="39" t="s">
        <v>62</v>
      </c>
      <c r="C855" s="40">
        <v>1001</v>
      </c>
      <c r="D855" s="41">
        <v>44177</v>
      </c>
      <c r="E855" s="42" t="s">
        <v>10</v>
      </c>
      <c r="F855" s="39">
        <v>1706</v>
      </c>
      <c r="G855" s="43">
        <v>85.300000000000011</v>
      </c>
    </row>
    <row r="856" spans="1:7" x14ac:dyDescent="0.3">
      <c r="A856" s="39" t="s">
        <v>8</v>
      </c>
      <c r="B856" s="39" t="s">
        <v>63</v>
      </c>
      <c r="C856" s="40">
        <v>1004</v>
      </c>
      <c r="D856" s="41">
        <v>43831</v>
      </c>
      <c r="E856" s="42" t="s">
        <v>10</v>
      </c>
      <c r="F856" s="39">
        <v>2434.5</v>
      </c>
      <c r="G856" s="43">
        <v>121.72500000000001</v>
      </c>
    </row>
    <row r="857" spans="1:7" x14ac:dyDescent="0.3">
      <c r="A857" s="39" t="s">
        <v>8</v>
      </c>
      <c r="B857" s="39" t="s">
        <v>64</v>
      </c>
      <c r="C857" s="40">
        <v>1004</v>
      </c>
      <c r="D857" s="41">
        <v>43893</v>
      </c>
      <c r="E857" s="42" t="s">
        <v>10</v>
      </c>
      <c r="F857" s="39">
        <v>1774</v>
      </c>
      <c r="G857" s="43">
        <v>88.7</v>
      </c>
    </row>
    <row r="858" spans="1:7" x14ac:dyDescent="0.3">
      <c r="A858" s="39" t="s">
        <v>8</v>
      </c>
      <c r="B858" s="39" t="s">
        <v>65</v>
      </c>
      <c r="C858" s="40">
        <v>1001</v>
      </c>
      <c r="D858" s="41">
        <v>43988</v>
      </c>
      <c r="E858" s="42" t="s">
        <v>10</v>
      </c>
      <c r="F858" s="39">
        <v>1901</v>
      </c>
      <c r="G858" s="43">
        <v>95.050000000000011</v>
      </c>
    </row>
    <row r="859" spans="1:7" x14ac:dyDescent="0.3">
      <c r="A859" s="39" t="s">
        <v>8</v>
      </c>
      <c r="B859" s="39" t="s">
        <v>66</v>
      </c>
      <c r="C859" s="40">
        <v>1210</v>
      </c>
      <c r="D859" s="41">
        <v>43988</v>
      </c>
      <c r="E859" s="42" t="s">
        <v>10</v>
      </c>
      <c r="F859" s="39">
        <v>689</v>
      </c>
      <c r="G859" s="43">
        <v>34.450000000000003</v>
      </c>
    </row>
    <row r="860" spans="1:7" x14ac:dyDescent="0.3">
      <c r="A860" s="39" t="s">
        <v>8</v>
      </c>
      <c r="B860" s="39" t="s">
        <v>67</v>
      </c>
      <c r="C860" s="40">
        <v>1210</v>
      </c>
      <c r="D860" s="41">
        <v>43988</v>
      </c>
      <c r="E860" s="42" t="s">
        <v>10</v>
      </c>
      <c r="F860" s="39">
        <v>1570</v>
      </c>
      <c r="G860" s="43">
        <v>78.5</v>
      </c>
    </row>
    <row r="861" spans="1:7" x14ac:dyDescent="0.3">
      <c r="A861" s="39" t="s">
        <v>8</v>
      </c>
      <c r="B861" s="39" t="s">
        <v>68</v>
      </c>
      <c r="C861" s="40">
        <v>1210</v>
      </c>
      <c r="D861" s="41">
        <v>44019</v>
      </c>
      <c r="E861" s="42" t="s">
        <v>10</v>
      </c>
      <c r="F861" s="39">
        <v>1369.5</v>
      </c>
      <c r="G861" s="43">
        <v>68.475000000000009</v>
      </c>
    </row>
    <row r="862" spans="1:7" x14ac:dyDescent="0.3">
      <c r="A862" s="39" t="s">
        <v>8</v>
      </c>
      <c r="B862" s="39" t="s">
        <v>69</v>
      </c>
      <c r="C862" s="40">
        <v>1001</v>
      </c>
      <c r="D862" s="41">
        <v>44114</v>
      </c>
      <c r="E862" s="42" t="s">
        <v>10</v>
      </c>
      <c r="F862" s="39">
        <v>2009</v>
      </c>
      <c r="G862" s="43">
        <v>100.45</v>
      </c>
    </row>
    <row r="863" spans="1:7" x14ac:dyDescent="0.3">
      <c r="A863" s="39" t="s">
        <v>8</v>
      </c>
      <c r="B863" s="39" t="s">
        <v>70</v>
      </c>
      <c r="C863" s="40">
        <v>1004</v>
      </c>
      <c r="D863" s="41">
        <v>44114</v>
      </c>
      <c r="E863" s="42" t="s">
        <v>10</v>
      </c>
      <c r="F863" s="39">
        <v>1945</v>
      </c>
      <c r="G863" s="43">
        <v>97.25</v>
      </c>
    </row>
    <row r="864" spans="1:7" x14ac:dyDescent="0.3">
      <c r="A864" s="39" t="s">
        <v>8</v>
      </c>
      <c r="B864" s="39" t="s">
        <v>71</v>
      </c>
      <c r="C864" s="40">
        <v>1001</v>
      </c>
      <c r="D864" s="41">
        <v>44177</v>
      </c>
      <c r="E864" s="42" t="s">
        <v>10</v>
      </c>
      <c r="F864" s="39">
        <v>1287</v>
      </c>
      <c r="G864" s="43">
        <v>64.350000000000009</v>
      </c>
    </row>
    <row r="865" spans="1:7" x14ac:dyDescent="0.3">
      <c r="A865" s="39" t="s">
        <v>8</v>
      </c>
      <c r="B865" s="39" t="s">
        <v>72</v>
      </c>
      <c r="C865" s="40">
        <v>1310</v>
      </c>
      <c r="D865" s="41">
        <v>44177</v>
      </c>
      <c r="E865" s="42" t="s">
        <v>10</v>
      </c>
      <c r="F865" s="39">
        <v>1706</v>
      </c>
      <c r="G865" s="43">
        <v>85.300000000000011</v>
      </c>
    </row>
    <row r="866" spans="1:7" x14ac:dyDescent="0.3">
      <c r="A866" s="39" t="s">
        <v>8</v>
      </c>
      <c r="B866" s="39" t="s">
        <v>73</v>
      </c>
      <c r="C866" s="40">
        <v>1001</v>
      </c>
      <c r="D866" s="41">
        <v>44114</v>
      </c>
      <c r="E866" s="42" t="s">
        <v>10</v>
      </c>
      <c r="F866" s="39">
        <v>2009</v>
      </c>
      <c r="G866" s="43">
        <v>100.45</v>
      </c>
    </row>
    <row r="867" spans="1:7" x14ac:dyDescent="0.3">
      <c r="A867" s="39" t="s">
        <v>8</v>
      </c>
      <c r="B867" s="39" t="s">
        <v>74</v>
      </c>
      <c r="C867" s="40">
        <v>1004</v>
      </c>
      <c r="D867" s="41">
        <v>43863</v>
      </c>
      <c r="E867" s="42" t="s">
        <v>10</v>
      </c>
      <c r="F867" s="39">
        <v>2844</v>
      </c>
      <c r="G867" s="43">
        <v>142.20000000000002</v>
      </c>
    </row>
    <row r="868" spans="1:7" x14ac:dyDescent="0.3">
      <c r="A868" s="39" t="s">
        <v>8</v>
      </c>
      <c r="B868" s="39" t="s">
        <v>75</v>
      </c>
      <c r="C868" s="40">
        <v>1004</v>
      </c>
      <c r="D868" s="41">
        <v>43925</v>
      </c>
      <c r="E868" s="42" t="s">
        <v>10</v>
      </c>
      <c r="F868" s="39">
        <v>1916</v>
      </c>
      <c r="G868" s="43">
        <v>95.800000000000011</v>
      </c>
    </row>
    <row r="869" spans="1:7" x14ac:dyDescent="0.3">
      <c r="A869" s="39" t="s">
        <v>8</v>
      </c>
      <c r="B869" s="39" t="s">
        <v>76</v>
      </c>
      <c r="C869" s="40">
        <v>1001</v>
      </c>
      <c r="D869" s="41">
        <v>43988</v>
      </c>
      <c r="E869" s="42" t="s">
        <v>10</v>
      </c>
      <c r="F869" s="39">
        <v>1570</v>
      </c>
      <c r="G869" s="43">
        <v>78.5</v>
      </c>
    </row>
    <row r="870" spans="1:7" x14ac:dyDescent="0.3">
      <c r="A870" s="39" t="s">
        <v>8</v>
      </c>
      <c r="B870" s="39" t="s">
        <v>243</v>
      </c>
      <c r="C870" s="40">
        <v>1001</v>
      </c>
      <c r="D870" s="41">
        <v>44051</v>
      </c>
      <c r="E870" s="42" t="s">
        <v>10</v>
      </c>
      <c r="F870" s="39">
        <v>1874</v>
      </c>
      <c r="G870" s="43">
        <v>93.7</v>
      </c>
    </row>
    <row r="871" spans="1:7" x14ac:dyDescent="0.3">
      <c r="A871" s="39" t="s">
        <v>8</v>
      </c>
      <c r="B871" s="39" t="s">
        <v>77</v>
      </c>
      <c r="C871" s="40">
        <v>1310</v>
      </c>
      <c r="D871" s="41">
        <v>44051</v>
      </c>
      <c r="E871" s="42" t="s">
        <v>10</v>
      </c>
      <c r="F871" s="39">
        <v>1642</v>
      </c>
      <c r="G871" s="43">
        <v>82.100000000000009</v>
      </c>
    </row>
    <row r="872" spans="1:7" x14ac:dyDescent="0.3">
      <c r="A872" s="39" t="s">
        <v>8</v>
      </c>
      <c r="B872" s="39" t="s">
        <v>244</v>
      </c>
      <c r="C872" s="40">
        <v>1210</v>
      </c>
      <c r="D872" s="41">
        <v>44114</v>
      </c>
      <c r="E872" s="42" t="s">
        <v>10</v>
      </c>
      <c r="F872" s="39">
        <v>1945</v>
      </c>
      <c r="G872" s="43">
        <v>97.25</v>
      </c>
    </row>
    <row r="873" spans="1:7" x14ac:dyDescent="0.3">
      <c r="A873" s="39" t="s">
        <v>8</v>
      </c>
      <c r="B873" s="39" t="s">
        <v>78</v>
      </c>
      <c r="C873" s="40">
        <v>1310</v>
      </c>
      <c r="D873" s="41">
        <v>43956</v>
      </c>
      <c r="E873" s="42" t="s">
        <v>10</v>
      </c>
      <c r="F873" s="39">
        <v>831</v>
      </c>
      <c r="G873" s="43">
        <v>41.550000000000004</v>
      </c>
    </row>
    <row r="874" spans="1:7" x14ac:dyDescent="0.3">
      <c r="A874" s="39" t="s">
        <v>8</v>
      </c>
      <c r="B874" s="39" t="s">
        <v>245</v>
      </c>
      <c r="C874" s="40">
        <v>1004</v>
      </c>
      <c r="D874" s="41">
        <v>44083</v>
      </c>
      <c r="E874" s="42" t="s">
        <v>10</v>
      </c>
      <c r="F874" s="39">
        <v>1760</v>
      </c>
      <c r="G874" s="43">
        <v>88</v>
      </c>
    </row>
    <row r="875" spans="1:7" x14ac:dyDescent="0.3">
      <c r="A875" s="39" t="s">
        <v>8</v>
      </c>
      <c r="B875" s="39" t="s">
        <v>79</v>
      </c>
      <c r="C875" s="40">
        <v>1310</v>
      </c>
      <c r="D875" s="41">
        <v>43925</v>
      </c>
      <c r="E875" s="42" t="s">
        <v>10</v>
      </c>
      <c r="F875" s="39">
        <v>3850.5</v>
      </c>
      <c r="G875" s="43">
        <v>192.52500000000001</v>
      </c>
    </row>
    <row r="876" spans="1:7" x14ac:dyDescent="0.3">
      <c r="A876" s="39" t="s">
        <v>8</v>
      </c>
      <c r="B876" s="39" t="s">
        <v>80</v>
      </c>
      <c r="C876" s="40">
        <v>1008</v>
      </c>
      <c r="D876" s="41">
        <v>43831</v>
      </c>
      <c r="E876" s="42" t="s">
        <v>10</v>
      </c>
      <c r="F876" s="39">
        <v>2479</v>
      </c>
      <c r="G876" s="43">
        <v>123.95</v>
      </c>
    </row>
    <row r="877" spans="1:7" x14ac:dyDescent="0.3">
      <c r="A877" s="39" t="s">
        <v>8</v>
      </c>
      <c r="B877" s="39" t="s">
        <v>81</v>
      </c>
      <c r="C877" s="40">
        <v>1004</v>
      </c>
      <c r="D877" s="41">
        <v>44114</v>
      </c>
      <c r="E877" s="42" t="s">
        <v>10</v>
      </c>
      <c r="F877" s="39">
        <v>2031</v>
      </c>
      <c r="G877" s="43">
        <v>101.55000000000001</v>
      </c>
    </row>
    <row r="878" spans="1:7" x14ac:dyDescent="0.3">
      <c r="A878" s="39" t="s">
        <v>8</v>
      </c>
      <c r="B878" s="39" t="s">
        <v>82</v>
      </c>
      <c r="C878" s="40">
        <v>1008</v>
      </c>
      <c r="D878" s="41">
        <v>44114</v>
      </c>
      <c r="E878" s="42" t="s">
        <v>10</v>
      </c>
      <c r="F878" s="39">
        <v>2031</v>
      </c>
      <c r="G878" s="43">
        <v>101.55000000000001</v>
      </c>
    </row>
    <row r="879" spans="1:7" x14ac:dyDescent="0.3">
      <c r="A879" s="39" t="s">
        <v>8</v>
      </c>
      <c r="B879" s="39" t="s">
        <v>83</v>
      </c>
      <c r="C879" s="40">
        <v>1001</v>
      </c>
      <c r="D879" s="41">
        <v>44177</v>
      </c>
      <c r="E879" s="42" t="s">
        <v>10</v>
      </c>
      <c r="F879" s="39">
        <v>2261</v>
      </c>
      <c r="G879" s="43">
        <v>113.05000000000001</v>
      </c>
    </row>
    <row r="880" spans="1:7" x14ac:dyDescent="0.3">
      <c r="A880" s="39" t="s">
        <v>8</v>
      </c>
      <c r="B880" s="39" t="s">
        <v>84</v>
      </c>
      <c r="C880" s="40">
        <v>1004</v>
      </c>
      <c r="D880" s="41">
        <v>44083</v>
      </c>
      <c r="E880" s="42" t="s">
        <v>10</v>
      </c>
      <c r="F880" s="39">
        <v>736</v>
      </c>
      <c r="G880" s="43">
        <v>36.800000000000004</v>
      </c>
    </row>
    <row r="881" spans="1:7" x14ac:dyDescent="0.3">
      <c r="A881" s="39" t="s">
        <v>8</v>
      </c>
      <c r="B881" s="39" t="s">
        <v>85</v>
      </c>
      <c r="C881" s="40">
        <v>1004</v>
      </c>
      <c r="D881" s="41">
        <v>44114</v>
      </c>
      <c r="E881" s="42" t="s">
        <v>10</v>
      </c>
      <c r="F881" s="39">
        <v>2851</v>
      </c>
      <c r="G881" s="43">
        <v>142.55000000000001</v>
      </c>
    </row>
    <row r="882" spans="1:7" x14ac:dyDescent="0.3">
      <c r="A882" s="39" t="s">
        <v>8</v>
      </c>
      <c r="B882" s="39" t="s">
        <v>86</v>
      </c>
      <c r="C882" s="40">
        <v>1310</v>
      </c>
      <c r="D882" s="41">
        <v>44114</v>
      </c>
      <c r="E882" s="42" t="s">
        <v>10</v>
      </c>
      <c r="F882" s="39">
        <v>2021</v>
      </c>
      <c r="G882" s="43">
        <v>101.05000000000001</v>
      </c>
    </row>
    <row r="883" spans="1:7" x14ac:dyDescent="0.3">
      <c r="A883" s="39" t="s">
        <v>8</v>
      </c>
      <c r="B883" s="39" t="s">
        <v>87</v>
      </c>
      <c r="C883" s="40">
        <v>1004</v>
      </c>
      <c r="D883" s="41">
        <v>44177</v>
      </c>
      <c r="E883" s="42" t="s">
        <v>10</v>
      </c>
      <c r="F883" s="39">
        <v>274</v>
      </c>
      <c r="G883" s="43">
        <v>13.700000000000001</v>
      </c>
    </row>
    <row r="884" spans="1:7" x14ac:dyDescent="0.3">
      <c r="A884" s="39" t="s">
        <v>8</v>
      </c>
      <c r="B884" s="39" t="s">
        <v>246</v>
      </c>
      <c r="C884" s="40">
        <v>1004</v>
      </c>
      <c r="D884" s="41">
        <v>43893</v>
      </c>
      <c r="E884" s="42" t="s">
        <v>10</v>
      </c>
      <c r="F884" s="39">
        <v>1967</v>
      </c>
      <c r="G884" s="43">
        <v>98.350000000000009</v>
      </c>
    </row>
    <row r="885" spans="1:7" x14ac:dyDescent="0.3">
      <c r="A885" s="39" t="s">
        <v>8</v>
      </c>
      <c r="B885" s="39" t="s">
        <v>88</v>
      </c>
      <c r="C885" s="40">
        <v>1004</v>
      </c>
      <c r="D885" s="41">
        <v>44051</v>
      </c>
      <c r="E885" s="42" t="s">
        <v>10</v>
      </c>
      <c r="F885" s="39">
        <v>1859</v>
      </c>
      <c r="G885" s="43">
        <v>92.95</v>
      </c>
    </row>
    <row r="886" spans="1:7" x14ac:dyDescent="0.3">
      <c r="A886" s="39" t="s">
        <v>8</v>
      </c>
      <c r="B886" s="39" t="s">
        <v>89</v>
      </c>
      <c r="C886" s="40">
        <v>1008</v>
      </c>
      <c r="D886" s="41">
        <v>44114</v>
      </c>
      <c r="E886" s="42" t="s">
        <v>10</v>
      </c>
      <c r="F886" s="39">
        <v>2851</v>
      </c>
      <c r="G886" s="43">
        <v>142.55000000000001</v>
      </c>
    </row>
    <row r="887" spans="1:7" x14ac:dyDescent="0.3">
      <c r="A887" s="39" t="s">
        <v>8</v>
      </c>
      <c r="B887" s="39" t="s">
        <v>90</v>
      </c>
      <c r="C887" s="40">
        <v>1008</v>
      </c>
      <c r="D887" s="41">
        <v>44114</v>
      </c>
      <c r="E887" s="42" t="s">
        <v>10</v>
      </c>
      <c r="F887" s="39">
        <v>2021</v>
      </c>
      <c r="G887" s="43">
        <v>101.05000000000001</v>
      </c>
    </row>
    <row r="888" spans="1:7" x14ac:dyDescent="0.3">
      <c r="A888" s="39" t="s">
        <v>8</v>
      </c>
      <c r="B888" s="39" t="s">
        <v>91</v>
      </c>
      <c r="C888" s="40">
        <v>1004</v>
      </c>
      <c r="D888" s="41">
        <v>44177</v>
      </c>
      <c r="E888" s="42" t="s">
        <v>10</v>
      </c>
      <c r="F888" s="39">
        <v>1138</v>
      </c>
      <c r="G888" s="43">
        <v>56.900000000000006</v>
      </c>
    </row>
    <row r="889" spans="1:7" x14ac:dyDescent="0.3">
      <c r="A889" s="39" t="s">
        <v>8</v>
      </c>
      <c r="B889" s="39" t="s">
        <v>92</v>
      </c>
      <c r="C889" s="40">
        <v>1210</v>
      </c>
      <c r="D889" s="41">
        <v>43831</v>
      </c>
      <c r="E889" s="42" t="s">
        <v>10</v>
      </c>
      <c r="F889" s="39">
        <v>4251</v>
      </c>
      <c r="G889" s="43">
        <v>212.55</v>
      </c>
    </row>
    <row r="890" spans="1:7" x14ac:dyDescent="0.3">
      <c r="A890" s="39" t="s">
        <v>8</v>
      </c>
      <c r="B890" s="39" t="s">
        <v>93</v>
      </c>
      <c r="C890" s="40">
        <v>1008</v>
      </c>
      <c r="D890" s="41">
        <v>43893</v>
      </c>
      <c r="E890" s="42" t="s">
        <v>10</v>
      </c>
      <c r="F890" s="39">
        <v>795</v>
      </c>
      <c r="G890" s="43">
        <v>39.75</v>
      </c>
    </row>
    <row r="891" spans="1:7" x14ac:dyDescent="0.3">
      <c r="A891" s="39" t="s">
        <v>8</v>
      </c>
      <c r="B891" s="39" t="s">
        <v>94</v>
      </c>
      <c r="C891" s="40">
        <v>1210</v>
      </c>
      <c r="D891" s="41">
        <v>43925</v>
      </c>
      <c r="E891" s="42" t="s">
        <v>10</v>
      </c>
      <c r="F891" s="39">
        <v>1414.5</v>
      </c>
      <c r="G891" s="43">
        <v>70.725000000000009</v>
      </c>
    </row>
    <row r="892" spans="1:7" x14ac:dyDescent="0.3">
      <c r="A892" s="39" t="s">
        <v>8</v>
      </c>
      <c r="B892" s="39" t="s">
        <v>95</v>
      </c>
      <c r="C892" s="40">
        <v>1004</v>
      </c>
      <c r="D892" s="41">
        <v>43956</v>
      </c>
      <c r="E892" s="42" t="s">
        <v>10</v>
      </c>
      <c r="F892" s="39">
        <v>2918</v>
      </c>
      <c r="G892" s="43">
        <v>145.9</v>
      </c>
    </row>
    <row r="893" spans="1:7" x14ac:dyDescent="0.3">
      <c r="A893" s="39" t="s">
        <v>8</v>
      </c>
      <c r="B893" s="39" t="s">
        <v>96</v>
      </c>
      <c r="C893" s="40">
        <v>1001</v>
      </c>
      <c r="D893" s="41">
        <v>44019</v>
      </c>
      <c r="E893" s="42" t="s">
        <v>10</v>
      </c>
      <c r="F893" s="39">
        <v>3450</v>
      </c>
      <c r="G893" s="43">
        <v>172.5</v>
      </c>
    </row>
    <row r="894" spans="1:7" x14ac:dyDescent="0.3">
      <c r="A894" s="39" t="s">
        <v>8</v>
      </c>
      <c r="B894" s="39" t="s">
        <v>97</v>
      </c>
      <c r="C894" s="40">
        <v>1004</v>
      </c>
      <c r="D894" s="41">
        <v>44019</v>
      </c>
      <c r="E894" s="42" t="s">
        <v>10</v>
      </c>
      <c r="F894" s="39">
        <v>2988</v>
      </c>
      <c r="G894" s="43">
        <v>149.4</v>
      </c>
    </row>
    <row r="895" spans="1:7" x14ac:dyDescent="0.3">
      <c r="A895" s="39" t="s">
        <v>8</v>
      </c>
      <c r="B895" s="39" t="s">
        <v>98</v>
      </c>
      <c r="C895" s="40">
        <v>1310</v>
      </c>
      <c r="D895" s="41">
        <v>44083</v>
      </c>
      <c r="E895" s="42" t="s">
        <v>20</v>
      </c>
      <c r="F895" s="39">
        <v>218</v>
      </c>
      <c r="G895" s="43">
        <v>10.9</v>
      </c>
    </row>
    <row r="896" spans="1:7" x14ac:dyDescent="0.3">
      <c r="A896" s="39" t="s">
        <v>8</v>
      </c>
      <c r="B896" s="39" t="s">
        <v>99</v>
      </c>
      <c r="C896" s="40">
        <v>1210</v>
      </c>
      <c r="D896" s="41">
        <v>44083</v>
      </c>
      <c r="E896" s="42" t="s">
        <v>10</v>
      </c>
      <c r="F896" s="39">
        <v>2074</v>
      </c>
      <c r="G896" s="43">
        <v>103.7</v>
      </c>
    </row>
    <row r="897" spans="1:7" x14ac:dyDescent="0.3">
      <c r="A897" s="39" t="s">
        <v>8</v>
      </c>
      <c r="B897" s="39" t="s">
        <v>100</v>
      </c>
      <c r="C897" s="40">
        <v>1001</v>
      </c>
      <c r="D897" s="41">
        <v>44083</v>
      </c>
      <c r="E897" s="42" t="s">
        <v>10</v>
      </c>
      <c r="F897" s="39">
        <v>1056</v>
      </c>
      <c r="G897" s="43">
        <v>52.800000000000004</v>
      </c>
    </row>
    <row r="898" spans="1:7" x14ac:dyDescent="0.3">
      <c r="A898" s="39" t="s">
        <v>8</v>
      </c>
      <c r="B898" s="39" t="s">
        <v>101</v>
      </c>
      <c r="C898" s="40">
        <v>1001</v>
      </c>
      <c r="D898" s="41">
        <v>44114</v>
      </c>
      <c r="E898" s="42" t="s">
        <v>10</v>
      </c>
      <c r="F898" s="39">
        <v>671</v>
      </c>
      <c r="G898" s="43">
        <v>33.550000000000004</v>
      </c>
    </row>
    <row r="899" spans="1:7" x14ac:dyDescent="0.3">
      <c r="A899" s="39" t="s">
        <v>8</v>
      </c>
      <c r="B899" s="39" t="s">
        <v>102</v>
      </c>
      <c r="C899" s="40">
        <v>1310</v>
      </c>
      <c r="D899" s="41">
        <v>44114</v>
      </c>
      <c r="E899" s="42" t="s">
        <v>10</v>
      </c>
      <c r="F899" s="39">
        <v>1514</v>
      </c>
      <c r="G899" s="43">
        <v>75.7</v>
      </c>
    </row>
    <row r="900" spans="1:7" x14ac:dyDescent="0.3">
      <c r="A900" s="39" t="s">
        <v>8</v>
      </c>
      <c r="B900" s="39" t="s">
        <v>103</v>
      </c>
      <c r="C900" s="40">
        <v>1001</v>
      </c>
      <c r="D900" s="41">
        <v>44177</v>
      </c>
      <c r="E900" s="42" t="s">
        <v>10</v>
      </c>
      <c r="F900" s="39">
        <v>274</v>
      </c>
      <c r="G900" s="43">
        <v>13.700000000000001</v>
      </c>
    </row>
    <row r="901" spans="1:7" x14ac:dyDescent="0.3">
      <c r="A901" s="39" t="s">
        <v>8</v>
      </c>
      <c r="B901" s="39" t="s">
        <v>104</v>
      </c>
      <c r="C901" s="40">
        <v>1001</v>
      </c>
      <c r="D901" s="41">
        <v>44177</v>
      </c>
      <c r="E901" s="42" t="s">
        <v>10</v>
      </c>
      <c r="F901" s="39">
        <v>1138</v>
      </c>
      <c r="G901" s="43">
        <v>56.900000000000006</v>
      </c>
    </row>
    <row r="902" spans="1:7" x14ac:dyDescent="0.3">
      <c r="A902" s="39" t="s">
        <v>8</v>
      </c>
      <c r="B902" s="39" t="s">
        <v>105</v>
      </c>
      <c r="C902" s="40">
        <v>1210</v>
      </c>
      <c r="D902" s="41">
        <v>43893</v>
      </c>
      <c r="E902" s="42" t="s">
        <v>10</v>
      </c>
      <c r="F902" s="39">
        <v>1465</v>
      </c>
      <c r="G902" s="43">
        <v>73.25</v>
      </c>
    </row>
    <row r="903" spans="1:7" x14ac:dyDescent="0.3">
      <c r="A903" s="39" t="s">
        <v>8</v>
      </c>
      <c r="B903" s="39" t="s">
        <v>106</v>
      </c>
      <c r="C903" s="40">
        <v>1310</v>
      </c>
      <c r="D903" s="41">
        <v>44083</v>
      </c>
      <c r="E903" s="42" t="s">
        <v>10</v>
      </c>
      <c r="F903" s="39">
        <v>2646</v>
      </c>
      <c r="G903" s="43">
        <v>132.30000000000001</v>
      </c>
    </row>
    <row r="904" spans="1:7" x14ac:dyDescent="0.3">
      <c r="A904" s="39" t="s">
        <v>8</v>
      </c>
      <c r="B904" s="39" t="s">
        <v>107</v>
      </c>
      <c r="C904" s="40">
        <v>1004</v>
      </c>
      <c r="D904" s="41">
        <v>44114</v>
      </c>
      <c r="E904" s="42" t="s">
        <v>10</v>
      </c>
      <c r="F904" s="39">
        <v>2177</v>
      </c>
      <c r="G904" s="43">
        <v>108.85000000000001</v>
      </c>
    </row>
    <row r="905" spans="1:7" x14ac:dyDescent="0.3">
      <c r="A905" s="39" t="s">
        <v>8</v>
      </c>
      <c r="B905" s="39" t="s">
        <v>108</v>
      </c>
      <c r="C905" s="40">
        <v>1004</v>
      </c>
      <c r="D905" s="41">
        <v>43956</v>
      </c>
      <c r="E905" s="42" t="s">
        <v>10</v>
      </c>
      <c r="F905" s="39">
        <v>866</v>
      </c>
      <c r="G905" s="43">
        <v>43.300000000000004</v>
      </c>
    </row>
    <row r="906" spans="1:7" x14ac:dyDescent="0.3">
      <c r="A906" s="39" t="s">
        <v>8</v>
      </c>
      <c r="B906" s="39" t="s">
        <v>109</v>
      </c>
      <c r="C906" s="40">
        <v>1001</v>
      </c>
      <c r="D906" s="41">
        <v>44083</v>
      </c>
      <c r="E906" s="42" t="s">
        <v>10</v>
      </c>
      <c r="F906" s="39">
        <v>349</v>
      </c>
      <c r="G906" s="43">
        <v>17.45</v>
      </c>
    </row>
    <row r="907" spans="1:7" x14ac:dyDescent="0.3">
      <c r="A907" s="39" t="s">
        <v>8</v>
      </c>
      <c r="B907" s="39" t="s">
        <v>110</v>
      </c>
      <c r="C907" s="40">
        <v>1310</v>
      </c>
      <c r="D907" s="41">
        <v>44114</v>
      </c>
      <c r="E907" s="42" t="s">
        <v>10</v>
      </c>
      <c r="F907" s="39">
        <v>2177</v>
      </c>
      <c r="G907" s="43">
        <v>108.85000000000001</v>
      </c>
    </row>
    <row r="908" spans="1:7" x14ac:dyDescent="0.3">
      <c r="A908" s="39" t="s">
        <v>8</v>
      </c>
      <c r="B908" s="39" t="s">
        <v>111</v>
      </c>
      <c r="C908" s="40">
        <v>1210</v>
      </c>
      <c r="D908" s="41">
        <v>44114</v>
      </c>
      <c r="E908" s="42" t="s">
        <v>10</v>
      </c>
      <c r="F908" s="39">
        <v>1514</v>
      </c>
      <c r="G908" s="43">
        <v>75.7</v>
      </c>
    </row>
    <row r="909" spans="1:7" x14ac:dyDescent="0.3">
      <c r="A909" s="39" t="s">
        <v>8</v>
      </c>
      <c r="B909" s="39" t="s">
        <v>112</v>
      </c>
      <c r="C909" s="40">
        <v>1008</v>
      </c>
      <c r="D909" s="41">
        <v>43863</v>
      </c>
      <c r="E909" s="42" t="s">
        <v>10</v>
      </c>
      <c r="F909" s="39">
        <v>1865</v>
      </c>
      <c r="G909" s="43">
        <v>93.25</v>
      </c>
    </row>
    <row r="910" spans="1:7" x14ac:dyDescent="0.3">
      <c r="A910" s="39" t="s">
        <v>8</v>
      </c>
      <c r="B910" s="39" t="s">
        <v>113</v>
      </c>
      <c r="C910" s="40">
        <v>1004</v>
      </c>
      <c r="D910" s="41">
        <v>43925</v>
      </c>
      <c r="E910" s="42" t="s">
        <v>10</v>
      </c>
      <c r="F910" s="39">
        <v>1074</v>
      </c>
      <c r="G910" s="43">
        <v>53.7</v>
      </c>
    </row>
    <row r="911" spans="1:7" x14ac:dyDescent="0.3">
      <c r="A911" s="39" t="s">
        <v>8</v>
      </c>
      <c r="B911" s="39" t="s">
        <v>114</v>
      </c>
      <c r="C911" s="40">
        <v>1001</v>
      </c>
      <c r="D911" s="41">
        <v>44083</v>
      </c>
      <c r="E911" s="42" t="s">
        <v>10</v>
      </c>
      <c r="F911" s="39">
        <v>1907</v>
      </c>
      <c r="G911" s="43">
        <v>95.350000000000009</v>
      </c>
    </row>
    <row r="912" spans="1:7" x14ac:dyDescent="0.3">
      <c r="A912" s="39" t="s">
        <v>8</v>
      </c>
      <c r="B912" s="39" t="s">
        <v>115</v>
      </c>
      <c r="C912" s="40">
        <v>1310</v>
      </c>
      <c r="D912" s="41">
        <v>44114</v>
      </c>
      <c r="E912" s="42" t="s">
        <v>10</v>
      </c>
      <c r="F912" s="39">
        <v>671</v>
      </c>
      <c r="G912" s="43">
        <v>33.550000000000004</v>
      </c>
    </row>
    <row r="913" spans="1:7" x14ac:dyDescent="0.3">
      <c r="A913" s="39" t="s">
        <v>8</v>
      </c>
      <c r="B913" s="39" t="s">
        <v>116</v>
      </c>
      <c r="C913" s="40">
        <v>1210</v>
      </c>
      <c r="D913" s="41">
        <v>44177</v>
      </c>
      <c r="E913" s="42" t="s">
        <v>10</v>
      </c>
      <c r="F913" s="39">
        <v>1778</v>
      </c>
      <c r="G913" s="43">
        <v>88.9</v>
      </c>
    </row>
    <row r="914" spans="1:7" x14ac:dyDescent="0.3">
      <c r="A914" s="39" t="s">
        <v>8</v>
      </c>
      <c r="B914" s="39" t="s">
        <v>117</v>
      </c>
      <c r="C914" s="40">
        <v>1001</v>
      </c>
      <c r="D914" s="41">
        <v>44114</v>
      </c>
      <c r="E914" s="42" t="s">
        <v>10</v>
      </c>
      <c r="F914" s="39">
        <v>1159</v>
      </c>
      <c r="G914" s="43">
        <v>57.95</v>
      </c>
    </row>
    <row r="915" spans="1:7" x14ac:dyDescent="0.3">
      <c r="A915" s="39" t="s">
        <v>8</v>
      </c>
      <c r="B915" s="39" t="s">
        <v>118</v>
      </c>
      <c r="C915" s="40">
        <v>1210</v>
      </c>
      <c r="D915" s="41">
        <v>43831</v>
      </c>
      <c r="E915" s="42" t="s">
        <v>10</v>
      </c>
      <c r="F915" s="39">
        <v>1372</v>
      </c>
      <c r="G915" s="43">
        <v>68.600000000000009</v>
      </c>
    </row>
    <row r="916" spans="1:7" x14ac:dyDescent="0.3">
      <c r="A916" s="39" t="s">
        <v>8</v>
      </c>
      <c r="B916" s="39" t="s">
        <v>119</v>
      </c>
      <c r="C916" s="40">
        <v>1310</v>
      </c>
      <c r="D916" s="41">
        <v>44083</v>
      </c>
      <c r="E916" s="42" t="s">
        <v>10</v>
      </c>
      <c r="F916" s="39">
        <v>2349</v>
      </c>
      <c r="G916" s="43">
        <v>117.45</v>
      </c>
    </row>
    <row r="917" spans="1:7" x14ac:dyDescent="0.3">
      <c r="A917" s="39" t="s">
        <v>8</v>
      </c>
      <c r="B917" s="39"/>
      <c r="C917" s="40">
        <v>1004</v>
      </c>
      <c r="D917" s="41">
        <v>44114</v>
      </c>
      <c r="E917" s="42" t="s">
        <v>10</v>
      </c>
      <c r="F917" s="39">
        <v>2689</v>
      </c>
      <c r="G917" s="43">
        <v>134.45000000000002</v>
      </c>
    </row>
    <row r="918" spans="1:7" x14ac:dyDescent="0.3">
      <c r="A918" s="39" t="s">
        <v>8</v>
      </c>
      <c r="B918" s="39" t="s">
        <v>120</v>
      </c>
      <c r="C918" s="40">
        <v>1310</v>
      </c>
      <c r="D918" s="41">
        <v>44177</v>
      </c>
      <c r="E918" s="42" t="s">
        <v>10</v>
      </c>
      <c r="F918" s="39">
        <v>2431</v>
      </c>
      <c r="G918" s="43">
        <v>121.55000000000001</v>
      </c>
    </row>
    <row r="919" spans="1:7" x14ac:dyDescent="0.3">
      <c r="A919" s="39" t="s">
        <v>8</v>
      </c>
      <c r="B919" s="39" t="s">
        <v>121</v>
      </c>
      <c r="C919" s="40">
        <v>1001</v>
      </c>
      <c r="D919" s="41">
        <v>44177</v>
      </c>
      <c r="E919" s="42" t="s">
        <v>10</v>
      </c>
      <c r="F919" s="39">
        <v>2431</v>
      </c>
      <c r="G919" s="43">
        <v>121.55000000000001</v>
      </c>
    </row>
    <row r="920" spans="1:7" x14ac:dyDescent="0.3">
      <c r="A920" s="39" t="s">
        <v>8</v>
      </c>
      <c r="B920" s="39" t="s">
        <v>122</v>
      </c>
      <c r="C920" s="40">
        <v>1008</v>
      </c>
      <c r="D920" s="41">
        <v>44114</v>
      </c>
      <c r="E920" s="42" t="s">
        <v>10</v>
      </c>
      <c r="F920" s="39">
        <v>2689</v>
      </c>
      <c r="G920" s="43">
        <v>134.45000000000002</v>
      </c>
    </row>
    <row r="921" spans="1:7" x14ac:dyDescent="0.3">
      <c r="A921" s="39" t="s">
        <v>8</v>
      </c>
      <c r="B921" s="39" t="s">
        <v>123</v>
      </c>
      <c r="C921" s="40">
        <v>1210</v>
      </c>
      <c r="D921" s="41">
        <v>44019</v>
      </c>
      <c r="E921" s="42" t="s">
        <v>10</v>
      </c>
      <c r="F921" s="39">
        <v>1683</v>
      </c>
      <c r="G921" s="43">
        <v>84.15</v>
      </c>
    </row>
    <row r="922" spans="1:7" x14ac:dyDescent="0.3">
      <c r="A922" s="39" t="s">
        <v>8</v>
      </c>
      <c r="B922" s="39" t="s">
        <v>124</v>
      </c>
      <c r="C922" s="40">
        <v>1008</v>
      </c>
      <c r="D922" s="41">
        <v>44051</v>
      </c>
      <c r="E922" s="42" t="s">
        <v>10</v>
      </c>
      <c r="F922" s="39">
        <v>1123</v>
      </c>
      <c r="G922" s="43">
        <v>56.150000000000006</v>
      </c>
    </row>
    <row r="923" spans="1:7" x14ac:dyDescent="0.3">
      <c r="A923" s="39" t="s">
        <v>8</v>
      </c>
      <c r="B923" s="39" t="s">
        <v>125</v>
      </c>
      <c r="C923" s="40">
        <v>1004</v>
      </c>
      <c r="D923" s="41">
        <v>44114</v>
      </c>
      <c r="E923" s="42" t="s">
        <v>10</v>
      </c>
      <c r="F923" s="39">
        <v>1159</v>
      </c>
      <c r="G923" s="43">
        <v>57.95</v>
      </c>
    </row>
    <row r="924" spans="1:7" x14ac:dyDescent="0.3">
      <c r="A924" s="39" t="s">
        <v>8</v>
      </c>
      <c r="B924" s="39" t="s">
        <v>247</v>
      </c>
      <c r="C924" s="40">
        <v>1004</v>
      </c>
      <c r="D924" s="41">
        <v>43863</v>
      </c>
      <c r="E924" s="42" t="s">
        <v>10</v>
      </c>
      <c r="F924" s="39">
        <v>1865</v>
      </c>
      <c r="G924" s="43">
        <v>93.25</v>
      </c>
    </row>
    <row r="925" spans="1:7" x14ac:dyDescent="0.3">
      <c r="A925" s="39" t="s">
        <v>8</v>
      </c>
      <c r="B925" s="39" t="s">
        <v>126</v>
      </c>
      <c r="C925" s="40">
        <v>1210</v>
      </c>
      <c r="D925" s="41">
        <v>43863</v>
      </c>
      <c r="E925" s="42" t="s">
        <v>10</v>
      </c>
      <c r="F925" s="39">
        <v>1116</v>
      </c>
      <c r="G925" s="43">
        <v>55.800000000000004</v>
      </c>
    </row>
    <row r="926" spans="1:7" x14ac:dyDescent="0.3">
      <c r="A926" s="39" t="s">
        <v>8</v>
      </c>
      <c r="B926" s="39" t="s">
        <v>127</v>
      </c>
      <c r="C926" s="40">
        <v>1210</v>
      </c>
      <c r="D926" s="41">
        <v>43956</v>
      </c>
      <c r="E926" s="42" t="s">
        <v>10</v>
      </c>
      <c r="F926" s="39">
        <v>1563</v>
      </c>
      <c r="G926" s="43">
        <v>78.150000000000006</v>
      </c>
    </row>
    <row r="927" spans="1:7" x14ac:dyDescent="0.3">
      <c r="A927" s="39" t="s">
        <v>8</v>
      </c>
      <c r="B927" s="39" t="s">
        <v>128</v>
      </c>
      <c r="C927" s="40">
        <v>1001</v>
      </c>
      <c r="D927" s="41">
        <v>43988</v>
      </c>
      <c r="E927" s="42" t="s">
        <v>10</v>
      </c>
      <c r="F927" s="39">
        <v>991</v>
      </c>
      <c r="G927" s="43">
        <v>49.550000000000004</v>
      </c>
    </row>
    <row r="928" spans="1:7" x14ac:dyDescent="0.3">
      <c r="A928" s="39" t="s">
        <v>8</v>
      </c>
      <c r="B928" s="39" t="s">
        <v>129</v>
      </c>
      <c r="C928" s="40">
        <v>1310</v>
      </c>
      <c r="D928" s="41">
        <v>44146</v>
      </c>
      <c r="E928" s="42" t="s">
        <v>10</v>
      </c>
      <c r="F928" s="39">
        <v>1016</v>
      </c>
      <c r="G928" s="43">
        <v>50.800000000000004</v>
      </c>
    </row>
    <row r="929" spans="1:7" x14ac:dyDescent="0.3">
      <c r="A929" s="39" t="s">
        <v>8</v>
      </c>
      <c r="B929" s="39" t="s">
        <v>130</v>
      </c>
      <c r="C929" s="40">
        <v>1310</v>
      </c>
      <c r="D929" s="41">
        <v>44146</v>
      </c>
      <c r="E929" s="42" t="s">
        <v>10</v>
      </c>
      <c r="F929" s="39">
        <v>2791</v>
      </c>
      <c r="G929" s="43">
        <v>139.55000000000001</v>
      </c>
    </row>
    <row r="930" spans="1:7" x14ac:dyDescent="0.3">
      <c r="A930" s="39" t="s">
        <v>8</v>
      </c>
      <c r="B930" s="39" t="s">
        <v>131</v>
      </c>
      <c r="C930" s="40">
        <v>1001</v>
      </c>
      <c r="D930" s="41">
        <v>44177</v>
      </c>
      <c r="E930" s="42" t="s">
        <v>10</v>
      </c>
      <c r="F930" s="39">
        <v>570</v>
      </c>
      <c r="G930" s="43">
        <v>28.5</v>
      </c>
    </row>
    <row r="931" spans="1:7" x14ac:dyDescent="0.3">
      <c r="A931" s="39" t="s">
        <v>8</v>
      </c>
      <c r="B931" s="39" t="s">
        <v>132</v>
      </c>
      <c r="C931" s="40">
        <v>1001</v>
      </c>
      <c r="D931" s="41">
        <v>44177</v>
      </c>
      <c r="E931" s="42" t="s">
        <v>10</v>
      </c>
      <c r="F931" s="39">
        <v>2487</v>
      </c>
      <c r="G931" s="43">
        <v>124.35000000000001</v>
      </c>
    </row>
    <row r="932" spans="1:7" x14ac:dyDescent="0.3">
      <c r="A932" s="39" t="s">
        <v>8</v>
      </c>
      <c r="B932" s="39" t="s">
        <v>133</v>
      </c>
      <c r="C932" s="40">
        <v>1008</v>
      </c>
      <c r="D932" s="41">
        <v>43831</v>
      </c>
      <c r="E932" s="42" t="s">
        <v>10</v>
      </c>
      <c r="F932" s="39">
        <v>1384.5</v>
      </c>
      <c r="G932" s="43">
        <v>69.225000000000009</v>
      </c>
    </row>
    <row r="933" spans="1:7" x14ac:dyDescent="0.3">
      <c r="A933" s="39" t="s">
        <v>8</v>
      </c>
      <c r="B933" s="39" t="s">
        <v>134</v>
      </c>
      <c r="C933" s="40">
        <v>1210</v>
      </c>
      <c r="D933" s="41">
        <v>44019</v>
      </c>
      <c r="E933" s="42" t="s">
        <v>10</v>
      </c>
      <c r="F933" s="39">
        <v>3627</v>
      </c>
      <c r="G933" s="43">
        <v>181.35000000000002</v>
      </c>
    </row>
    <row r="934" spans="1:7" x14ac:dyDescent="0.3">
      <c r="A934" s="39" t="s">
        <v>8</v>
      </c>
      <c r="B934" s="39" t="s">
        <v>135</v>
      </c>
      <c r="C934" s="40">
        <v>1008</v>
      </c>
      <c r="D934" s="41">
        <v>44083</v>
      </c>
      <c r="E934" s="42" t="s">
        <v>10</v>
      </c>
      <c r="F934" s="39">
        <v>720</v>
      </c>
      <c r="G934" s="43">
        <v>36</v>
      </c>
    </row>
    <row r="935" spans="1:7" x14ac:dyDescent="0.3">
      <c r="A935" s="39" t="s">
        <v>8</v>
      </c>
      <c r="B935" s="39" t="s">
        <v>136</v>
      </c>
      <c r="C935" s="40">
        <v>1001</v>
      </c>
      <c r="D935" s="41">
        <v>44146</v>
      </c>
      <c r="E935" s="42" t="s">
        <v>10</v>
      </c>
      <c r="F935" s="39">
        <v>2342</v>
      </c>
      <c r="G935" s="43">
        <v>117.10000000000001</v>
      </c>
    </row>
    <row r="936" spans="1:7" x14ac:dyDescent="0.3">
      <c r="A936" s="39" t="s">
        <v>8</v>
      </c>
      <c r="B936" s="39" t="s">
        <v>137</v>
      </c>
      <c r="C936" s="40">
        <v>1001</v>
      </c>
      <c r="D936" s="41">
        <v>44177</v>
      </c>
      <c r="E936" s="42" t="s">
        <v>10</v>
      </c>
      <c r="F936" s="39">
        <v>1100</v>
      </c>
      <c r="G936" s="43">
        <v>55</v>
      </c>
    </row>
    <row r="937" spans="1:7" x14ac:dyDescent="0.3">
      <c r="A937" s="39" t="s">
        <v>8</v>
      </c>
      <c r="B937" s="39" t="s">
        <v>138</v>
      </c>
      <c r="C937" s="40">
        <v>1310</v>
      </c>
      <c r="D937" s="41">
        <v>43863</v>
      </c>
      <c r="E937" s="42" t="s">
        <v>10</v>
      </c>
      <c r="F937" s="39">
        <v>1303</v>
      </c>
      <c r="G937" s="43">
        <v>65.150000000000006</v>
      </c>
    </row>
    <row r="938" spans="1:7" x14ac:dyDescent="0.3">
      <c r="A938" s="39" t="s">
        <v>8</v>
      </c>
      <c r="B938" s="39" t="s">
        <v>139</v>
      </c>
      <c r="C938" s="40">
        <v>1008</v>
      </c>
      <c r="D938" s="41">
        <v>43893</v>
      </c>
      <c r="E938" s="42" t="s">
        <v>10</v>
      </c>
      <c r="F938" s="39">
        <v>2992</v>
      </c>
      <c r="G938" s="43">
        <v>149.6</v>
      </c>
    </row>
    <row r="939" spans="1:7" x14ac:dyDescent="0.3">
      <c r="A939" s="39" t="s">
        <v>8</v>
      </c>
      <c r="B939" s="39" t="s">
        <v>140</v>
      </c>
      <c r="C939" s="40">
        <v>1001</v>
      </c>
      <c r="D939" s="41">
        <v>43893</v>
      </c>
      <c r="E939" s="42" t="s">
        <v>10</v>
      </c>
      <c r="F939" s="39">
        <v>2385</v>
      </c>
      <c r="G939" s="43">
        <v>119.25</v>
      </c>
    </row>
    <row r="940" spans="1:7" x14ac:dyDescent="0.3">
      <c r="A940" s="39" t="s">
        <v>8</v>
      </c>
      <c r="B940" s="39" t="s">
        <v>141</v>
      </c>
      <c r="C940" s="40">
        <v>1001</v>
      </c>
      <c r="D940" s="41">
        <v>43925</v>
      </c>
      <c r="E940" s="42" t="s">
        <v>10</v>
      </c>
      <c r="F940" s="39">
        <v>1607</v>
      </c>
      <c r="G940" s="43">
        <v>80.350000000000009</v>
      </c>
    </row>
    <row r="941" spans="1:7" x14ac:dyDescent="0.3">
      <c r="A941" s="39" t="s">
        <v>8</v>
      </c>
      <c r="B941" s="39" t="s">
        <v>248</v>
      </c>
      <c r="C941" s="40">
        <v>1008</v>
      </c>
      <c r="D941" s="41">
        <v>43956</v>
      </c>
      <c r="E941" s="42" t="s">
        <v>10</v>
      </c>
      <c r="F941" s="39">
        <v>2327</v>
      </c>
      <c r="G941" s="43">
        <v>116.35000000000001</v>
      </c>
    </row>
    <row r="942" spans="1:7" x14ac:dyDescent="0.3">
      <c r="A942" s="39" t="s">
        <v>8</v>
      </c>
      <c r="B942" s="39" t="s">
        <v>142</v>
      </c>
      <c r="C942" s="40">
        <v>1004</v>
      </c>
      <c r="D942" s="41">
        <v>43988</v>
      </c>
      <c r="E942" s="42" t="s">
        <v>10</v>
      </c>
      <c r="F942" s="39">
        <v>991</v>
      </c>
      <c r="G942" s="43">
        <v>49.550000000000004</v>
      </c>
    </row>
    <row r="943" spans="1:7" x14ac:dyDescent="0.3">
      <c r="A943" s="39" t="s">
        <v>8</v>
      </c>
      <c r="B943" s="39" t="s">
        <v>143</v>
      </c>
      <c r="C943" s="40">
        <v>1210</v>
      </c>
      <c r="D943" s="41">
        <v>43988</v>
      </c>
      <c r="E943" s="42" t="s">
        <v>10</v>
      </c>
      <c r="F943" s="39">
        <v>602</v>
      </c>
      <c r="G943" s="43">
        <v>30.1</v>
      </c>
    </row>
    <row r="944" spans="1:7" x14ac:dyDescent="0.3">
      <c r="A944" s="39" t="s">
        <v>8</v>
      </c>
      <c r="B944" s="39" t="s">
        <v>144</v>
      </c>
      <c r="C944" s="40">
        <v>1001</v>
      </c>
      <c r="D944" s="41">
        <v>44083</v>
      </c>
      <c r="E944" s="42" t="s">
        <v>10</v>
      </c>
      <c r="F944" s="39">
        <v>2620</v>
      </c>
      <c r="G944" s="43">
        <v>131</v>
      </c>
    </row>
    <row r="945" spans="1:7" x14ac:dyDescent="0.3">
      <c r="A945" s="39" t="s">
        <v>8</v>
      </c>
      <c r="B945" s="39" t="s">
        <v>249</v>
      </c>
      <c r="C945" s="40">
        <v>1004</v>
      </c>
      <c r="D945" s="41">
        <v>44114</v>
      </c>
      <c r="E945" s="42" t="s">
        <v>10</v>
      </c>
      <c r="F945" s="39">
        <v>1228</v>
      </c>
      <c r="G945" s="43">
        <v>61.400000000000006</v>
      </c>
    </row>
    <row r="946" spans="1:7" x14ac:dyDescent="0.3">
      <c r="A946" s="39" t="s">
        <v>8</v>
      </c>
      <c r="B946" s="39" t="s">
        <v>145</v>
      </c>
      <c r="C946" s="40">
        <v>1008</v>
      </c>
      <c r="D946" s="41">
        <v>44114</v>
      </c>
      <c r="E946" s="42" t="s">
        <v>10</v>
      </c>
      <c r="F946" s="39">
        <v>1389</v>
      </c>
      <c r="G946" s="43">
        <v>69.45</v>
      </c>
    </row>
    <row r="947" spans="1:7" x14ac:dyDescent="0.3">
      <c r="A947" s="39" t="s">
        <v>8</v>
      </c>
      <c r="B947" s="39" t="s">
        <v>146</v>
      </c>
      <c r="C947" s="40">
        <v>1004</v>
      </c>
      <c r="D947" s="41">
        <v>44114</v>
      </c>
      <c r="E947" s="42" t="s">
        <v>10</v>
      </c>
      <c r="F947" s="39">
        <v>861</v>
      </c>
      <c r="G947" s="43">
        <v>43.050000000000004</v>
      </c>
    </row>
    <row r="948" spans="1:7" x14ac:dyDescent="0.3">
      <c r="A948" s="39" t="s">
        <v>8</v>
      </c>
      <c r="B948" s="39" t="s">
        <v>147</v>
      </c>
      <c r="C948" s="40">
        <v>1210</v>
      </c>
      <c r="D948" s="41">
        <v>44114</v>
      </c>
      <c r="E948" s="42" t="s">
        <v>10</v>
      </c>
      <c r="F948" s="39">
        <v>704</v>
      </c>
      <c r="G948" s="43">
        <v>35.200000000000003</v>
      </c>
    </row>
    <row r="949" spans="1:7" x14ac:dyDescent="0.3">
      <c r="A949" s="39" t="s">
        <v>8</v>
      </c>
      <c r="B949" s="39" t="s">
        <v>148</v>
      </c>
      <c r="C949" s="40">
        <v>1210</v>
      </c>
      <c r="D949" s="41">
        <v>44177</v>
      </c>
      <c r="E949" s="42" t="s">
        <v>10</v>
      </c>
      <c r="F949" s="39">
        <v>1802</v>
      </c>
      <c r="G949" s="43">
        <v>90.100000000000009</v>
      </c>
    </row>
    <row r="950" spans="1:7" x14ac:dyDescent="0.3">
      <c r="A950" s="39" t="s">
        <v>8</v>
      </c>
      <c r="B950" s="39" t="s">
        <v>149</v>
      </c>
      <c r="C950" s="40">
        <v>1210</v>
      </c>
      <c r="D950" s="41">
        <v>44177</v>
      </c>
      <c r="E950" s="42" t="s">
        <v>10</v>
      </c>
      <c r="F950" s="39">
        <v>2663</v>
      </c>
      <c r="G950" s="43">
        <v>133.15</v>
      </c>
    </row>
    <row r="951" spans="1:7" x14ac:dyDescent="0.3">
      <c r="A951" s="39" t="s">
        <v>8</v>
      </c>
      <c r="B951" s="39" t="s">
        <v>150</v>
      </c>
      <c r="C951" s="40">
        <v>1310</v>
      </c>
      <c r="D951" s="41">
        <v>44177</v>
      </c>
      <c r="E951" s="42" t="s">
        <v>10</v>
      </c>
      <c r="F951" s="39">
        <v>2136</v>
      </c>
      <c r="G951" s="43">
        <v>106.80000000000001</v>
      </c>
    </row>
    <row r="952" spans="1:7" x14ac:dyDescent="0.3">
      <c r="A952" s="39" t="s">
        <v>8</v>
      </c>
      <c r="B952" s="39" t="s">
        <v>151</v>
      </c>
      <c r="C952" s="40">
        <v>1210</v>
      </c>
      <c r="D952" s="41">
        <v>44177</v>
      </c>
      <c r="E952" s="42" t="s">
        <v>10</v>
      </c>
      <c r="F952" s="39">
        <v>2116</v>
      </c>
      <c r="G952" s="43">
        <v>105.80000000000001</v>
      </c>
    </row>
    <row r="953" spans="1:7" x14ac:dyDescent="0.3">
      <c r="A953" s="39" t="s">
        <v>8</v>
      </c>
      <c r="B953" s="39" t="s">
        <v>152</v>
      </c>
      <c r="C953" s="40">
        <v>1008</v>
      </c>
      <c r="D953" s="41">
        <v>43831</v>
      </c>
      <c r="E953" s="42" t="s">
        <v>10</v>
      </c>
      <c r="F953" s="39">
        <v>555</v>
      </c>
      <c r="G953" s="43">
        <v>27.75</v>
      </c>
    </row>
    <row r="954" spans="1:7" x14ac:dyDescent="0.3">
      <c r="A954" s="39" t="s">
        <v>8</v>
      </c>
      <c r="B954" s="39" t="s">
        <v>153</v>
      </c>
      <c r="C954" s="40">
        <v>1001</v>
      </c>
      <c r="D954" s="41">
        <v>43831</v>
      </c>
      <c r="E954" s="42" t="s">
        <v>10</v>
      </c>
      <c r="F954" s="39">
        <v>2861</v>
      </c>
      <c r="G954" s="43">
        <v>143.05000000000001</v>
      </c>
    </row>
    <row r="955" spans="1:7" x14ac:dyDescent="0.3">
      <c r="A955" s="39" t="s">
        <v>8</v>
      </c>
      <c r="B955" s="39" t="s">
        <v>154</v>
      </c>
      <c r="C955" s="40">
        <v>1001</v>
      </c>
      <c r="D955" s="41">
        <v>43863</v>
      </c>
      <c r="E955" s="42" t="s">
        <v>10</v>
      </c>
      <c r="F955" s="39">
        <v>807</v>
      </c>
      <c r="G955" s="43">
        <v>40.35</v>
      </c>
    </row>
    <row r="956" spans="1:7" x14ac:dyDescent="0.3">
      <c r="A956" s="39" t="s">
        <v>8</v>
      </c>
      <c r="B956" s="39" t="s">
        <v>155</v>
      </c>
      <c r="C956" s="40">
        <v>1004</v>
      </c>
      <c r="D956" s="41">
        <v>43988</v>
      </c>
      <c r="E956" s="42" t="s">
        <v>10</v>
      </c>
      <c r="F956" s="39">
        <v>602</v>
      </c>
      <c r="G956" s="43">
        <v>30.1</v>
      </c>
    </row>
    <row r="957" spans="1:7" x14ac:dyDescent="0.3">
      <c r="A957" s="39" t="s">
        <v>8</v>
      </c>
      <c r="B957" s="39" t="s">
        <v>156</v>
      </c>
      <c r="C957" s="40">
        <v>1001</v>
      </c>
      <c r="D957" s="41">
        <v>44051</v>
      </c>
      <c r="E957" s="42" t="s">
        <v>10</v>
      </c>
      <c r="F957" s="39">
        <v>2832</v>
      </c>
      <c r="G957" s="43">
        <v>141.6</v>
      </c>
    </row>
    <row r="958" spans="1:7" x14ac:dyDescent="0.3">
      <c r="A958" s="39" t="s">
        <v>8</v>
      </c>
      <c r="B958" s="39" t="s">
        <v>250</v>
      </c>
      <c r="C958" s="40">
        <v>1004</v>
      </c>
      <c r="D958" s="41">
        <v>44051</v>
      </c>
      <c r="E958" s="42" t="s">
        <v>10</v>
      </c>
      <c r="F958" s="39">
        <v>1579</v>
      </c>
      <c r="G958" s="43">
        <v>78.95</v>
      </c>
    </row>
    <row r="959" spans="1:7" x14ac:dyDescent="0.3">
      <c r="A959" s="39" t="s">
        <v>8</v>
      </c>
      <c r="B959" s="39" t="s">
        <v>157</v>
      </c>
      <c r="C959" s="40">
        <v>1008</v>
      </c>
      <c r="D959" s="41">
        <v>44114</v>
      </c>
      <c r="E959" s="42" t="s">
        <v>10</v>
      </c>
      <c r="F959" s="39">
        <v>861</v>
      </c>
      <c r="G959" s="43">
        <v>43.050000000000004</v>
      </c>
    </row>
    <row r="960" spans="1:7" x14ac:dyDescent="0.3">
      <c r="A960" s="39" t="s">
        <v>8</v>
      </c>
      <c r="B960" s="39" t="s">
        <v>158</v>
      </c>
      <c r="C960" s="40">
        <v>1210</v>
      </c>
      <c r="D960" s="41">
        <v>44114</v>
      </c>
      <c r="E960" s="42" t="s">
        <v>10</v>
      </c>
      <c r="F960" s="39">
        <v>704</v>
      </c>
      <c r="G960" s="43">
        <v>35.200000000000003</v>
      </c>
    </row>
    <row r="961" spans="1:7" x14ac:dyDescent="0.3">
      <c r="A961" s="39" t="s">
        <v>8</v>
      </c>
      <c r="B961" s="39" t="s">
        <v>159</v>
      </c>
      <c r="C961" s="40">
        <v>1004</v>
      </c>
      <c r="D961" s="41">
        <v>44177</v>
      </c>
      <c r="E961" s="42" t="s">
        <v>10</v>
      </c>
      <c r="F961" s="39">
        <v>1033</v>
      </c>
      <c r="G961" s="43">
        <v>51.650000000000006</v>
      </c>
    </row>
    <row r="962" spans="1:7" x14ac:dyDescent="0.3">
      <c r="A962" s="39" t="s">
        <v>8</v>
      </c>
      <c r="B962" s="39" t="s">
        <v>160</v>
      </c>
      <c r="C962" s="40">
        <v>1008</v>
      </c>
      <c r="D962" s="41">
        <v>44177</v>
      </c>
      <c r="E962" s="42" t="s">
        <v>10</v>
      </c>
      <c r="F962" s="39">
        <v>1250</v>
      </c>
      <c r="G962" s="43">
        <v>62.5</v>
      </c>
    </row>
    <row r="963" spans="1:7" x14ac:dyDescent="0.3">
      <c r="A963" s="39" t="s">
        <v>8</v>
      </c>
      <c r="B963" s="39" t="s">
        <v>161</v>
      </c>
      <c r="C963" s="40">
        <v>1310</v>
      </c>
      <c r="D963" s="41">
        <v>44114</v>
      </c>
      <c r="E963" s="42" t="s">
        <v>10</v>
      </c>
      <c r="F963" s="39">
        <v>1389</v>
      </c>
      <c r="G963" s="43">
        <v>69.45</v>
      </c>
    </row>
    <row r="964" spans="1:7" x14ac:dyDescent="0.3">
      <c r="A964" s="39" t="s">
        <v>8</v>
      </c>
      <c r="B964" s="39" t="s">
        <v>162</v>
      </c>
      <c r="C964" s="40">
        <v>1001</v>
      </c>
      <c r="D964" s="41">
        <v>44146</v>
      </c>
      <c r="E964" s="42" t="s">
        <v>10</v>
      </c>
      <c r="F964" s="39">
        <v>1265</v>
      </c>
      <c r="G964" s="43">
        <v>63.25</v>
      </c>
    </row>
    <row r="965" spans="1:7" x14ac:dyDescent="0.3">
      <c r="A965" s="39" t="s">
        <v>8</v>
      </c>
      <c r="B965" s="39" t="s">
        <v>163</v>
      </c>
      <c r="C965" s="40">
        <v>1310</v>
      </c>
      <c r="D965" s="41">
        <v>44146</v>
      </c>
      <c r="E965" s="42" t="s">
        <v>10</v>
      </c>
      <c r="F965" s="39">
        <v>2297</v>
      </c>
      <c r="G965" s="43">
        <v>114.85000000000001</v>
      </c>
    </row>
    <row r="966" spans="1:7" x14ac:dyDescent="0.3">
      <c r="A966" s="39" t="s">
        <v>8</v>
      </c>
      <c r="B966" s="39" t="s">
        <v>164</v>
      </c>
      <c r="C966" s="40">
        <v>1310</v>
      </c>
      <c r="D966" s="41">
        <v>44177</v>
      </c>
      <c r="E966" s="42" t="s">
        <v>10</v>
      </c>
      <c r="F966" s="39">
        <v>2663</v>
      </c>
      <c r="G966" s="43">
        <v>133.15</v>
      </c>
    </row>
    <row r="967" spans="1:7" x14ac:dyDescent="0.3">
      <c r="A967" s="39" t="s">
        <v>8</v>
      </c>
      <c r="B967" s="39" t="s">
        <v>165</v>
      </c>
      <c r="C967" s="40">
        <v>1008</v>
      </c>
      <c r="D967" s="41">
        <v>44177</v>
      </c>
      <c r="E967" s="42" t="s">
        <v>10</v>
      </c>
      <c r="F967" s="39">
        <v>570</v>
      </c>
      <c r="G967" s="43">
        <v>28.5</v>
      </c>
    </row>
    <row r="968" spans="1:7" x14ac:dyDescent="0.3">
      <c r="A968" s="39" t="s">
        <v>8</v>
      </c>
      <c r="B968" s="39" t="s">
        <v>251</v>
      </c>
      <c r="C968" s="40">
        <v>1008</v>
      </c>
      <c r="D968" s="41">
        <v>44177</v>
      </c>
      <c r="E968" s="42" t="s">
        <v>10</v>
      </c>
      <c r="F968" s="39">
        <v>2487</v>
      </c>
      <c r="G968" s="43">
        <v>124.35000000000001</v>
      </c>
    </row>
    <row r="969" spans="1:7" x14ac:dyDescent="0.3">
      <c r="A969" s="39" t="s">
        <v>8</v>
      </c>
      <c r="B969" s="39" t="s">
        <v>166</v>
      </c>
      <c r="C969" s="40">
        <v>1008</v>
      </c>
      <c r="D969" s="41">
        <v>43863</v>
      </c>
      <c r="E969" s="42" t="s">
        <v>10</v>
      </c>
      <c r="F969" s="39">
        <v>1350</v>
      </c>
      <c r="G969" s="43">
        <v>67.5</v>
      </c>
    </row>
    <row r="970" spans="1:7" x14ac:dyDescent="0.3">
      <c r="A970" s="39" t="s">
        <v>8</v>
      </c>
      <c r="B970" s="39" t="s">
        <v>167</v>
      </c>
      <c r="C970" s="40">
        <v>1001</v>
      </c>
      <c r="D970" s="41">
        <v>44051</v>
      </c>
      <c r="E970" s="42" t="s">
        <v>10</v>
      </c>
      <c r="F970" s="39">
        <v>552</v>
      </c>
      <c r="G970" s="43">
        <v>27.6</v>
      </c>
    </row>
    <row r="971" spans="1:7" x14ac:dyDescent="0.3">
      <c r="A971" s="39" t="s">
        <v>8</v>
      </c>
      <c r="B971" s="39" t="s">
        <v>168</v>
      </c>
      <c r="C971" s="40">
        <v>1310</v>
      </c>
      <c r="D971" s="41">
        <v>44114</v>
      </c>
      <c r="E971" s="42" t="s">
        <v>10</v>
      </c>
      <c r="F971" s="39">
        <v>1228</v>
      </c>
      <c r="G971" s="43">
        <v>61.400000000000006</v>
      </c>
    </row>
    <row r="972" spans="1:7" x14ac:dyDescent="0.3">
      <c r="A972" s="39" t="s">
        <v>8</v>
      </c>
      <c r="B972" s="39" t="s">
        <v>169</v>
      </c>
      <c r="C972" s="40">
        <v>1310</v>
      </c>
      <c r="D972" s="41">
        <v>44177</v>
      </c>
      <c r="E972" s="42" t="s">
        <v>10</v>
      </c>
      <c r="F972" s="39">
        <v>1250</v>
      </c>
      <c r="G972" s="43">
        <v>62.5</v>
      </c>
    </row>
    <row r="973" spans="1:7" x14ac:dyDescent="0.3">
      <c r="A973" s="39" t="s">
        <v>8</v>
      </c>
      <c r="B973" s="39" t="s">
        <v>170</v>
      </c>
      <c r="C973" s="40">
        <v>1001</v>
      </c>
      <c r="D973" s="41">
        <v>43925</v>
      </c>
      <c r="E973" s="42" t="s">
        <v>10</v>
      </c>
      <c r="F973" s="39">
        <v>3801</v>
      </c>
      <c r="G973" s="43">
        <v>190.05</v>
      </c>
    </row>
    <row r="974" spans="1:7" x14ac:dyDescent="0.3">
      <c r="A974" s="39" t="s">
        <v>8</v>
      </c>
      <c r="B974" s="39" t="s">
        <v>171</v>
      </c>
      <c r="C974" s="40">
        <v>1004</v>
      </c>
      <c r="D974" s="41">
        <v>43831</v>
      </c>
      <c r="E974" s="42" t="s">
        <v>10</v>
      </c>
      <c r="F974" s="39">
        <v>1117.5</v>
      </c>
      <c r="G974" s="43">
        <v>55.875</v>
      </c>
    </row>
    <row r="975" spans="1:7" x14ac:dyDescent="0.3">
      <c r="A975" s="39" t="s">
        <v>8</v>
      </c>
      <c r="B975" s="39" t="s">
        <v>172</v>
      </c>
      <c r="C975" s="40">
        <v>1004</v>
      </c>
      <c r="D975" s="41">
        <v>43988</v>
      </c>
      <c r="E975" s="42" t="s">
        <v>10</v>
      </c>
      <c r="F975" s="39">
        <v>2844</v>
      </c>
      <c r="G975" s="43">
        <v>142.20000000000002</v>
      </c>
    </row>
    <row r="976" spans="1:7" x14ac:dyDescent="0.3">
      <c r="A976" s="39" t="s">
        <v>8</v>
      </c>
      <c r="B976" s="39" t="s">
        <v>173</v>
      </c>
      <c r="C976" s="40">
        <v>1008</v>
      </c>
      <c r="D976" s="41">
        <v>44083</v>
      </c>
      <c r="E976" s="42" t="s">
        <v>10</v>
      </c>
      <c r="F976" s="39">
        <v>562</v>
      </c>
      <c r="G976" s="43">
        <v>28.1</v>
      </c>
    </row>
    <row r="977" spans="1:7" x14ac:dyDescent="0.3">
      <c r="A977" s="39" t="s">
        <v>8</v>
      </c>
      <c r="B977" s="39" t="s">
        <v>31</v>
      </c>
      <c r="C977" s="40">
        <v>1008</v>
      </c>
      <c r="D977" s="41">
        <v>44114</v>
      </c>
      <c r="E977" s="42" t="s">
        <v>10</v>
      </c>
      <c r="F977" s="39">
        <v>2299</v>
      </c>
      <c r="G977" s="43">
        <v>114.95</v>
      </c>
    </row>
    <row r="978" spans="1:7" x14ac:dyDescent="0.3">
      <c r="A978" s="39" t="s">
        <v>8</v>
      </c>
      <c r="B978" s="39" t="s">
        <v>32</v>
      </c>
      <c r="C978" s="40">
        <v>1004</v>
      </c>
      <c r="D978" s="41">
        <v>44146</v>
      </c>
      <c r="E978" s="42" t="s">
        <v>10</v>
      </c>
      <c r="F978" s="39">
        <v>2030</v>
      </c>
      <c r="G978" s="43">
        <v>101.5</v>
      </c>
    </row>
    <row r="979" spans="1:7" x14ac:dyDescent="0.3">
      <c r="A979" s="39" t="s">
        <v>8</v>
      </c>
      <c r="B979" s="39" t="s">
        <v>33</v>
      </c>
      <c r="C979" s="40">
        <v>1001</v>
      </c>
      <c r="D979" s="41">
        <v>44146</v>
      </c>
      <c r="E979" s="42" t="s">
        <v>20</v>
      </c>
      <c r="F979" s="39">
        <v>263</v>
      </c>
      <c r="G979" s="43">
        <v>13.15</v>
      </c>
    </row>
    <row r="980" spans="1:7" x14ac:dyDescent="0.3">
      <c r="A980" s="39" t="s">
        <v>8</v>
      </c>
      <c r="B980" s="39" t="s">
        <v>34</v>
      </c>
      <c r="C980" s="40">
        <v>1008</v>
      </c>
      <c r="D980" s="41">
        <v>44177</v>
      </c>
      <c r="E980" s="42" t="s">
        <v>10</v>
      </c>
      <c r="F980" s="39">
        <v>887</v>
      </c>
      <c r="G980" s="43">
        <v>44.35</v>
      </c>
    </row>
    <row r="981" spans="1:7" x14ac:dyDescent="0.3">
      <c r="A981" s="39" t="s">
        <v>8</v>
      </c>
      <c r="B981" s="39" t="s">
        <v>242</v>
      </c>
      <c r="C981" s="40">
        <v>1210</v>
      </c>
      <c r="D981" s="41">
        <v>43925</v>
      </c>
      <c r="E981" s="42" t="s">
        <v>10</v>
      </c>
      <c r="F981" s="39">
        <v>980</v>
      </c>
      <c r="G981" s="43">
        <v>49</v>
      </c>
    </row>
    <row r="982" spans="1:7" x14ac:dyDescent="0.3">
      <c r="A982" s="39" t="s">
        <v>8</v>
      </c>
      <c r="B982" s="39" t="s">
        <v>35</v>
      </c>
      <c r="C982" s="40">
        <v>1004</v>
      </c>
      <c r="D982" s="41">
        <v>43956</v>
      </c>
      <c r="E982" s="42" t="s">
        <v>10</v>
      </c>
      <c r="F982" s="39">
        <v>1460</v>
      </c>
      <c r="G982" s="43">
        <v>73</v>
      </c>
    </row>
    <row r="983" spans="1:7" x14ac:dyDescent="0.3">
      <c r="A983" s="39" t="s">
        <v>8</v>
      </c>
      <c r="B983" s="39" t="s">
        <v>14</v>
      </c>
      <c r="C983" s="40">
        <v>1310</v>
      </c>
      <c r="D983" s="41">
        <v>44114</v>
      </c>
      <c r="E983" s="42" t="s">
        <v>10</v>
      </c>
      <c r="F983" s="39">
        <v>1403</v>
      </c>
      <c r="G983" s="43">
        <v>70.150000000000006</v>
      </c>
    </row>
    <row r="984" spans="1:7" x14ac:dyDescent="0.3">
      <c r="A984" s="39" t="s">
        <v>8</v>
      </c>
      <c r="B984" s="39" t="s">
        <v>15</v>
      </c>
      <c r="C984" s="40">
        <v>1001</v>
      </c>
      <c r="D984" s="41">
        <v>44146</v>
      </c>
      <c r="E984" s="42" t="s">
        <v>10</v>
      </c>
      <c r="F984" s="39">
        <v>2723</v>
      </c>
      <c r="G984" s="43">
        <v>136.15</v>
      </c>
    </row>
    <row r="985" spans="1:7" x14ac:dyDescent="0.3">
      <c r="A985" s="39" t="s">
        <v>8</v>
      </c>
      <c r="B985" s="39" t="s">
        <v>240</v>
      </c>
      <c r="C985" s="40">
        <v>1008</v>
      </c>
      <c r="D985" s="41">
        <v>43988</v>
      </c>
      <c r="E985" s="42" t="s">
        <v>10</v>
      </c>
      <c r="F985" s="39">
        <v>1496</v>
      </c>
      <c r="G985" s="43">
        <v>74.8</v>
      </c>
    </row>
    <row r="986" spans="1:7" x14ac:dyDescent="0.3">
      <c r="A986" s="39" t="s">
        <v>8</v>
      </c>
      <c r="B986" s="39" t="s">
        <v>16</v>
      </c>
      <c r="C986" s="40">
        <v>1004</v>
      </c>
      <c r="D986" s="41">
        <v>44114</v>
      </c>
      <c r="E986" s="42" t="s">
        <v>10</v>
      </c>
      <c r="F986" s="39">
        <v>2299</v>
      </c>
      <c r="G986" s="43">
        <v>114.95</v>
      </c>
    </row>
    <row r="987" spans="1:7" x14ac:dyDescent="0.3">
      <c r="A987" s="39" t="s">
        <v>8</v>
      </c>
      <c r="B987" s="39" t="s">
        <v>17</v>
      </c>
      <c r="C987" s="40">
        <v>1310</v>
      </c>
      <c r="D987" s="41">
        <v>44114</v>
      </c>
      <c r="E987" s="42" t="s">
        <v>10</v>
      </c>
      <c r="F987" s="39">
        <v>727</v>
      </c>
      <c r="G987" s="43">
        <v>36.35</v>
      </c>
    </row>
    <row r="988" spans="1:7" x14ac:dyDescent="0.3">
      <c r="A988" s="39" t="s">
        <v>8</v>
      </c>
      <c r="B988" s="39" t="s">
        <v>18</v>
      </c>
      <c r="C988" s="40">
        <v>1210</v>
      </c>
      <c r="D988" s="41">
        <v>43863</v>
      </c>
      <c r="E988" s="42" t="s">
        <v>10</v>
      </c>
      <c r="F988" s="39">
        <v>952</v>
      </c>
      <c r="G988" s="43">
        <v>47.6</v>
      </c>
    </row>
    <row r="989" spans="1:7" x14ac:dyDescent="0.3">
      <c r="A989" s="39" t="s">
        <v>8</v>
      </c>
      <c r="B989" s="39" t="s">
        <v>19</v>
      </c>
      <c r="C989" s="40">
        <v>1210</v>
      </c>
      <c r="D989" s="41">
        <v>43863</v>
      </c>
      <c r="E989" s="42" t="s">
        <v>10</v>
      </c>
      <c r="F989" s="39">
        <v>2755</v>
      </c>
      <c r="G989" s="43">
        <v>137.75</v>
      </c>
    </row>
    <row r="990" spans="1:7" x14ac:dyDescent="0.3">
      <c r="A990" s="39" t="s">
        <v>8</v>
      </c>
      <c r="B990" s="39" t="s">
        <v>23</v>
      </c>
      <c r="C990" s="40">
        <v>1001</v>
      </c>
      <c r="D990" s="41">
        <v>43956</v>
      </c>
      <c r="E990" s="42" t="s">
        <v>10</v>
      </c>
      <c r="F990" s="39">
        <v>1530</v>
      </c>
      <c r="G990" s="43">
        <v>76.5</v>
      </c>
    </row>
    <row r="991" spans="1:7" x14ac:dyDescent="0.3">
      <c r="A991" s="39" t="s">
        <v>8</v>
      </c>
      <c r="B991" s="39" t="s">
        <v>24</v>
      </c>
      <c r="C991" s="40">
        <v>1310</v>
      </c>
      <c r="D991" s="41">
        <v>43988</v>
      </c>
      <c r="E991" s="42" t="s">
        <v>10</v>
      </c>
      <c r="F991" s="39">
        <v>1496</v>
      </c>
      <c r="G991" s="43">
        <v>74.8</v>
      </c>
    </row>
    <row r="992" spans="1:7" x14ac:dyDescent="0.3">
      <c r="A992" s="39" t="s">
        <v>8</v>
      </c>
      <c r="B992" s="39" t="s">
        <v>25</v>
      </c>
      <c r="C992" s="40">
        <v>1310</v>
      </c>
      <c r="D992" s="41">
        <v>43988</v>
      </c>
      <c r="E992" s="42" t="s">
        <v>10</v>
      </c>
      <c r="F992" s="39">
        <v>1498</v>
      </c>
      <c r="G992" s="43">
        <v>74.900000000000006</v>
      </c>
    </row>
    <row r="993" spans="1:7" x14ac:dyDescent="0.3">
      <c r="A993" s="39" t="s">
        <v>8</v>
      </c>
      <c r="B993" s="39" t="s">
        <v>26</v>
      </c>
      <c r="C993" s="40">
        <v>1001</v>
      </c>
      <c r="D993" s="41">
        <v>44114</v>
      </c>
      <c r="E993" s="42" t="s">
        <v>10</v>
      </c>
      <c r="F993" s="39">
        <v>1221</v>
      </c>
      <c r="G993" s="43">
        <v>61.050000000000004</v>
      </c>
    </row>
    <row r="994" spans="1:7" x14ac:dyDescent="0.3">
      <c r="A994" s="39" t="s">
        <v>8</v>
      </c>
      <c r="B994" s="39" t="s">
        <v>27</v>
      </c>
      <c r="C994" s="40">
        <v>1004</v>
      </c>
      <c r="D994" s="41">
        <v>44114</v>
      </c>
      <c r="E994" s="42" t="s">
        <v>10</v>
      </c>
      <c r="F994" s="39">
        <v>2076</v>
      </c>
      <c r="G994" s="43">
        <v>103.80000000000001</v>
      </c>
    </row>
    <row r="995" spans="1:7" x14ac:dyDescent="0.3">
      <c r="A995" s="39" t="s">
        <v>8</v>
      </c>
      <c r="B995" s="39" t="s">
        <v>28</v>
      </c>
      <c r="C995" s="40">
        <v>1008</v>
      </c>
      <c r="D995" s="41">
        <v>43988</v>
      </c>
      <c r="E995" s="42" t="s">
        <v>10</v>
      </c>
      <c r="F995" s="39">
        <v>2844</v>
      </c>
      <c r="G995" s="43">
        <v>142.20000000000002</v>
      </c>
    </row>
    <row r="996" spans="1:7" x14ac:dyDescent="0.3">
      <c r="A996" s="39" t="s">
        <v>8</v>
      </c>
      <c r="B996" s="39" t="s">
        <v>29</v>
      </c>
      <c r="C996" s="40">
        <v>1210</v>
      </c>
      <c r="D996" s="41">
        <v>43988</v>
      </c>
      <c r="E996" s="42" t="s">
        <v>10</v>
      </c>
      <c r="F996" s="39">
        <v>1498</v>
      </c>
      <c r="G996" s="43">
        <v>74.900000000000006</v>
      </c>
    </row>
    <row r="997" spans="1:7" x14ac:dyDescent="0.3">
      <c r="A997" s="39" t="s">
        <v>8</v>
      </c>
      <c r="B997" s="39" t="s">
        <v>30</v>
      </c>
      <c r="C997" s="40">
        <v>1008</v>
      </c>
      <c r="D997" s="41">
        <v>44114</v>
      </c>
      <c r="E997" s="42" t="s">
        <v>10</v>
      </c>
      <c r="F997" s="39">
        <v>1221</v>
      </c>
      <c r="G997" s="43">
        <v>61.050000000000004</v>
      </c>
    </row>
    <row r="998" spans="1:7" x14ac:dyDescent="0.3">
      <c r="A998" s="39" t="s">
        <v>8</v>
      </c>
      <c r="B998" s="39" t="s">
        <v>9</v>
      </c>
      <c r="C998" s="40">
        <v>1210</v>
      </c>
      <c r="D998" s="41">
        <v>44146</v>
      </c>
      <c r="E998" s="42" t="s">
        <v>10</v>
      </c>
      <c r="F998" s="39">
        <v>1123</v>
      </c>
      <c r="G998" s="43">
        <v>56.150000000000006</v>
      </c>
    </row>
    <row r="999" spans="1:7" x14ac:dyDescent="0.3">
      <c r="A999" s="39" t="s">
        <v>8</v>
      </c>
      <c r="B999" s="39" t="s">
        <v>11</v>
      </c>
      <c r="C999" s="40">
        <v>1310</v>
      </c>
      <c r="D999" s="41">
        <v>44177</v>
      </c>
      <c r="E999" s="42" t="s">
        <v>10</v>
      </c>
      <c r="F999" s="39">
        <v>2436</v>
      </c>
      <c r="G999" s="43">
        <v>121.80000000000001</v>
      </c>
    </row>
    <row r="1000" spans="1:7" x14ac:dyDescent="0.3">
      <c r="A1000" s="39" t="s">
        <v>8</v>
      </c>
      <c r="B1000" s="39" t="s">
        <v>12</v>
      </c>
      <c r="C1000" s="40">
        <v>1004</v>
      </c>
      <c r="D1000" s="41">
        <v>43831</v>
      </c>
      <c r="E1000" s="42" t="s">
        <v>10</v>
      </c>
      <c r="F1000" s="39">
        <v>1987.5</v>
      </c>
      <c r="G1000" s="43">
        <v>99.375</v>
      </c>
    </row>
    <row r="1001" spans="1:7" x14ac:dyDescent="0.3">
      <c r="A1001" s="39" t="s">
        <v>8</v>
      </c>
      <c r="B1001" s="39" t="s">
        <v>13</v>
      </c>
      <c r="C1001" s="40">
        <v>1008</v>
      </c>
      <c r="D1001" s="41">
        <v>44083</v>
      </c>
      <c r="E1001" s="42" t="s">
        <v>10</v>
      </c>
      <c r="F1001" s="39">
        <v>1679</v>
      </c>
      <c r="G1001" s="43">
        <v>83.95</v>
      </c>
    </row>
    <row r="1002" spans="1:7" x14ac:dyDescent="0.3">
      <c r="A1002" s="39" t="s">
        <v>8</v>
      </c>
      <c r="B1002" s="39" t="s">
        <v>14</v>
      </c>
      <c r="C1002" s="40">
        <v>1210</v>
      </c>
      <c r="D1002" s="41">
        <v>44114</v>
      </c>
      <c r="E1002" s="42" t="s">
        <v>10</v>
      </c>
      <c r="F1002" s="39">
        <v>727</v>
      </c>
      <c r="G1002" s="43">
        <v>36.35</v>
      </c>
    </row>
    <row r="1003" spans="1:7" x14ac:dyDescent="0.3">
      <c r="A1003" s="39" t="s">
        <v>8</v>
      </c>
      <c r="B1003" s="39" t="s">
        <v>15</v>
      </c>
      <c r="C1003" s="40">
        <v>1004</v>
      </c>
      <c r="D1003" s="41">
        <v>44114</v>
      </c>
      <c r="E1003" s="42" t="s">
        <v>10</v>
      </c>
      <c r="F1003" s="39">
        <v>1403</v>
      </c>
      <c r="G1003" s="43">
        <v>70.150000000000006</v>
      </c>
    </row>
    <row r="1004" spans="1:7" x14ac:dyDescent="0.3">
      <c r="A1004" s="39" t="s">
        <v>8</v>
      </c>
      <c r="B1004" s="39" t="s">
        <v>240</v>
      </c>
      <c r="C1004" s="40">
        <v>1008</v>
      </c>
      <c r="D1004" s="41">
        <v>44114</v>
      </c>
      <c r="E1004" s="42" t="s">
        <v>10</v>
      </c>
      <c r="F1004" s="39">
        <v>2076</v>
      </c>
      <c r="G1004" s="43">
        <v>103.80000000000001</v>
      </c>
    </row>
    <row r="1005" spans="1:7" x14ac:dyDescent="0.3">
      <c r="A1005" s="39" t="s">
        <v>8</v>
      </c>
      <c r="B1005" s="39" t="s">
        <v>16</v>
      </c>
      <c r="C1005" s="40">
        <v>1004</v>
      </c>
      <c r="D1005" s="41">
        <v>44114</v>
      </c>
      <c r="E1005" s="42" t="s">
        <v>10</v>
      </c>
      <c r="F1005" s="39">
        <v>1757</v>
      </c>
      <c r="G1005" s="43">
        <v>87.850000000000009</v>
      </c>
    </row>
    <row r="1006" spans="1:7" x14ac:dyDescent="0.3">
      <c r="A1006" s="39" t="s">
        <v>8</v>
      </c>
      <c r="B1006" s="39" t="s">
        <v>17</v>
      </c>
      <c r="C1006" s="40">
        <v>1001</v>
      </c>
      <c r="D1006" s="41">
        <v>44051</v>
      </c>
      <c r="E1006" s="42" t="s">
        <v>10</v>
      </c>
      <c r="F1006" s="39">
        <v>2198</v>
      </c>
      <c r="G1006" s="43">
        <v>109.9</v>
      </c>
    </row>
    <row r="1007" spans="1:7" x14ac:dyDescent="0.3">
      <c r="A1007" s="39" t="s">
        <v>8</v>
      </c>
      <c r="B1007" s="39" t="s">
        <v>18</v>
      </c>
      <c r="C1007" s="40">
        <v>1001</v>
      </c>
      <c r="D1007" s="41">
        <v>44051</v>
      </c>
      <c r="E1007" s="42" t="s">
        <v>10</v>
      </c>
      <c r="F1007" s="39">
        <v>1743</v>
      </c>
      <c r="G1007" s="43">
        <v>87.15</v>
      </c>
    </row>
    <row r="1008" spans="1:7" x14ac:dyDescent="0.3">
      <c r="A1008" s="39" t="s">
        <v>8</v>
      </c>
      <c r="B1008" s="39" t="s">
        <v>19</v>
      </c>
      <c r="C1008" s="40">
        <v>1310</v>
      </c>
      <c r="D1008" s="41">
        <v>44114</v>
      </c>
      <c r="E1008" s="42" t="s">
        <v>10</v>
      </c>
      <c r="F1008" s="39">
        <v>1153</v>
      </c>
      <c r="G1008" s="43">
        <v>57.650000000000006</v>
      </c>
    </row>
    <row r="1009" spans="1:7" x14ac:dyDescent="0.3">
      <c r="A1009" s="39" t="s">
        <v>8</v>
      </c>
      <c r="B1009" s="39" t="s">
        <v>31</v>
      </c>
      <c r="C1009" s="40">
        <v>1008</v>
      </c>
      <c r="D1009" s="41">
        <v>44114</v>
      </c>
      <c r="E1009" s="42" t="s">
        <v>10</v>
      </c>
      <c r="F1009" s="39">
        <v>1757</v>
      </c>
      <c r="G1009" s="43">
        <v>87.850000000000009</v>
      </c>
    </row>
    <row r="1010" spans="1:7" x14ac:dyDescent="0.3">
      <c r="A1010" s="39" t="s">
        <v>8</v>
      </c>
      <c r="B1010" s="39" t="s">
        <v>32</v>
      </c>
      <c r="C1010" s="40">
        <v>1310</v>
      </c>
      <c r="D1010" s="41">
        <v>44051</v>
      </c>
      <c r="E1010" s="42" t="s">
        <v>10</v>
      </c>
      <c r="F1010" s="39">
        <v>1001</v>
      </c>
      <c r="G1010" s="43">
        <v>50.050000000000004</v>
      </c>
    </row>
    <row r="1011" spans="1:7" x14ac:dyDescent="0.3">
      <c r="A1011" s="39" t="s">
        <v>8</v>
      </c>
      <c r="B1011" s="39" t="s">
        <v>33</v>
      </c>
      <c r="C1011" s="40">
        <v>1001</v>
      </c>
      <c r="D1011" s="41">
        <v>44146</v>
      </c>
      <c r="E1011" s="42" t="s">
        <v>10</v>
      </c>
      <c r="F1011" s="39">
        <v>1333</v>
      </c>
      <c r="G1011" s="43">
        <v>66.650000000000006</v>
      </c>
    </row>
    <row r="1012" spans="1:7" x14ac:dyDescent="0.3">
      <c r="A1012" s="39" t="s">
        <v>8</v>
      </c>
      <c r="B1012" s="39" t="s">
        <v>34</v>
      </c>
      <c r="C1012" s="40">
        <v>1004</v>
      </c>
      <c r="D1012" s="41">
        <v>44114</v>
      </c>
      <c r="E1012" s="42" t="s">
        <v>10</v>
      </c>
      <c r="F1012" s="39">
        <v>1153</v>
      </c>
      <c r="G1012" s="43">
        <v>57.650000000000006</v>
      </c>
    </row>
    <row r="1013" spans="1:7" x14ac:dyDescent="0.3">
      <c r="A1013" s="39" t="s">
        <v>8</v>
      </c>
      <c r="B1013" s="39" t="s">
        <v>242</v>
      </c>
      <c r="C1013" s="40">
        <v>1008</v>
      </c>
      <c r="D1013" s="41">
        <v>43863</v>
      </c>
      <c r="E1013" s="42" t="s">
        <v>10</v>
      </c>
      <c r="F1013" s="39">
        <v>727</v>
      </c>
      <c r="G1013" s="43">
        <v>36.35</v>
      </c>
    </row>
    <row r="1014" spans="1:7" x14ac:dyDescent="0.3">
      <c r="A1014" s="39" t="s">
        <v>8</v>
      </c>
      <c r="B1014" s="39" t="s">
        <v>35</v>
      </c>
      <c r="C1014" s="40">
        <v>1001</v>
      </c>
      <c r="D1014" s="41">
        <v>44051</v>
      </c>
      <c r="E1014" s="42" t="s">
        <v>10</v>
      </c>
      <c r="F1014" s="39">
        <v>1884</v>
      </c>
      <c r="G1014" s="43">
        <v>94.2</v>
      </c>
    </row>
    <row r="1015" spans="1:7" x14ac:dyDescent="0.3">
      <c r="A1015" s="39" t="s">
        <v>8</v>
      </c>
      <c r="B1015" s="39" t="s">
        <v>36</v>
      </c>
      <c r="C1015" s="40">
        <v>1008</v>
      </c>
      <c r="D1015" s="41">
        <v>44083</v>
      </c>
      <c r="E1015" s="42" t="s">
        <v>10</v>
      </c>
      <c r="F1015" s="39">
        <v>1834</v>
      </c>
      <c r="G1015" s="43">
        <v>91.7</v>
      </c>
    </row>
    <row r="1016" spans="1:7" x14ac:dyDescent="0.3">
      <c r="A1016" s="39" t="s">
        <v>8</v>
      </c>
      <c r="B1016" s="39" t="s">
        <v>37</v>
      </c>
      <c r="C1016" s="40">
        <v>1310</v>
      </c>
      <c r="D1016" s="41">
        <v>43831</v>
      </c>
      <c r="E1016" s="42" t="s">
        <v>10</v>
      </c>
      <c r="F1016" s="39">
        <v>2340</v>
      </c>
      <c r="G1016" s="43">
        <v>117</v>
      </c>
    </row>
    <row r="1017" spans="1:7" x14ac:dyDescent="0.3">
      <c r="A1017" s="39" t="s">
        <v>8</v>
      </c>
      <c r="B1017" s="39" t="s">
        <v>38</v>
      </c>
      <c r="C1017" s="40">
        <v>1001</v>
      </c>
      <c r="D1017" s="41">
        <v>44146</v>
      </c>
      <c r="E1017" s="42" t="s">
        <v>10</v>
      </c>
      <c r="F1017" s="39">
        <v>2342</v>
      </c>
      <c r="G1017" s="43">
        <v>117.10000000000001</v>
      </c>
    </row>
    <row r="1018" spans="1:7" x14ac:dyDescent="0.3">
      <c r="A1018" s="39" t="s">
        <v>8</v>
      </c>
      <c r="B1018" s="39" t="s">
        <v>39</v>
      </c>
      <c r="C1018" s="40">
        <v>1210</v>
      </c>
      <c r="D1018" s="41">
        <v>44083</v>
      </c>
      <c r="E1018" s="42" t="s">
        <v>10</v>
      </c>
      <c r="F1018" s="39">
        <v>1031</v>
      </c>
      <c r="G1018" s="43">
        <v>51.550000000000004</v>
      </c>
    </row>
    <row r="1019" spans="1:7" x14ac:dyDescent="0.3">
      <c r="A1019" s="39" t="s">
        <v>8</v>
      </c>
      <c r="B1019" s="39" t="s">
        <v>40</v>
      </c>
      <c r="C1019" s="40">
        <v>1001</v>
      </c>
      <c r="D1019" s="41">
        <v>43956</v>
      </c>
      <c r="E1019" s="42" t="s">
        <v>10</v>
      </c>
      <c r="F1019" s="39">
        <v>1262</v>
      </c>
      <c r="G1019" s="43">
        <v>63.1</v>
      </c>
    </row>
    <row r="1020" spans="1:7" x14ac:dyDescent="0.3">
      <c r="A1020" s="39" t="s">
        <v>8</v>
      </c>
      <c r="B1020" s="39" t="s">
        <v>41</v>
      </c>
      <c r="C1020" s="40">
        <v>1310</v>
      </c>
      <c r="D1020" s="41">
        <v>43988</v>
      </c>
      <c r="E1020" s="42" t="s">
        <v>10</v>
      </c>
      <c r="F1020" s="39">
        <v>1135</v>
      </c>
      <c r="G1020" s="43">
        <v>56.75</v>
      </c>
    </row>
    <row r="1021" spans="1:7" x14ac:dyDescent="0.3">
      <c r="A1021" s="39" t="s">
        <v>8</v>
      </c>
      <c r="B1021" s="39" t="s">
        <v>42</v>
      </c>
      <c r="C1021" s="40">
        <v>1008</v>
      </c>
      <c r="D1021" s="41">
        <v>44146</v>
      </c>
      <c r="E1021" s="42" t="s">
        <v>10</v>
      </c>
      <c r="F1021" s="39">
        <v>547</v>
      </c>
      <c r="G1021" s="43">
        <v>27.35</v>
      </c>
    </row>
    <row r="1022" spans="1:7" x14ac:dyDescent="0.3">
      <c r="A1022" s="39" t="s">
        <v>8</v>
      </c>
      <c r="B1022" s="39" t="s">
        <v>43</v>
      </c>
      <c r="C1022" s="40">
        <v>1004</v>
      </c>
      <c r="D1022" s="41">
        <v>44177</v>
      </c>
      <c r="E1022" s="42" t="s">
        <v>10</v>
      </c>
      <c r="F1022" s="39">
        <v>1582</v>
      </c>
      <c r="G1022" s="43">
        <v>79.100000000000009</v>
      </c>
    </row>
    <row r="1023" spans="1:7" x14ac:dyDescent="0.3">
      <c r="A1023" s="39" t="s">
        <v>8</v>
      </c>
      <c r="B1023" s="39" t="s">
        <v>44</v>
      </c>
      <c r="C1023" s="40">
        <v>1001</v>
      </c>
      <c r="D1023" s="41">
        <v>43925</v>
      </c>
      <c r="E1023" s="42" t="s">
        <v>10</v>
      </c>
      <c r="F1023" s="39">
        <v>1738.5</v>
      </c>
      <c r="G1023" s="43">
        <v>86.925000000000011</v>
      </c>
    </row>
    <row r="1024" spans="1:7" x14ac:dyDescent="0.3">
      <c r="A1024" s="39" t="s">
        <v>8</v>
      </c>
      <c r="B1024" s="39" t="s">
        <v>45</v>
      </c>
      <c r="C1024" s="40">
        <v>1210</v>
      </c>
      <c r="D1024" s="41">
        <v>44083</v>
      </c>
      <c r="E1024" s="42" t="s">
        <v>10</v>
      </c>
      <c r="F1024" s="39">
        <v>2215</v>
      </c>
      <c r="G1024" s="43">
        <v>110.75</v>
      </c>
    </row>
    <row r="1025" spans="1:7" x14ac:dyDescent="0.3">
      <c r="A1025" s="39" t="s">
        <v>8</v>
      </c>
      <c r="B1025" s="39" t="s">
        <v>46</v>
      </c>
      <c r="C1025" s="40">
        <v>1310</v>
      </c>
      <c r="D1025" s="41">
        <v>44177</v>
      </c>
      <c r="E1025" s="42" t="s">
        <v>10</v>
      </c>
      <c r="F1025" s="39">
        <v>1582</v>
      </c>
      <c r="G1025" s="43">
        <v>79.100000000000009</v>
      </c>
    </row>
    <row r="1026" spans="1:7" x14ac:dyDescent="0.3">
      <c r="A1026" s="39" t="s">
        <v>8</v>
      </c>
      <c r="B1026" s="39" t="s">
        <v>47</v>
      </c>
      <c r="C1026" s="40">
        <v>1008</v>
      </c>
      <c r="D1026" s="41">
        <v>43988</v>
      </c>
      <c r="E1026" s="42" t="s">
        <v>10</v>
      </c>
      <c r="F1026" s="39">
        <v>1135</v>
      </c>
      <c r="G1026" s="43">
        <v>56.75</v>
      </c>
    </row>
    <row r="1027" spans="1:7" x14ac:dyDescent="0.3">
      <c r="A1027" s="39" t="s">
        <v>8</v>
      </c>
      <c r="B1027" s="39" t="s">
        <v>48</v>
      </c>
      <c r="C1027" s="40">
        <v>1210</v>
      </c>
      <c r="D1027" s="41">
        <v>43893</v>
      </c>
      <c r="E1027" s="42" t="s">
        <v>10</v>
      </c>
      <c r="F1027" s="39">
        <v>1761</v>
      </c>
      <c r="G1027" s="43">
        <v>88.050000000000011</v>
      </c>
    </row>
    <row r="1028" spans="1:7" x14ac:dyDescent="0.3">
      <c r="A1028" s="39" t="s">
        <v>8</v>
      </c>
      <c r="B1028" s="39" t="s">
        <v>49</v>
      </c>
      <c r="C1028" s="40">
        <v>1004</v>
      </c>
      <c r="D1028" s="41">
        <v>43988</v>
      </c>
      <c r="E1028" s="42" t="s">
        <v>10</v>
      </c>
      <c r="F1028" s="39">
        <v>448</v>
      </c>
      <c r="G1028" s="43">
        <v>22.400000000000002</v>
      </c>
    </row>
    <row r="1029" spans="1:7" x14ac:dyDescent="0.3">
      <c r="A1029" s="39" t="s">
        <v>8</v>
      </c>
      <c r="B1029" s="39" t="s">
        <v>50</v>
      </c>
      <c r="C1029" s="40">
        <v>1008</v>
      </c>
      <c r="D1029" s="41">
        <v>44114</v>
      </c>
      <c r="E1029" s="42" t="s">
        <v>10</v>
      </c>
      <c r="F1029" s="39">
        <v>2181</v>
      </c>
      <c r="G1029" s="43">
        <v>109.05000000000001</v>
      </c>
    </row>
    <row r="1030" spans="1:7" x14ac:dyDescent="0.3">
      <c r="A1030" s="39" t="s">
        <v>8</v>
      </c>
      <c r="B1030" s="39" t="s">
        <v>51</v>
      </c>
      <c r="C1030" s="40">
        <v>1001</v>
      </c>
      <c r="D1030" s="41">
        <v>44114</v>
      </c>
      <c r="E1030" s="42" t="s">
        <v>10</v>
      </c>
      <c r="F1030" s="39">
        <v>1976</v>
      </c>
      <c r="G1030" s="43">
        <v>98.800000000000011</v>
      </c>
    </row>
    <row r="1031" spans="1:7" x14ac:dyDescent="0.3">
      <c r="A1031" s="39" t="s">
        <v>8</v>
      </c>
      <c r="B1031" s="39" t="s">
        <v>52</v>
      </c>
      <c r="C1031" s="40">
        <v>1001</v>
      </c>
      <c r="D1031" s="41">
        <v>44114</v>
      </c>
      <c r="E1031" s="42" t="s">
        <v>10</v>
      </c>
      <c r="F1031" s="39">
        <v>2181</v>
      </c>
      <c r="G1031" s="43">
        <v>109.05000000000001</v>
      </c>
    </row>
    <row r="1032" spans="1:7" x14ac:dyDescent="0.3">
      <c r="A1032" s="39" t="s">
        <v>8</v>
      </c>
      <c r="B1032" s="39" t="s">
        <v>53</v>
      </c>
      <c r="C1032" s="40">
        <v>1008</v>
      </c>
      <c r="D1032" s="41">
        <v>44146</v>
      </c>
      <c r="E1032" s="42" t="s">
        <v>10</v>
      </c>
      <c r="F1032" s="39">
        <v>2500</v>
      </c>
      <c r="G1032" s="43">
        <v>125</v>
      </c>
    </row>
    <row r="1033" spans="1:7" x14ac:dyDescent="0.3">
      <c r="A1033" s="39" t="s">
        <v>8</v>
      </c>
      <c r="B1033" s="39" t="s">
        <v>54</v>
      </c>
      <c r="C1033" s="40">
        <v>1001</v>
      </c>
      <c r="D1033" s="41">
        <v>43956</v>
      </c>
      <c r="E1033" s="42" t="s">
        <v>10</v>
      </c>
      <c r="F1033" s="39">
        <v>1702</v>
      </c>
      <c r="G1033" s="43">
        <v>85.100000000000009</v>
      </c>
    </row>
    <row r="1034" spans="1:7" x14ac:dyDescent="0.3">
      <c r="A1034" s="39" t="s">
        <v>8</v>
      </c>
      <c r="B1034" s="39" t="s">
        <v>55</v>
      </c>
      <c r="C1034" s="40">
        <v>1001</v>
      </c>
      <c r="D1034" s="41">
        <v>43988</v>
      </c>
      <c r="E1034" s="42" t="s">
        <v>10</v>
      </c>
      <c r="F1034" s="39">
        <v>448</v>
      </c>
      <c r="G1034" s="43">
        <v>22.400000000000002</v>
      </c>
    </row>
    <row r="1035" spans="1:7" x14ac:dyDescent="0.3">
      <c r="A1035" s="39" t="s">
        <v>8</v>
      </c>
      <c r="B1035" s="39" t="s">
        <v>56</v>
      </c>
      <c r="C1035" s="40">
        <v>1008</v>
      </c>
      <c r="D1035" s="41">
        <v>44019</v>
      </c>
      <c r="E1035" s="42" t="s">
        <v>10</v>
      </c>
      <c r="F1035" s="39">
        <v>3513</v>
      </c>
      <c r="G1035" s="43">
        <v>175.65</v>
      </c>
    </row>
    <row r="1036" spans="1:7" x14ac:dyDescent="0.3">
      <c r="A1036" s="39" t="s">
        <v>8</v>
      </c>
      <c r="B1036" s="39"/>
      <c r="C1036" s="40">
        <v>1008</v>
      </c>
      <c r="D1036" s="41">
        <v>44051</v>
      </c>
      <c r="E1036" s="42" t="s">
        <v>10</v>
      </c>
      <c r="F1036" s="39">
        <v>2101</v>
      </c>
      <c r="G1036" s="43">
        <v>105.05000000000001</v>
      </c>
    </row>
    <row r="1037" spans="1:7" x14ac:dyDescent="0.3">
      <c r="A1037" s="39" t="s">
        <v>8</v>
      </c>
      <c r="B1037" s="39" t="s">
        <v>57</v>
      </c>
      <c r="C1037" s="40">
        <v>1310</v>
      </c>
      <c r="D1037" s="41">
        <v>44083</v>
      </c>
      <c r="E1037" s="42" t="s">
        <v>10</v>
      </c>
      <c r="F1037" s="39">
        <v>2931</v>
      </c>
      <c r="G1037" s="43">
        <v>146.55000000000001</v>
      </c>
    </row>
    <row r="1038" spans="1:7" x14ac:dyDescent="0.3">
      <c r="A1038" s="39" t="s">
        <v>8</v>
      </c>
      <c r="B1038" s="39" t="s">
        <v>58</v>
      </c>
      <c r="C1038" s="40">
        <v>1210</v>
      </c>
      <c r="D1038" s="41">
        <v>44083</v>
      </c>
      <c r="E1038" s="42" t="s">
        <v>10</v>
      </c>
      <c r="F1038" s="39">
        <v>1535</v>
      </c>
      <c r="G1038" s="43">
        <v>76.75</v>
      </c>
    </row>
    <row r="1039" spans="1:7" x14ac:dyDescent="0.3">
      <c r="A1039" s="39" t="s">
        <v>8</v>
      </c>
      <c r="B1039" s="39" t="s">
        <v>59</v>
      </c>
      <c r="C1039" s="40">
        <v>1004</v>
      </c>
      <c r="D1039" s="41">
        <v>44083</v>
      </c>
      <c r="E1039" s="42" t="s">
        <v>10</v>
      </c>
      <c r="F1039" s="39">
        <v>1123</v>
      </c>
      <c r="G1039" s="43">
        <v>56.150000000000006</v>
      </c>
    </row>
    <row r="1040" spans="1:7" x14ac:dyDescent="0.3">
      <c r="A1040" s="39" t="s">
        <v>8</v>
      </c>
      <c r="B1040" s="39" t="s">
        <v>60</v>
      </c>
      <c r="C1040" s="40">
        <v>1001</v>
      </c>
      <c r="D1040" s="41">
        <v>44146</v>
      </c>
      <c r="E1040" s="42" t="s">
        <v>10</v>
      </c>
      <c r="F1040" s="39">
        <v>1404</v>
      </c>
      <c r="G1040" s="43">
        <v>70.2</v>
      </c>
    </row>
    <row r="1041" spans="1:7" x14ac:dyDescent="0.3">
      <c r="A1041" s="39" t="s">
        <v>8</v>
      </c>
      <c r="B1041" s="39" t="s">
        <v>61</v>
      </c>
      <c r="C1041" s="40">
        <v>1210</v>
      </c>
      <c r="D1041" s="41">
        <v>44146</v>
      </c>
      <c r="E1041" s="42" t="s">
        <v>10</v>
      </c>
      <c r="F1041" s="39">
        <v>2763</v>
      </c>
      <c r="G1041" s="43">
        <v>138.15</v>
      </c>
    </row>
    <row r="1042" spans="1:7" x14ac:dyDescent="0.3">
      <c r="A1042" s="39" t="s">
        <v>8</v>
      </c>
      <c r="B1042" s="39" t="s">
        <v>62</v>
      </c>
      <c r="C1042" s="40">
        <v>1008</v>
      </c>
      <c r="D1042" s="41">
        <v>44177</v>
      </c>
      <c r="E1042" s="42" t="s">
        <v>10</v>
      </c>
      <c r="F1042" s="39">
        <v>2125</v>
      </c>
      <c r="G1042" s="43">
        <v>106.25</v>
      </c>
    </row>
    <row r="1043" spans="1:7" x14ac:dyDescent="0.3">
      <c r="A1043" s="39" t="s">
        <v>8</v>
      </c>
      <c r="B1043" s="39" t="s">
        <v>63</v>
      </c>
      <c r="C1043" s="40">
        <v>1004</v>
      </c>
      <c r="D1043" s="41">
        <v>44019</v>
      </c>
      <c r="E1043" s="42" t="s">
        <v>10</v>
      </c>
      <c r="F1043" s="39">
        <v>1659</v>
      </c>
      <c r="G1043" s="43">
        <v>82.95</v>
      </c>
    </row>
    <row r="1044" spans="1:7" x14ac:dyDescent="0.3">
      <c r="A1044" s="39" t="s">
        <v>8</v>
      </c>
      <c r="B1044" s="39" t="s">
        <v>64</v>
      </c>
      <c r="C1044" s="40">
        <v>1310</v>
      </c>
      <c r="D1044" s="41">
        <v>44051</v>
      </c>
      <c r="E1044" s="42" t="s">
        <v>10</v>
      </c>
      <c r="F1044" s="39">
        <v>609</v>
      </c>
      <c r="G1044" s="43">
        <v>30.450000000000003</v>
      </c>
    </row>
    <row r="1045" spans="1:7" x14ac:dyDescent="0.3">
      <c r="A1045" s="39" t="s">
        <v>8</v>
      </c>
      <c r="B1045" s="39" t="s">
        <v>65</v>
      </c>
      <c r="C1045" s="40">
        <v>1210</v>
      </c>
      <c r="D1045" s="41">
        <v>44083</v>
      </c>
      <c r="E1045" s="42" t="s">
        <v>10</v>
      </c>
      <c r="F1045" s="39">
        <v>2087</v>
      </c>
      <c r="G1045" s="43">
        <v>104.35000000000001</v>
      </c>
    </row>
    <row r="1046" spans="1:7" x14ac:dyDescent="0.3">
      <c r="A1046" s="39" t="s">
        <v>8</v>
      </c>
      <c r="B1046" s="39" t="s">
        <v>66</v>
      </c>
      <c r="C1046" s="40">
        <v>1210</v>
      </c>
      <c r="D1046" s="41">
        <v>44114</v>
      </c>
      <c r="E1046" s="42" t="s">
        <v>10</v>
      </c>
      <c r="F1046" s="39">
        <v>1976</v>
      </c>
      <c r="G1046" s="43">
        <v>98.800000000000011</v>
      </c>
    </row>
    <row r="1047" spans="1:7" x14ac:dyDescent="0.3">
      <c r="A1047" s="39" t="s">
        <v>8</v>
      </c>
      <c r="B1047" s="39" t="s">
        <v>67</v>
      </c>
      <c r="C1047" s="40">
        <v>1001</v>
      </c>
      <c r="D1047" s="41">
        <v>44177</v>
      </c>
      <c r="E1047" s="42" t="s">
        <v>10</v>
      </c>
      <c r="F1047" s="39">
        <v>1421</v>
      </c>
      <c r="G1047" s="43">
        <v>71.05</v>
      </c>
    </row>
    <row r="1048" spans="1:7" x14ac:dyDescent="0.3">
      <c r="A1048" s="39" t="s">
        <v>8</v>
      </c>
      <c r="B1048" s="39" t="s">
        <v>68</v>
      </c>
      <c r="C1048" s="40">
        <v>1001</v>
      </c>
      <c r="D1048" s="41">
        <v>44177</v>
      </c>
      <c r="E1048" s="42" t="s">
        <v>10</v>
      </c>
      <c r="F1048" s="39">
        <v>1372</v>
      </c>
      <c r="G1048" s="43">
        <v>68.600000000000009</v>
      </c>
    </row>
    <row r="1049" spans="1:7" x14ac:dyDescent="0.3">
      <c r="A1049" s="39" t="s">
        <v>8</v>
      </c>
      <c r="B1049" s="39" t="s">
        <v>69</v>
      </c>
      <c r="C1049" s="40">
        <v>1001</v>
      </c>
      <c r="D1049" s="41">
        <v>44177</v>
      </c>
      <c r="E1049" s="42" t="s">
        <v>10</v>
      </c>
      <c r="F1049" s="39">
        <v>588</v>
      </c>
      <c r="G1049" s="43">
        <v>29.400000000000002</v>
      </c>
    </row>
    <row r="1050" spans="1:7" x14ac:dyDescent="0.3">
      <c r="A1050" s="39" t="s">
        <v>8</v>
      </c>
      <c r="B1050" s="39" t="s">
        <v>70</v>
      </c>
      <c r="C1050" s="40">
        <v>1001</v>
      </c>
      <c r="D1050" s="41">
        <v>43831</v>
      </c>
      <c r="E1050" s="42" t="s">
        <v>10</v>
      </c>
      <c r="F1050" s="39">
        <v>3244.5</v>
      </c>
      <c r="G1050" s="43">
        <v>162.22500000000002</v>
      </c>
    </row>
    <row r="1051" spans="1:7" x14ac:dyDescent="0.3">
      <c r="A1051" s="39" t="s">
        <v>8</v>
      </c>
      <c r="B1051" s="39" t="s">
        <v>71</v>
      </c>
      <c r="C1051" s="40">
        <v>1210</v>
      </c>
      <c r="D1051" s="41">
        <v>43863</v>
      </c>
      <c r="E1051" s="42" t="s">
        <v>10</v>
      </c>
      <c r="F1051" s="39">
        <v>959</v>
      </c>
      <c r="G1051" s="43">
        <v>47.95</v>
      </c>
    </row>
    <row r="1052" spans="1:7" x14ac:dyDescent="0.3">
      <c r="A1052" s="39" t="s">
        <v>8</v>
      </c>
      <c r="B1052" s="39" t="s">
        <v>72</v>
      </c>
      <c r="C1052" s="40">
        <v>1210</v>
      </c>
      <c r="D1052" s="41">
        <v>43863</v>
      </c>
      <c r="E1052" s="42" t="s">
        <v>10</v>
      </c>
      <c r="F1052" s="39">
        <v>2747</v>
      </c>
      <c r="G1052" s="43">
        <v>137.35</v>
      </c>
    </row>
    <row r="1053" spans="1:7" x14ac:dyDescent="0.3">
      <c r="A1053" s="39" t="s">
        <v>8</v>
      </c>
      <c r="B1053" s="39" t="s">
        <v>73</v>
      </c>
      <c r="C1053" s="40">
        <v>1310</v>
      </c>
      <c r="D1053" s="41">
        <v>43956</v>
      </c>
      <c r="E1053" s="42" t="s">
        <v>10</v>
      </c>
      <c r="F1053" s="39">
        <v>1645</v>
      </c>
      <c r="G1053" s="43">
        <v>82.25</v>
      </c>
    </row>
    <row r="1054" spans="1:7" x14ac:dyDescent="0.3">
      <c r="A1054" s="39" t="s">
        <v>8</v>
      </c>
      <c r="B1054" s="39" t="s">
        <v>74</v>
      </c>
      <c r="C1054" s="40">
        <v>1001</v>
      </c>
      <c r="D1054" s="41">
        <v>44083</v>
      </c>
      <c r="E1054" s="42" t="s">
        <v>10</v>
      </c>
      <c r="F1054" s="39">
        <v>2876</v>
      </c>
      <c r="G1054" s="43">
        <v>143.80000000000001</v>
      </c>
    </row>
    <row r="1055" spans="1:7" x14ac:dyDescent="0.3">
      <c r="A1055" s="39" t="s">
        <v>8</v>
      </c>
      <c r="B1055" s="39" t="s">
        <v>75</v>
      </c>
      <c r="C1055" s="40">
        <v>1004</v>
      </c>
      <c r="D1055" s="41">
        <v>44083</v>
      </c>
      <c r="E1055" s="42" t="s">
        <v>10</v>
      </c>
      <c r="F1055" s="39">
        <v>994</v>
      </c>
      <c r="G1055" s="43">
        <v>49.7</v>
      </c>
    </row>
    <row r="1056" spans="1:7" x14ac:dyDescent="0.3">
      <c r="A1056" s="39" t="s">
        <v>8</v>
      </c>
      <c r="B1056" s="39" t="s">
        <v>76</v>
      </c>
      <c r="C1056" s="40">
        <v>1008</v>
      </c>
      <c r="D1056" s="41">
        <v>44146</v>
      </c>
      <c r="E1056" s="42" t="s">
        <v>10</v>
      </c>
      <c r="F1056" s="39">
        <v>1118</v>
      </c>
      <c r="G1056" s="43">
        <v>55.900000000000006</v>
      </c>
    </row>
    <row r="1057" spans="1:7" x14ac:dyDescent="0.3">
      <c r="A1057" s="39" t="s">
        <v>8</v>
      </c>
      <c r="B1057" s="39" t="s">
        <v>243</v>
      </c>
      <c r="C1057" s="40">
        <v>1210</v>
      </c>
      <c r="D1057" s="41">
        <v>44177</v>
      </c>
      <c r="E1057" s="42" t="s">
        <v>10</v>
      </c>
      <c r="F1057" s="39">
        <v>1372</v>
      </c>
      <c r="G1057" s="43">
        <v>68.600000000000009</v>
      </c>
    </row>
    <row r="1058" spans="1:7" x14ac:dyDescent="0.3">
      <c r="A1058" s="39" t="s">
        <v>8</v>
      </c>
      <c r="B1058" s="39" t="s">
        <v>77</v>
      </c>
      <c r="C1058" s="40">
        <v>1008</v>
      </c>
      <c r="D1058" s="41">
        <v>43863</v>
      </c>
      <c r="E1058" s="42" t="s">
        <v>10</v>
      </c>
      <c r="F1058" s="39">
        <v>488</v>
      </c>
      <c r="G1058" s="43">
        <v>24.400000000000002</v>
      </c>
    </row>
    <row r="1059" spans="1:7" x14ac:dyDescent="0.3">
      <c r="A1059" s="39" t="s">
        <v>8</v>
      </c>
      <c r="B1059" s="39" t="s">
        <v>244</v>
      </c>
      <c r="C1059" s="40">
        <v>1001</v>
      </c>
      <c r="D1059" s="41">
        <v>43988</v>
      </c>
      <c r="E1059" s="42" t="s">
        <v>10</v>
      </c>
      <c r="F1059" s="39">
        <v>1282</v>
      </c>
      <c r="G1059" s="43">
        <v>64.100000000000009</v>
      </c>
    </row>
    <row r="1060" spans="1:7" x14ac:dyDescent="0.3">
      <c r="A1060" s="39" t="s">
        <v>8</v>
      </c>
      <c r="B1060" s="39" t="s">
        <v>78</v>
      </c>
      <c r="C1060" s="40">
        <v>1001</v>
      </c>
      <c r="D1060" s="41">
        <v>43956</v>
      </c>
      <c r="E1060" s="42" t="s">
        <v>20</v>
      </c>
      <c r="F1060" s="39">
        <v>257</v>
      </c>
      <c r="G1060" s="43">
        <v>12.850000000000001</v>
      </c>
    </row>
    <row r="1061" spans="1:7" x14ac:dyDescent="0.3">
      <c r="A1061" s="39" t="s">
        <v>8</v>
      </c>
      <c r="B1061" s="39" t="s">
        <v>245</v>
      </c>
      <c r="C1061" s="40">
        <v>1310</v>
      </c>
      <c r="D1061" s="41">
        <v>43988</v>
      </c>
      <c r="E1061" s="42" t="s">
        <v>10</v>
      </c>
      <c r="F1061" s="39">
        <v>1282</v>
      </c>
      <c r="G1061" s="43">
        <v>64.100000000000009</v>
      </c>
    </row>
    <row r="1062" spans="1:7" x14ac:dyDescent="0.3">
      <c r="A1062" s="39" t="s">
        <v>8</v>
      </c>
      <c r="B1062" s="39" t="s">
        <v>79</v>
      </c>
      <c r="C1062" s="40">
        <v>1004</v>
      </c>
      <c r="D1062" s="41">
        <v>44051</v>
      </c>
      <c r="E1062" s="42" t="s">
        <v>10</v>
      </c>
      <c r="F1062" s="39">
        <v>1540</v>
      </c>
      <c r="G1062" s="43">
        <v>77</v>
      </c>
    </row>
    <row r="1063" spans="1:7" x14ac:dyDescent="0.3">
      <c r="A1063" s="39" t="s">
        <v>8</v>
      </c>
      <c r="B1063" s="39" t="s">
        <v>80</v>
      </c>
      <c r="C1063" s="40">
        <v>1001</v>
      </c>
      <c r="D1063" s="41">
        <v>44146</v>
      </c>
      <c r="E1063" s="42" t="s">
        <v>10</v>
      </c>
      <c r="F1063" s="39">
        <v>490</v>
      </c>
      <c r="G1063" s="43">
        <v>24.5</v>
      </c>
    </row>
    <row r="1064" spans="1:7" x14ac:dyDescent="0.3">
      <c r="A1064" s="39" t="s">
        <v>8</v>
      </c>
      <c r="B1064" s="39" t="s">
        <v>81</v>
      </c>
      <c r="C1064" s="40">
        <v>1004</v>
      </c>
      <c r="D1064" s="41">
        <v>44177</v>
      </c>
      <c r="E1064" s="42" t="s">
        <v>10</v>
      </c>
      <c r="F1064" s="39">
        <v>1362</v>
      </c>
      <c r="G1064" s="43">
        <v>68.100000000000009</v>
      </c>
    </row>
    <row r="1065" spans="1:7" x14ac:dyDescent="0.3">
      <c r="A1065" s="39" t="s">
        <v>8</v>
      </c>
      <c r="B1065" s="39" t="s">
        <v>82</v>
      </c>
      <c r="C1065" s="40">
        <v>1004</v>
      </c>
      <c r="D1065" s="41">
        <v>43893</v>
      </c>
      <c r="E1065" s="42" t="s">
        <v>10</v>
      </c>
      <c r="F1065" s="39">
        <v>2501</v>
      </c>
      <c r="G1065" s="43">
        <v>125.05000000000001</v>
      </c>
    </row>
    <row r="1066" spans="1:7" x14ac:dyDescent="0.3">
      <c r="A1066" s="39" t="s">
        <v>8</v>
      </c>
      <c r="B1066" s="39" t="s">
        <v>83</v>
      </c>
      <c r="C1066" s="40">
        <v>1001</v>
      </c>
      <c r="D1066" s="41">
        <v>43988</v>
      </c>
      <c r="E1066" s="42" t="s">
        <v>10</v>
      </c>
      <c r="F1066" s="39">
        <v>708</v>
      </c>
      <c r="G1066" s="43">
        <v>35.4</v>
      </c>
    </row>
    <row r="1067" spans="1:7" x14ac:dyDescent="0.3">
      <c r="A1067" s="39" t="s">
        <v>8</v>
      </c>
      <c r="B1067" s="39" t="s">
        <v>84</v>
      </c>
      <c r="C1067" s="40">
        <v>1310</v>
      </c>
      <c r="D1067" s="41">
        <v>44019</v>
      </c>
      <c r="E1067" s="42" t="s">
        <v>10</v>
      </c>
      <c r="F1067" s="39">
        <v>645</v>
      </c>
      <c r="G1067" s="43">
        <v>32.25</v>
      </c>
    </row>
    <row r="1068" spans="1:7" x14ac:dyDescent="0.3">
      <c r="A1068" s="39" t="s">
        <v>8</v>
      </c>
      <c r="B1068" s="39" t="s">
        <v>85</v>
      </c>
      <c r="C1068" s="40">
        <v>1004</v>
      </c>
      <c r="D1068" s="41">
        <v>44051</v>
      </c>
      <c r="E1068" s="42" t="s">
        <v>10</v>
      </c>
      <c r="F1068" s="39">
        <v>1562</v>
      </c>
      <c r="G1068" s="43">
        <v>78.100000000000009</v>
      </c>
    </row>
    <row r="1069" spans="1:7" x14ac:dyDescent="0.3">
      <c r="A1069" s="39" t="s">
        <v>8</v>
      </c>
      <c r="B1069" s="39" t="s">
        <v>86</v>
      </c>
      <c r="C1069" s="40">
        <v>1008</v>
      </c>
      <c r="D1069" s="41">
        <v>44083</v>
      </c>
      <c r="E1069" s="42" t="s">
        <v>10</v>
      </c>
      <c r="F1069" s="39">
        <v>1283</v>
      </c>
      <c r="G1069" s="43">
        <v>64.150000000000006</v>
      </c>
    </row>
    <row r="1070" spans="1:7" x14ac:dyDescent="0.3">
      <c r="A1070" s="39" t="s">
        <v>8</v>
      </c>
      <c r="B1070" s="39" t="s">
        <v>87</v>
      </c>
      <c r="C1070" s="40">
        <v>1008</v>
      </c>
      <c r="D1070" s="41">
        <v>44177</v>
      </c>
      <c r="E1070" s="42" t="s">
        <v>10</v>
      </c>
      <c r="F1070" s="39">
        <v>711</v>
      </c>
      <c r="G1070" s="43">
        <v>35.550000000000004</v>
      </c>
    </row>
    <row r="1071" spans="1:7" x14ac:dyDescent="0.3">
      <c r="A1071" s="39" t="s">
        <v>8</v>
      </c>
      <c r="B1071" s="39" t="s">
        <v>246</v>
      </c>
      <c r="C1071" s="40">
        <v>1210</v>
      </c>
      <c r="D1071" s="41">
        <v>43893</v>
      </c>
      <c r="E1071" s="42" t="s">
        <v>10</v>
      </c>
      <c r="F1071" s="39">
        <v>1114</v>
      </c>
      <c r="G1071" s="43">
        <v>55.7</v>
      </c>
    </row>
    <row r="1072" spans="1:7" x14ac:dyDescent="0.3">
      <c r="A1072" s="39" t="s">
        <v>8</v>
      </c>
      <c r="B1072" s="39" t="s">
        <v>88</v>
      </c>
      <c r="C1072" s="40">
        <v>1008</v>
      </c>
      <c r="D1072" s="41">
        <v>43925</v>
      </c>
      <c r="E1072" s="42" t="s">
        <v>10</v>
      </c>
      <c r="F1072" s="39">
        <v>1259</v>
      </c>
      <c r="G1072" s="43">
        <v>62.95</v>
      </c>
    </row>
    <row r="1073" spans="1:7" x14ac:dyDescent="0.3">
      <c r="A1073" s="39" t="s">
        <v>8</v>
      </c>
      <c r="B1073" s="39" t="s">
        <v>89</v>
      </c>
      <c r="C1073" s="40">
        <v>1004</v>
      </c>
      <c r="D1073" s="41">
        <v>43956</v>
      </c>
      <c r="E1073" s="42" t="s">
        <v>10</v>
      </c>
      <c r="F1073" s="39">
        <v>1095</v>
      </c>
      <c r="G1073" s="43">
        <v>54.75</v>
      </c>
    </row>
    <row r="1074" spans="1:7" x14ac:dyDescent="0.3">
      <c r="A1074" s="39" t="s">
        <v>8</v>
      </c>
      <c r="B1074" s="39" t="s">
        <v>90</v>
      </c>
      <c r="C1074" s="40">
        <v>1001</v>
      </c>
      <c r="D1074" s="41">
        <v>43988</v>
      </c>
      <c r="E1074" s="42" t="s">
        <v>10</v>
      </c>
      <c r="F1074" s="39">
        <v>1366</v>
      </c>
      <c r="G1074" s="43">
        <v>68.3</v>
      </c>
    </row>
    <row r="1075" spans="1:7" x14ac:dyDescent="0.3">
      <c r="A1075" s="39" t="s">
        <v>8</v>
      </c>
      <c r="B1075" s="39" t="s">
        <v>91</v>
      </c>
      <c r="C1075" s="40">
        <v>1310</v>
      </c>
      <c r="D1075" s="41">
        <v>43988</v>
      </c>
      <c r="E1075" s="42" t="s">
        <v>10</v>
      </c>
      <c r="F1075" s="39">
        <v>2460</v>
      </c>
      <c r="G1075" s="43">
        <v>123</v>
      </c>
    </row>
    <row r="1076" spans="1:7" x14ac:dyDescent="0.3">
      <c r="A1076" s="39" t="s">
        <v>8</v>
      </c>
      <c r="B1076" s="39" t="s">
        <v>92</v>
      </c>
      <c r="C1076" s="40">
        <v>1001</v>
      </c>
      <c r="D1076" s="41">
        <v>44051</v>
      </c>
      <c r="E1076" s="42" t="s">
        <v>10</v>
      </c>
      <c r="F1076" s="39">
        <v>678</v>
      </c>
      <c r="G1076" s="43">
        <v>33.9</v>
      </c>
    </row>
    <row r="1077" spans="1:7" x14ac:dyDescent="0.3">
      <c r="A1077" s="39" t="s">
        <v>8</v>
      </c>
      <c r="B1077" s="39" t="s">
        <v>93</v>
      </c>
      <c r="C1077" s="40">
        <v>1008</v>
      </c>
      <c r="D1077" s="41">
        <v>44051</v>
      </c>
      <c r="E1077" s="42" t="s">
        <v>10</v>
      </c>
      <c r="F1077" s="39">
        <v>1598</v>
      </c>
      <c r="G1077" s="43">
        <v>79.900000000000006</v>
      </c>
    </row>
    <row r="1078" spans="1:7" x14ac:dyDescent="0.3">
      <c r="A1078" s="39" t="s">
        <v>8</v>
      </c>
      <c r="B1078" s="39" t="s">
        <v>94</v>
      </c>
      <c r="C1078" s="40">
        <v>1008</v>
      </c>
      <c r="D1078" s="41">
        <v>44083</v>
      </c>
      <c r="E1078" s="42" t="s">
        <v>10</v>
      </c>
      <c r="F1078" s="39">
        <v>2409</v>
      </c>
      <c r="G1078" s="43">
        <v>120.45</v>
      </c>
    </row>
    <row r="1079" spans="1:7" x14ac:dyDescent="0.3">
      <c r="A1079" s="39" t="s">
        <v>8</v>
      </c>
      <c r="B1079" s="39" t="s">
        <v>95</v>
      </c>
      <c r="C1079" s="40">
        <v>1310</v>
      </c>
      <c r="D1079" s="41">
        <v>44083</v>
      </c>
      <c r="E1079" s="42" t="s">
        <v>10</v>
      </c>
      <c r="F1079" s="39">
        <v>1934</v>
      </c>
      <c r="G1079" s="43">
        <v>96.7</v>
      </c>
    </row>
    <row r="1080" spans="1:7" x14ac:dyDescent="0.3">
      <c r="A1080" s="39" t="s">
        <v>8</v>
      </c>
      <c r="B1080" s="39" t="s">
        <v>96</v>
      </c>
      <c r="C1080" s="40">
        <v>1004</v>
      </c>
      <c r="D1080" s="41">
        <v>44083</v>
      </c>
      <c r="E1080" s="42" t="s">
        <v>10</v>
      </c>
      <c r="F1080" s="39">
        <v>2993</v>
      </c>
      <c r="G1080" s="43">
        <v>149.65</v>
      </c>
    </row>
    <row r="1081" spans="1:7" x14ac:dyDescent="0.3">
      <c r="A1081" s="39" t="s">
        <v>8</v>
      </c>
      <c r="B1081" s="39" t="s">
        <v>97</v>
      </c>
      <c r="C1081" s="40">
        <v>1210</v>
      </c>
      <c r="D1081" s="41">
        <v>44146</v>
      </c>
      <c r="E1081" s="42" t="s">
        <v>10</v>
      </c>
      <c r="F1081" s="39">
        <v>2146</v>
      </c>
      <c r="G1081" s="43">
        <v>107.30000000000001</v>
      </c>
    </row>
    <row r="1082" spans="1:7" x14ac:dyDescent="0.3">
      <c r="A1082" s="39" t="s">
        <v>8</v>
      </c>
      <c r="B1082" s="39" t="s">
        <v>98</v>
      </c>
      <c r="C1082" s="40">
        <v>1008</v>
      </c>
      <c r="D1082" s="41">
        <v>44177</v>
      </c>
      <c r="E1082" s="42" t="s">
        <v>10</v>
      </c>
      <c r="F1082" s="39">
        <v>1946</v>
      </c>
      <c r="G1082" s="43">
        <v>97.300000000000011</v>
      </c>
    </row>
    <row r="1083" spans="1:7" x14ac:dyDescent="0.3">
      <c r="A1083" s="39" t="s">
        <v>8</v>
      </c>
      <c r="B1083" s="39" t="s">
        <v>99</v>
      </c>
      <c r="C1083" s="40">
        <v>1210</v>
      </c>
      <c r="D1083" s="41">
        <v>44177</v>
      </c>
      <c r="E1083" s="42" t="s">
        <v>10</v>
      </c>
      <c r="F1083" s="39">
        <v>1362</v>
      </c>
      <c r="G1083" s="43">
        <v>68.100000000000009</v>
      </c>
    </row>
    <row r="1084" spans="1:7" x14ac:dyDescent="0.3">
      <c r="A1084" s="39" t="s">
        <v>8</v>
      </c>
      <c r="B1084" s="39" t="s">
        <v>100</v>
      </c>
      <c r="C1084" s="40">
        <v>1310</v>
      </c>
      <c r="D1084" s="41">
        <v>43893</v>
      </c>
      <c r="E1084" s="42" t="s">
        <v>10</v>
      </c>
      <c r="F1084" s="39">
        <v>598</v>
      </c>
      <c r="G1084" s="43">
        <v>29.900000000000002</v>
      </c>
    </row>
    <row r="1085" spans="1:7" x14ac:dyDescent="0.3">
      <c r="A1085" s="39" t="s">
        <v>8</v>
      </c>
      <c r="B1085" s="39" t="s">
        <v>101</v>
      </c>
      <c r="C1085" s="40">
        <v>1210</v>
      </c>
      <c r="D1085" s="41">
        <v>43988</v>
      </c>
      <c r="E1085" s="42" t="s">
        <v>10</v>
      </c>
      <c r="F1085" s="39">
        <v>2907</v>
      </c>
      <c r="G1085" s="43">
        <v>145.35</v>
      </c>
    </row>
    <row r="1086" spans="1:7" x14ac:dyDescent="0.3">
      <c r="A1086" s="39" t="s">
        <v>8</v>
      </c>
      <c r="B1086" s="39" t="s">
        <v>102</v>
      </c>
      <c r="C1086" s="40">
        <v>1004</v>
      </c>
      <c r="D1086" s="41">
        <v>43988</v>
      </c>
      <c r="E1086" s="42" t="s">
        <v>10</v>
      </c>
      <c r="F1086" s="39">
        <v>2338</v>
      </c>
      <c r="G1086" s="43">
        <v>116.9</v>
      </c>
    </row>
    <row r="1087" spans="1:7" x14ac:dyDescent="0.3">
      <c r="A1087" s="39" t="s">
        <v>8</v>
      </c>
      <c r="B1087" s="39" t="s">
        <v>103</v>
      </c>
      <c r="C1087" s="40">
        <v>1310</v>
      </c>
      <c r="D1087" s="41">
        <v>44146</v>
      </c>
      <c r="E1087" s="42" t="s">
        <v>10</v>
      </c>
      <c r="F1087" s="39">
        <v>386</v>
      </c>
      <c r="G1087" s="43">
        <v>19.3</v>
      </c>
    </row>
    <row r="1088" spans="1:7" x14ac:dyDescent="0.3">
      <c r="A1088" s="39" t="s">
        <v>8</v>
      </c>
      <c r="B1088" s="39" t="s">
        <v>104</v>
      </c>
      <c r="C1088" s="40">
        <v>1001</v>
      </c>
      <c r="D1088" s="41">
        <v>44177</v>
      </c>
      <c r="E1088" s="42" t="s">
        <v>10</v>
      </c>
      <c r="F1088" s="39">
        <v>635</v>
      </c>
      <c r="G1088" s="43">
        <v>31.75</v>
      </c>
    </row>
    <row r="1089" spans="1:7" x14ac:dyDescent="0.3">
      <c r="A1089" s="39" t="s">
        <v>8</v>
      </c>
      <c r="B1089" s="39" t="s">
        <v>105</v>
      </c>
      <c r="C1089" s="40">
        <v>1004</v>
      </c>
      <c r="D1089" s="41">
        <v>43925</v>
      </c>
      <c r="E1089" s="42" t="s">
        <v>10</v>
      </c>
      <c r="F1089" s="39">
        <v>574.5</v>
      </c>
      <c r="G1089" s="43">
        <v>28.725000000000001</v>
      </c>
    </row>
    <row r="1090" spans="1:7" x14ac:dyDescent="0.3">
      <c r="A1090" s="39" t="s">
        <v>8</v>
      </c>
      <c r="B1090" s="39" t="s">
        <v>106</v>
      </c>
      <c r="C1090" s="40">
        <v>1001</v>
      </c>
      <c r="D1090" s="41">
        <v>43988</v>
      </c>
      <c r="E1090" s="42" t="s">
        <v>10</v>
      </c>
      <c r="F1090" s="39">
        <v>2338</v>
      </c>
      <c r="G1090" s="43">
        <v>116.9</v>
      </c>
    </row>
    <row r="1091" spans="1:7" x14ac:dyDescent="0.3">
      <c r="A1091" s="39" t="s">
        <v>8</v>
      </c>
      <c r="B1091" s="39" t="s">
        <v>107</v>
      </c>
      <c r="C1091" s="40">
        <v>1001</v>
      </c>
      <c r="D1091" s="41">
        <v>44051</v>
      </c>
      <c r="E1091" s="42" t="s">
        <v>10</v>
      </c>
      <c r="F1091" s="39">
        <v>381</v>
      </c>
      <c r="G1091" s="43">
        <v>19.05</v>
      </c>
    </row>
    <row r="1092" spans="1:7" x14ac:dyDescent="0.3">
      <c r="A1092" s="39" t="s">
        <v>8</v>
      </c>
      <c r="B1092" s="39" t="s">
        <v>108</v>
      </c>
      <c r="C1092" s="40">
        <v>1008</v>
      </c>
      <c r="D1092" s="41">
        <v>44051</v>
      </c>
      <c r="E1092" s="42" t="s">
        <v>10</v>
      </c>
      <c r="F1092" s="39">
        <v>422</v>
      </c>
      <c r="G1092" s="43">
        <v>21.1</v>
      </c>
    </row>
    <row r="1093" spans="1:7" x14ac:dyDescent="0.3">
      <c r="A1093" s="39" t="s">
        <v>8</v>
      </c>
      <c r="B1093" s="39" t="s">
        <v>109</v>
      </c>
      <c r="C1093" s="40">
        <v>1210</v>
      </c>
      <c r="D1093" s="41">
        <v>44083</v>
      </c>
      <c r="E1093" s="42" t="s">
        <v>10</v>
      </c>
      <c r="F1093" s="39">
        <v>2134</v>
      </c>
      <c r="G1093" s="43">
        <v>106.7</v>
      </c>
    </row>
    <row r="1094" spans="1:7" x14ac:dyDescent="0.3">
      <c r="A1094" s="39" t="s">
        <v>8</v>
      </c>
      <c r="B1094" s="39" t="s">
        <v>110</v>
      </c>
      <c r="C1094" s="40">
        <v>1310</v>
      </c>
      <c r="D1094" s="41">
        <v>44177</v>
      </c>
      <c r="E1094" s="42" t="s">
        <v>10</v>
      </c>
      <c r="F1094" s="39">
        <v>808</v>
      </c>
      <c r="G1094" s="43">
        <v>40.400000000000006</v>
      </c>
    </row>
    <row r="1095" spans="1:7" x14ac:dyDescent="0.3">
      <c r="A1095" s="39" t="s">
        <v>8</v>
      </c>
      <c r="B1095" s="39" t="s">
        <v>111</v>
      </c>
      <c r="C1095" s="40">
        <v>1008</v>
      </c>
      <c r="D1095" s="41">
        <v>43988</v>
      </c>
      <c r="E1095" s="42" t="s">
        <v>10</v>
      </c>
      <c r="F1095" s="39">
        <v>708</v>
      </c>
      <c r="G1095" s="43">
        <v>35.4</v>
      </c>
    </row>
    <row r="1096" spans="1:7" x14ac:dyDescent="0.3">
      <c r="A1096" s="39" t="s">
        <v>8</v>
      </c>
      <c r="B1096" s="39" t="s">
        <v>112</v>
      </c>
      <c r="C1096" s="40">
        <v>1210</v>
      </c>
      <c r="D1096" s="41">
        <v>43988</v>
      </c>
      <c r="E1096" s="42" t="s">
        <v>10</v>
      </c>
      <c r="F1096" s="39">
        <v>2907</v>
      </c>
      <c r="G1096" s="43">
        <v>145.35</v>
      </c>
    </row>
    <row r="1097" spans="1:7" x14ac:dyDescent="0.3">
      <c r="A1097" s="39" t="s">
        <v>8</v>
      </c>
      <c r="B1097" s="39" t="s">
        <v>113</v>
      </c>
      <c r="C1097" s="40">
        <v>1008</v>
      </c>
      <c r="D1097" s="41">
        <v>43988</v>
      </c>
      <c r="E1097" s="42" t="s">
        <v>10</v>
      </c>
      <c r="F1097" s="39">
        <v>1366</v>
      </c>
      <c r="G1097" s="43">
        <v>68.3</v>
      </c>
    </row>
    <row r="1098" spans="1:7" x14ac:dyDescent="0.3">
      <c r="A1098" s="39" t="s">
        <v>8</v>
      </c>
      <c r="B1098" s="39" t="s">
        <v>114</v>
      </c>
      <c r="C1098" s="40">
        <v>1001</v>
      </c>
      <c r="D1098" s="41">
        <v>43988</v>
      </c>
      <c r="E1098" s="42" t="s">
        <v>10</v>
      </c>
      <c r="F1098" s="39">
        <v>2460</v>
      </c>
      <c r="G1098" s="43">
        <v>123</v>
      </c>
    </row>
    <row r="1099" spans="1:7" x14ac:dyDescent="0.3">
      <c r="A1099" s="39" t="s">
        <v>8</v>
      </c>
      <c r="B1099" s="39" t="s">
        <v>115</v>
      </c>
      <c r="C1099" s="40">
        <v>1008</v>
      </c>
      <c r="D1099" s="41">
        <v>44146</v>
      </c>
      <c r="E1099" s="42" t="s">
        <v>10</v>
      </c>
      <c r="F1099" s="39">
        <v>1520</v>
      </c>
      <c r="G1099" s="43">
        <v>76</v>
      </c>
    </row>
    <row r="1100" spans="1:7" x14ac:dyDescent="0.3">
      <c r="A1100" s="39" t="s">
        <v>8</v>
      </c>
      <c r="B1100" s="39" t="s">
        <v>116</v>
      </c>
      <c r="C1100" s="40">
        <v>1004</v>
      </c>
      <c r="D1100" s="41">
        <v>44177</v>
      </c>
      <c r="E1100" s="42" t="s">
        <v>10</v>
      </c>
      <c r="F1100" s="39">
        <v>711</v>
      </c>
      <c r="G1100" s="43">
        <v>35.550000000000004</v>
      </c>
    </row>
    <row r="1101" spans="1:7" x14ac:dyDescent="0.3">
      <c r="A1101" s="39" t="s">
        <v>8</v>
      </c>
      <c r="B1101" s="39" t="s">
        <v>117</v>
      </c>
      <c r="C1101" s="40">
        <v>1008</v>
      </c>
      <c r="D1101" s="41">
        <v>44177</v>
      </c>
      <c r="E1101" s="42" t="s">
        <v>10</v>
      </c>
      <c r="F1101" s="39">
        <v>1375</v>
      </c>
      <c r="G1101" s="43">
        <v>68.75</v>
      </c>
    </row>
    <row r="1102" spans="1:7" x14ac:dyDescent="0.3">
      <c r="A1102" s="39" t="s">
        <v>8</v>
      </c>
      <c r="B1102" s="39" t="s">
        <v>118</v>
      </c>
      <c r="C1102" s="40">
        <v>1008</v>
      </c>
      <c r="D1102" s="41">
        <v>44177</v>
      </c>
      <c r="E1102" s="42" t="s">
        <v>10</v>
      </c>
      <c r="F1102" s="39">
        <v>635</v>
      </c>
      <c r="G1102" s="43">
        <v>31.75</v>
      </c>
    </row>
    <row r="1103" spans="1:7" x14ac:dyDescent="0.3">
      <c r="A1103" s="39" t="s">
        <v>8</v>
      </c>
      <c r="B1103" s="39" t="s">
        <v>119</v>
      </c>
      <c r="C1103" s="40">
        <v>1310</v>
      </c>
      <c r="D1103" s="41">
        <v>44019</v>
      </c>
      <c r="E1103" s="42" t="s">
        <v>10</v>
      </c>
      <c r="F1103" s="39">
        <v>436.5</v>
      </c>
      <c r="G1103" s="43">
        <v>21.825000000000003</v>
      </c>
    </row>
    <row r="1104" spans="1:7" x14ac:dyDescent="0.3">
      <c r="A1104" s="39" t="s">
        <v>8</v>
      </c>
      <c r="B1104" s="39"/>
      <c r="C1104" s="40">
        <v>1001</v>
      </c>
      <c r="D1104" s="41">
        <v>43988</v>
      </c>
      <c r="E1104" s="42" t="s">
        <v>10</v>
      </c>
      <c r="F1104" s="39">
        <v>1094</v>
      </c>
      <c r="G1104" s="43">
        <v>54.7</v>
      </c>
    </row>
    <row r="1105" spans="1:7" x14ac:dyDescent="0.3">
      <c r="A1105" s="39" t="s">
        <v>8</v>
      </c>
      <c r="B1105" s="39" t="s">
        <v>120</v>
      </c>
      <c r="C1105" s="40">
        <v>1310</v>
      </c>
      <c r="D1105" s="41">
        <v>44114</v>
      </c>
      <c r="E1105" s="42" t="s">
        <v>10</v>
      </c>
      <c r="F1105" s="39">
        <v>367</v>
      </c>
      <c r="G1105" s="43">
        <v>18.350000000000001</v>
      </c>
    </row>
    <row r="1106" spans="1:7" x14ac:dyDescent="0.3">
      <c r="A1106" s="39" t="s">
        <v>8</v>
      </c>
      <c r="B1106" s="39" t="s">
        <v>121</v>
      </c>
      <c r="C1106" s="40">
        <v>1210</v>
      </c>
      <c r="D1106" s="41">
        <v>43925</v>
      </c>
      <c r="E1106" s="42" t="s">
        <v>10</v>
      </c>
      <c r="F1106" s="39">
        <v>3802.5</v>
      </c>
      <c r="G1106" s="43">
        <v>190.125</v>
      </c>
    </row>
    <row r="1107" spans="1:7" x14ac:dyDescent="0.3">
      <c r="A1107" s="39" t="s">
        <v>8</v>
      </c>
      <c r="B1107" s="39" t="s">
        <v>122</v>
      </c>
      <c r="C1107" s="40">
        <v>1001</v>
      </c>
      <c r="D1107" s="41">
        <v>43956</v>
      </c>
      <c r="E1107" s="42" t="s">
        <v>10</v>
      </c>
      <c r="F1107" s="39">
        <v>1666</v>
      </c>
      <c r="G1107" s="43">
        <v>83.300000000000011</v>
      </c>
    </row>
    <row r="1108" spans="1:7" x14ac:dyDescent="0.3">
      <c r="A1108" s="39" t="s">
        <v>8</v>
      </c>
      <c r="B1108" s="39" t="s">
        <v>123</v>
      </c>
      <c r="C1108" s="40">
        <v>1001</v>
      </c>
      <c r="D1108" s="41">
        <v>44083</v>
      </c>
      <c r="E1108" s="42" t="s">
        <v>10</v>
      </c>
      <c r="F1108" s="39">
        <v>322</v>
      </c>
      <c r="G1108" s="43">
        <v>16.100000000000001</v>
      </c>
    </row>
    <row r="1109" spans="1:7" x14ac:dyDescent="0.3">
      <c r="A1109" s="39" t="s">
        <v>8</v>
      </c>
      <c r="B1109" s="39" t="s">
        <v>124</v>
      </c>
      <c r="C1109" s="40">
        <v>1210</v>
      </c>
      <c r="D1109" s="41">
        <v>44146</v>
      </c>
      <c r="E1109" s="42" t="s">
        <v>10</v>
      </c>
      <c r="F1109" s="39">
        <v>2321</v>
      </c>
      <c r="G1109" s="43">
        <v>116.05000000000001</v>
      </c>
    </row>
    <row r="1110" spans="1:7" x14ac:dyDescent="0.3">
      <c r="A1110" s="39" t="s">
        <v>8</v>
      </c>
      <c r="B1110" s="39" t="s">
        <v>125</v>
      </c>
      <c r="C1110" s="40">
        <v>1310</v>
      </c>
      <c r="D1110" s="41">
        <v>44146</v>
      </c>
      <c r="E1110" s="42" t="s">
        <v>10</v>
      </c>
      <c r="F1110" s="39">
        <v>1857</v>
      </c>
      <c r="G1110" s="43">
        <v>92.850000000000009</v>
      </c>
    </row>
    <row r="1111" spans="1:7" x14ac:dyDescent="0.3">
      <c r="A1111" s="39" t="s">
        <v>8</v>
      </c>
      <c r="B1111" s="39" t="s">
        <v>247</v>
      </c>
      <c r="C1111" s="40">
        <v>1001</v>
      </c>
      <c r="D1111" s="41">
        <v>44177</v>
      </c>
      <c r="E1111" s="42" t="s">
        <v>10</v>
      </c>
      <c r="F1111" s="39">
        <v>1611</v>
      </c>
      <c r="G1111" s="43">
        <v>80.550000000000011</v>
      </c>
    </row>
    <row r="1112" spans="1:7" x14ac:dyDescent="0.3">
      <c r="A1112" s="39" t="s">
        <v>8</v>
      </c>
      <c r="B1112" s="39" t="s">
        <v>126</v>
      </c>
      <c r="C1112" s="40">
        <v>1210</v>
      </c>
      <c r="D1112" s="41">
        <v>44177</v>
      </c>
      <c r="E1112" s="42" t="s">
        <v>10</v>
      </c>
      <c r="F1112" s="39">
        <v>2797</v>
      </c>
      <c r="G1112" s="43">
        <v>139.85</v>
      </c>
    </row>
    <row r="1113" spans="1:7" x14ac:dyDescent="0.3">
      <c r="A1113" s="39" t="s">
        <v>8</v>
      </c>
      <c r="B1113" s="39" t="s">
        <v>127</v>
      </c>
      <c r="C1113" s="40">
        <v>1310</v>
      </c>
      <c r="D1113" s="41">
        <v>44177</v>
      </c>
      <c r="E1113" s="42" t="s">
        <v>10</v>
      </c>
      <c r="F1113" s="39">
        <v>334</v>
      </c>
      <c r="G1113" s="43">
        <v>16.7</v>
      </c>
    </row>
    <row r="1114" spans="1:7" x14ac:dyDescent="0.3">
      <c r="A1114" s="39" t="s">
        <v>8</v>
      </c>
      <c r="B1114" s="39" t="s">
        <v>128</v>
      </c>
      <c r="C1114" s="40">
        <v>1001</v>
      </c>
      <c r="D1114" s="41">
        <v>43831</v>
      </c>
      <c r="E1114" s="42" t="s">
        <v>10</v>
      </c>
      <c r="F1114" s="39">
        <v>2565</v>
      </c>
      <c r="G1114" s="43">
        <v>128.25</v>
      </c>
    </row>
    <row r="1115" spans="1:7" x14ac:dyDescent="0.3">
      <c r="A1115" s="39" t="s">
        <v>8</v>
      </c>
      <c r="B1115" s="39" t="s">
        <v>129</v>
      </c>
      <c r="C1115" s="40">
        <v>1001</v>
      </c>
      <c r="D1115" s="41">
        <v>43831</v>
      </c>
      <c r="E1115" s="42" t="s">
        <v>10</v>
      </c>
      <c r="F1115" s="39">
        <v>2417</v>
      </c>
      <c r="G1115" s="43">
        <v>120.85000000000001</v>
      </c>
    </row>
    <row r="1116" spans="1:7" x14ac:dyDescent="0.3">
      <c r="A1116" s="39" t="s">
        <v>8</v>
      </c>
      <c r="B1116" s="39" t="s">
        <v>130</v>
      </c>
      <c r="C1116" s="40">
        <v>1310</v>
      </c>
      <c r="D1116" s="41">
        <v>43925</v>
      </c>
      <c r="E1116" s="42" t="s">
        <v>10</v>
      </c>
      <c r="F1116" s="39">
        <v>3675</v>
      </c>
      <c r="G1116" s="43">
        <v>183.75</v>
      </c>
    </row>
    <row r="1117" spans="1:7" x14ac:dyDescent="0.3">
      <c r="A1117" s="39" t="s">
        <v>8</v>
      </c>
      <c r="B1117" s="39" t="s">
        <v>131</v>
      </c>
      <c r="C1117" s="40">
        <v>1001</v>
      </c>
      <c r="D1117" s="41">
        <v>43988</v>
      </c>
      <c r="E1117" s="42" t="s">
        <v>10</v>
      </c>
      <c r="F1117" s="39">
        <v>1094</v>
      </c>
      <c r="G1117" s="43">
        <v>54.7</v>
      </c>
    </row>
    <row r="1118" spans="1:7" x14ac:dyDescent="0.3">
      <c r="A1118" s="39" t="s">
        <v>8</v>
      </c>
      <c r="B1118" s="39" t="s">
        <v>132</v>
      </c>
      <c r="C1118" s="40">
        <v>1210</v>
      </c>
      <c r="D1118" s="41">
        <v>44114</v>
      </c>
      <c r="E1118" s="42" t="s">
        <v>10</v>
      </c>
      <c r="F1118" s="39">
        <v>1227</v>
      </c>
      <c r="G1118" s="43">
        <v>61.35</v>
      </c>
    </row>
    <row r="1119" spans="1:7" x14ac:dyDescent="0.3">
      <c r="A1119" s="39" t="s">
        <v>8</v>
      </c>
      <c r="B1119" s="39" t="s">
        <v>133</v>
      </c>
      <c r="C1119" s="40">
        <v>1004</v>
      </c>
      <c r="D1119" s="41">
        <v>44114</v>
      </c>
      <c r="E1119" s="42" t="s">
        <v>10</v>
      </c>
      <c r="F1119" s="39">
        <v>367</v>
      </c>
      <c r="G1119" s="43">
        <v>18.350000000000001</v>
      </c>
    </row>
    <row r="1120" spans="1:7" x14ac:dyDescent="0.3">
      <c r="A1120" s="39" t="s">
        <v>8</v>
      </c>
      <c r="B1120" s="39" t="s">
        <v>134</v>
      </c>
      <c r="C1120" s="40">
        <v>1008</v>
      </c>
      <c r="D1120" s="41">
        <v>44146</v>
      </c>
      <c r="E1120" s="42" t="s">
        <v>10</v>
      </c>
      <c r="F1120" s="39">
        <v>1324</v>
      </c>
      <c r="G1120" s="43">
        <v>66.2</v>
      </c>
    </row>
    <row r="1121" spans="1:7" x14ac:dyDescent="0.3">
      <c r="A1121" s="39" t="s">
        <v>8</v>
      </c>
      <c r="B1121" s="39" t="s">
        <v>135</v>
      </c>
      <c r="C1121" s="40">
        <v>1001</v>
      </c>
      <c r="D1121" s="41">
        <v>44146</v>
      </c>
      <c r="E1121" s="42" t="s">
        <v>10</v>
      </c>
      <c r="F1121" s="39">
        <v>1775</v>
      </c>
      <c r="G1121" s="43">
        <v>88.75</v>
      </c>
    </row>
    <row r="1122" spans="1:7" x14ac:dyDescent="0.3">
      <c r="A1122" s="39" t="s">
        <v>8</v>
      </c>
      <c r="B1122" s="39" t="s">
        <v>136</v>
      </c>
      <c r="C1122" s="40">
        <v>1210</v>
      </c>
      <c r="D1122" s="41">
        <v>44177</v>
      </c>
      <c r="E1122" s="42" t="s">
        <v>10</v>
      </c>
      <c r="F1122" s="39">
        <v>2797</v>
      </c>
      <c r="G1122" s="43">
        <v>139.85</v>
      </c>
    </row>
    <row r="1123" spans="1:7" x14ac:dyDescent="0.3">
      <c r="A1123" s="39" t="s">
        <v>8</v>
      </c>
      <c r="B1123" s="39" t="s">
        <v>137</v>
      </c>
      <c r="C1123" s="40">
        <v>1008</v>
      </c>
      <c r="D1123" s="41">
        <v>43956</v>
      </c>
      <c r="E1123" s="42" t="s">
        <v>20</v>
      </c>
      <c r="F1123" s="39">
        <v>245</v>
      </c>
      <c r="G1123" s="43">
        <v>12.25</v>
      </c>
    </row>
    <row r="1124" spans="1:7" x14ac:dyDescent="0.3">
      <c r="A1124" s="39" t="s">
        <v>8</v>
      </c>
      <c r="B1124" s="39" t="s">
        <v>138</v>
      </c>
      <c r="C1124" s="40">
        <v>1001</v>
      </c>
      <c r="D1124" s="41">
        <v>44019</v>
      </c>
      <c r="E1124" s="42" t="s">
        <v>10</v>
      </c>
      <c r="F1124" s="39">
        <v>3793.5</v>
      </c>
      <c r="G1124" s="43">
        <v>189.67500000000001</v>
      </c>
    </row>
    <row r="1125" spans="1:7" x14ac:dyDescent="0.3">
      <c r="A1125" s="39" t="s">
        <v>8</v>
      </c>
      <c r="B1125" s="39" t="s">
        <v>139</v>
      </c>
      <c r="C1125" s="40">
        <v>1310</v>
      </c>
      <c r="D1125" s="41">
        <v>44019</v>
      </c>
      <c r="E1125" s="42" t="s">
        <v>10</v>
      </c>
      <c r="F1125" s="39">
        <v>1307</v>
      </c>
      <c r="G1125" s="43">
        <v>65.350000000000009</v>
      </c>
    </row>
    <row r="1126" spans="1:7" x14ac:dyDescent="0.3">
      <c r="A1126" s="39" t="s">
        <v>8</v>
      </c>
      <c r="B1126" s="39" t="s">
        <v>140</v>
      </c>
      <c r="C1126" s="40">
        <v>1004</v>
      </c>
      <c r="D1126" s="41">
        <v>44083</v>
      </c>
      <c r="E1126" s="42" t="s">
        <v>10</v>
      </c>
      <c r="F1126" s="39">
        <v>567</v>
      </c>
      <c r="G1126" s="43">
        <v>28.35</v>
      </c>
    </row>
    <row r="1127" spans="1:7" x14ac:dyDescent="0.3">
      <c r="A1127" s="39" t="s">
        <v>8</v>
      </c>
      <c r="B1127" s="39" t="s">
        <v>141</v>
      </c>
      <c r="C1127" s="40">
        <v>1004</v>
      </c>
      <c r="D1127" s="41">
        <v>44083</v>
      </c>
      <c r="E1127" s="42" t="s">
        <v>10</v>
      </c>
      <c r="F1127" s="39">
        <v>2110</v>
      </c>
      <c r="G1127" s="43">
        <v>105.5</v>
      </c>
    </row>
    <row r="1128" spans="1:7" x14ac:dyDescent="0.3">
      <c r="A1128" s="39" t="s">
        <v>8</v>
      </c>
      <c r="B1128" s="39" t="s">
        <v>248</v>
      </c>
      <c r="C1128" s="40">
        <v>1210</v>
      </c>
      <c r="D1128" s="41">
        <v>44114</v>
      </c>
      <c r="E1128" s="42" t="s">
        <v>10</v>
      </c>
      <c r="F1128" s="39">
        <v>1269</v>
      </c>
      <c r="G1128" s="43">
        <v>63.45</v>
      </c>
    </row>
    <row r="1129" spans="1:7" x14ac:dyDescent="0.3">
      <c r="A1129" s="39" t="s">
        <v>8</v>
      </c>
      <c r="B1129" s="39" t="s">
        <v>142</v>
      </c>
      <c r="C1129" s="40">
        <v>1008</v>
      </c>
      <c r="D1129" s="41">
        <v>43831</v>
      </c>
      <c r="E1129" s="42" t="s">
        <v>10</v>
      </c>
      <c r="F1129" s="39">
        <v>1956</v>
      </c>
      <c r="G1129" s="43">
        <v>97.800000000000011</v>
      </c>
    </row>
    <row r="1130" spans="1:7" x14ac:dyDescent="0.3">
      <c r="A1130" s="39" t="s">
        <v>8</v>
      </c>
      <c r="B1130" s="39" t="s">
        <v>143</v>
      </c>
      <c r="C1130" s="40">
        <v>1004</v>
      </c>
      <c r="D1130" s="41">
        <v>43863</v>
      </c>
      <c r="E1130" s="42" t="s">
        <v>10</v>
      </c>
      <c r="F1130" s="39">
        <v>2659</v>
      </c>
      <c r="G1130" s="43">
        <v>132.95000000000002</v>
      </c>
    </row>
    <row r="1131" spans="1:7" x14ac:dyDescent="0.3">
      <c r="A1131" s="39" t="s">
        <v>8</v>
      </c>
      <c r="B1131" s="39" t="s">
        <v>144</v>
      </c>
      <c r="C1131" s="40">
        <v>1008</v>
      </c>
      <c r="D1131" s="41">
        <v>43925</v>
      </c>
      <c r="E1131" s="42" t="s">
        <v>10</v>
      </c>
      <c r="F1131" s="39">
        <v>1351.5</v>
      </c>
      <c r="G1131" s="43">
        <v>67.575000000000003</v>
      </c>
    </row>
    <row r="1132" spans="1:7" x14ac:dyDescent="0.3">
      <c r="A1132" s="39" t="s">
        <v>8</v>
      </c>
      <c r="B1132" s="39" t="s">
        <v>249</v>
      </c>
      <c r="C1132" s="40">
        <v>1008</v>
      </c>
      <c r="D1132" s="41">
        <v>43956</v>
      </c>
      <c r="E1132" s="42" t="s">
        <v>10</v>
      </c>
      <c r="F1132" s="39">
        <v>880</v>
      </c>
      <c r="G1132" s="43">
        <v>44</v>
      </c>
    </row>
    <row r="1133" spans="1:7" x14ac:dyDescent="0.3">
      <c r="A1133" s="39" t="s">
        <v>8</v>
      </c>
      <c r="B1133" s="39" t="s">
        <v>145</v>
      </c>
      <c r="C1133" s="40">
        <v>1210</v>
      </c>
      <c r="D1133" s="41">
        <v>44083</v>
      </c>
      <c r="E1133" s="42" t="s">
        <v>10</v>
      </c>
      <c r="F1133" s="39">
        <v>1867</v>
      </c>
      <c r="G1133" s="43">
        <v>93.350000000000009</v>
      </c>
    </row>
    <row r="1134" spans="1:7" x14ac:dyDescent="0.3">
      <c r="A1134" s="39" t="s">
        <v>8</v>
      </c>
      <c r="B1134" s="39" t="s">
        <v>146</v>
      </c>
      <c r="C1134" s="40">
        <v>1008</v>
      </c>
      <c r="D1134" s="41">
        <v>44083</v>
      </c>
      <c r="E1134" s="42" t="s">
        <v>10</v>
      </c>
      <c r="F1134" s="39">
        <v>2234</v>
      </c>
      <c r="G1134" s="43">
        <v>111.7</v>
      </c>
    </row>
    <row r="1135" spans="1:7" x14ac:dyDescent="0.3">
      <c r="A1135" s="39" t="s">
        <v>8</v>
      </c>
      <c r="B1135" s="39" t="s">
        <v>147</v>
      </c>
      <c r="C1135" s="40">
        <v>1310</v>
      </c>
      <c r="D1135" s="41">
        <v>44114</v>
      </c>
      <c r="E1135" s="42" t="s">
        <v>10</v>
      </c>
      <c r="F1135" s="39">
        <v>1227</v>
      </c>
      <c r="G1135" s="43">
        <v>61.35</v>
      </c>
    </row>
    <row r="1136" spans="1:7" x14ac:dyDescent="0.3">
      <c r="A1136" s="39" t="s">
        <v>8</v>
      </c>
      <c r="B1136" s="39" t="s">
        <v>148</v>
      </c>
      <c r="C1136" s="40">
        <v>1001</v>
      </c>
      <c r="D1136" s="41">
        <v>44146</v>
      </c>
      <c r="E1136" s="42" t="s">
        <v>10</v>
      </c>
      <c r="F1136" s="39">
        <v>877</v>
      </c>
      <c r="G1136" s="43">
        <v>43.85</v>
      </c>
    </row>
    <row r="1137" spans="1:7" x14ac:dyDescent="0.3">
      <c r="A1137" s="39" t="s">
        <v>8</v>
      </c>
      <c r="B1137" s="39" t="s">
        <v>149</v>
      </c>
      <c r="C1137" s="40">
        <v>1004</v>
      </c>
      <c r="D1137" s="41">
        <v>44083</v>
      </c>
      <c r="E1137" s="42" t="s">
        <v>10</v>
      </c>
      <c r="F1137" s="39">
        <v>2071</v>
      </c>
      <c r="G1137" s="43">
        <v>103.55000000000001</v>
      </c>
    </row>
    <row r="1138" spans="1:7" x14ac:dyDescent="0.3">
      <c r="A1138" s="39" t="s">
        <v>8</v>
      </c>
      <c r="B1138" s="39" t="s">
        <v>150</v>
      </c>
      <c r="C1138" s="40">
        <v>1210</v>
      </c>
      <c r="D1138" s="41">
        <v>44114</v>
      </c>
      <c r="E1138" s="42" t="s">
        <v>10</v>
      </c>
      <c r="F1138" s="39">
        <v>1269</v>
      </c>
      <c r="G1138" s="43">
        <v>63.45</v>
      </c>
    </row>
    <row r="1139" spans="1:7" x14ac:dyDescent="0.3">
      <c r="A1139" s="39" t="s">
        <v>8</v>
      </c>
      <c r="B1139" s="39" t="s">
        <v>151</v>
      </c>
      <c r="C1139" s="40">
        <v>1001</v>
      </c>
      <c r="D1139" s="41">
        <v>44146</v>
      </c>
      <c r="E1139" s="42" t="s">
        <v>10</v>
      </c>
      <c r="F1139" s="39">
        <v>970</v>
      </c>
      <c r="G1139" s="43">
        <v>48.5</v>
      </c>
    </row>
    <row r="1140" spans="1:7" x14ac:dyDescent="0.3">
      <c r="A1140" s="39" t="s">
        <v>8</v>
      </c>
      <c r="B1140" s="39" t="s">
        <v>152</v>
      </c>
      <c r="C1140" s="40">
        <v>1210</v>
      </c>
      <c r="D1140" s="41">
        <v>44146</v>
      </c>
      <c r="E1140" s="42" t="s">
        <v>10</v>
      </c>
      <c r="F1140" s="39">
        <v>1694</v>
      </c>
      <c r="G1140" s="43">
        <v>84.7</v>
      </c>
    </row>
    <row r="1141" spans="1:7" x14ac:dyDescent="0.3">
      <c r="A1141" s="39" t="s">
        <v>8</v>
      </c>
      <c r="B1141" s="39" t="s">
        <v>153</v>
      </c>
      <c r="C1141" s="40">
        <v>1001</v>
      </c>
      <c r="D1141" s="41">
        <v>43956</v>
      </c>
      <c r="E1141" s="42" t="s">
        <v>10</v>
      </c>
      <c r="F1141" s="39">
        <v>663</v>
      </c>
      <c r="G1141" s="43">
        <v>33.15</v>
      </c>
    </row>
    <row r="1142" spans="1:7" x14ac:dyDescent="0.3">
      <c r="A1142" s="39" t="s">
        <v>8</v>
      </c>
      <c r="B1142" s="39" t="s">
        <v>154</v>
      </c>
      <c r="C1142" s="40">
        <v>1004</v>
      </c>
      <c r="D1142" s="41">
        <v>44019</v>
      </c>
      <c r="E1142" s="42" t="s">
        <v>10</v>
      </c>
      <c r="F1142" s="39">
        <v>819</v>
      </c>
      <c r="G1142" s="43">
        <v>40.950000000000003</v>
      </c>
    </row>
    <row r="1143" spans="1:7" x14ac:dyDescent="0.3">
      <c r="A1143" s="39" t="s">
        <v>8</v>
      </c>
      <c r="B1143" s="39" t="s">
        <v>155</v>
      </c>
      <c r="C1143" s="40">
        <v>1310</v>
      </c>
      <c r="D1143" s="41">
        <v>44083</v>
      </c>
      <c r="E1143" s="42" t="s">
        <v>10</v>
      </c>
      <c r="F1143" s="39">
        <v>1580</v>
      </c>
      <c r="G1143" s="43">
        <v>79</v>
      </c>
    </row>
    <row r="1144" spans="1:7" x14ac:dyDescent="0.3">
      <c r="A1144" s="39" t="s">
        <v>8</v>
      </c>
      <c r="B1144" s="39" t="s">
        <v>156</v>
      </c>
      <c r="C1144" s="40">
        <v>1310</v>
      </c>
      <c r="D1144" s="41">
        <v>44177</v>
      </c>
      <c r="E1144" s="42" t="s">
        <v>10</v>
      </c>
      <c r="F1144" s="39">
        <v>521</v>
      </c>
      <c r="G1144" s="43">
        <v>26.05</v>
      </c>
    </row>
    <row r="1145" spans="1:7" x14ac:dyDescent="0.3">
      <c r="A1145" s="39" t="s">
        <v>8</v>
      </c>
      <c r="B1145" s="39" t="s">
        <v>250</v>
      </c>
      <c r="C1145" s="40">
        <v>1004</v>
      </c>
      <c r="D1145" s="41">
        <v>43893</v>
      </c>
      <c r="E1145" s="42" t="s">
        <v>10</v>
      </c>
      <c r="F1145" s="39">
        <v>973</v>
      </c>
      <c r="G1145" s="43">
        <v>48.650000000000006</v>
      </c>
    </row>
    <row r="1146" spans="1:7" x14ac:dyDescent="0.3">
      <c r="A1146" s="39" t="s">
        <v>8</v>
      </c>
      <c r="B1146" s="39" t="s">
        <v>157</v>
      </c>
      <c r="C1146" s="40">
        <v>1001</v>
      </c>
      <c r="D1146" s="41">
        <v>43988</v>
      </c>
      <c r="E1146" s="42" t="s">
        <v>10</v>
      </c>
      <c r="F1146" s="39">
        <v>1038</v>
      </c>
      <c r="G1146" s="43">
        <v>51.900000000000006</v>
      </c>
    </row>
    <row r="1147" spans="1:7" x14ac:dyDescent="0.3">
      <c r="A1147" s="39" t="s">
        <v>8</v>
      </c>
      <c r="B1147" s="39" t="s">
        <v>158</v>
      </c>
      <c r="C1147" s="40">
        <v>1008</v>
      </c>
      <c r="D1147" s="41">
        <v>44114</v>
      </c>
      <c r="E1147" s="42" t="s">
        <v>10</v>
      </c>
      <c r="F1147" s="39">
        <v>360</v>
      </c>
      <c r="G1147" s="43">
        <v>18</v>
      </c>
    </row>
    <row r="1148" spans="1:7" x14ac:dyDescent="0.3">
      <c r="A1148" s="39" t="s">
        <v>8</v>
      </c>
      <c r="B1148" s="39" t="s">
        <v>159</v>
      </c>
      <c r="C1148" s="40">
        <v>1310</v>
      </c>
      <c r="D1148" s="41">
        <v>43893</v>
      </c>
      <c r="E1148" s="42" t="s">
        <v>10</v>
      </c>
      <c r="F1148" s="39">
        <v>1967</v>
      </c>
      <c r="G1148" s="43">
        <v>98.350000000000009</v>
      </c>
    </row>
    <row r="1149" spans="1:7" x14ac:dyDescent="0.3">
      <c r="A1149" s="39" t="s">
        <v>8</v>
      </c>
      <c r="B1149" s="39" t="s">
        <v>160</v>
      </c>
      <c r="C1149" s="40">
        <v>1008</v>
      </c>
      <c r="D1149" s="41">
        <v>43925</v>
      </c>
      <c r="E1149" s="42" t="s">
        <v>10</v>
      </c>
      <c r="F1149" s="39">
        <v>2628</v>
      </c>
      <c r="G1149" s="43">
        <v>131.4</v>
      </c>
    </row>
    <row r="1150" spans="1:7" x14ac:dyDescent="0.3">
      <c r="A1150" s="39" t="s">
        <v>8</v>
      </c>
      <c r="B1150" s="39" t="s">
        <v>161</v>
      </c>
      <c r="C1150" s="40">
        <v>1310</v>
      </c>
      <c r="D1150" s="41">
        <v>44114</v>
      </c>
      <c r="E1150" s="42" t="s">
        <v>10</v>
      </c>
      <c r="F1150" s="39">
        <v>360</v>
      </c>
      <c r="G1150" s="43">
        <v>18</v>
      </c>
    </row>
    <row r="1151" spans="1:7" x14ac:dyDescent="0.3">
      <c r="A1151" s="39" t="s">
        <v>8</v>
      </c>
      <c r="B1151" s="39" t="s">
        <v>162</v>
      </c>
      <c r="C1151" s="40">
        <v>1210</v>
      </c>
      <c r="D1151" s="41">
        <v>44146</v>
      </c>
      <c r="E1151" s="42" t="s">
        <v>10</v>
      </c>
      <c r="F1151" s="39">
        <v>2682</v>
      </c>
      <c r="G1151" s="43">
        <v>134.1</v>
      </c>
    </row>
    <row r="1152" spans="1:7" x14ac:dyDescent="0.3">
      <c r="A1152" s="39" t="s">
        <v>8</v>
      </c>
      <c r="B1152" s="39" t="s">
        <v>163</v>
      </c>
      <c r="C1152" s="40">
        <v>1001</v>
      </c>
      <c r="D1152" s="41">
        <v>44177</v>
      </c>
      <c r="E1152" s="42" t="s">
        <v>10</v>
      </c>
      <c r="F1152" s="39">
        <v>521</v>
      </c>
      <c r="G1152" s="43">
        <v>26.05</v>
      </c>
    </row>
    <row r="1153" spans="1:7" x14ac:dyDescent="0.3">
      <c r="A1153" s="39" t="s">
        <v>8</v>
      </c>
      <c r="B1153" s="39" t="s">
        <v>164</v>
      </c>
      <c r="C1153" s="40">
        <v>1008</v>
      </c>
      <c r="D1153" s="41">
        <v>43988</v>
      </c>
      <c r="E1153" s="42" t="s">
        <v>10</v>
      </c>
      <c r="F1153" s="39">
        <v>1038</v>
      </c>
      <c r="G1153" s="43">
        <v>51.900000000000006</v>
      </c>
    </row>
    <row r="1154" spans="1:7" x14ac:dyDescent="0.3">
      <c r="A1154" s="39" t="s">
        <v>8</v>
      </c>
      <c r="B1154" s="39" t="s">
        <v>165</v>
      </c>
      <c r="C1154" s="40">
        <v>1210</v>
      </c>
      <c r="D1154" s="41">
        <v>44019</v>
      </c>
      <c r="E1154" s="42" t="s">
        <v>10</v>
      </c>
      <c r="F1154" s="39">
        <v>1630.5</v>
      </c>
      <c r="G1154" s="43">
        <v>81.525000000000006</v>
      </c>
    </row>
    <row r="1155" spans="1:7" x14ac:dyDescent="0.3">
      <c r="A1155" s="39" t="s">
        <v>8</v>
      </c>
      <c r="B1155" s="39" t="s">
        <v>251</v>
      </c>
      <c r="C1155" s="40">
        <v>8420</v>
      </c>
      <c r="D1155" s="41">
        <v>44177</v>
      </c>
      <c r="E1155" s="42" t="s">
        <v>10</v>
      </c>
      <c r="F1155" s="39">
        <v>306</v>
      </c>
      <c r="G1155" s="43">
        <v>15.3</v>
      </c>
    </row>
    <row r="1156" spans="1:7" x14ac:dyDescent="0.3">
      <c r="A1156" s="39" t="s">
        <v>8</v>
      </c>
      <c r="B1156" s="39" t="s">
        <v>166</v>
      </c>
      <c r="C1156" s="40">
        <v>1008</v>
      </c>
      <c r="D1156" s="41">
        <v>44114</v>
      </c>
      <c r="E1156" s="42" t="s">
        <v>10</v>
      </c>
      <c r="F1156" s="39">
        <v>386</v>
      </c>
      <c r="G1156" s="43">
        <v>19.3</v>
      </c>
    </row>
    <row r="1157" spans="1:7" x14ac:dyDescent="0.3">
      <c r="A1157" s="39" t="s">
        <v>8</v>
      </c>
      <c r="B1157" s="39" t="s">
        <v>167</v>
      </c>
      <c r="C1157" s="40">
        <v>1008</v>
      </c>
      <c r="D1157" s="41">
        <v>44083</v>
      </c>
      <c r="E1157" s="42" t="s">
        <v>10</v>
      </c>
      <c r="F1157" s="39">
        <v>2328</v>
      </c>
      <c r="G1157" s="43">
        <v>116.4</v>
      </c>
    </row>
    <row r="1158" spans="1:7" x14ac:dyDescent="0.3">
      <c r="A1158" s="39" t="s">
        <v>8</v>
      </c>
      <c r="B1158" s="39" t="s">
        <v>168</v>
      </c>
      <c r="C1158" s="40">
        <v>1004</v>
      </c>
      <c r="D1158" s="41">
        <v>44114</v>
      </c>
      <c r="E1158" s="42" t="s">
        <v>10</v>
      </c>
      <c r="F1158" s="39">
        <v>386</v>
      </c>
      <c r="G1158" s="43">
        <v>19.3</v>
      </c>
    </row>
    <row r="1159" spans="1:7" x14ac:dyDescent="0.3">
      <c r="A1159" s="39" t="s">
        <v>8</v>
      </c>
      <c r="B1159" s="39" t="s">
        <v>169</v>
      </c>
      <c r="C1159" s="40">
        <v>1001</v>
      </c>
      <c r="D1159" s="41">
        <v>43925</v>
      </c>
      <c r="E1159" s="42" t="s">
        <v>10</v>
      </c>
      <c r="F1159" s="39">
        <v>3445.5</v>
      </c>
      <c r="G1159" s="43">
        <v>172.27500000000001</v>
      </c>
    </row>
    <row r="1160" spans="1:7" x14ac:dyDescent="0.3">
      <c r="A1160" s="39" t="s">
        <v>8</v>
      </c>
      <c r="B1160" s="39" t="s">
        <v>170</v>
      </c>
      <c r="C1160" s="40">
        <v>1008</v>
      </c>
      <c r="D1160" s="41">
        <v>44177</v>
      </c>
      <c r="E1160" s="42" t="s">
        <v>10</v>
      </c>
      <c r="F1160" s="39">
        <v>1482</v>
      </c>
      <c r="G1160" s="43">
        <v>74.100000000000009</v>
      </c>
    </row>
    <row r="1161" spans="1:7" x14ac:dyDescent="0.3">
      <c r="A1161" s="39" t="s">
        <v>8</v>
      </c>
      <c r="B1161" s="39" t="s">
        <v>171</v>
      </c>
      <c r="C1161" s="40">
        <v>1001</v>
      </c>
      <c r="D1161" s="41">
        <v>43956</v>
      </c>
      <c r="E1161" s="42" t="s">
        <v>10</v>
      </c>
      <c r="F1161" s="39">
        <v>2313</v>
      </c>
      <c r="G1161" s="43">
        <v>115.65</v>
      </c>
    </row>
    <row r="1162" spans="1:7" x14ac:dyDescent="0.3">
      <c r="A1162" s="39" t="s">
        <v>8</v>
      </c>
      <c r="B1162" s="39" t="s">
        <v>172</v>
      </c>
      <c r="C1162" s="40">
        <v>1310</v>
      </c>
      <c r="D1162" s="41">
        <v>44146</v>
      </c>
      <c r="E1162" s="42" t="s">
        <v>10</v>
      </c>
      <c r="F1162" s="39">
        <v>1804</v>
      </c>
      <c r="G1162" s="43">
        <v>90.2</v>
      </c>
    </row>
    <row r="1163" spans="1:7" x14ac:dyDescent="0.3">
      <c r="A1163" s="39" t="s">
        <v>8</v>
      </c>
      <c r="B1163" s="39" t="s">
        <v>173</v>
      </c>
      <c r="C1163" s="40">
        <v>1310</v>
      </c>
      <c r="D1163" s="41">
        <v>44177</v>
      </c>
      <c r="E1163" s="42" t="s">
        <v>10</v>
      </c>
      <c r="F1163" s="39">
        <v>2072</v>
      </c>
      <c r="G1163" s="43">
        <v>103.60000000000001</v>
      </c>
    </row>
    <row r="1164" spans="1:7" x14ac:dyDescent="0.3">
      <c r="A1164" s="39" t="s">
        <v>8</v>
      </c>
      <c r="B1164" s="39" t="s">
        <v>31</v>
      </c>
      <c r="C1164" s="40">
        <v>1001</v>
      </c>
      <c r="D1164" s="41">
        <v>43893</v>
      </c>
      <c r="E1164" s="42" t="s">
        <v>10</v>
      </c>
      <c r="F1164" s="39">
        <v>1954</v>
      </c>
      <c r="G1164" s="43">
        <v>97.7</v>
      </c>
    </row>
    <row r="1165" spans="1:7" x14ac:dyDescent="0.3">
      <c r="A1165" s="39" t="s">
        <v>8</v>
      </c>
      <c r="B1165" s="39" t="s">
        <v>32</v>
      </c>
      <c r="C1165" s="40">
        <v>1004</v>
      </c>
      <c r="D1165" s="41">
        <v>43956</v>
      </c>
      <c r="E1165" s="42" t="s">
        <v>10</v>
      </c>
      <c r="F1165" s="39">
        <v>591</v>
      </c>
      <c r="G1165" s="43">
        <v>29.55</v>
      </c>
    </row>
    <row r="1166" spans="1:7" x14ac:dyDescent="0.3">
      <c r="A1166" s="39" t="s">
        <v>8</v>
      </c>
      <c r="B1166" s="39" t="s">
        <v>33</v>
      </c>
      <c r="C1166" s="40">
        <v>8420</v>
      </c>
      <c r="D1166" s="41">
        <v>44114</v>
      </c>
      <c r="E1166" s="42" t="s">
        <v>10</v>
      </c>
      <c r="F1166" s="39">
        <v>2167</v>
      </c>
      <c r="G1166" s="43">
        <v>108.35000000000001</v>
      </c>
    </row>
    <row r="1167" spans="1:7" x14ac:dyDescent="0.3">
      <c r="A1167" s="39" t="s">
        <v>8</v>
      </c>
      <c r="B1167" s="39" t="s">
        <v>34</v>
      </c>
      <c r="C1167" s="40">
        <v>1001</v>
      </c>
      <c r="D1167" s="41">
        <v>44114</v>
      </c>
      <c r="E1167" s="42" t="s">
        <v>20</v>
      </c>
      <c r="F1167" s="39">
        <v>241</v>
      </c>
      <c r="G1167" s="43">
        <v>12.05</v>
      </c>
    </row>
    <row r="1168" spans="1:7" x14ac:dyDescent="0.3">
      <c r="A1168" s="39" t="s">
        <v>8</v>
      </c>
      <c r="B1168" s="39" t="s">
        <v>242</v>
      </c>
      <c r="C1168" s="40">
        <v>1008</v>
      </c>
      <c r="D1168" s="41">
        <v>43831</v>
      </c>
      <c r="E1168" s="42" t="s">
        <v>10</v>
      </c>
      <c r="F1168" s="39">
        <v>681</v>
      </c>
      <c r="G1168" s="43">
        <v>34.050000000000004</v>
      </c>
    </row>
    <row r="1169" spans="1:7" x14ac:dyDescent="0.3">
      <c r="A1169" s="39" t="s">
        <v>8</v>
      </c>
      <c r="B1169" s="39" t="s">
        <v>35</v>
      </c>
      <c r="C1169" s="40">
        <v>1310</v>
      </c>
      <c r="D1169" s="41">
        <v>43925</v>
      </c>
      <c r="E1169" s="42" t="s">
        <v>10</v>
      </c>
      <c r="F1169" s="39">
        <v>510</v>
      </c>
      <c r="G1169" s="43">
        <v>25.5</v>
      </c>
    </row>
    <row r="1170" spans="1:7" x14ac:dyDescent="0.3">
      <c r="A1170" s="39" t="s">
        <v>8</v>
      </c>
      <c r="B1170" s="39" t="s">
        <v>14</v>
      </c>
      <c r="C1170" s="40">
        <v>1004</v>
      </c>
      <c r="D1170" s="41">
        <v>43956</v>
      </c>
      <c r="E1170" s="42" t="s">
        <v>10</v>
      </c>
      <c r="F1170" s="39">
        <v>790</v>
      </c>
      <c r="G1170" s="43">
        <v>39.5</v>
      </c>
    </row>
    <row r="1171" spans="1:7" x14ac:dyDescent="0.3">
      <c r="A1171" s="39" t="s">
        <v>8</v>
      </c>
      <c r="B1171" s="39" t="s">
        <v>15</v>
      </c>
      <c r="C1171" s="40">
        <v>1008</v>
      </c>
      <c r="D1171" s="41">
        <v>44019</v>
      </c>
      <c r="E1171" s="42" t="s">
        <v>10</v>
      </c>
      <c r="F1171" s="39">
        <v>639</v>
      </c>
      <c r="G1171" s="43">
        <v>31.950000000000003</v>
      </c>
    </row>
    <row r="1172" spans="1:7" x14ac:dyDescent="0.3">
      <c r="A1172" s="39" t="s">
        <v>8</v>
      </c>
      <c r="B1172" s="39" t="s">
        <v>240</v>
      </c>
      <c r="C1172" s="40">
        <v>1004</v>
      </c>
      <c r="D1172" s="41">
        <v>44083</v>
      </c>
      <c r="E1172" s="42" t="s">
        <v>10</v>
      </c>
      <c r="F1172" s="39">
        <v>1596</v>
      </c>
      <c r="G1172" s="43">
        <v>79.800000000000011</v>
      </c>
    </row>
    <row r="1173" spans="1:7" x14ac:dyDescent="0.3">
      <c r="A1173" s="39" t="s">
        <v>8</v>
      </c>
      <c r="B1173" s="39" t="s">
        <v>16</v>
      </c>
      <c r="C1173" s="40">
        <v>1210</v>
      </c>
      <c r="D1173" s="41">
        <v>44114</v>
      </c>
      <c r="E1173" s="42" t="s">
        <v>10</v>
      </c>
      <c r="F1173" s="39">
        <v>2294</v>
      </c>
      <c r="G1173" s="43">
        <v>114.7</v>
      </c>
    </row>
    <row r="1174" spans="1:7" x14ac:dyDescent="0.3">
      <c r="A1174" s="39" t="s">
        <v>8</v>
      </c>
      <c r="B1174" s="39" t="s">
        <v>17</v>
      </c>
      <c r="C1174" s="40">
        <v>1210</v>
      </c>
      <c r="D1174" s="41">
        <v>44114</v>
      </c>
      <c r="E1174" s="42" t="s">
        <v>20</v>
      </c>
      <c r="F1174" s="39">
        <v>241</v>
      </c>
      <c r="G1174" s="43">
        <v>12.05</v>
      </c>
    </row>
    <row r="1175" spans="1:7" x14ac:dyDescent="0.3">
      <c r="A1175" s="39" t="s">
        <v>8</v>
      </c>
      <c r="B1175" s="39" t="s">
        <v>18</v>
      </c>
      <c r="C1175" s="40">
        <v>1008</v>
      </c>
      <c r="D1175" s="41">
        <v>44146</v>
      </c>
      <c r="E1175" s="42" t="s">
        <v>10</v>
      </c>
      <c r="F1175" s="39">
        <v>2665</v>
      </c>
      <c r="G1175" s="43">
        <v>133.25</v>
      </c>
    </row>
    <row r="1176" spans="1:7" x14ac:dyDescent="0.3">
      <c r="A1176" s="39" t="s">
        <v>8</v>
      </c>
      <c r="B1176" s="39" t="s">
        <v>19</v>
      </c>
      <c r="C1176" s="40">
        <v>8420</v>
      </c>
      <c r="D1176" s="41">
        <v>44177</v>
      </c>
      <c r="E1176" s="42" t="s">
        <v>10</v>
      </c>
      <c r="F1176" s="39">
        <v>1916</v>
      </c>
      <c r="G1176" s="43">
        <v>95.800000000000011</v>
      </c>
    </row>
    <row r="1177" spans="1:7" x14ac:dyDescent="0.3">
      <c r="A1177" s="39" t="s">
        <v>8</v>
      </c>
      <c r="B1177" s="39" t="s">
        <v>23</v>
      </c>
      <c r="C1177" s="40">
        <v>1001</v>
      </c>
      <c r="D1177" s="41">
        <v>44177</v>
      </c>
      <c r="E1177" s="42" t="s">
        <v>10</v>
      </c>
      <c r="F1177" s="39">
        <v>853</v>
      </c>
      <c r="G1177" s="43">
        <v>42.650000000000006</v>
      </c>
    </row>
    <row r="1178" spans="1:7" x14ac:dyDescent="0.3">
      <c r="A1178" s="39" t="s">
        <v>8</v>
      </c>
      <c r="B1178" s="39" t="s">
        <v>24</v>
      </c>
      <c r="C1178" s="40">
        <v>1310</v>
      </c>
      <c r="D1178" s="41">
        <v>43956</v>
      </c>
      <c r="E1178" s="42" t="s">
        <v>10</v>
      </c>
      <c r="F1178" s="39">
        <v>341</v>
      </c>
      <c r="G1178" s="43">
        <v>17.05</v>
      </c>
    </row>
    <row r="1179" spans="1:7" x14ac:dyDescent="0.3">
      <c r="A1179" s="39" t="s">
        <v>8</v>
      </c>
      <c r="B1179" s="39" t="s">
        <v>25</v>
      </c>
      <c r="C1179" s="40">
        <v>1310</v>
      </c>
      <c r="D1179" s="41">
        <v>44019</v>
      </c>
      <c r="E1179" s="42" t="s">
        <v>10</v>
      </c>
      <c r="F1179" s="39">
        <v>641</v>
      </c>
      <c r="G1179" s="43">
        <v>32.050000000000004</v>
      </c>
    </row>
    <row r="1180" spans="1:7" x14ac:dyDescent="0.3">
      <c r="A1180" s="39" t="s">
        <v>8</v>
      </c>
      <c r="B1180" s="39" t="s">
        <v>26</v>
      </c>
      <c r="C1180" s="40">
        <v>1008</v>
      </c>
      <c r="D1180" s="41">
        <v>44051</v>
      </c>
      <c r="E1180" s="42" t="s">
        <v>10</v>
      </c>
      <c r="F1180" s="39">
        <v>2807</v>
      </c>
      <c r="G1180" s="43">
        <v>140.35</v>
      </c>
    </row>
    <row r="1181" spans="1:7" x14ac:dyDescent="0.3">
      <c r="A1181" s="39" t="s">
        <v>8</v>
      </c>
      <c r="B1181" s="39" t="s">
        <v>27</v>
      </c>
      <c r="C1181" s="40">
        <v>1001</v>
      </c>
      <c r="D1181" s="41">
        <v>44083</v>
      </c>
      <c r="E1181" s="42" t="s">
        <v>10</v>
      </c>
      <c r="F1181" s="39">
        <v>432</v>
      </c>
      <c r="G1181" s="43">
        <v>21.6</v>
      </c>
    </row>
    <row r="1182" spans="1:7" x14ac:dyDescent="0.3">
      <c r="A1182" s="39" t="s">
        <v>8</v>
      </c>
      <c r="B1182" s="39" t="s">
        <v>28</v>
      </c>
      <c r="C1182" s="40">
        <v>1004</v>
      </c>
      <c r="D1182" s="41">
        <v>44114</v>
      </c>
      <c r="E1182" s="42" t="s">
        <v>10</v>
      </c>
      <c r="F1182" s="39">
        <v>2294</v>
      </c>
      <c r="G1182" s="43">
        <v>114.7</v>
      </c>
    </row>
    <row r="1183" spans="1:7" x14ac:dyDescent="0.3">
      <c r="A1183" s="39" t="s">
        <v>8</v>
      </c>
      <c r="B1183" s="39" t="s">
        <v>29</v>
      </c>
      <c r="C1183" s="40">
        <v>1210</v>
      </c>
      <c r="D1183" s="41">
        <v>44114</v>
      </c>
      <c r="E1183" s="42" t="s">
        <v>10</v>
      </c>
      <c r="F1183" s="39">
        <v>2167</v>
      </c>
      <c r="G1183" s="43">
        <v>108.35000000000001</v>
      </c>
    </row>
    <row r="1184" spans="1:7" x14ac:dyDescent="0.3">
      <c r="A1184" s="39" t="s">
        <v>8</v>
      </c>
      <c r="B1184" s="39" t="s">
        <v>30</v>
      </c>
      <c r="C1184" s="40">
        <v>1008</v>
      </c>
      <c r="D1184" s="41">
        <v>44146</v>
      </c>
      <c r="E1184" s="42" t="s">
        <v>10</v>
      </c>
      <c r="F1184" s="39">
        <v>2529</v>
      </c>
      <c r="G1184" s="43">
        <v>126.45</v>
      </c>
    </row>
    <row r="1185" spans="1:7" x14ac:dyDescent="0.3">
      <c r="A1185" s="39" t="s">
        <v>8</v>
      </c>
      <c r="B1185" s="39" t="s">
        <v>9</v>
      </c>
      <c r="C1185" s="40">
        <v>1001</v>
      </c>
      <c r="D1185" s="41">
        <v>44177</v>
      </c>
      <c r="E1185" s="42" t="s">
        <v>10</v>
      </c>
      <c r="F1185" s="39">
        <v>1870</v>
      </c>
      <c r="G1185" s="43">
        <v>93.5</v>
      </c>
    </row>
    <row r="1186" spans="1:7" x14ac:dyDescent="0.3">
      <c r="A1186" s="39" t="s">
        <v>8</v>
      </c>
      <c r="B1186" s="39" t="s">
        <v>11</v>
      </c>
      <c r="C1186" s="40">
        <v>1004</v>
      </c>
      <c r="D1186" s="41">
        <v>43831</v>
      </c>
      <c r="E1186" s="42" t="s">
        <v>10</v>
      </c>
      <c r="F1186" s="39">
        <v>579</v>
      </c>
      <c r="G1186" s="43">
        <v>28.950000000000003</v>
      </c>
    </row>
    <row r="1187" spans="1:7" x14ac:dyDescent="0.3">
      <c r="A1187" s="39" t="s">
        <v>8</v>
      </c>
      <c r="B1187" s="39" t="s">
        <v>12</v>
      </c>
      <c r="C1187" s="40">
        <v>1310</v>
      </c>
      <c r="D1187" s="41">
        <v>43863</v>
      </c>
      <c r="E1187" s="42" t="s">
        <v>10</v>
      </c>
      <c r="F1187" s="39">
        <v>2240</v>
      </c>
      <c r="G1187" s="43">
        <v>112</v>
      </c>
    </row>
    <row r="1188" spans="1:7" x14ac:dyDescent="0.3">
      <c r="A1188" s="39" t="s">
        <v>8</v>
      </c>
      <c r="B1188" s="39" t="s">
        <v>13</v>
      </c>
      <c r="C1188" s="40">
        <v>1210</v>
      </c>
      <c r="D1188" s="41">
        <v>43893</v>
      </c>
      <c r="E1188" s="42" t="s">
        <v>10</v>
      </c>
      <c r="F1188" s="39">
        <v>2993</v>
      </c>
      <c r="G1188" s="43">
        <v>149.65</v>
      </c>
    </row>
    <row r="1189" spans="1:7" x14ac:dyDescent="0.3">
      <c r="A1189" s="39" t="s">
        <v>8</v>
      </c>
      <c r="B1189" s="39" t="s">
        <v>14</v>
      </c>
      <c r="C1189" s="40">
        <v>1310</v>
      </c>
      <c r="D1189" s="41">
        <v>43925</v>
      </c>
      <c r="E1189" s="42" t="s">
        <v>10</v>
      </c>
      <c r="F1189" s="39">
        <v>3520.5</v>
      </c>
      <c r="G1189" s="43">
        <v>176.02500000000001</v>
      </c>
    </row>
    <row r="1190" spans="1:7" x14ac:dyDescent="0.3">
      <c r="A1190" s="39" t="s">
        <v>8</v>
      </c>
      <c r="B1190" s="39" t="s">
        <v>15</v>
      </c>
      <c r="C1190" s="40">
        <v>1210</v>
      </c>
      <c r="D1190" s="41">
        <v>43956</v>
      </c>
      <c r="E1190" s="42" t="s">
        <v>10</v>
      </c>
      <c r="F1190" s="39">
        <v>2039</v>
      </c>
      <c r="G1190" s="43">
        <v>101.95</v>
      </c>
    </row>
    <row r="1191" spans="1:7" x14ac:dyDescent="0.3">
      <c r="A1191" s="39" t="s">
        <v>8</v>
      </c>
      <c r="B1191" s="39" t="s">
        <v>240</v>
      </c>
      <c r="C1191" s="40">
        <v>8420</v>
      </c>
      <c r="D1191" s="41">
        <v>44051</v>
      </c>
      <c r="E1191" s="42" t="s">
        <v>10</v>
      </c>
      <c r="F1191" s="39">
        <v>2574</v>
      </c>
      <c r="G1191" s="43">
        <v>128.70000000000002</v>
      </c>
    </row>
    <row r="1192" spans="1:7" x14ac:dyDescent="0.3">
      <c r="A1192" s="39" t="s">
        <v>8</v>
      </c>
      <c r="B1192" s="39" t="s">
        <v>16</v>
      </c>
      <c r="C1192" s="40">
        <v>1310</v>
      </c>
      <c r="D1192" s="41">
        <v>44083</v>
      </c>
      <c r="E1192" s="42" t="s">
        <v>10</v>
      </c>
      <c r="F1192" s="39">
        <v>707</v>
      </c>
      <c r="G1192" s="43">
        <v>35.35</v>
      </c>
    </row>
    <row r="1193" spans="1:7" x14ac:dyDescent="0.3">
      <c r="A1193" s="39" t="s">
        <v>8</v>
      </c>
      <c r="B1193" s="39" t="s">
        <v>17</v>
      </c>
      <c r="C1193" s="40">
        <v>1310</v>
      </c>
      <c r="D1193" s="41">
        <v>44177</v>
      </c>
      <c r="E1193" s="42" t="s">
        <v>10</v>
      </c>
      <c r="F1193" s="39">
        <v>2072</v>
      </c>
      <c r="G1193" s="43">
        <v>103.60000000000001</v>
      </c>
    </row>
    <row r="1194" spans="1:7" x14ac:dyDescent="0.3">
      <c r="A1194" s="39" t="s">
        <v>8</v>
      </c>
      <c r="B1194" s="39" t="s">
        <v>18</v>
      </c>
      <c r="C1194" s="40">
        <v>1001</v>
      </c>
      <c r="D1194" s="41">
        <v>44177</v>
      </c>
      <c r="E1194" s="42" t="s">
        <v>10</v>
      </c>
      <c r="F1194" s="39">
        <v>853</v>
      </c>
      <c r="G1194" s="43">
        <v>42.650000000000006</v>
      </c>
    </row>
    <row r="1195" spans="1:7" x14ac:dyDescent="0.3">
      <c r="A1195" s="39" t="s">
        <v>8</v>
      </c>
      <c r="B1195" s="39" t="s">
        <v>19</v>
      </c>
      <c r="C1195" s="40">
        <v>1001</v>
      </c>
      <c r="D1195" s="41">
        <v>44114</v>
      </c>
      <c r="E1195" s="42" t="s">
        <v>10</v>
      </c>
      <c r="F1195" s="39">
        <v>1198</v>
      </c>
      <c r="G1195" s="43">
        <v>59.900000000000006</v>
      </c>
    </row>
    <row r="1196" spans="1:7" x14ac:dyDescent="0.3">
      <c r="A1196" s="39" t="s">
        <v>8</v>
      </c>
      <c r="B1196" s="39" t="s">
        <v>31</v>
      </c>
      <c r="C1196" s="40">
        <v>1008</v>
      </c>
      <c r="D1196" s="41">
        <v>43925</v>
      </c>
      <c r="E1196" s="42" t="s">
        <v>10</v>
      </c>
      <c r="F1196" s="39">
        <v>2532</v>
      </c>
      <c r="G1196" s="43">
        <v>126.60000000000001</v>
      </c>
    </row>
    <row r="1197" spans="1:7" x14ac:dyDescent="0.3">
      <c r="A1197" s="39" t="s">
        <v>8</v>
      </c>
      <c r="B1197" s="39" t="s">
        <v>32</v>
      </c>
      <c r="C1197" s="40">
        <v>1310</v>
      </c>
      <c r="D1197" s="41">
        <v>44114</v>
      </c>
      <c r="E1197" s="42" t="s">
        <v>10</v>
      </c>
      <c r="F1197" s="39">
        <v>1198</v>
      </c>
      <c r="G1197" s="43">
        <v>59.900000000000006</v>
      </c>
    </row>
    <row r="1198" spans="1:7" x14ac:dyDescent="0.3">
      <c r="A1198" s="39" t="s">
        <v>8</v>
      </c>
      <c r="B1198" s="39" t="s">
        <v>33</v>
      </c>
      <c r="C1198" s="40">
        <v>1310</v>
      </c>
      <c r="D1198" s="41">
        <v>43831</v>
      </c>
      <c r="E1198" s="42" t="s">
        <v>10</v>
      </c>
      <c r="F1198" s="39">
        <v>384</v>
      </c>
      <c r="G1198" s="43">
        <v>19.200000000000003</v>
      </c>
    </row>
    <row r="1199" spans="1:7" x14ac:dyDescent="0.3">
      <c r="A1199" s="39" t="s">
        <v>8</v>
      </c>
      <c r="B1199" s="39" t="s">
        <v>34</v>
      </c>
      <c r="C1199" s="40">
        <v>1210</v>
      </c>
      <c r="D1199" s="41">
        <v>44114</v>
      </c>
      <c r="E1199" s="42" t="s">
        <v>10</v>
      </c>
      <c r="F1199" s="39">
        <v>472</v>
      </c>
      <c r="G1199" s="43">
        <v>23.6</v>
      </c>
    </row>
    <row r="1200" spans="1:7" x14ac:dyDescent="0.3">
      <c r="A1200" s="39" t="s">
        <v>8</v>
      </c>
      <c r="B1200" s="39" t="s">
        <v>242</v>
      </c>
      <c r="C1200" s="40">
        <v>1210</v>
      </c>
      <c r="D1200" s="41">
        <v>43893</v>
      </c>
      <c r="E1200" s="42" t="s">
        <v>10</v>
      </c>
      <c r="F1200" s="39">
        <v>1579</v>
      </c>
      <c r="G1200" s="43">
        <v>78.95</v>
      </c>
    </row>
    <row r="1201" spans="1:7" x14ac:dyDescent="0.3">
      <c r="A1201" s="39" t="s">
        <v>8</v>
      </c>
      <c r="B1201" s="39" t="s">
        <v>35</v>
      </c>
      <c r="C1201" s="40">
        <v>1001</v>
      </c>
      <c r="D1201" s="41">
        <v>44083</v>
      </c>
      <c r="E1201" s="42" t="s">
        <v>10</v>
      </c>
      <c r="F1201" s="39">
        <v>1005</v>
      </c>
      <c r="G1201" s="43">
        <v>50.25</v>
      </c>
    </row>
    <row r="1202" spans="1:7" x14ac:dyDescent="0.3">
      <c r="A1202" s="39" t="s">
        <v>8</v>
      </c>
      <c r="B1202" s="39" t="s">
        <v>36</v>
      </c>
      <c r="C1202" s="40">
        <v>1008</v>
      </c>
      <c r="D1202" s="41">
        <v>44019</v>
      </c>
      <c r="E1202" s="42" t="s">
        <v>10</v>
      </c>
      <c r="F1202" s="39">
        <v>3199.5</v>
      </c>
      <c r="G1202" s="43">
        <v>159.97500000000002</v>
      </c>
    </row>
    <row r="1203" spans="1:7" x14ac:dyDescent="0.3">
      <c r="A1203" s="39" t="s">
        <v>8</v>
      </c>
      <c r="B1203" s="39" t="s">
        <v>37</v>
      </c>
      <c r="C1203" s="40">
        <v>1001</v>
      </c>
      <c r="D1203" s="41">
        <v>44114</v>
      </c>
      <c r="E1203" s="42" t="s">
        <v>10</v>
      </c>
      <c r="F1203" s="39">
        <v>472</v>
      </c>
      <c r="G1203" s="43">
        <v>23.6</v>
      </c>
    </row>
    <row r="1204" spans="1:7" x14ac:dyDescent="0.3">
      <c r="A1204" s="39" t="s">
        <v>8</v>
      </c>
      <c r="B1204" s="39" t="s">
        <v>38</v>
      </c>
      <c r="C1204" s="40">
        <v>1008</v>
      </c>
      <c r="D1204" s="41">
        <v>43863</v>
      </c>
      <c r="E1204" s="42" t="s">
        <v>10</v>
      </c>
      <c r="F1204" s="39">
        <v>1937</v>
      </c>
      <c r="G1204" s="43">
        <v>96.850000000000009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4324-A7FB-459B-8A91-55EED9BD3C9A}">
  <sheetPr>
    <tabColor rgb="FF00B050"/>
  </sheetPr>
  <dimension ref="A1:F29"/>
  <sheetViews>
    <sheetView showGridLines="0" zoomScale="102" zoomScaleNormal="140" workbookViewId="0">
      <selection activeCell="A3" sqref="A3:F16"/>
    </sheetView>
  </sheetViews>
  <sheetFormatPr defaultRowHeight="14.4" x14ac:dyDescent="0.3"/>
  <cols>
    <col min="1" max="1" width="17.33203125" bestFit="1" customWidth="1"/>
    <col min="2" max="3" width="18.88671875" bestFit="1" customWidth="1"/>
    <col min="4" max="4" width="13.109375" bestFit="1" customWidth="1"/>
    <col min="5" max="5" width="11.33203125" bestFit="1" customWidth="1"/>
    <col min="6" max="6" width="11.21875" bestFit="1" customWidth="1"/>
  </cols>
  <sheetData>
    <row r="1" spans="1:6" x14ac:dyDescent="0.3">
      <c r="A1" s="6" t="s">
        <v>450</v>
      </c>
    </row>
    <row r="3" spans="1:6" x14ac:dyDescent="0.3">
      <c r="A3" s="44" t="s">
        <v>252</v>
      </c>
      <c r="B3" s="44" t="s">
        <v>6</v>
      </c>
      <c r="C3" t="s">
        <v>257</v>
      </c>
      <c r="D3" t="s">
        <v>258</v>
      </c>
      <c r="E3" t="s">
        <v>259</v>
      </c>
      <c r="F3" t="s">
        <v>260</v>
      </c>
    </row>
    <row r="4" spans="1:6" x14ac:dyDescent="0.3">
      <c r="A4" t="s">
        <v>262</v>
      </c>
      <c r="B4" s="48">
        <v>0.12</v>
      </c>
      <c r="C4" s="45">
        <v>152521217.70000017</v>
      </c>
      <c r="D4" s="45">
        <v>16910185.439999986</v>
      </c>
      <c r="E4" s="45">
        <v>696180.34200000006</v>
      </c>
      <c r="F4" s="45">
        <v>696180.34200000006</v>
      </c>
    </row>
    <row r="5" spans="1:6" x14ac:dyDescent="0.3">
      <c r="A5" t="s">
        <v>262</v>
      </c>
      <c r="B5" s="48">
        <v>0.18</v>
      </c>
      <c r="C5" s="45">
        <v>7726734.8499999996</v>
      </c>
      <c r="D5" s="45">
        <v>1390812.273</v>
      </c>
      <c r="E5" s="45">
        <v>0</v>
      </c>
      <c r="F5" s="45">
        <v>0</v>
      </c>
    </row>
    <row r="6" spans="1:6" x14ac:dyDescent="0.3">
      <c r="A6" t="s">
        <v>262</v>
      </c>
      <c r="B6" s="48">
        <v>0.28000000000000003</v>
      </c>
      <c r="C6" s="45">
        <v>27283097.400000002</v>
      </c>
      <c r="D6" s="45">
        <v>7343839.2300000004</v>
      </c>
      <c r="E6" s="45">
        <v>147714.02100000001</v>
      </c>
      <c r="F6" s="45">
        <v>147714.02100000001</v>
      </c>
    </row>
    <row r="7" spans="1:6" x14ac:dyDescent="0.3">
      <c r="A7" t="s">
        <v>447</v>
      </c>
      <c r="C7" s="45">
        <v>187531049.95000017</v>
      </c>
      <c r="D7" s="45">
        <v>25644836.942999985</v>
      </c>
      <c r="E7" s="45">
        <v>843894.36300000013</v>
      </c>
      <c r="F7" s="45">
        <v>843894.36300000013</v>
      </c>
    </row>
    <row r="8" spans="1:6" x14ac:dyDescent="0.3">
      <c r="A8" t="s">
        <v>446</v>
      </c>
      <c r="B8" s="48">
        <v>0.12</v>
      </c>
      <c r="C8" s="45">
        <v>1615717</v>
      </c>
      <c r="D8" s="45">
        <v>193886.03999999998</v>
      </c>
      <c r="E8" s="45">
        <v>0</v>
      </c>
      <c r="F8" s="45">
        <v>0</v>
      </c>
    </row>
    <row r="9" spans="1:6" x14ac:dyDescent="0.3">
      <c r="A9" t="s">
        <v>446</v>
      </c>
      <c r="B9" s="48">
        <v>0.18</v>
      </c>
      <c r="C9" s="45"/>
      <c r="D9" s="45"/>
      <c r="E9" s="45"/>
      <c r="F9" s="45"/>
    </row>
    <row r="10" spans="1:6" x14ac:dyDescent="0.3">
      <c r="A10" t="s">
        <v>446</v>
      </c>
      <c r="B10" s="48">
        <v>0.28000000000000003</v>
      </c>
      <c r="C10" s="45">
        <v>360254.69999999995</v>
      </c>
      <c r="D10" s="45">
        <v>100871.31600000001</v>
      </c>
      <c r="E10" s="45">
        <v>0</v>
      </c>
      <c r="F10" s="45">
        <v>0</v>
      </c>
    </row>
    <row r="11" spans="1:6" x14ac:dyDescent="0.3">
      <c r="A11" t="s">
        <v>448</v>
      </c>
      <c r="C11" s="45">
        <v>1975971.7</v>
      </c>
      <c r="D11" s="45">
        <v>294757.35599999997</v>
      </c>
      <c r="E11" s="45">
        <v>0</v>
      </c>
      <c r="F11" s="45">
        <v>0</v>
      </c>
    </row>
    <row r="12" spans="1:6" x14ac:dyDescent="0.3">
      <c r="A12" t="s">
        <v>453</v>
      </c>
      <c r="B12" s="48">
        <v>0.12</v>
      </c>
      <c r="C12" s="45">
        <v>596059.84999999986</v>
      </c>
      <c r="D12" s="45">
        <v>67933.265999999989</v>
      </c>
      <c r="E12" s="45">
        <v>1796.9579999999999</v>
      </c>
      <c r="F12" s="45">
        <v>1796.9579999999999</v>
      </c>
    </row>
    <row r="13" spans="1:6" x14ac:dyDescent="0.3">
      <c r="A13" t="s">
        <v>453</v>
      </c>
      <c r="B13" s="48">
        <v>0.18</v>
      </c>
      <c r="C13" s="45"/>
      <c r="D13" s="45"/>
      <c r="E13" s="45"/>
      <c r="F13" s="45"/>
    </row>
    <row r="14" spans="1:6" x14ac:dyDescent="0.3">
      <c r="A14" t="s">
        <v>453</v>
      </c>
      <c r="B14" s="48">
        <v>0.28000000000000003</v>
      </c>
      <c r="C14" s="45">
        <v>100816.95000000001</v>
      </c>
      <c r="D14" s="45">
        <v>23348.598000000002</v>
      </c>
      <c r="E14" s="45">
        <v>2440.0740000000001</v>
      </c>
      <c r="F14" s="45">
        <v>2440.0740000000001</v>
      </c>
    </row>
    <row r="15" spans="1:6" x14ac:dyDescent="0.3">
      <c r="A15" t="s">
        <v>454</v>
      </c>
      <c r="C15" s="45">
        <v>696876.79999999981</v>
      </c>
      <c r="D15" s="45">
        <v>91281.863999999987</v>
      </c>
      <c r="E15" s="45">
        <v>4237.0320000000002</v>
      </c>
      <c r="F15" s="45">
        <v>4237.0320000000002</v>
      </c>
    </row>
    <row r="16" spans="1:6" x14ac:dyDescent="0.3">
      <c r="A16" t="s">
        <v>256</v>
      </c>
      <c r="C16" s="45">
        <v>190203898.45000014</v>
      </c>
      <c r="D16" s="45">
        <v>26030876.162999984</v>
      </c>
      <c r="E16" s="45">
        <v>848131.39500000014</v>
      </c>
      <c r="F16" s="45">
        <v>848131.39500000014</v>
      </c>
    </row>
    <row r="20" spans="1:6" x14ac:dyDescent="0.3">
      <c r="A20" s="6" t="s">
        <v>449</v>
      </c>
    </row>
    <row r="22" spans="1:6" x14ac:dyDescent="0.3">
      <c r="A22" s="51" t="s">
        <v>233</v>
      </c>
      <c r="B22" s="1" t="s">
        <v>257</v>
      </c>
      <c r="C22" s="1" t="s">
        <v>258</v>
      </c>
      <c r="D22" s="1" t="s">
        <v>259</v>
      </c>
      <c r="E22" s="1" t="s">
        <v>260</v>
      </c>
      <c r="F22" s="1" t="s">
        <v>261</v>
      </c>
    </row>
    <row r="23" spans="1:6" x14ac:dyDescent="0.3">
      <c r="A23" s="1">
        <v>4975</v>
      </c>
      <c r="B23" s="52">
        <v>36612573.375</v>
      </c>
      <c r="C23" s="52">
        <v>4005701.9730000012</v>
      </c>
      <c r="D23" s="52">
        <v>193903.416</v>
      </c>
      <c r="E23" s="52">
        <v>193903.416</v>
      </c>
      <c r="F23" s="52">
        <v>4393508.8050000006</v>
      </c>
    </row>
    <row r="24" spans="1:6" x14ac:dyDescent="0.3">
      <c r="A24" s="1">
        <v>5524</v>
      </c>
      <c r="B24" s="52">
        <v>50725895.399999954</v>
      </c>
      <c r="C24" s="52">
        <v>5664226.1220000004</v>
      </c>
      <c r="D24" s="52">
        <v>211440.663</v>
      </c>
      <c r="E24" s="52">
        <v>211440.663</v>
      </c>
      <c r="F24" s="52">
        <v>6087107.4480000017</v>
      </c>
    </row>
    <row r="25" spans="1:6" x14ac:dyDescent="0.3">
      <c r="A25" s="1">
        <v>5542</v>
      </c>
      <c r="B25" s="52">
        <v>17092507.199999988</v>
      </c>
      <c r="C25" s="52">
        <v>1926796.1340000012</v>
      </c>
      <c r="D25" s="52">
        <v>62152.364999999991</v>
      </c>
      <c r="E25" s="52">
        <v>62152.364999999991</v>
      </c>
      <c r="F25" s="52">
        <v>2051100.8640000012</v>
      </c>
    </row>
    <row r="26" spans="1:6" x14ac:dyDescent="0.3">
      <c r="A26" s="1">
        <v>5632</v>
      </c>
      <c r="B26" s="52">
        <v>50302018.575000018</v>
      </c>
      <c r="C26" s="52">
        <v>5575280.5169999981</v>
      </c>
      <c r="D26" s="52">
        <v>230480.85600000003</v>
      </c>
      <c r="E26" s="52">
        <v>230480.85600000003</v>
      </c>
      <c r="F26" s="52">
        <v>6036242.2289999984</v>
      </c>
    </row>
    <row r="27" spans="1:6" x14ac:dyDescent="0.3">
      <c r="A27" s="1">
        <v>5636</v>
      </c>
      <c r="B27" s="52">
        <v>7726734.8499999996</v>
      </c>
      <c r="C27" s="52">
        <v>1390812.273</v>
      </c>
      <c r="D27" s="52">
        <v>0</v>
      </c>
      <c r="E27" s="52">
        <v>0</v>
      </c>
      <c r="F27" s="52">
        <v>1390812.273</v>
      </c>
    </row>
    <row r="28" spans="1:6" x14ac:dyDescent="0.3">
      <c r="A28" s="1">
        <v>8462</v>
      </c>
      <c r="B28" s="52">
        <v>27744169.050000004</v>
      </c>
      <c r="C28" s="52">
        <v>7468059.1440000003</v>
      </c>
      <c r="D28" s="52">
        <v>150154.095</v>
      </c>
      <c r="E28" s="52">
        <v>150154.095</v>
      </c>
      <c r="F28" s="52">
        <v>7768367.3340000017</v>
      </c>
    </row>
    <row r="29" spans="1:6" x14ac:dyDescent="0.3">
      <c r="A29" s="1" t="s">
        <v>256</v>
      </c>
      <c r="B29" s="52">
        <v>190203898.44999996</v>
      </c>
      <c r="C29" s="52">
        <v>26030876.163000003</v>
      </c>
      <c r="D29" s="52">
        <v>848131.39500000002</v>
      </c>
      <c r="E29" s="52">
        <v>848131.39500000002</v>
      </c>
      <c r="F29" s="52">
        <v>27727138.953000005</v>
      </c>
    </row>
  </sheetData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892-CDEB-44C2-83F3-423BB69569CE}">
  <sheetPr>
    <tabColor rgb="FF00B050"/>
  </sheetPr>
  <dimension ref="A3:B175"/>
  <sheetViews>
    <sheetView zoomScale="150" zoomScaleNormal="150" workbookViewId="0">
      <selection activeCell="A8" sqref="A8"/>
    </sheetView>
  </sheetViews>
  <sheetFormatPr defaultRowHeight="14.4" x14ac:dyDescent="0.3"/>
  <cols>
    <col min="1" max="1" width="44.21875" bestFit="1" customWidth="1"/>
    <col min="2" max="2" width="18.88671875" bestFit="1" customWidth="1"/>
  </cols>
  <sheetData>
    <row r="3" spans="1:2" x14ac:dyDescent="0.3">
      <c r="A3" s="44" t="s">
        <v>445</v>
      </c>
      <c r="B3" t="s">
        <v>257</v>
      </c>
    </row>
    <row r="4" spans="1:2" x14ac:dyDescent="0.3">
      <c r="A4" t="s">
        <v>401</v>
      </c>
      <c r="B4" s="45">
        <v>5436447.5750000011</v>
      </c>
    </row>
    <row r="5" spans="1:2" x14ac:dyDescent="0.3">
      <c r="A5" t="s">
        <v>429</v>
      </c>
      <c r="B5" s="45">
        <v>5378225.9249999989</v>
      </c>
    </row>
    <row r="6" spans="1:2" x14ac:dyDescent="0.3">
      <c r="A6" t="s">
        <v>374</v>
      </c>
      <c r="B6" s="45">
        <v>4801452.5749999974</v>
      </c>
    </row>
    <row r="7" spans="1:2" x14ac:dyDescent="0.3">
      <c r="A7" t="s">
        <v>266</v>
      </c>
      <c r="B7" s="45">
        <v>4703473.875</v>
      </c>
    </row>
    <row r="8" spans="1:2" x14ac:dyDescent="0.3">
      <c r="A8" t="s">
        <v>369</v>
      </c>
      <c r="B8" s="45">
        <v>4499062.25</v>
      </c>
    </row>
    <row r="9" spans="1:2" x14ac:dyDescent="0.3">
      <c r="A9" t="s">
        <v>381</v>
      </c>
      <c r="B9" s="45">
        <v>4207948.6749999998</v>
      </c>
    </row>
    <row r="10" spans="1:2" x14ac:dyDescent="0.3">
      <c r="A10" t="s">
        <v>267</v>
      </c>
      <c r="B10" s="45">
        <v>3735889.2750000004</v>
      </c>
    </row>
    <row r="11" spans="1:2" x14ac:dyDescent="0.3">
      <c r="A11" t="s">
        <v>430</v>
      </c>
      <c r="B11" s="45">
        <v>3656368.0000000009</v>
      </c>
    </row>
    <row r="12" spans="1:2" x14ac:dyDescent="0.3">
      <c r="A12" t="s">
        <v>325</v>
      </c>
      <c r="B12" s="45">
        <v>3275908.05</v>
      </c>
    </row>
    <row r="13" spans="1:2" x14ac:dyDescent="0.3">
      <c r="A13" t="s">
        <v>276</v>
      </c>
      <c r="B13" s="45">
        <v>3103992.3499999996</v>
      </c>
    </row>
    <row r="14" spans="1:2" x14ac:dyDescent="0.3">
      <c r="A14" t="s">
        <v>337</v>
      </c>
      <c r="B14" s="45">
        <v>3049583</v>
      </c>
    </row>
    <row r="15" spans="1:2" x14ac:dyDescent="0.3">
      <c r="A15" t="s">
        <v>391</v>
      </c>
      <c r="B15" s="45">
        <v>2989069.9000000004</v>
      </c>
    </row>
    <row r="16" spans="1:2" x14ac:dyDescent="0.3">
      <c r="A16" t="s">
        <v>350</v>
      </c>
      <c r="B16" s="45">
        <v>2841791.2249999996</v>
      </c>
    </row>
    <row r="17" spans="1:2" x14ac:dyDescent="0.3">
      <c r="A17" t="s">
        <v>292</v>
      </c>
      <c r="B17" s="45">
        <v>2812081.375</v>
      </c>
    </row>
    <row r="18" spans="1:2" x14ac:dyDescent="0.3">
      <c r="A18" t="s">
        <v>273</v>
      </c>
      <c r="B18" s="45">
        <v>2293342.6500000004</v>
      </c>
    </row>
    <row r="19" spans="1:2" x14ac:dyDescent="0.3">
      <c r="A19" t="s">
        <v>395</v>
      </c>
      <c r="B19" s="45">
        <v>2258173.25</v>
      </c>
    </row>
    <row r="20" spans="1:2" x14ac:dyDescent="0.3">
      <c r="A20" t="s">
        <v>313</v>
      </c>
      <c r="B20" s="45">
        <v>2139396.0750000002</v>
      </c>
    </row>
    <row r="21" spans="1:2" x14ac:dyDescent="0.3">
      <c r="A21" t="s">
        <v>408</v>
      </c>
      <c r="B21" s="45">
        <v>2066852.0999999999</v>
      </c>
    </row>
    <row r="22" spans="1:2" x14ac:dyDescent="0.3">
      <c r="A22" t="s">
        <v>410</v>
      </c>
      <c r="B22" s="45">
        <v>2045134.2749999997</v>
      </c>
    </row>
    <row r="23" spans="1:2" x14ac:dyDescent="0.3">
      <c r="B23" s="45">
        <v>1975971.7</v>
      </c>
    </row>
    <row r="24" spans="1:2" x14ac:dyDescent="0.3">
      <c r="A24" t="s">
        <v>365</v>
      </c>
      <c r="B24" s="45">
        <v>1966409.6749999998</v>
      </c>
    </row>
    <row r="25" spans="1:2" x14ac:dyDescent="0.3">
      <c r="A25" t="s">
        <v>301</v>
      </c>
      <c r="B25" s="45">
        <v>1773627.45</v>
      </c>
    </row>
    <row r="26" spans="1:2" x14ac:dyDescent="0.3">
      <c r="A26" t="s">
        <v>291</v>
      </c>
      <c r="B26" s="45">
        <v>1533083.4250000003</v>
      </c>
    </row>
    <row r="27" spans="1:2" x14ac:dyDescent="0.3">
      <c r="A27" t="s">
        <v>416</v>
      </c>
      <c r="B27" s="45">
        <v>1356233.8</v>
      </c>
    </row>
    <row r="28" spans="1:2" x14ac:dyDescent="0.3">
      <c r="A28" t="s">
        <v>367</v>
      </c>
      <c r="B28" s="45">
        <v>1299991.3</v>
      </c>
    </row>
    <row r="29" spans="1:2" x14ac:dyDescent="0.3">
      <c r="A29" t="s">
        <v>428</v>
      </c>
      <c r="B29" s="45">
        <v>1286050.75</v>
      </c>
    </row>
    <row r="30" spans="1:2" x14ac:dyDescent="0.3">
      <c r="A30" t="s">
        <v>345</v>
      </c>
      <c r="B30" s="45">
        <v>1268838.5499999998</v>
      </c>
    </row>
    <row r="31" spans="1:2" x14ac:dyDescent="0.3">
      <c r="A31" t="s">
        <v>328</v>
      </c>
      <c r="B31" s="45">
        <v>1266829.4749999999</v>
      </c>
    </row>
    <row r="32" spans="1:2" x14ac:dyDescent="0.3">
      <c r="A32" t="s">
        <v>287</v>
      </c>
      <c r="B32" s="45">
        <v>1241695.3499999999</v>
      </c>
    </row>
    <row r="33" spans="1:2" x14ac:dyDescent="0.3">
      <c r="A33" t="s">
        <v>436</v>
      </c>
      <c r="B33" s="45">
        <v>1232173.25</v>
      </c>
    </row>
    <row r="34" spans="1:2" x14ac:dyDescent="0.3">
      <c r="A34" t="s">
        <v>343</v>
      </c>
      <c r="B34" s="45">
        <v>1195069.45</v>
      </c>
    </row>
    <row r="35" spans="1:2" x14ac:dyDescent="0.3">
      <c r="A35" t="s">
        <v>297</v>
      </c>
      <c r="B35" s="45">
        <v>1169885.25</v>
      </c>
    </row>
    <row r="36" spans="1:2" x14ac:dyDescent="0.3">
      <c r="A36" t="s">
        <v>387</v>
      </c>
      <c r="B36" s="45">
        <v>1160830.325</v>
      </c>
    </row>
    <row r="37" spans="1:2" x14ac:dyDescent="0.3">
      <c r="A37" t="s">
        <v>346</v>
      </c>
      <c r="B37" s="45">
        <v>1148676.1000000001</v>
      </c>
    </row>
    <row r="38" spans="1:2" x14ac:dyDescent="0.3">
      <c r="A38" t="s">
        <v>364</v>
      </c>
      <c r="B38" s="45">
        <v>1141764.125</v>
      </c>
    </row>
    <row r="39" spans="1:2" x14ac:dyDescent="0.3">
      <c r="A39" t="s">
        <v>277</v>
      </c>
      <c r="B39" s="45">
        <v>1141304.175</v>
      </c>
    </row>
    <row r="40" spans="1:2" x14ac:dyDescent="0.3">
      <c r="A40" t="s">
        <v>290</v>
      </c>
      <c r="B40" s="45">
        <v>1135449.3500000001</v>
      </c>
    </row>
    <row r="41" spans="1:2" x14ac:dyDescent="0.3">
      <c r="A41" t="s">
        <v>335</v>
      </c>
      <c r="B41" s="45">
        <v>1133910.8</v>
      </c>
    </row>
    <row r="42" spans="1:2" x14ac:dyDescent="0.3">
      <c r="A42" t="s">
        <v>305</v>
      </c>
      <c r="B42" s="45">
        <v>1132028.9999999998</v>
      </c>
    </row>
    <row r="43" spans="1:2" x14ac:dyDescent="0.3">
      <c r="A43" t="s">
        <v>375</v>
      </c>
      <c r="B43" s="45">
        <v>1126852.95</v>
      </c>
    </row>
    <row r="44" spans="1:2" x14ac:dyDescent="0.3">
      <c r="A44" t="s">
        <v>419</v>
      </c>
      <c r="B44" s="45">
        <v>1117389.8</v>
      </c>
    </row>
    <row r="45" spans="1:2" x14ac:dyDescent="0.3">
      <c r="A45" t="s">
        <v>425</v>
      </c>
      <c r="B45" s="45">
        <v>1111821.2999999998</v>
      </c>
    </row>
    <row r="46" spans="1:2" x14ac:dyDescent="0.3">
      <c r="A46" t="s">
        <v>420</v>
      </c>
      <c r="B46" s="45">
        <v>1110157.3999999999</v>
      </c>
    </row>
    <row r="47" spans="1:2" x14ac:dyDescent="0.3">
      <c r="A47" t="s">
        <v>330</v>
      </c>
      <c r="B47" s="45">
        <v>1107257.2</v>
      </c>
    </row>
    <row r="48" spans="1:2" x14ac:dyDescent="0.3">
      <c r="A48" t="s">
        <v>285</v>
      </c>
      <c r="B48" s="45">
        <v>1103645.95</v>
      </c>
    </row>
    <row r="49" spans="1:2" x14ac:dyDescent="0.3">
      <c r="A49" t="s">
        <v>407</v>
      </c>
      <c r="B49" s="45">
        <v>1086705.675</v>
      </c>
    </row>
    <row r="50" spans="1:2" x14ac:dyDescent="0.3">
      <c r="A50" t="s">
        <v>368</v>
      </c>
      <c r="B50" s="45">
        <v>1085485.9000000001</v>
      </c>
    </row>
    <row r="51" spans="1:2" x14ac:dyDescent="0.3">
      <c r="A51" t="s">
        <v>356</v>
      </c>
      <c r="B51" s="45">
        <v>1083475.0999999999</v>
      </c>
    </row>
    <row r="52" spans="1:2" x14ac:dyDescent="0.3">
      <c r="A52" t="s">
        <v>311</v>
      </c>
      <c r="B52" s="45">
        <v>1058921.5</v>
      </c>
    </row>
    <row r="53" spans="1:2" x14ac:dyDescent="0.3">
      <c r="A53" t="s">
        <v>379</v>
      </c>
      <c r="B53" s="45">
        <v>1038902.7000000001</v>
      </c>
    </row>
    <row r="54" spans="1:2" x14ac:dyDescent="0.3">
      <c r="A54" t="s">
        <v>388</v>
      </c>
      <c r="B54" s="45">
        <v>1036773.3250000001</v>
      </c>
    </row>
    <row r="55" spans="1:2" x14ac:dyDescent="0.3">
      <c r="A55" t="s">
        <v>413</v>
      </c>
      <c r="B55" s="45">
        <v>1027930.1749999999</v>
      </c>
    </row>
    <row r="56" spans="1:2" x14ac:dyDescent="0.3">
      <c r="A56" t="s">
        <v>334</v>
      </c>
      <c r="B56" s="45">
        <v>1026505.1499999999</v>
      </c>
    </row>
    <row r="57" spans="1:2" x14ac:dyDescent="0.3">
      <c r="A57" t="s">
        <v>270</v>
      </c>
      <c r="B57" s="45">
        <v>1020099.975</v>
      </c>
    </row>
    <row r="58" spans="1:2" x14ac:dyDescent="0.3">
      <c r="A58" t="s">
        <v>409</v>
      </c>
      <c r="B58" s="45">
        <v>1019420.4</v>
      </c>
    </row>
    <row r="59" spans="1:2" x14ac:dyDescent="0.3">
      <c r="A59" t="s">
        <v>412</v>
      </c>
      <c r="B59" s="45">
        <v>1014783.95</v>
      </c>
    </row>
    <row r="60" spans="1:2" x14ac:dyDescent="0.3">
      <c r="A60" t="s">
        <v>373</v>
      </c>
      <c r="B60" s="45">
        <v>992868</v>
      </c>
    </row>
    <row r="61" spans="1:2" x14ac:dyDescent="0.3">
      <c r="A61" t="s">
        <v>377</v>
      </c>
      <c r="B61" s="45">
        <v>984095.35000000009</v>
      </c>
    </row>
    <row r="62" spans="1:2" x14ac:dyDescent="0.3">
      <c r="A62" t="s">
        <v>411</v>
      </c>
      <c r="B62" s="45">
        <v>972016.10000000009</v>
      </c>
    </row>
    <row r="63" spans="1:2" x14ac:dyDescent="0.3">
      <c r="A63" t="s">
        <v>426</v>
      </c>
      <c r="B63" s="45">
        <v>960177.55</v>
      </c>
    </row>
    <row r="64" spans="1:2" x14ac:dyDescent="0.3">
      <c r="A64" t="s">
        <v>306</v>
      </c>
      <c r="B64" s="45">
        <v>955150.02499999991</v>
      </c>
    </row>
    <row r="65" spans="1:2" x14ac:dyDescent="0.3">
      <c r="A65" t="s">
        <v>269</v>
      </c>
      <c r="B65" s="45">
        <v>950044.77500000014</v>
      </c>
    </row>
    <row r="66" spans="1:2" x14ac:dyDescent="0.3">
      <c r="A66" t="s">
        <v>406</v>
      </c>
      <c r="B66" s="45">
        <v>937930.7</v>
      </c>
    </row>
    <row r="67" spans="1:2" x14ac:dyDescent="0.3">
      <c r="A67" t="s">
        <v>423</v>
      </c>
      <c r="B67" s="45">
        <v>932962.25</v>
      </c>
    </row>
    <row r="68" spans="1:2" x14ac:dyDescent="0.3">
      <c r="A68" t="s">
        <v>383</v>
      </c>
      <c r="B68" s="45">
        <v>917000.02500000002</v>
      </c>
    </row>
    <row r="69" spans="1:2" x14ac:dyDescent="0.3">
      <c r="A69" t="s">
        <v>333</v>
      </c>
      <c r="B69" s="45">
        <v>915248.45</v>
      </c>
    </row>
    <row r="70" spans="1:2" x14ac:dyDescent="0.3">
      <c r="A70" t="s">
        <v>341</v>
      </c>
      <c r="B70" s="45">
        <v>914894.875</v>
      </c>
    </row>
    <row r="71" spans="1:2" x14ac:dyDescent="0.3">
      <c r="A71" t="s">
        <v>370</v>
      </c>
      <c r="B71" s="45">
        <v>901227.15</v>
      </c>
    </row>
    <row r="72" spans="1:2" x14ac:dyDescent="0.3">
      <c r="A72" t="s">
        <v>433</v>
      </c>
      <c r="B72" s="45">
        <v>896210.2</v>
      </c>
    </row>
    <row r="73" spans="1:2" x14ac:dyDescent="0.3">
      <c r="A73" t="s">
        <v>398</v>
      </c>
      <c r="B73" s="45">
        <v>895699.15</v>
      </c>
    </row>
    <row r="74" spans="1:2" x14ac:dyDescent="0.3">
      <c r="A74" t="s">
        <v>360</v>
      </c>
      <c r="B74" s="45">
        <v>894283.3</v>
      </c>
    </row>
    <row r="75" spans="1:2" x14ac:dyDescent="0.3">
      <c r="A75" t="s">
        <v>342</v>
      </c>
      <c r="B75" s="45">
        <v>890242.04999999993</v>
      </c>
    </row>
    <row r="76" spans="1:2" x14ac:dyDescent="0.3">
      <c r="A76" t="s">
        <v>417</v>
      </c>
      <c r="B76" s="45">
        <v>886789.35000000009</v>
      </c>
    </row>
    <row r="77" spans="1:2" x14ac:dyDescent="0.3">
      <c r="A77" t="s">
        <v>434</v>
      </c>
      <c r="B77" s="45">
        <v>879667.5</v>
      </c>
    </row>
    <row r="78" spans="1:2" x14ac:dyDescent="0.3">
      <c r="A78" t="s">
        <v>331</v>
      </c>
      <c r="B78" s="45">
        <v>878170.32499999995</v>
      </c>
    </row>
    <row r="79" spans="1:2" x14ac:dyDescent="0.3">
      <c r="A79" t="s">
        <v>393</v>
      </c>
      <c r="B79" s="45">
        <v>866021.29999999993</v>
      </c>
    </row>
    <row r="80" spans="1:2" x14ac:dyDescent="0.3">
      <c r="A80" t="s">
        <v>357</v>
      </c>
      <c r="B80" s="45">
        <v>858233.8</v>
      </c>
    </row>
    <row r="81" spans="1:2" x14ac:dyDescent="0.3">
      <c r="A81" t="s">
        <v>304</v>
      </c>
      <c r="B81" s="45">
        <v>853153.95</v>
      </c>
    </row>
    <row r="82" spans="1:2" x14ac:dyDescent="0.3">
      <c r="A82" t="s">
        <v>324</v>
      </c>
      <c r="B82" s="45">
        <v>853074.10000000009</v>
      </c>
    </row>
    <row r="83" spans="1:2" x14ac:dyDescent="0.3">
      <c r="A83" t="s">
        <v>303</v>
      </c>
      <c r="B83" s="45">
        <v>846589.3</v>
      </c>
    </row>
    <row r="84" spans="1:2" x14ac:dyDescent="0.3">
      <c r="A84" t="s">
        <v>322</v>
      </c>
      <c r="B84" s="45">
        <v>844456.07499999995</v>
      </c>
    </row>
    <row r="85" spans="1:2" x14ac:dyDescent="0.3">
      <c r="A85" t="s">
        <v>318</v>
      </c>
      <c r="B85" s="45">
        <v>844361.45</v>
      </c>
    </row>
    <row r="86" spans="1:2" x14ac:dyDescent="0.3">
      <c r="A86" t="s">
        <v>323</v>
      </c>
      <c r="B86" s="45">
        <v>832664.09999999986</v>
      </c>
    </row>
    <row r="87" spans="1:2" x14ac:dyDescent="0.3">
      <c r="A87" t="s">
        <v>385</v>
      </c>
      <c r="B87" s="45">
        <v>828123.25</v>
      </c>
    </row>
    <row r="88" spans="1:2" x14ac:dyDescent="0.3">
      <c r="A88" t="s">
        <v>422</v>
      </c>
      <c r="B88" s="45">
        <v>823248.25000000012</v>
      </c>
    </row>
    <row r="89" spans="1:2" x14ac:dyDescent="0.3">
      <c r="A89" t="s">
        <v>317</v>
      </c>
      <c r="B89" s="45">
        <v>822073.24999999988</v>
      </c>
    </row>
    <row r="90" spans="1:2" x14ac:dyDescent="0.3">
      <c r="A90" t="s">
        <v>293</v>
      </c>
      <c r="B90" s="45">
        <v>818809.75</v>
      </c>
    </row>
    <row r="91" spans="1:2" x14ac:dyDescent="0.3">
      <c r="A91" t="s">
        <v>372</v>
      </c>
      <c r="B91" s="45">
        <v>811904.17499999993</v>
      </c>
    </row>
    <row r="92" spans="1:2" x14ac:dyDescent="0.3">
      <c r="A92" t="s">
        <v>432</v>
      </c>
      <c r="B92" s="45">
        <v>809745.35</v>
      </c>
    </row>
    <row r="93" spans="1:2" x14ac:dyDescent="0.3">
      <c r="A93" t="s">
        <v>271</v>
      </c>
      <c r="B93" s="45">
        <v>804108.75</v>
      </c>
    </row>
    <row r="94" spans="1:2" x14ac:dyDescent="0.3">
      <c r="A94" t="s">
        <v>338</v>
      </c>
      <c r="B94" s="45">
        <v>798703.52500000002</v>
      </c>
    </row>
    <row r="95" spans="1:2" x14ac:dyDescent="0.3">
      <c r="A95" t="s">
        <v>382</v>
      </c>
      <c r="B95" s="45">
        <v>797979.10000000009</v>
      </c>
    </row>
    <row r="96" spans="1:2" x14ac:dyDescent="0.3">
      <c r="A96" t="s">
        <v>326</v>
      </c>
      <c r="B96" s="45">
        <v>783874.70000000007</v>
      </c>
    </row>
    <row r="97" spans="1:2" x14ac:dyDescent="0.3">
      <c r="A97" t="s">
        <v>348</v>
      </c>
      <c r="B97" s="45">
        <v>782079.3</v>
      </c>
    </row>
    <row r="98" spans="1:2" x14ac:dyDescent="0.3">
      <c r="A98" t="s">
        <v>399</v>
      </c>
      <c r="B98" s="45">
        <v>773326.1</v>
      </c>
    </row>
    <row r="99" spans="1:2" x14ac:dyDescent="0.3">
      <c r="A99" t="s">
        <v>336</v>
      </c>
      <c r="B99" s="45">
        <v>772571.3</v>
      </c>
    </row>
    <row r="100" spans="1:2" x14ac:dyDescent="0.3">
      <c r="A100" t="s">
        <v>268</v>
      </c>
      <c r="B100" s="45">
        <v>767039.60000000009</v>
      </c>
    </row>
    <row r="101" spans="1:2" x14ac:dyDescent="0.3">
      <c r="A101" t="s">
        <v>362</v>
      </c>
      <c r="B101" s="45">
        <v>763413.1</v>
      </c>
    </row>
    <row r="102" spans="1:2" x14ac:dyDescent="0.3">
      <c r="A102" t="s">
        <v>371</v>
      </c>
      <c r="B102" s="45">
        <v>751178.2</v>
      </c>
    </row>
    <row r="103" spans="1:2" x14ac:dyDescent="0.3">
      <c r="A103" t="s">
        <v>389</v>
      </c>
      <c r="B103" s="45">
        <v>746949.74999999988</v>
      </c>
    </row>
    <row r="104" spans="1:2" x14ac:dyDescent="0.3">
      <c r="A104" t="s">
        <v>281</v>
      </c>
      <c r="B104" s="45">
        <v>744535.5</v>
      </c>
    </row>
    <row r="105" spans="1:2" x14ac:dyDescent="0.3">
      <c r="A105" t="s">
        <v>278</v>
      </c>
      <c r="B105" s="45">
        <v>734270.45000000007</v>
      </c>
    </row>
    <row r="106" spans="1:2" x14ac:dyDescent="0.3">
      <c r="A106" t="s">
        <v>321</v>
      </c>
      <c r="B106" s="45">
        <v>732019.6</v>
      </c>
    </row>
    <row r="107" spans="1:2" x14ac:dyDescent="0.3">
      <c r="A107" t="s">
        <v>310</v>
      </c>
      <c r="B107" s="45">
        <v>725023.15</v>
      </c>
    </row>
    <row r="108" spans="1:2" x14ac:dyDescent="0.3">
      <c r="A108" t="s">
        <v>414</v>
      </c>
      <c r="B108" s="45">
        <v>724958.97500000009</v>
      </c>
    </row>
    <row r="109" spans="1:2" x14ac:dyDescent="0.3">
      <c r="A109" t="s">
        <v>272</v>
      </c>
      <c r="B109" s="45">
        <v>724828</v>
      </c>
    </row>
    <row r="110" spans="1:2" x14ac:dyDescent="0.3">
      <c r="A110" t="s">
        <v>427</v>
      </c>
      <c r="B110" s="45">
        <v>721678.64999999991</v>
      </c>
    </row>
    <row r="111" spans="1:2" x14ac:dyDescent="0.3">
      <c r="A111" t="s">
        <v>279</v>
      </c>
      <c r="B111" s="45">
        <v>718612.95000000007</v>
      </c>
    </row>
    <row r="112" spans="1:2" x14ac:dyDescent="0.3">
      <c r="A112" t="s">
        <v>415</v>
      </c>
      <c r="B112" s="45">
        <v>710330.3</v>
      </c>
    </row>
    <row r="113" spans="1:2" x14ac:dyDescent="0.3">
      <c r="A113" t="s">
        <v>424</v>
      </c>
      <c r="B113" s="45">
        <v>706883.42500000005</v>
      </c>
    </row>
    <row r="114" spans="1:2" x14ac:dyDescent="0.3">
      <c r="A114" t="s">
        <v>418</v>
      </c>
      <c r="B114" s="45">
        <v>698643.45000000007</v>
      </c>
    </row>
    <row r="115" spans="1:2" x14ac:dyDescent="0.3">
      <c r="A115" t="s">
        <v>378</v>
      </c>
      <c r="B115" s="45">
        <v>691730.72499999998</v>
      </c>
    </row>
    <row r="116" spans="1:2" x14ac:dyDescent="0.3">
      <c r="A116" t="s">
        <v>314</v>
      </c>
      <c r="B116" s="45">
        <v>689729.07500000007</v>
      </c>
    </row>
    <row r="117" spans="1:2" x14ac:dyDescent="0.3">
      <c r="A117" t="s">
        <v>397</v>
      </c>
      <c r="B117" s="45">
        <v>686243.32499999995</v>
      </c>
    </row>
    <row r="118" spans="1:2" x14ac:dyDescent="0.3">
      <c r="A118" t="s">
        <v>339</v>
      </c>
      <c r="B118" s="45">
        <v>686186.95</v>
      </c>
    </row>
    <row r="119" spans="1:2" x14ac:dyDescent="0.3">
      <c r="A119" t="s">
        <v>363</v>
      </c>
      <c r="B119" s="45">
        <v>685634.55</v>
      </c>
    </row>
    <row r="120" spans="1:2" x14ac:dyDescent="0.3">
      <c r="A120" t="s">
        <v>282</v>
      </c>
      <c r="B120" s="45">
        <v>681760.9</v>
      </c>
    </row>
    <row r="121" spans="1:2" x14ac:dyDescent="0.3">
      <c r="A121" t="s">
        <v>332</v>
      </c>
      <c r="B121" s="45">
        <v>681403.92500000005</v>
      </c>
    </row>
    <row r="122" spans="1:2" x14ac:dyDescent="0.3">
      <c r="A122" t="s">
        <v>376</v>
      </c>
      <c r="B122" s="45">
        <v>681229</v>
      </c>
    </row>
    <row r="123" spans="1:2" x14ac:dyDescent="0.3">
      <c r="A123" t="s">
        <v>309</v>
      </c>
      <c r="B123" s="45">
        <v>676426.39999999991</v>
      </c>
    </row>
    <row r="124" spans="1:2" x14ac:dyDescent="0.3">
      <c r="A124" t="s">
        <v>280</v>
      </c>
      <c r="B124" s="45">
        <v>672232.15</v>
      </c>
    </row>
    <row r="125" spans="1:2" x14ac:dyDescent="0.3">
      <c r="A125" t="s">
        <v>421</v>
      </c>
      <c r="B125" s="45">
        <v>671430.39999999991</v>
      </c>
    </row>
    <row r="126" spans="1:2" x14ac:dyDescent="0.3">
      <c r="A126" t="s">
        <v>384</v>
      </c>
      <c r="B126" s="45">
        <v>670542.04999999993</v>
      </c>
    </row>
    <row r="127" spans="1:2" x14ac:dyDescent="0.3">
      <c r="A127" t="s">
        <v>396</v>
      </c>
      <c r="B127" s="45">
        <v>659521.85</v>
      </c>
    </row>
    <row r="128" spans="1:2" x14ac:dyDescent="0.3">
      <c r="A128" t="s">
        <v>329</v>
      </c>
      <c r="B128" s="45">
        <v>658060.5</v>
      </c>
    </row>
    <row r="129" spans="1:2" x14ac:dyDescent="0.3">
      <c r="A129" t="s">
        <v>355</v>
      </c>
      <c r="B129" s="45">
        <v>649035.67500000005</v>
      </c>
    </row>
    <row r="130" spans="1:2" x14ac:dyDescent="0.3">
      <c r="A130" t="s">
        <v>312</v>
      </c>
      <c r="B130" s="45">
        <v>648496.29999999993</v>
      </c>
    </row>
    <row r="131" spans="1:2" x14ac:dyDescent="0.3">
      <c r="A131" t="s">
        <v>344</v>
      </c>
      <c r="B131" s="45">
        <v>642929.57499999984</v>
      </c>
    </row>
    <row r="132" spans="1:2" x14ac:dyDescent="0.3">
      <c r="A132" t="s">
        <v>390</v>
      </c>
      <c r="B132" s="45">
        <v>638182.75</v>
      </c>
    </row>
    <row r="133" spans="1:2" x14ac:dyDescent="0.3">
      <c r="A133" t="s">
        <v>358</v>
      </c>
      <c r="B133" s="45">
        <v>637815.05000000005</v>
      </c>
    </row>
    <row r="134" spans="1:2" x14ac:dyDescent="0.3">
      <c r="A134" t="s">
        <v>319</v>
      </c>
      <c r="B134" s="45">
        <v>632859.5</v>
      </c>
    </row>
    <row r="135" spans="1:2" x14ac:dyDescent="0.3">
      <c r="A135" t="s">
        <v>288</v>
      </c>
      <c r="B135" s="45">
        <v>632635.85</v>
      </c>
    </row>
    <row r="136" spans="1:2" x14ac:dyDescent="0.3">
      <c r="A136" t="s">
        <v>315</v>
      </c>
      <c r="B136" s="45">
        <v>627254.10000000009</v>
      </c>
    </row>
    <row r="137" spans="1:2" x14ac:dyDescent="0.3">
      <c r="A137" t="s">
        <v>400</v>
      </c>
      <c r="B137" s="45">
        <v>620018.6</v>
      </c>
    </row>
    <row r="138" spans="1:2" x14ac:dyDescent="0.3">
      <c r="A138" t="s">
        <v>359</v>
      </c>
      <c r="B138" s="45">
        <v>612879.92499999993</v>
      </c>
    </row>
    <row r="139" spans="1:2" x14ac:dyDescent="0.3">
      <c r="A139" t="s">
        <v>404</v>
      </c>
      <c r="B139" s="45">
        <v>611007.32499999995</v>
      </c>
    </row>
    <row r="140" spans="1:2" x14ac:dyDescent="0.3">
      <c r="A140" t="s">
        <v>349</v>
      </c>
      <c r="B140" s="45">
        <v>609263.42500000005</v>
      </c>
    </row>
    <row r="141" spans="1:2" x14ac:dyDescent="0.3">
      <c r="A141" t="s">
        <v>435</v>
      </c>
      <c r="B141" s="45">
        <v>602184.375</v>
      </c>
    </row>
    <row r="142" spans="1:2" x14ac:dyDescent="0.3">
      <c r="A142" t="s">
        <v>352</v>
      </c>
      <c r="B142" s="45">
        <v>602105.35000000009</v>
      </c>
    </row>
    <row r="143" spans="1:2" x14ac:dyDescent="0.3">
      <c r="A143" t="s">
        <v>294</v>
      </c>
      <c r="B143" s="45">
        <v>593012.6</v>
      </c>
    </row>
    <row r="144" spans="1:2" x14ac:dyDescent="0.3">
      <c r="A144" t="s">
        <v>275</v>
      </c>
      <c r="B144" s="45">
        <v>591331.30000000005</v>
      </c>
    </row>
    <row r="145" spans="1:2" x14ac:dyDescent="0.3">
      <c r="A145" t="s">
        <v>405</v>
      </c>
      <c r="B145" s="45">
        <v>587205.125</v>
      </c>
    </row>
    <row r="146" spans="1:2" x14ac:dyDescent="0.3">
      <c r="A146" t="s">
        <v>316</v>
      </c>
      <c r="B146" s="45">
        <v>582817.6</v>
      </c>
    </row>
    <row r="147" spans="1:2" x14ac:dyDescent="0.3">
      <c r="A147" t="s">
        <v>392</v>
      </c>
      <c r="B147" s="45">
        <v>576706.29999999993</v>
      </c>
    </row>
    <row r="148" spans="1:2" x14ac:dyDescent="0.3">
      <c r="A148" t="s">
        <v>283</v>
      </c>
      <c r="B148" s="45">
        <v>573351.35000000009</v>
      </c>
    </row>
    <row r="149" spans="1:2" x14ac:dyDescent="0.3">
      <c r="A149" t="s">
        <v>351</v>
      </c>
      <c r="B149" s="45">
        <v>563195.25</v>
      </c>
    </row>
    <row r="150" spans="1:2" x14ac:dyDescent="0.3">
      <c r="A150" t="s">
        <v>340</v>
      </c>
      <c r="B150" s="45">
        <v>553026.65</v>
      </c>
    </row>
    <row r="151" spans="1:2" x14ac:dyDescent="0.3">
      <c r="A151" t="s">
        <v>386</v>
      </c>
      <c r="B151" s="45">
        <v>548999.80000000005</v>
      </c>
    </row>
    <row r="152" spans="1:2" x14ac:dyDescent="0.3">
      <c r="A152" t="s">
        <v>302</v>
      </c>
      <c r="B152" s="45">
        <v>547244.80000000005</v>
      </c>
    </row>
    <row r="153" spans="1:2" x14ac:dyDescent="0.3">
      <c r="A153" t="s">
        <v>347</v>
      </c>
      <c r="B153" s="45">
        <v>535624.95000000007</v>
      </c>
    </row>
    <row r="154" spans="1:2" x14ac:dyDescent="0.3">
      <c r="A154" t="s">
        <v>274</v>
      </c>
      <c r="B154" s="45">
        <v>535516.9</v>
      </c>
    </row>
    <row r="155" spans="1:2" x14ac:dyDescent="0.3">
      <c r="A155" t="s">
        <v>402</v>
      </c>
      <c r="B155" s="45">
        <v>531333.6</v>
      </c>
    </row>
    <row r="156" spans="1:2" x14ac:dyDescent="0.3">
      <c r="A156" t="s">
        <v>307</v>
      </c>
      <c r="B156" s="45">
        <v>526343.45000000007</v>
      </c>
    </row>
    <row r="157" spans="1:2" x14ac:dyDescent="0.3">
      <c r="A157" t="s">
        <v>403</v>
      </c>
      <c r="B157" s="45">
        <v>523089.65</v>
      </c>
    </row>
    <row r="158" spans="1:2" x14ac:dyDescent="0.3">
      <c r="A158" t="s">
        <v>431</v>
      </c>
      <c r="B158" s="45">
        <v>521642.3</v>
      </c>
    </row>
    <row r="159" spans="1:2" x14ac:dyDescent="0.3">
      <c r="A159" t="s">
        <v>299</v>
      </c>
      <c r="B159" s="45">
        <v>515923.89999999997</v>
      </c>
    </row>
    <row r="160" spans="1:2" x14ac:dyDescent="0.3">
      <c r="A160" t="s">
        <v>308</v>
      </c>
      <c r="B160" s="45">
        <v>513691.125</v>
      </c>
    </row>
    <row r="161" spans="1:2" x14ac:dyDescent="0.3">
      <c r="A161" t="s">
        <v>394</v>
      </c>
      <c r="B161" s="45">
        <v>501925.15</v>
      </c>
    </row>
    <row r="162" spans="1:2" x14ac:dyDescent="0.3">
      <c r="A162" t="s">
        <v>366</v>
      </c>
      <c r="B162" s="45">
        <v>497227.8</v>
      </c>
    </row>
    <row r="163" spans="1:2" x14ac:dyDescent="0.3">
      <c r="A163" t="s">
        <v>298</v>
      </c>
      <c r="B163" s="45">
        <v>490510.85000000003</v>
      </c>
    </row>
    <row r="164" spans="1:2" x14ac:dyDescent="0.3">
      <c r="A164" t="s">
        <v>286</v>
      </c>
      <c r="B164" s="45">
        <v>486706.4</v>
      </c>
    </row>
    <row r="165" spans="1:2" x14ac:dyDescent="0.3">
      <c r="A165" t="s">
        <v>437</v>
      </c>
      <c r="B165" s="45">
        <v>481505</v>
      </c>
    </row>
    <row r="166" spans="1:2" x14ac:dyDescent="0.3">
      <c r="A166" t="s">
        <v>300</v>
      </c>
      <c r="B166" s="45">
        <v>477158.44999999995</v>
      </c>
    </row>
    <row r="167" spans="1:2" x14ac:dyDescent="0.3">
      <c r="A167" t="s">
        <v>380</v>
      </c>
      <c r="B167" s="45">
        <v>453665.65</v>
      </c>
    </row>
    <row r="168" spans="1:2" x14ac:dyDescent="0.3">
      <c r="A168" t="s">
        <v>361</v>
      </c>
      <c r="B168" s="45">
        <v>449487.3</v>
      </c>
    </row>
    <row r="169" spans="1:2" x14ac:dyDescent="0.3">
      <c r="A169" t="s">
        <v>354</v>
      </c>
      <c r="B169" s="45">
        <v>446225.6</v>
      </c>
    </row>
    <row r="170" spans="1:2" x14ac:dyDescent="0.3">
      <c r="A170" t="s">
        <v>327</v>
      </c>
      <c r="B170" s="45">
        <v>437332.00000000006</v>
      </c>
    </row>
    <row r="171" spans="1:2" x14ac:dyDescent="0.3">
      <c r="A171" t="s">
        <v>320</v>
      </c>
      <c r="B171" s="45">
        <v>413517.55000000005</v>
      </c>
    </row>
    <row r="172" spans="1:2" x14ac:dyDescent="0.3">
      <c r="A172" t="s">
        <v>296</v>
      </c>
      <c r="B172" s="45">
        <v>382207.65</v>
      </c>
    </row>
    <row r="173" spans="1:2" x14ac:dyDescent="0.3">
      <c r="A173" t="s">
        <v>295</v>
      </c>
      <c r="B173" s="45">
        <v>369703.4</v>
      </c>
    </row>
    <row r="174" spans="1:2" x14ac:dyDescent="0.3">
      <c r="A174" t="s">
        <v>289</v>
      </c>
      <c r="B174" s="45">
        <v>357582.15</v>
      </c>
    </row>
    <row r="175" spans="1:2" x14ac:dyDescent="0.3">
      <c r="A175" t="s">
        <v>256</v>
      </c>
      <c r="B175" s="45">
        <v>190203898.44999999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FB60F-E32F-473E-A3CF-07CB920B8CFC}">
  <dimension ref="A2:T16"/>
  <sheetViews>
    <sheetView workbookViewId="0">
      <selection activeCell="D2" sqref="D2"/>
    </sheetView>
  </sheetViews>
  <sheetFormatPr defaultRowHeight="14.4" x14ac:dyDescent="0.3"/>
  <cols>
    <col min="1" max="1" width="12.6640625" bestFit="1" customWidth="1"/>
    <col min="2" max="2" width="17.77734375" bestFit="1" customWidth="1"/>
    <col min="3" max="3" width="13.88671875" bestFit="1" customWidth="1"/>
    <col min="4" max="4" width="10.33203125" bestFit="1" customWidth="1"/>
    <col min="5" max="5" width="10.109375" bestFit="1" customWidth="1"/>
    <col min="6" max="6" width="9.44140625" bestFit="1" customWidth="1"/>
    <col min="7" max="7" width="9.6640625" bestFit="1" customWidth="1"/>
    <col min="8" max="8" width="9.77734375" bestFit="1" customWidth="1"/>
    <col min="9" max="9" width="10.33203125" bestFit="1" customWidth="1"/>
    <col min="10" max="10" width="17.44140625" bestFit="1" customWidth="1"/>
    <col min="11" max="11" width="14.109375" bestFit="1" customWidth="1"/>
    <col min="12" max="12" width="11" bestFit="1" customWidth="1"/>
    <col min="13" max="13" width="14.5546875" bestFit="1" customWidth="1"/>
    <col min="14" max="14" width="22" bestFit="1" customWidth="1"/>
    <col min="15" max="15" width="11.33203125" bestFit="1" customWidth="1"/>
    <col min="16" max="16" width="6.6640625" bestFit="1" customWidth="1"/>
    <col min="17" max="17" width="6.5546875" bestFit="1" customWidth="1"/>
    <col min="18" max="18" width="11.44140625" bestFit="1" customWidth="1"/>
    <col min="19" max="19" width="14.109375" bestFit="1" customWidth="1"/>
    <col min="20" max="20" width="35.88671875" bestFit="1" customWidth="1"/>
  </cols>
  <sheetData>
    <row r="2" spans="1:20" x14ac:dyDescent="0.3">
      <c r="A2" s="59" t="s">
        <v>0</v>
      </c>
      <c r="B2" s="59" t="s">
        <v>1</v>
      </c>
      <c r="C2" s="60" t="s">
        <v>2</v>
      </c>
      <c r="D2" s="61" t="s">
        <v>3</v>
      </c>
      <c r="E2" s="60" t="s">
        <v>4</v>
      </c>
      <c r="F2" s="59" t="s">
        <v>5</v>
      </c>
      <c r="G2" s="60" t="s">
        <v>232</v>
      </c>
      <c r="H2" s="60" t="s">
        <v>6</v>
      </c>
      <c r="I2" s="60" t="s">
        <v>7</v>
      </c>
      <c r="J2" s="60" t="s">
        <v>255</v>
      </c>
      <c r="K2" s="60" t="s">
        <v>254</v>
      </c>
      <c r="L2" s="60" t="s">
        <v>233</v>
      </c>
      <c r="M2" s="60" t="s">
        <v>234</v>
      </c>
      <c r="N2" s="60" t="s">
        <v>235</v>
      </c>
      <c r="O2" s="60" t="s">
        <v>236</v>
      </c>
      <c r="P2" s="60" t="s">
        <v>237</v>
      </c>
      <c r="Q2" s="60" t="s">
        <v>238</v>
      </c>
      <c r="R2" s="60" t="s">
        <v>239</v>
      </c>
      <c r="S2" s="60" t="s">
        <v>252</v>
      </c>
      <c r="T2" s="60" t="s">
        <v>445</v>
      </c>
    </row>
    <row r="3" spans="1:20" x14ac:dyDescent="0.3">
      <c r="A3" s="1" t="s">
        <v>8</v>
      </c>
      <c r="B3" s="1" t="s">
        <v>9</v>
      </c>
      <c r="C3" s="17">
        <v>1004</v>
      </c>
      <c r="D3" s="54">
        <v>43831</v>
      </c>
      <c r="E3" s="55" t="s">
        <v>10</v>
      </c>
      <c r="F3" s="1">
        <v>1618.5</v>
      </c>
      <c r="G3" s="56">
        <v>80.925000000000011</v>
      </c>
      <c r="H3" s="57"/>
      <c r="I3" s="56"/>
      <c r="J3" s="56"/>
      <c r="K3" s="56"/>
      <c r="L3" s="17"/>
      <c r="M3" s="58"/>
      <c r="N3" s="17"/>
      <c r="O3" s="58"/>
      <c r="P3" s="58"/>
      <c r="Q3" s="58"/>
      <c r="R3" s="58"/>
      <c r="S3" s="58"/>
      <c r="T3" s="58"/>
    </row>
    <row r="4" spans="1:20" x14ac:dyDescent="0.3">
      <c r="A4" s="1" t="s">
        <v>8</v>
      </c>
      <c r="B4" s="1" t="s">
        <v>11</v>
      </c>
      <c r="C4" s="17">
        <v>1001</v>
      </c>
      <c r="D4" s="54">
        <v>43831</v>
      </c>
      <c r="E4" s="55" t="s">
        <v>10</v>
      </c>
      <c r="F4" s="1">
        <v>1321</v>
      </c>
      <c r="G4" s="56">
        <v>66.05</v>
      </c>
      <c r="H4" s="57"/>
      <c r="I4" s="56"/>
      <c r="J4" s="56"/>
      <c r="K4" s="56"/>
      <c r="L4" s="17"/>
      <c r="M4" s="58"/>
      <c r="N4" s="17"/>
      <c r="O4" s="58"/>
      <c r="P4" s="58"/>
      <c r="Q4" s="58"/>
      <c r="R4" s="58"/>
      <c r="S4" s="58"/>
      <c r="T4" s="58"/>
    </row>
    <row r="5" spans="1:20" x14ac:dyDescent="0.3">
      <c r="A5" s="1" t="s">
        <v>8</v>
      </c>
      <c r="B5" s="1" t="s">
        <v>12</v>
      </c>
      <c r="C5" s="17">
        <v>1004</v>
      </c>
      <c r="D5" s="54">
        <v>43988</v>
      </c>
      <c r="E5" s="55" t="s">
        <v>10</v>
      </c>
      <c r="F5" s="1">
        <v>2178</v>
      </c>
      <c r="G5" s="56">
        <v>108.9</v>
      </c>
      <c r="H5" s="57"/>
      <c r="I5" s="56"/>
      <c r="J5" s="56"/>
      <c r="K5" s="56"/>
      <c r="L5" s="17"/>
      <c r="M5" s="58"/>
      <c r="N5" s="17"/>
      <c r="O5" s="58"/>
      <c r="P5" s="58"/>
      <c r="Q5" s="58"/>
      <c r="R5" s="58"/>
      <c r="S5" s="58"/>
      <c r="T5" s="58"/>
    </row>
    <row r="6" spans="1:20" x14ac:dyDescent="0.3">
      <c r="A6" s="1" t="s">
        <v>8</v>
      </c>
      <c r="B6" s="1" t="s">
        <v>13</v>
      </c>
      <c r="C6" s="17">
        <v>1210</v>
      </c>
      <c r="D6" s="54">
        <v>43988</v>
      </c>
      <c r="E6" s="55" t="s">
        <v>10</v>
      </c>
      <c r="F6" s="1">
        <v>888</v>
      </c>
      <c r="G6" s="56">
        <v>44.400000000000006</v>
      </c>
      <c r="H6" s="57"/>
      <c r="I6" s="56"/>
      <c r="J6" s="56"/>
      <c r="K6" s="56"/>
      <c r="L6" s="17"/>
      <c r="M6" s="58"/>
      <c r="N6" s="17"/>
      <c r="O6" s="58"/>
      <c r="P6" s="58"/>
      <c r="Q6" s="58"/>
      <c r="R6" s="58"/>
      <c r="S6" s="58"/>
      <c r="T6" s="58"/>
    </row>
    <row r="7" spans="1:20" x14ac:dyDescent="0.3">
      <c r="A7" s="1" t="s">
        <v>8</v>
      </c>
      <c r="B7" s="1" t="s">
        <v>14</v>
      </c>
      <c r="C7" s="17">
        <v>1310</v>
      </c>
      <c r="D7" s="54">
        <v>43988</v>
      </c>
      <c r="E7" s="55" t="s">
        <v>10</v>
      </c>
      <c r="F7" s="1">
        <v>2470</v>
      </c>
      <c r="G7" s="56">
        <v>123.5</v>
      </c>
      <c r="H7" s="57"/>
      <c r="I7" s="56"/>
      <c r="J7" s="56"/>
      <c r="K7" s="56"/>
      <c r="L7" s="17"/>
      <c r="M7" s="58"/>
      <c r="N7" s="17"/>
      <c r="O7" s="58"/>
      <c r="P7" s="58"/>
      <c r="Q7" s="58"/>
      <c r="R7" s="58"/>
      <c r="S7" s="58"/>
      <c r="T7" s="58"/>
    </row>
    <row r="8" spans="1:20" x14ac:dyDescent="0.3">
      <c r="A8" s="1" t="s">
        <v>8</v>
      </c>
      <c r="B8" s="1" t="s">
        <v>15</v>
      </c>
      <c r="C8" s="17">
        <v>1210</v>
      </c>
      <c r="D8" s="54">
        <v>44177</v>
      </c>
      <c r="E8" s="55" t="s">
        <v>10</v>
      </c>
      <c r="F8" s="1">
        <v>1513</v>
      </c>
      <c r="G8" s="56">
        <v>75.650000000000006</v>
      </c>
      <c r="H8" s="57"/>
      <c r="I8" s="56"/>
      <c r="J8" s="56"/>
      <c r="K8" s="56"/>
      <c r="L8" s="17"/>
      <c r="M8" s="58"/>
      <c r="N8" s="17"/>
      <c r="O8" s="58"/>
      <c r="P8" s="58"/>
      <c r="Q8" s="58"/>
      <c r="R8" s="58"/>
      <c r="S8" s="58"/>
      <c r="T8" s="58"/>
    </row>
    <row r="9" spans="1:20" x14ac:dyDescent="0.3">
      <c r="A9" s="1" t="s">
        <v>8</v>
      </c>
      <c r="B9" s="1" t="s">
        <v>240</v>
      </c>
      <c r="C9" s="17">
        <v>1310</v>
      </c>
      <c r="D9" s="54">
        <v>43893</v>
      </c>
      <c r="E9" s="55" t="s">
        <v>10</v>
      </c>
      <c r="F9" s="1">
        <v>921</v>
      </c>
      <c r="G9" s="56">
        <v>46.050000000000004</v>
      </c>
      <c r="H9" s="57"/>
      <c r="I9" s="56"/>
      <c r="J9" s="56"/>
      <c r="K9" s="56"/>
      <c r="L9" s="17"/>
      <c r="M9" s="58"/>
      <c r="N9" s="17"/>
      <c r="O9" s="58"/>
      <c r="P9" s="58"/>
      <c r="Q9" s="58"/>
      <c r="R9" s="58"/>
      <c r="S9" s="58"/>
      <c r="T9" s="58"/>
    </row>
    <row r="10" spans="1:20" x14ac:dyDescent="0.3">
      <c r="A10" s="1" t="s">
        <v>8</v>
      </c>
      <c r="B10" s="1" t="s">
        <v>16</v>
      </c>
      <c r="C10" s="17">
        <v>1310</v>
      </c>
      <c r="D10" s="54">
        <v>43988</v>
      </c>
      <c r="E10" s="55" t="s">
        <v>10</v>
      </c>
      <c r="F10" s="1">
        <v>2518</v>
      </c>
      <c r="G10" s="56">
        <v>125.9</v>
      </c>
      <c r="H10" s="57"/>
      <c r="I10" s="56"/>
      <c r="J10" s="56"/>
      <c r="K10" s="56"/>
      <c r="L10" s="17"/>
      <c r="M10" s="58"/>
      <c r="N10" s="17"/>
      <c r="O10" s="58"/>
      <c r="P10" s="58"/>
      <c r="Q10" s="58"/>
      <c r="R10" s="58"/>
      <c r="S10" s="58"/>
      <c r="T10" s="58"/>
    </row>
    <row r="11" spans="1:20" x14ac:dyDescent="0.3">
      <c r="A11" s="1" t="s">
        <v>8</v>
      </c>
      <c r="B11" s="1" t="s">
        <v>17</v>
      </c>
      <c r="C11" s="17">
        <v>1210</v>
      </c>
      <c r="D11" s="54">
        <v>43988</v>
      </c>
      <c r="E11" s="55" t="s">
        <v>10</v>
      </c>
      <c r="F11" s="1">
        <v>1899</v>
      </c>
      <c r="G11" s="56">
        <v>94.95</v>
      </c>
      <c r="H11" s="57"/>
      <c r="I11" s="56"/>
      <c r="J11" s="56"/>
      <c r="K11" s="56"/>
      <c r="L11" s="17"/>
      <c r="M11" s="58"/>
      <c r="N11" s="17"/>
      <c r="O11" s="58"/>
      <c r="P11" s="58"/>
      <c r="Q11" s="58"/>
      <c r="R11" s="58"/>
      <c r="S11" s="58"/>
      <c r="T11" s="58"/>
    </row>
    <row r="12" spans="1:20" x14ac:dyDescent="0.3">
      <c r="A12" s="1" t="s">
        <v>8</v>
      </c>
      <c r="B12" s="1" t="s">
        <v>18</v>
      </c>
      <c r="C12" s="17">
        <v>1310</v>
      </c>
      <c r="D12" s="54">
        <v>43988</v>
      </c>
      <c r="E12" s="55" t="s">
        <v>10</v>
      </c>
      <c r="F12" s="1">
        <v>1545</v>
      </c>
      <c r="G12" s="56">
        <v>77.25</v>
      </c>
      <c r="H12" s="57"/>
      <c r="I12" s="56"/>
      <c r="J12" s="56"/>
      <c r="K12" s="56"/>
      <c r="L12" s="17"/>
      <c r="M12" s="58"/>
      <c r="N12" s="17"/>
      <c r="O12" s="58"/>
      <c r="P12" s="58"/>
      <c r="Q12" s="58"/>
      <c r="R12" s="58"/>
      <c r="S12" s="58"/>
      <c r="T12" s="58"/>
    </row>
    <row r="13" spans="1:20" x14ac:dyDescent="0.3">
      <c r="A13" s="1" t="s">
        <v>8</v>
      </c>
      <c r="B13" s="1" t="s">
        <v>19</v>
      </c>
      <c r="C13" s="17">
        <v>1001</v>
      </c>
      <c r="D13" s="54">
        <v>43988</v>
      </c>
      <c r="E13" s="55" t="s">
        <v>10</v>
      </c>
      <c r="F13" s="1">
        <v>2470</v>
      </c>
      <c r="G13" s="56">
        <v>123.5</v>
      </c>
      <c r="H13" s="57"/>
      <c r="I13" s="56"/>
      <c r="J13" s="56"/>
      <c r="K13" s="56"/>
      <c r="L13" s="17"/>
      <c r="M13" s="58"/>
      <c r="N13" s="17"/>
      <c r="O13" s="58"/>
      <c r="P13" s="58"/>
      <c r="Q13" s="58"/>
      <c r="R13" s="58"/>
      <c r="S13" s="58"/>
      <c r="T13" s="58"/>
    </row>
    <row r="14" spans="1:20" x14ac:dyDescent="0.3">
      <c r="A14" s="1" t="s">
        <v>8</v>
      </c>
      <c r="B14" s="1" t="s">
        <v>241</v>
      </c>
      <c r="C14" s="17">
        <v>1210</v>
      </c>
      <c r="D14" s="54">
        <v>44019</v>
      </c>
      <c r="E14" s="55" t="s">
        <v>10</v>
      </c>
      <c r="F14" s="1">
        <v>2665.5</v>
      </c>
      <c r="G14" s="56">
        <v>133.27500000000001</v>
      </c>
      <c r="H14" s="57"/>
      <c r="I14" s="56"/>
      <c r="J14" s="56"/>
      <c r="K14" s="56"/>
      <c r="L14" s="17"/>
      <c r="M14" s="58"/>
      <c r="N14" s="17"/>
      <c r="O14" s="58"/>
      <c r="P14" s="58"/>
      <c r="Q14" s="58"/>
      <c r="R14" s="58"/>
      <c r="S14" s="58"/>
      <c r="T14" s="58"/>
    </row>
    <row r="15" spans="1:20" x14ac:dyDescent="0.3">
      <c r="A15" s="1" t="s">
        <v>8</v>
      </c>
      <c r="B15" s="1"/>
      <c r="C15" s="17">
        <v>1210</v>
      </c>
      <c r="D15" s="54">
        <v>44051</v>
      </c>
      <c r="E15" s="55" t="s">
        <v>10</v>
      </c>
      <c r="F15" s="1">
        <v>958</v>
      </c>
      <c r="G15" s="56">
        <v>47.900000000000006</v>
      </c>
      <c r="H15" s="57"/>
      <c r="I15" s="56"/>
      <c r="J15" s="56"/>
      <c r="K15" s="56"/>
      <c r="L15" s="17"/>
      <c r="M15" s="58"/>
      <c r="N15" s="17"/>
      <c r="O15" s="58"/>
      <c r="P15" s="58"/>
      <c r="Q15" s="58"/>
      <c r="R15" s="58"/>
      <c r="S15" s="58"/>
      <c r="T15" s="58"/>
    </row>
    <row r="16" spans="1:20" x14ac:dyDescent="0.3">
      <c r="A16" s="1" t="s">
        <v>8</v>
      </c>
      <c r="B16" s="1"/>
      <c r="C16" s="17">
        <v>1001</v>
      </c>
      <c r="D16" s="54">
        <v>44083</v>
      </c>
      <c r="E16" s="55" t="s">
        <v>10</v>
      </c>
      <c r="F16" s="1">
        <v>2146</v>
      </c>
      <c r="G16" s="56">
        <v>107.30000000000001</v>
      </c>
      <c r="H16" s="57"/>
      <c r="I16" s="56"/>
      <c r="J16" s="56"/>
      <c r="K16" s="56"/>
      <c r="L16" s="17"/>
      <c r="M16" s="58"/>
      <c r="N16" s="17"/>
      <c r="O16" s="58"/>
      <c r="P16" s="58"/>
      <c r="Q16" s="58"/>
      <c r="R16" s="58"/>
      <c r="S16" s="58"/>
      <c r="T16" s="5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3"/>
  <sheetViews>
    <sheetView topLeftCell="I1" zoomScale="85" zoomScaleNormal="85" workbookViewId="0">
      <selection activeCell="P7" sqref="P7"/>
    </sheetView>
  </sheetViews>
  <sheetFormatPr defaultRowHeight="14.4" x14ac:dyDescent="0.3"/>
  <cols>
    <col min="1" max="1" width="14.88671875" bestFit="1" customWidth="1"/>
    <col min="2" max="2" width="18.44140625" bestFit="1" customWidth="1"/>
    <col min="3" max="3" width="16.109375" bestFit="1" customWidth="1"/>
    <col min="4" max="4" width="10.77734375" bestFit="1" customWidth="1"/>
    <col min="5" max="5" width="12.33203125" bestFit="1" customWidth="1"/>
    <col min="6" max="6" width="11.6640625" bestFit="1" customWidth="1"/>
    <col min="7" max="7" width="11.88671875" bestFit="1" customWidth="1"/>
    <col min="8" max="8" width="12" bestFit="1" customWidth="1"/>
    <col min="9" max="9" width="12.5546875" bestFit="1" customWidth="1"/>
    <col min="10" max="10" width="19.6640625" bestFit="1" customWidth="1"/>
    <col min="11" max="11" width="16.33203125" bestFit="1" customWidth="1"/>
    <col min="12" max="12" width="13.21875" bestFit="1" customWidth="1"/>
    <col min="13" max="13" width="16.77734375" bestFit="1" customWidth="1"/>
    <col min="14" max="14" width="62.5546875" bestFit="1" customWidth="1"/>
    <col min="15" max="15" width="12.77734375" bestFit="1" customWidth="1"/>
    <col min="16" max="16" width="11.88671875" bestFit="1" customWidth="1"/>
    <col min="17" max="17" width="11.33203125" bestFit="1" customWidth="1"/>
    <col min="18" max="18" width="13.6640625" bestFit="1" customWidth="1"/>
    <col min="19" max="19" width="16.33203125" bestFit="1" customWidth="1"/>
    <col min="20" max="20" width="35.88671875" bestFit="1" customWidth="1"/>
  </cols>
  <sheetData>
    <row r="1" spans="1:20" x14ac:dyDescent="0.3">
      <c r="A1" s="50" t="s">
        <v>451</v>
      </c>
      <c r="B1" s="50" t="s">
        <v>451</v>
      </c>
      <c r="C1" s="50" t="s">
        <v>451</v>
      </c>
      <c r="D1" s="50" t="s">
        <v>451</v>
      </c>
      <c r="E1" s="50" t="s">
        <v>451</v>
      </c>
      <c r="F1" s="50" t="s">
        <v>451</v>
      </c>
      <c r="G1" s="50" t="s">
        <v>451</v>
      </c>
      <c r="H1" s="49" t="s">
        <v>452</v>
      </c>
      <c r="I1" s="49" t="s">
        <v>452</v>
      </c>
      <c r="J1" s="49" t="s">
        <v>452</v>
      </c>
      <c r="K1" s="49" t="s">
        <v>452</v>
      </c>
      <c r="L1" s="49" t="s">
        <v>452</v>
      </c>
      <c r="M1" s="49" t="s">
        <v>452</v>
      </c>
      <c r="N1" s="49" t="s">
        <v>452</v>
      </c>
      <c r="O1" s="49" t="s">
        <v>452</v>
      </c>
      <c r="P1" s="49" t="s">
        <v>452</v>
      </c>
      <c r="Q1" s="49" t="s">
        <v>452</v>
      </c>
      <c r="R1" s="49" t="s">
        <v>452</v>
      </c>
      <c r="S1" s="49" t="s">
        <v>452</v>
      </c>
      <c r="T1" s="49" t="s">
        <v>452</v>
      </c>
    </row>
    <row r="2" spans="1:20" x14ac:dyDescent="0.3">
      <c r="A2" s="25" t="s">
        <v>0</v>
      </c>
      <c r="B2" s="26" t="s">
        <v>1</v>
      </c>
      <c r="C2" s="20" t="s">
        <v>2</v>
      </c>
      <c r="D2" s="27" t="s">
        <v>3</v>
      </c>
      <c r="E2" s="20" t="s">
        <v>4</v>
      </c>
      <c r="F2" s="26" t="s">
        <v>5</v>
      </c>
      <c r="G2" s="20" t="s">
        <v>232</v>
      </c>
      <c r="H2" s="53" t="s">
        <v>6</v>
      </c>
      <c r="I2" s="53" t="s">
        <v>7</v>
      </c>
      <c r="J2" s="20" t="s">
        <v>255</v>
      </c>
      <c r="K2" s="20" t="s">
        <v>254</v>
      </c>
      <c r="L2" s="53" t="s">
        <v>233</v>
      </c>
      <c r="M2" s="53" t="s">
        <v>234</v>
      </c>
      <c r="N2" s="53" t="s">
        <v>235</v>
      </c>
      <c r="O2" s="20" t="s">
        <v>236</v>
      </c>
      <c r="P2" s="20" t="s">
        <v>237</v>
      </c>
      <c r="Q2" s="20" t="s">
        <v>238</v>
      </c>
      <c r="R2" s="28" t="s">
        <v>239</v>
      </c>
      <c r="S2" s="20" t="s">
        <v>252</v>
      </c>
      <c r="T2" s="53" t="s">
        <v>445</v>
      </c>
    </row>
    <row r="3" spans="1:20" x14ac:dyDescent="0.3">
      <c r="A3" s="18" t="s">
        <v>8</v>
      </c>
      <c r="B3" s="1" t="s">
        <v>9</v>
      </c>
      <c r="C3" s="2">
        <v>1004</v>
      </c>
      <c r="D3" s="3">
        <v>43831</v>
      </c>
      <c r="E3" s="4" t="s">
        <v>10</v>
      </c>
      <c r="F3" s="1">
        <v>1618.5</v>
      </c>
      <c r="G3" s="5">
        <v>80.925000000000011</v>
      </c>
      <c r="H3" s="29">
        <f>VLOOKUP(MAIN_TABLE[[#This Row],[Product Code]],Prod_Master[[#All],[Product Code]:[PRICE]],4,)</f>
        <v>0.28000000000000003</v>
      </c>
      <c r="I3" s="30">
        <f>VLOOKUP(MAIN_TABLE[[#This Row],[Product Code]],Prod_Master[[#All],[Product Code]:[PRICE]],5,)</f>
        <v>80</v>
      </c>
      <c r="J3" s="30">
        <f t="shared" ref="J3:J9" si="0">(F3*I3)</f>
        <v>129480</v>
      </c>
      <c r="K3" s="30">
        <f>MAIN_TABLE[[#This Row],[Sales (Before Tax)]]-MAIN_TABLE[[#This Row],[Discount]]</f>
        <v>129399.075</v>
      </c>
      <c r="L3" s="31">
        <f>VLOOKUP(MAIN_TABLE[[#This Row],[Product Code]],Prod_Master[[#All],[Product Code]:[PRICE]],3,)</f>
        <v>8462</v>
      </c>
      <c r="M3" s="32" t="str">
        <f>VLOOKUP(MAIN_TABLE[[#This Row],[Product Code]],Prod_Master[[#All],[Product Code]:[PRICE]],2,)</f>
        <v>Beverage</v>
      </c>
      <c r="N3" s="32" t="str">
        <f>IF(ISBLANK(MAIN_TABLE[[#This Row],[GST Number]]),"No GST Number Available",VLOOKUP(LEFT(MAIN_TABLE[[#This Row],[GST Number]],2)*1,Table1[],2,))</f>
        <v>ANDHRA PRADESH(BEFORE DIVISION)</v>
      </c>
      <c r="O3" s="32">
        <f>IF(MAIN_TABLE[[#This Row],[Supplier State]]=MAIN_TABLE[[#This Row],[Destination State Name]],0,MAIN_TABLE[[#This Row],[Taxable Value]]*MAIN_TABLE[[#This Row],[GST Rate]])</f>
        <v>36231.741000000002</v>
      </c>
      <c r="P3" s="32">
        <f>IF(MAIN_TABLE[[#This Row],[Supplier State]]&lt;&gt;MAIN_TABLE[[#This Row],[Destination State Name]],0,(MAIN_TABLE[[#This Row],[Taxable Value]]*MAIN_TABLE[[#This Row],[GST Rate]])/2)</f>
        <v>0</v>
      </c>
      <c r="Q3" s="32">
        <f>IF(MAIN_TABLE[[#This Row],[Supplier State]]&lt;&gt;MAIN_TABLE[[#This Row],[Destination State Name]],0,(MAIN_TABLE[[#This Row],[Taxable Value]]*MAIN_TABLE[[#This Row],[GST Rate]])/2)</f>
        <v>0</v>
      </c>
      <c r="R3" s="33">
        <f>SUM(MAIN_TABLE[[#This Row],[IGST]:[SGST]])</f>
        <v>36231.741000000002</v>
      </c>
      <c r="S3" s="34" t="str">
        <f>IF(MAIN_TABLE[[#This Row],[Doc Type]]="Credit Note","Table 9A",IF(AND(MAIN_TABLE[[#This Row],[Doc Type]]="Invoice",MAIN_TABLE[[#This Row],[GST Number]]&lt;&gt;""),"Table 4A -B2B","Table 5A-B2C"))</f>
        <v>Table 4A -B2B</v>
      </c>
      <c r="T3" s="34" t="str">
        <f>IFERROR(VLOOKUP(MAIN_TABLE[[#This Row],[GST Number]],Backend!L:M,2,),"")</f>
        <v>RAJ RAJESHWARI SALES &amp; SERVICES</v>
      </c>
    </row>
    <row r="4" spans="1:20" x14ac:dyDescent="0.3">
      <c r="A4" s="18" t="s">
        <v>8</v>
      </c>
      <c r="B4" s="1" t="s">
        <v>11</v>
      </c>
      <c r="C4" s="2">
        <v>1001</v>
      </c>
      <c r="D4" s="3">
        <v>43831</v>
      </c>
      <c r="E4" s="4" t="s">
        <v>10</v>
      </c>
      <c r="F4" s="1">
        <v>1321</v>
      </c>
      <c r="G4" s="5">
        <v>66.05</v>
      </c>
      <c r="H4" s="29">
        <f>VLOOKUP(MAIN_TABLE[[#This Row],[Product Code]],Prod_Master[[#All],[Product Code]:[PRICE]],4,)</f>
        <v>0.12</v>
      </c>
      <c r="I4" s="30">
        <f>VLOOKUP(MAIN_TABLE[[#This Row],[Product Code]],Prod_Master[[#All],[Product Code]:[PRICE]],5,)</f>
        <v>45</v>
      </c>
      <c r="J4" s="30">
        <f t="shared" si="0"/>
        <v>59445</v>
      </c>
      <c r="K4" s="30">
        <f>MAIN_TABLE[[#This Row],[Sales (Before Tax)]]-MAIN_TABLE[[#This Row],[Discount]]</f>
        <v>59378.95</v>
      </c>
      <c r="L4" s="31">
        <f>VLOOKUP(MAIN_TABLE[[#This Row],[Product Code]],Prod_Master[[#All],[Product Code]:[PRICE]],3,)</f>
        <v>5542</v>
      </c>
      <c r="M4" s="32" t="str">
        <f>VLOOKUP(MAIN_TABLE[[#This Row],[Product Code]],Prod_Master[[#All],[Product Code]:[PRICE]],2,)</f>
        <v>Oil</v>
      </c>
      <c r="N4" s="32" t="str">
        <f>IF(ISBLANK(MAIN_TABLE[[#This Row],[GST Number]]),"No GST Number Available",VLOOKUP(LEFT(MAIN_TABLE[[#This Row],[GST Number]],2)*1,Table1[],2,))</f>
        <v>WEST BENGAL</v>
      </c>
      <c r="O4" s="32">
        <f>IF(MAIN_TABLE[[#This Row],[Supplier State]]=MAIN_TABLE[[#This Row],[Destination State Name]],0,MAIN_TABLE[[#This Row],[Taxable Value]]*MAIN_TABLE[[#This Row],[GST Rate]])</f>
        <v>7125.4739999999993</v>
      </c>
      <c r="P4" s="32">
        <f>IF(MAIN_TABLE[[#This Row],[Supplier State]]&lt;&gt;MAIN_TABLE[[#This Row],[Destination State Name]],0,(MAIN_TABLE[[#This Row],[Taxable Value]]*MAIN_TABLE[[#This Row],[GST Rate]])/2)</f>
        <v>0</v>
      </c>
      <c r="Q4" s="32">
        <f>IF(MAIN_TABLE[[#This Row],[Supplier State]]&lt;&gt;MAIN_TABLE[[#This Row],[Destination State Name]],0,(MAIN_TABLE[[#This Row],[Taxable Value]]*MAIN_TABLE[[#This Row],[GST Rate]])/2)</f>
        <v>0</v>
      </c>
      <c r="R4" s="33">
        <f>SUM(MAIN_TABLE[[#This Row],[IGST]:[SGST]])</f>
        <v>7125.4739999999993</v>
      </c>
      <c r="S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" s="32" t="str">
        <f>IFERROR(VLOOKUP(MAIN_TABLE[[#This Row],[GST Number]],Backend!L:M,2,),"")</f>
        <v>COMPAC INDUSTRIES INDIA LIMITED</v>
      </c>
    </row>
    <row r="5" spans="1:20" x14ac:dyDescent="0.3">
      <c r="A5" s="18" t="s">
        <v>8</v>
      </c>
      <c r="B5" s="1" t="s">
        <v>12</v>
      </c>
      <c r="C5" s="2">
        <v>1004</v>
      </c>
      <c r="D5" s="3">
        <v>43988</v>
      </c>
      <c r="E5" s="4" t="s">
        <v>10</v>
      </c>
      <c r="F5" s="1">
        <v>2178</v>
      </c>
      <c r="G5" s="5">
        <v>108.9</v>
      </c>
      <c r="H5" s="29">
        <f>VLOOKUP(MAIN_TABLE[[#This Row],[Product Code]],Prod_Master[[#All],[Product Code]:[PRICE]],4,)</f>
        <v>0.28000000000000003</v>
      </c>
      <c r="I5" s="30">
        <f>VLOOKUP(MAIN_TABLE[[#This Row],[Product Code]],Prod_Master[[#All],[Product Code]:[PRICE]],5,)</f>
        <v>80</v>
      </c>
      <c r="J5" s="30">
        <f t="shared" si="0"/>
        <v>174240</v>
      </c>
      <c r="K5" s="30">
        <f>MAIN_TABLE[[#This Row],[Sales (Before Tax)]]-MAIN_TABLE[[#This Row],[Discount]]</f>
        <v>174131.1</v>
      </c>
      <c r="L5" s="31">
        <f>VLOOKUP(MAIN_TABLE[[#This Row],[Product Code]],Prod_Master[[#All],[Product Code]:[PRICE]],3,)</f>
        <v>8462</v>
      </c>
      <c r="M5" s="32" t="str">
        <f>VLOOKUP(MAIN_TABLE[[#This Row],[Product Code]],Prod_Master[[#All],[Product Code]:[PRICE]],2,)</f>
        <v>Beverage</v>
      </c>
      <c r="N5" s="32" t="str">
        <f>IF(ISBLANK(MAIN_TABLE[[#This Row],[GST Number]]),"No GST Number Available",VLOOKUP(LEFT(MAIN_TABLE[[#This Row],[GST Number]],2)*1,Table1[],2,))</f>
        <v>ARUNACHAL PRADESH</v>
      </c>
      <c r="O5" s="32">
        <f>IF(MAIN_TABLE[[#This Row],[Supplier State]]=MAIN_TABLE[[#This Row],[Destination State Name]],0,MAIN_TABLE[[#This Row],[Taxable Value]]*MAIN_TABLE[[#This Row],[GST Rate]])</f>
        <v>48756.708000000006</v>
      </c>
      <c r="P5" s="32">
        <f>IF(MAIN_TABLE[[#This Row],[Supplier State]]&lt;&gt;MAIN_TABLE[[#This Row],[Destination State Name]],0,(MAIN_TABLE[[#This Row],[Taxable Value]]*MAIN_TABLE[[#This Row],[GST Rate]])/2)</f>
        <v>0</v>
      </c>
      <c r="Q5" s="32">
        <f>IF(MAIN_TABLE[[#This Row],[Supplier State]]&lt;&gt;MAIN_TABLE[[#This Row],[Destination State Name]],0,(MAIN_TABLE[[#This Row],[Taxable Value]]*MAIN_TABLE[[#This Row],[GST Rate]])/2)</f>
        <v>0</v>
      </c>
      <c r="R5" s="33">
        <f>SUM(MAIN_TABLE[[#This Row],[IGST]:[SGST]])</f>
        <v>48756.708000000006</v>
      </c>
      <c r="S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" s="32" t="str">
        <f>IFERROR(VLOOKUP(MAIN_TABLE[[#This Row],[GST Number]],Backend!L:M,2,),"")</f>
        <v>HIND VALVES</v>
      </c>
    </row>
    <row r="6" spans="1:20" x14ac:dyDescent="0.3">
      <c r="A6" s="18" t="s">
        <v>8</v>
      </c>
      <c r="B6" s="1" t="s">
        <v>13</v>
      </c>
      <c r="C6" s="2">
        <v>1210</v>
      </c>
      <c r="D6" s="3">
        <v>43988</v>
      </c>
      <c r="E6" s="4" t="s">
        <v>10</v>
      </c>
      <c r="F6" s="1">
        <v>888</v>
      </c>
      <c r="G6" s="5">
        <v>44.400000000000006</v>
      </c>
      <c r="H6" s="29">
        <f>VLOOKUP(MAIN_TABLE[[#This Row],[Product Code]],Prod_Master[[#All],[Product Code]:[PRICE]],4,)</f>
        <v>0.12</v>
      </c>
      <c r="I6" s="30">
        <f>VLOOKUP(MAIN_TABLE[[#This Row],[Product Code]],Prod_Master[[#All],[Product Code]:[PRICE]],5,)</f>
        <v>120</v>
      </c>
      <c r="J6" s="30">
        <f t="shared" si="0"/>
        <v>106560</v>
      </c>
      <c r="K6" s="30">
        <f>MAIN_TABLE[[#This Row],[Sales (Before Tax)]]-MAIN_TABLE[[#This Row],[Discount]]</f>
        <v>106515.6</v>
      </c>
      <c r="L6" s="31">
        <f>VLOOKUP(MAIN_TABLE[[#This Row],[Product Code]],Prod_Master[[#All],[Product Code]:[PRICE]],3,)</f>
        <v>5524</v>
      </c>
      <c r="M6" s="32" t="str">
        <f>VLOOKUP(MAIN_TABLE[[#This Row],[Product Code]],Prod_Master[[#All],[Product Code]:[PRICE]],2,)</f>
        <v>Juice</v>
      </c>
      <c r="N6" s="32" t="str">
        <f>IF(ISBLANK(MAIN_TABLE[[#This Row],[GST Number]]),"No GST Number Available",VLOOKUP(LEFT(MAIN_TABLE[[#This Row],[GST Number]],2)*1,Table1[],2,))</f>
        <v>ASSAM</v>
      </c>
      <c r="O6" s="32">
        <f>IF(MAIN_TABLE[[#This Row],[Supplier State]]=MAIN_TABLE[[#This Row],[Destination State Name]],0,MAIN_TABLE[[#This Row],[Taxable Value]]*MAIN_TABLE[[#This Row],[GST Rate]])</f>
        <v>12781.871999999999</v>
      </c>
      <c r="P6" s="32">
        <f>IF(MAIN_TABLE[[#This Row],[Supplier State]]&lt;&gt;MAIN_TABLE[[#This Row],[Destination State Name]],0,(MAIN_TABLE[[#This Row],[Taxable Value]]*MAIN_TABLE[[#This Row],[GST Rate]])/2)</f>
        <v>0</v>
      </c>
      <c r="Q6" s="32">
        <f>IF(MAIN_TABLE[[#This Row],[Supplier State]]&lt;&gt;MAIN_TABLE[[#This Row],[Destination State Name]],0,(MAIN_TABLE[[#This Row],[Taxable Value]]*MAIN_TABLE[[#This Row],[GST Rate]])/2)</f>
        <v>0</v>
      </c>
      <c r="R6" s="33">
        <f>SUM(MAIN_TABLE[[#This Row],[IGST]:[SGST]])</f>
        <v>12781.871999999999</v>
      </c>
      <c r="S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" s="32" t="str">
        <f>IFERROR(VLOOKUP(MAIN_TABLE[[#This Row],[GST Number]],Backend!L:M,2,),"")</f>
        <v>CHADHA  INDUSTRIES  PRIVATE  LIMITED</v>
      </c>
    </row>
    <row r="7" spans="1:20" x14ac:dyDescent="0.3">
      <c r="A7" s="18" t="s">
        <v>8</v>
      </c>
      <c r="B7" s="1" t="s">
        <v>14</v>
      </c>
      <c r="C7" s="2">
        <v>1310</v>
      </c>
      <c r="D7" s="3">
        <v>43988</v>
      </c>
      <c r="E7" s="4" t="s">
        <v>10</v>
      </c>
      <c r="F7" s="1">
        <v>2470</v>
      </c>
      <c r="G7" s="5">
        <v>123.5</v>
      </c>
      <c r="H7" s="29">
        <f>VLOOKUP(MAIN_TABLE[[#This Row],[Product Code]],Prod_Master[[#All],[Product Code]:[PRICE]],4,)</f>
        <v>0.12</v>
      </c>
      <c r="I7" s="30">
        <f>VLOOKUP(MAIN_TABLE[[#This Row],[Product Code]],Prod_Master[[#All],[Product Code]:[PRICE]],5,)</f>
        <v>140</v>
      </c>
      <c r="J7" s="30">
        <f t="shared" si="0"/>
        <v>345800</v>
      </c>
      <c r="K7" s="30">
        <f>MAIN_TABLE[[#This Row],[Sales (Before Tax)]]-MAIN_TABLE[[#This Row],[Discount]]</f>
        <v>345676.5</v>
      </c>
      <c r="L7" s="31">
        <f>VLOOKUP(MAIN_TABLE[[#This Row],[Product Code]],Prod_Master[[#All],[Product Code]:[PRICE]],3,)</f>
        <v>5632</v>
      </c>
      <c r="M7" s="32" t="str">
        <f>VLOOKUP(MAIN_TABLE[[#This Row],[Product Code]],Prod_Master[[#All],[Product Code]:[PRICE]],2,)</f>
        <v>Shampoo</v>
      </c>
      <c r="N7" s="32" t="str">
        <f>IF(ISBLANK(MAIN_TABLE[[#This Row],[GST Number]]),"No GST Number Available",VLOOKUP(LEFT(MAIN_TABLE[[#This Row],[GST Number]],2)*1,Table1[],2,))</f>
        <v>BIHAR</v>
      </c>
      <c r="O7" s="32">
        <f>IF(MAIN_TABLE[[#This Row],[Supplier State]]=MAIN_TABLE[[#This Row],[Destination State Name]],0,MAIN_TABLE[[#This Row],[Taxable Value]]*MAIN_TABLE[[#This Row],[GST Rate]])</f>
        <v>0</v>
      </c>
      <c r="P7" s="32">
        <f>IF(MAIN_TABLE[[#This Row],[Supplier State]]&lt;&gt;MAIN_TABLE[[#This Row],[Destination State Name]],0,(MAIN_TABLE[[#This Row],[Taxable Value]]*MAIN_TABLE[[#This Row],[GST Rate]])/2)</f>
        <v>20740.59</v>
      </c>
      <c r="Q7" s="32">
        <f>IF(MAIN_TABLE[[#This Row],[Supplier State]]&lt;&gt;MAIN_TABLE[[#This Row],[Destination State Name]],0,(MAIN_TABLE[[#This Row],[Taxable Value]]*MAIN_TABLE[[#This Row],[GST Rate]])/2)</f>
        <v>20740.59</v>
      </c>
      <c r="R7" s="33">
        <f>SUM(MAIN_TABLE[[#This Row],[IGST]:[SGST]])</f>
        <v>41481.18</v>
      </c>
      <c r="S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" s="32" t="str">
        <f>IFERROR(VLOOKUP(MAIN_TABLE[[#This Row],[GST Number]],Backend!L:M,2,),"")</f>
        <v>PRABHA ELECTRONICS PVT. LTD.</v>
      </c>
    </row>
    <row r="8" spans="1:20" x14ac:dyDescent="0.3">
      <c r="A8" s="18" t="s">
        <v>8</v>
      </c>
      <c r="B8" s="1" t="s">
        <v>15</v>
      </c>
      <c r="C8" s="2">
        <v>1210</v>
      </c>
      <c r="D8" s="3">
        <v>44177</v>
      </c>
      <c r="E8" s="4" t="s">
        <v>10</v>
      </c>
      <c r="F8" s="1">
        <v>1513</v>
      </c>
      <c r="G8" s="5">
        <v>75.650000000000006</v>
      </c>
      <c r="H8" s="29">
        <f>VLOOKUP(MAIN_TABLE[[#This Row],[Product Code]],Prod_Master[[#All],[Product Code]:[PRICE]],4,)</f>
        <v>0.12</v>
      </c>
      <c r="I8" s="30">
        <f>VLOOKUP(MAIN_TABLE[[#This Row],[Product Code]],Prod_Master[[#All],[Product Code]:[PRICE]],5,)</f>
        <v>120</v>
      </c>
      <c r="J8" s="30">
        <f t="shared" si="0"/>
        <v>181560</v>
      </c>
      <c r="K8" s="30">
        <f>MAIN_TABLE[[#This Row],[Sales (Before Tax)]]-MAIN_TABLE[[#This Row],[Discount]]</f>
        <v>181484.35</v>
      </c>
      <c r="L8" s="31">
        <f>VLOOKUP(MAIN_TABLE[[#This Row],[Product Code]],Prod_Master[[#All],[Product Code]:[PRICE]],3,)</f>
        <v>5524</v>
      </c>
      <c r="M8" s="32" t="str">
        <f>VLOOKUP(MAIN_TABLE[[#This Row],[Product Code]],Prod_Master[[#All],[Product Code]:[PRICE]],2,)</f>
        <v>Juice</v>
      </c>
      <c r="N8" s="32" t="str">
        <f>IF(ISBLANK(MAIN_TABLE[[#This Row],[GST Number]]),"No GST Number Available",VLOOKUP(LEFT(MAIN_TABLE[[#This Row],[GST Number]],2)*1,Table1[],2,))</f>
        <v>CHATTISGARH</v>
      </c>
      <c r="O8" s="32">
        <f>IF(MAIN_TABLE[[#This Row],[Supplier State]]=MAIN_TABLE[[#This Row],[Destination State Name]],0,MAIN_TABLE[[#This Row],[Taxable Value]]*MAIN_TABLE[[#This Row],[GST Rate]])</f>
        <v>21778.121999999999</v>
      </c>
      <c r="P8" s="32">
        <f>IF(MAIN_TABLE[[#This Row],[Supplier State]]&lt;&gt;MAIN_TABLE[[#This Row],[Destination State Name]],0,(MAIN_TABLE[[#This Row],[Taxable Value]]*MAIN_TABLE[[#This Row],[GST Rate]])/2)</f>
        <v>0</v>
      </c>
      <c r="Q8" s="32">
        <f>IF(MAIN_TABLE[[#This Row],[Supplier State]]&lt;&gt;MAIN_TABLE[[#This Row],[Destination State Name]],0,(MAIN_TABLE[[#This Row],[Taxable Value]]*MAIN_TABLE[[#This Row],[GST Rate]])/2)</f>
        <v>0</v>
      </c>
      <c r="R8" s="33">
        <f>SUM(MAIN_TABLE[[#This Row],[IGST]:[SGST]])</f>
        <v>21778.121999999999</v>
      </c>
      <c r="S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" s="32" t="str">
        <f>IFERROR(VLOOKUP(MAIN_TABLE[[#This Row],[GST Number]],Backend!L:M,2,),"")</f>
        <v>CORRSONIC ENGG. &amp; NDT SERVICES</v>
      </c>
    </row>
    <row r="9" spans="1:20" x14ac:dyDescent="0.3">
      <c r="A9" s="18" t="s">
        <v>8</v>
      </c>
      <c r="B9" s="1" t="s">
        <v>240</v>
      </c>
      <c r="C9" s="2">
        <v>1310</v>
      </c>
      <c r="D9" s="3">
        <v>43893</v>
      </c>
      <c r="E9" s="4" t="s">
        <v>10</v>
      </c>
      <c r="F9" s="1">
        <v>921</v>
      </c>
      <c r="G9" s="5">
        <v>46.050000000000004</v>
      </c>
      <c r="H9" s="29">
        <f>VLOOKUP(MAIN_TABLE[[#This Row],[Product Code]],Prod_Master[[#All],[Product Code]:[PRICE]],4,)</f>
        <v>0.12</v>
      </c>
      <c r="I9" s="30">
        <f>VLOOKUP(MAIN_TABLE[[#This Row],[Product Code]],Prod_Master[[#All],[Product Code]:[PRICE]],5,)</f>
        <v>140</v>
      </c>
      <c r="J9" s="30">
        <f t="shared" si="0"/>
        <v>128940</v>
      </c>
      <c r="K9" s="30">
        <f>MAIN_TABLE[[#This Row],[Sales (Before Tax)]]-MAIN_TABLE[[#This Row],[Discount]]</f>
        <v>128893.95</v>
      </c>
      <c r="L9" s="31">
        <f>VLOOKUP(MAIN_TABLE[[#This Row],[Product Code]],Prod_Master[[#All],[Product Code]:[PRICE]],3,)</f>
        <v>5632</v>
      </c>
      <c r="M9" s="32" t="str">
        <f>VLOOKUP(MAIN_TABLE[[#This Row],[Product Code]],Prod_Master[[#All],[Product Code]:[PRICE]],2,)</f>
        <v>Shampoo</v>
      </c>
      <c r="N9" s="32" t="str">
        <f>IF(ISBLANK(MAIN_TABLE[[#This Row],[GST Number]]),"No GST Number Available",VLOOKUP(LEFT(MAIN_TABLE[[#This Row],[GST Number]],2)*1,Table1[],2,))</f>
        <v>DADRA AND NAGAR HAVELI AND DAMAN AND DIU (NEWLY MERGED UT)</v>
      </c>
      <c r="O9" s="32">
        <f>IF(MAIN_TABLE[[#This Row],[Supplier State]]=MAIN_TABLE[[#This Row],[Destination State Name]],0,MAIN_TABLE[[#This Row],[Taxable Value]]*MAIN_TABLE[[#This Row],[GST Rate]])</f>
        <v>15467.273999999999</v>
      </c>
      <c r="P9" s="32">
        <f>IF(MAIN_TABLE[[#This Row],[Supplier State]]&lt;&gt;MAIN_TABLE[[#This Row],[Destination State Name]],0,(MAIN_TABLE[[#This Row],[Taxable Value]]*MAIN_TABLE[[#This Row],[GST Rate]])/2)</f>
        <v>0</v>
      </c>
      <c r="Q9" s="32">
        <f>IF(MAIN_TABLE[[#This Row],[Supplier State]]&lt;&gt;MAIN_TABLE[[#This Row],[Destination State Name]],0,(MAIN_TABLE[[#This Row],[Taxable Value]]*MAIN_TABLE[[#This Row],[GST Rate]])/2)</f>
        <v>0</v>
      </c>
      <c r="R9" s="33">
        <f>SUM(MAIN_TABLE[[#This Row],[IGST]:[SGST]])</f>
        <v>15467.273999999999</v>
      </c>
      <c r="S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" s="32" t="str">
        <f>IFERROR(VLOOKUP(MAIN_TABLE[[#This Row],[GST Number]],Backend!L:M,2,),"")</f>
        <v>RELIANCE RETAIL LIMITED</v>
      </c>
    </row>
    <row r="10" spans="1:20" x14ac:dyDescent="0.3">
      <c r="A10" s="18" t="s">
        <v>8</v>
      </c>
      <c r="B10" s="1" t="s">
        <v>16</v>
      </c>
      <c r="C10" s="2">
        <v>1310</v>
      </c>
      <c r="D10" s="3">
        <v>43988</v>
      </c>
      <c r="E10" s="4" t="s">
        <v>10</v>
      </c>
      <c r="F10" s="1">
        <v>2518</v>
      </c>
      <c r="G10" s="5">
        <v>125.9</v>
      </c>
      <c r="H10" s="29">
        <f>VLOOKUP(MAIN_TABLE[[#This Row],[Product Code]],Prod_Master[[#All],[Product Code]:[PRICE]],4,)</f>
        <v>0.12</v>
      </c>
      <c r="I10" s="30">
        <f>VLOOKUP(MAIN_TABLE[[#This Row],[Product Code]],Prod_Master[[#All],[Product Code]:[PRICE]],5,)</f>
        <v>140</v>
      </c>
      <c r="J10" s="30">
        <f t="shared" ref="J10:J11" si="1">(F10*I10)</f>
        <v>352520</v>
      </c>
      <c r="K10" s="30">
        <f>MAIN_TABLE[[#This Row],[Sales (Before Tax)]]-MAIN_TABLE[[#This Row],[Discount]]</f>
        <v>352394.1</v>
      </c>
      <c r="L10" s="31">
        <f>VLOOKUP(MAIN_TABLE[[#This Row],[Product Code]],Prod_Master[[#All],[Product Code]:[PRICE]],3,)</f>
        <v>5632</v>
      </c>
      <c r="M10" s="32" t="str">
        <f>VLOOKUP(MAIN_TABLE[[#This Row],[Product Code]],Prod_Master[[#All],[Product Code]:[PRICE]],2,)</f>
        <v>Shampoo</v>
      </c>
      <c r="N10" s="32" t="str">
        <f>IF(ISBLANK(MAIN_TABLE[[#This Row],[GST Number]]),"No GST Number Available",VLOOKUP(LEFT(MAIN_TABLE[[#This Row],[GST Number]],2)*1,Table1[],2,))</f>
        <v>MADHYA PRADESH</v>
      </c>
      <c r="O10" s="32">
        <f>IF(MAIN_TABLE[[#This Row],[Supplier State]]=MAIN_TABLE[[#This Row],[Destination State Name]],0,MAIN_TABLE[[#This Row],[Taxable Value]]*MAIN_TABLE[[#This Row],[GST Rate]])</f>
        <v>42287.291999999994</v>
      </c>
      <c r="P10" s="32">
        <f>IF(MAIN_TABLE[[#This Row],[Supplier State]]&lt;&gt;MAIN_TABLE[[#This Row],[Destination State Name]],0,(MAIN_TABLE[[#This Row],[Taxable Value]]*MAIN_TABLE[[#This Row],[GST Rate]])/2)</f>
        <v>0</v>
      </c>
      <c r="Q10" s="32">
        <f>IF(MAIN_TABLE[[#This Row],[Supplier State]]&lt;&gt;MAIN_TABLE[[#This Row],[Destination State Name]],0,(MAIN_TABLE[[#This Row],[Taxable Value]]*MAIN_TABLE[[#This Row],[GST Rate]])/2)</f>
        <v>0</v>
      </c>
      <c r="R10" s="33">
        <f>SUM(MAIN_TABLE[[#This Row],[IGST]:[SGST]])</f>
        <v>42287.291999999994</v>
      </c>
      <c r="S1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" s="32" t="str">
        <f>IFERROR(VLOOKUP(MAIN_TABLE[[#This Row],[GST Number]],Backend!L:M,2,),"")</f>
        <v>PROFESSIONAL TRADERS</v>
      </c>
    </row>
    <row r="11" spans="1:20" x14ac:dyDescent="0.3">
      <c r="A11" s="18" t="s">
        <v>8</v>
      </c>
      <c r="B11" s="1" t="s">
        <v>17</v>
      </c>
      <c r="C11" s="2">
        <v>1210</v>
      </c>
      <c r="D11" s="3">
        <v>43988</v>
      </c>
      <c r="E11" s="4" t="s">
        <v>10</v>
      </c>
      <c r="F11" s="1">
        <v>1899</v>
      </c>
      <c r="G11" s="5">
        <v>94.95</v>
      </c>
      <c r="H11" s="29">
        <f>VLOOKUP(MAIN_TABLE[[#This Row],[Product Code]],Prod_Master[[#All],[Product Code]:[PRICE]],4,)</f>
        <v>0.12</v>
      </c>
      <c r="I11" s="30">
        <f>VLOOKUP(MAIN_TABLE[[#This Row],[Product Code]],Prod_Master[[#All],[Product Code]:[PRICE]],5,)</f>
        <v>120</v>
      </c>
      <c r="J11" s="30">
        <f t="shared" si="1"/>
        <v>227880</v>
      </c>
      <c r="K11" s="30">
        <f>MAIN_TABLE[[#This Row],[Sales (Before Tax)]]-MAIN_TABLE[[#This Row],[Discount]]</f>
        <v>227785.05</v>
      </c>
      <c r="L11" s="31">
        <f>VLOOKUP(MAIN_TABLE[[#This Row],[Product Code]],Prod_Master[[#All],[Product Code]:[PRICE]],3,)</f>
        <v>5524</v>
      </c>
      <c r="M11" s="32" t="str">
        <f>VLOOKUP(MAIN_TABLE[[#This Row],[Product Code]],Prod_Master[[#All],[Product Code]:[PRICE]],2,)</f>
        <v>Juice</v>
      </c>
      <c r="N11" s="32" t="str">
        <f>IF(ISBLANK(MAIN_TABLE[[#This Row],[GST Number]]),"No GST Number Available",VLOOKUP(LEFT(MAIN_TABLE[[#This Row],[GST Number]],2)*1,Table1[],2,))</f>
        <v>ODISHA</v>
      </c>
      <c r="O11" s="32">
        <f>IF(MAIN_TABLE[[#This Row],[Supplier State]]=MAIN_TABLE[[#This Row],[Destination State Name]],0,MAIN_TABLE[[#This Row],[Taxable Value]]*MAIN_TABLE[[#This Row],[GST Rate]])</f>
        <v>27334.205999999998</v>
      </c>
      <c r="P11" s="32">
        <f>IF(MAIN_TABLE[[#This Row],[Supplier State]]&lt;&gt;MAIN_TABLE[[#This Row],[Destination State Name]],0,(MAIN_TABLE[[#This Row],[Taxable Value]]*MAIN_TABLE[[#This Row],[GST Rate]])/2)</f>
        <v>0</v>
      </c>
      <c r="Q11" s="32">
        <f>IF(MAIN_TABLE[[#This Row],[Supplier State]]&lt;&gt;MAIN_TABLE[[#This Row],[Destination State Name]],0,(MAIN_TABLE[[#This Row],[Taxable Value]]*MAIN_TABLE[[#This Row],[GST Rate]])/2)</f>
        <v>0</v>
      </c>
      <c r="R11" s="33">
        <f>SUM(MAIN_TABLE[[#This Row],[IGST]:[SGST]])</f>
        <v>27334.205999999998</v>
      </c>
      <c r="S1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" s="35" t="str">
        <f>IFERROR(VLOOKUP(MAIN_TABLE[[#This Row],[GST Number]],Backend!L:M,2,),"")</f>
        <v>N.M.ENTERPRISES</v>
      </c>
    </row>
    <row r="12" spans="1:20" x14ac:dyDescent="0.3">
      <c r="A12" s="18" t="s">
        <v>8</v>
      </c>
      <c r="B12" s="1" t="s">
        <v>18</v>
      </c>
      <c r="C12" s="2">
        <v>1310</v>
      </c>
      <c r="D12" s="3">
        <v>43988</v>
      </c>
      <c r="E12" s="4" t="s">
        <v>10</v>
      </c>
      <c r="F12" s="1">
        <v>1545</v>
      </c>
      <c r="G12" s="5">
        <v>77.25</v>
      </c>
      <c r="H12" s="29">
        <f>VLOOKUP(MAIN_TABLE[[#This Row],[Product Code]],Prod_Master[[#All],[Product Code]:[PRICE]],4,)</f>
        <v>0.12</v>
      </c>
      <c r="I12" s="30">
        <f>VLOOKUP(MAIN_TABLE[[#This Row],[Product Code]],Prod_Master[[#All],[Product Code]:[PRICE]],5,)</f>
        <v>140</v>
      </c>
      <c r="J12" s="30">
        <f t="shared" ref="J12:J75" si="2">(F12*I12)</f>
        <v>216300</v>
      </c>
      <c r="K12" s="30">
        <f>MAIN_TABLE[[#This Row],[Sales (Before Tax)]]-MAIN_TABLE[[#This Row],[Discount]]</f>
        <v>216222.75</v>
      </c>
      <c r="L12" s="31">
        <f>VLOOKUP(MAIN_TABLE[[#This Row],[Product Code]],Prod_Master[[#All],[Product Code]:[PRICE]],3,)</f>
        <v>5632</v>
      </c>
      <c r="M12" s="32" t="str">
        <f>VLOOKUP(MAIN_TABLE[[#This Row],[Product Code]],Prod_Master[[#All],[Product Code]:[PRICE]],2,)</f>
        <v>Shampoo</v>
      </c>
      <c r="N12" s="32" t="str">
        <f>IF(ISBLANK(MAIN_TABLE[[#This Row],[GST Number]]),"No GST Number Available",VLOOKUP(LEFT(MAIN_TABLE[[#This Row],[GST Number]],2)*1,Table1[],2,))</f>
        <v>BIHAR</v>
      </c>
      <c r="O12" s="32">
        <f>IF(MAIN_TABLE[[#This Row],[Supplier State]]=MAIN_TABLE[[#This Row],[Destination State Name]],0,MAIN_TABLE[[#This Row],[Taxable Value]]*MAIN_TABLE[[#This Row],[GST Rate]])</f>
        <v>0</v>
      </c>
      <c r="P12" s="32">
        <f>IF(MAIN_TABLE[[#This Row],[Supplier State]]&lt;&gt;MAIN_TABLE[[#This Row],[Destination State Name]],0,(MAIN_TABLE[[#This Row],[Taxable Value]]*MAIN_TABLE[[#This Row],[GST Rate]])/2)</f>
        <v>12973.365</v>
      </c>
      <c r="Q12" s="32">
        <f>IF(MAIN_TABLE[[#This Row],[Supplier State]]&lt;&gt;MAIN_TABLE[[#This Row],[Destination State Name]],0,(MAIN_TABLE[[#This Row],[Taxable Value]]*MAIN_TABLE[[#This Row],[GST Rate]])/2)</f>
        <v>12973.365</v>
      </c>
      <c r="R12" s="33">
        <f>SUM(MAIN_TABLE[[#This Row],[IGST]:[SGST]])</f>
        <v>25946.73</v>
      </c>
      <c r="S1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2" s="32" t="str">
        <f>IFERROR(VLOOKUP(MAIN_TABLE[[#This Row],[GST Number]],Backend!L:M,2,),"")</f>
        <v>UNITY CYLINDERS &amp; EQUIPMENTS PRIVATE LIMITED</v>
      </c>
    </row>
    <row r="13" spans="1:20" x14ac:dyDescent="0.3">
      <c r="A13" s="18" t="s">
        <v>8</v>
      </c>
      <c r="B13" s="1" t="s">
        <v>19</v>
      </c>
      <c r="C13" s="2">
        <v>1001</v>
      </c>
      <c r="D13" s="3">
        <v>43988</v>
      </c>
      <c r="E13" s="4" t="s">
        <v>10</v>
      </c>
      <c r="F13" s="1">
        <v>2470</v>
      </c>
      <c r="G13" s="5">
        <v>123.5</v>
      </c>
      <c r="H13" s="29">
        <f>VLOOKUP(MAIN_TABLE[[#This Row],[Product Code]],Prod_Master[[#All],[Product Code]:[PRICE]],4,)</f>
        <v>0.12</v>
      </c>
      <c r="I13" s="30">
        <f>VLOOKUP(MAIN_TABLE[[#This Row],[Product Code]],Prod_Master[[#All],[Product Code]:[PRICE]],5,)</f>
        <v>45</v>
      </c>
      <c r="J13" s="30">
        <f t="shared" si="2"/>
        <v>111150</v>
      </c>
      <c r="K13" s="30">
        <f>MAIN_TABLE[[#This Row],[Sales (Before Tax)]]-MAIN_TABLE[[#This Row],[Discount]]</f>
        <v>111026.5</v>
      </c>
      <c r="L13" s="31">
        <f>VLOOKUP(MAIN_TABLE[[#This Row],[Product Code]],Prod_Master[[#All],[Product Code]:[PRICE]],3,)</f>
        <v>5542</v>
      </c>
      <c r="M13" s="32" t="str">
        <f>VLOOKUP(MAIN_TABLE[[#This Row],[Product Code]],Prod_Master[[#All],[Product Code]:[PRICE]],2,)</f>
        <v>Oil</v>
      </c>
      <c r="N13" s="32" t="str">
        <f>IF(ISBLANK(MAIN_TABLE[[#This Row],[GST Number]]),"No GST Number Available",VLOOKUP(LEFT(MAIN_TABLE[[#This Row],[GST Number]],2)*1,Table1[],2,))</f>
        <v>ANDHRA PRADESH(BEFORE DIVISION)</v>
      </c>
      <c r="O13" s="32">
        <f>IF(MAIN_TABLE[[#This Row],[Supplier State]]=MAIN_TABLE[[#This Row],[Destination State Name]],0,MAIN_TABLE[[#This Row],[Taxable Value]]*MAIN_TABLE[[#This Row],[GST Rate]])</f>
        <v>13323.18</v>
      </c>
      <c r="P13" s="32">
        <f>IF(MAIN_TABLE[[#This Row],[Supplier State]]&lt;&gt;MAIN_TABLE[[#This Row],[Destination State Name]],0,(MAIN_TABLE[[#This Row],[Taxable Value]]*MAIN_TABLE[[#This Row],[GST Rate]])/2)</f>
        <v>0</v>
      </c>
      <c r="Q13" s="32">
        <f>IF(MAIN_TABLE[[#This Row],[Supplier State]]&lt;&gt;MAIN_TABLE[[#This Row],[Destination State Name]],0,(MAIN_TABLE[[#This Row],[Taxable Value]]*MAIN_TABLE[[#This Row],[GST Rate]])/2)</f>
        <v>0</v>
      </c>
      <c r="R13" s="33">
        <f>SUM(MAIN_TABLE[[#This Row],[IGST]:[SGST]])</f>
        <v>13323.18</v>
      </c>
      <c r="S1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3" s="32" t="str">
        <f>IFERROR(VLOOKUP(MAIN_TABLE[[#This Row],[GST Number]],Backend!L:M,2,),"")</f>
        <v>M/S AKASH INFOTECH</v>
      </c>
    </row>
    <row r="14" spans="1:20" x14ac:dyDescent="0.3">
      <c r="A14" s="18" t="s">
        <v>8</v>
      </c>
      <c r="B14" s="1" t="s">
        <v>241</v>
      </c>
      <c r="C14" s="2">
        <v>1210</v>
      </c>
      <c r="D14" s="3">
        <v>44019</v>
      </c>
      <c r="E14" s="4" t="s">
        <v>10</v>
      </c>
      <c r="F14" s="1">
        <v>2665.5</v>
      </c>
      <c r="G14" s="5">
        <v>133.27500000000001</v>
      </c>
      <c r="H14" s="29">
        <f>VLOOKUP(MAIN_TABLE[[#This Row],[Product Code]],Prod_Master[[#All],[Product Code]:[PRICE]],4,)</f>
        <v>0.12</v>
      </c>
      <c r="I14" s="30">
        <f>VLOOKUP(MAIN_TABLE[[#This Row],[Product Code]],Prod_Master[[#All],[Product Code]:[PRICE]],5,)</f>
        <v>120</v>
      </c>
      <c r="J14" s="30">
        <f t="shared" si="2"/>
        <v>319860</v>
      </c>
      <c r="K14" s="30">
        <f>MAIN_TABLE[[#This Row],[Sales (Before Tax)]]-MAIN_TABLE[[#This Row],[Discount]]</f>
        <v>319726.72499999998</v>
      </c>
      <c r="L14" s="31">
        <f>VLOOKUP(MAIN_TABLE[[#This Row],[Product Code]],Prod_Master[[#All],[Product Code]:[PRICE]],3,)</f>
        <v>5524</v>
      </c>
      <c r="M14" s="32" t="str">
        <f>VLOOKUP(MAIN_TABLE[[#This Row],[Product Code]],Prod_Master[[#All],[Product Code]:[PRICE]],2,)</f>
        <v>Juice</v>
      </c>
      <c r="N14" s="32" t="str">
        <f>IF(ISBLANK(MAIN_TABLE[[#This Row],[GST Number]]),"No GST Number Available",VLOOKUP(LEFT(MAIN_TABLE[[#This Row],[GST Number]],2)*1,Table1[],2,))</f>
        <v>DADRA AND NAGAR HAVELI AND DAMAN AND DIU (NEWLY MERGED UT)</v>
      </c>
      <c r="O14" s="32">
        <f>IF(MAIN_TABLE[[#This Row],[Supplier State]]=MAIN_TABLE[[#This Row],[Destination State Name]],0,MAIN_TABLE[[#This Row],[Taxable Value]]*MAIN_TABLE[[#This Row],[GST Rate]])</f>
        <v>38367.206999999995</v>
      </c>
      <c r="P14" s="32">
        <f>IF(MAIN_TABLE[[#This Row],[Supplier State]]&lt;&gt;MAIN_TABLE[[#This Row],[Destination State Name]],0,(MAIN_TABLE[[#This Row],[Taxable Value]]*MAIN_TABLE[[#This Row],[GST Rate]])/2)</f>
        <v>0</v>
      </c>
      <c r="Q14" s="32">
        <f>IF(MAIN_TABLE[[#This Row],[Supplier State]]&lt;&gt;MAIN_TABLE[[#This Row],[Destination State Name]],0,(MAIN_TABLE[[#This Row],[Taxable Value]]*MAIN_TABLE[[#This Row],[GST Rate]])/2)</f>
        <v>0</v>
      </c>
      <c r="R14" s="33">
        <f>SUM(MAIN_TABLE[[#This Row],[IGST]:[SGST]])</f>
        <v>38367.206999999995</v>
      </c>
      <c r="S1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4" s="32" t="str">
        <f>IFERROR(VLOOKUP(MAIN_TABLE[[#This Row],[GST Number]],Backend!L:M,2,),"")</f>
        <v>M/S BIHARIJI CONTANERS PRIVATE LIMITED</v>
      </c>
    </row>
    <row r="15" spans="1:20" x14ac:dyDescent="0.3">
      <c r="A15" s="18" t="s">
        <v>8</v>
      </c>
      <c r="B15" s="1"/>
      <c r="C15" s="2">
        <v>1210</v>
      </c>
      <c r="D15" s="3">
        <v>44051</v>
      </c>
      <c r="E15" s="4" t="s">
        <v>10</v>
      </c>
      <c r="F15" s="1">
        <v>958</v>
      </c>
      <c r="G15" s="5">
        <v>47.900000000000006</v>
      </c>
      <c r="H15" s="29">
        <f>VLOOKUP(MAIN_TABLE[[#This Row],[Product Code]],Prod_Master[[#All],[Product Code]:[PRICE]],4,)</f>
        <v>0.12</v>
      </c>
      <c r="I15" s="30">
        <f>VLOOKUP(MAIN_TABLE[[#This Row],[Product Code]],Prod_Master[[#All],[Product Code]:[PRICE]],5,)</f>
        <v>120</v>
      </c>
      <c r="J15" s="30">
        <f t="shared" si="2"/>
        <v>114960</v>
      </c>
      <c r="K15" s="30">
        <f>MAIN_TABLE[[#This Row],[Sales (Before Tax)]]-MAIN_TABLE[[#This Row],[Discount]]</f>
        <v>114912.1</v>
      </c>
      <c r="L15" s="31">
        <f>VLOOKUP(MAIN_TABLE[[#This Row],[Product Code]],Prod_Master[[#All],[Product Code]:[PRICE]],3,)</f>
        <v>5524</v>
      </c>
      <c r="M15" s="32" t="str">
        <f>VLOOKUP(MAIN_TABLE[[#This Row],[Product Code]],Prod_Master[[#All],[Product Code]:[PRICE]],2,)</f>
        <v>Juice</v>
      </c>
      <c r="N15" s="32" t="str">
        <f>IF(ISBLANK(MAIN_TABLE[[#This Row],[GST Number]]),"No GST Number Available",VLOOKUP(LEFT(MAIN_TABLE[[#This Row],[GST Number]],2)*1,Table1[],2,))</f>
        <v>No GST Number Available</v>
      </c>
      <c r="O15" s="32">
        <f>IF(MAIN_TABLE[[#This Row],[Supplier State]]=MAIN_TABLE[[#This Row],[Destination State Name]],0,MAIN_TABLE[[#This Row],[Taxable Value]]*MAIN_TABLE[[#This Row],[GST Rate]])</f>
        <v>13789.451999999999</v>
      </c>
      <c r="P15" s="32">
        <f>IF(MAIN_TABLE[[#This Row],[Supplier State]]&lt;&gt;MAIN_TABLE[[#This Row],[Destination State Name]],0,(MAIN_TABLE[[#This Row],[Taxable Value]]*MAIN_TABLE[[#This Row],[GST Rate]])/2)</f>
        <v>0</v>
      </c>
      <c r="Q15" s="32">
        <f>IF(MAIN_TABLE[[#This Row],[Supplier State]]&lt;&gt;MAIN_TABLE[[#This Row],[Destination State Name]],0,(MAIN_TABLE[[#This Row],[Taxable Value]]*MAIN_TABLE[[#This Row],[GST Rate]])/2)</f>
        <v>0</v>
      </c>
      <c r="R15" s="33">
        <f>SUM(MAIN_TABLE[[#This Row],[IGST]:[SGST]])</f>
        <v>13789.451999999999</v>
      </c>
      <c r="S15" s="32" t="str">
        <f>IF(MAIN_TABLE[[#This Row],[Doc Type]]="Credit Note","Table 9A",IF(AND(MAIN_TABLE[[#This Row],[Doc Type]]="Invoice",MAIN_TABLE[[#This Row],[GST Number]]&lt;&gt;""),"Table 4A -B2B","Table 5A-B2C"))</f>
        <v>Table 5A-B2C</v>
      </c>
      <c r="T15" s="32" t="str">
        <f>IFERROR(VLOOKUP(MAIN_TABLE[[#This Row],[GST Number]],Backend!L:M,2,),"")</f>
        <v/>
      </c>
    </row>
    <row r="16" spans="1:20" x14ac:dyDescent="0.3">
      <c r="A16" s="18" t="s">
        <v>8</v>
      </c>
      <c r="B16" s="1"/>
      <c r="C16" s="2">
        <v>1001</v>
      </c>
      <c r="D16" s="3">
        <v>44083</v>
      </c>
      <c r="E16" s="4" t="s">
        <v>10</v>
      </c>
      <c r="F16" s="1">
        <v>2146</v>
      </c>
      <c r="G16" s="5">
        <v>107.30000000000001</v>
      </c>
      <c r="H16" s="29">
        <f>VLOOKUP(MAIN_TABLE[[#This Row],[Product Code]],Prod_Master[[#All],[Product Code]:[PRICE]],4,)</f>
        <v>0.12</v>
      </c>
      <c r="I16" s="30">
        <f>VLOOKUP(MAIN_TABLE[[#This Row],[Product Code]],Prod_Master[[#All],[Product Code]:[PRICE]],5,)</f>
        <v>45</v>
      </c>
      <c r="J16" s="30">
        <f t="shared" si="2"/>
        <v>96570</v>
      </c>
      <c r="K16" s="30">
        <f>MAIN_TABLE[[#This Row],[Sales (Before Tax)]]-MAIN_TABLE[[#This Row],[Discount]]</f>
        <v>96462.7</v>
      </c>
      <c r="L16" s="31">
        <f>VLOOKUP(MAIN_TABLE[[#This Row],[Product Code]],Prod_Master[[#All],[Product Code]:[PRICE]],3,)</f>
        <v>5542</v>
      </c>
      <c r="M16" s="32" t="str">
        <f>VLOOKUP(MAIN_TABLE[[#This Row],[Product Code]],Prod_Master[[#All],[Product Code]:[PRICE]],2,)</f>
        <v>Oil</v>
      </c>
      <c r="N16" s="32" t="str">
        <f>IF(ISBLANK(MAIN_TABLE[[#This Row],[GST Number]]),"No GST Number Available",VLOOKUP(LEFT(MAIN_TABLE[[#This Row],[GST Number]],2)*1,Table1[],2,))</f>
        <v>No GST Number Available</v>
      </c>
      <c r="O16" s="32">
        <f>IF(MAIN_TABLE[[#This Row],[Supplier State]]=MAIN_TABLE[[#This Row],[Destination State Name]],0,MAIN_TABLE[[#This Row],[Taxable Value]]*MAIN_TABLE[[#This Row],[GST Rate]])</f>
        <v>11575.523999999999</v>
      </c>
      <c r="P16" s="32">
        <f>IF(MAIN_TABLE[[#This Row],[Supplier State]]&lt;&gt;MAIN_TABLE[[#This Row],[Destination State Name]],0,(MAIN_TABLE[[#This Row],[Taxable Value]]*MAIN_TABLE[[#This Row],[GST Rate]])/2)</f>
        <v>0</v>
      </c>
      <c r="Q16" s="32">
        <f>IF(MAIN_TABLE[[#This Row],[Supplier State]]&lt;&gt;MAIN_TABLE[[#This Row],[Destination State Name]],0,(MAIN_TABLE[[#This Row],[Taxable Value]]*MAIN_TABLE[[#This Row],[GST Rate]])/2)</f>
        <v>0</v>
      </c>
      <c r="R16" s="33">
        <f>SUM(MAIN_TABLE[[#This Row],[IGST]:[SGST]])</f>
        <v>11575.523999999999</v>
      </c>
      <c r="S16" s="32" t="str">
        <f>IF(MAIN_TABLE[[#This Row],[Doc Type]]="Credit Note","Table 9A",IF(AND(MAIN_TABLE[[#This Row],[Doc Type]]="Invoice",MAIN_TABLE[[#This Row],[GST Number]]&lt;&gt;""),"Table 4A -B2B","Table 5A-B2C"))</f>
        <v>Table 5A-B2C</v>
      </c>
      <c r="T16" s="32" t="str">
        <f>IFERROR(VLOOKUP(MAIN_TABLE[[#This Row],[GST Number]],Backend!L:M,2,),"")</f>
        <v/>
      </c>
    </row>
    <row r="17" spans="1:20" x14ac:dyDescent="0.3">
      <c r="A17" s="18" t="s">
        <v>8</v>
      </c>
      <c r="B17" s="1" t="s">
        <v>241</v>
      </c>
      <c r="C17" s="2">
        <v>1210</v>
      </c>
      <c r="D17" s="3">
        <v>44114</v>
      </c>
      <c r="E17" s="4" t="s">
        <v>10</v>
      </c>
      <c r="F17" s="1">
        <v>345</v>
      </c>
      <c r="G17" s="5">
        <v>17.25</v>
      </c>
      <c r="H17" s="29">
        <f>VLOOKUP(MAIN_TABLE[[#This Row],[Product Code]],Prod_Master[[#All],[Product Code]:[PRICE]],4,)</f>
        <v>0.12</v>
      </c>
      <c r="I17" s="30">
        <f>VLOOKUP(MAIN_TABLE[[#This Row],[Product Code]],Prod_Master[[#All],[Product Code]:[PRICE]],5,)</f>
        <v>120</v>
      </c>
      <c r="J17" s="30">
        <f t="shared" si="2"/>
        <v>41400</v>
      </c>
      <c r="K17" s="30">
        <f>MAIN_TABLE[[#This Row],[Sales (Before Tax)]]-MAIN_TABLE[[#This Row],[Discount]]</f>
        <v>41382.75</v>
      </c>
      <c r="L17" s="31">
        <f>VLOOKUP(MAIN_TABLE[[#This Row],[Product Code]],Prod_Master[[#All],[Product Code]:[PRICE]],3,)</f>
        <v>5524</v>
      </c>
      <c r="M17" s="32" t="str">
        <f>VLOOKUP(MAIN_TABLE[[#This Row],[Product Code]],Prod_Master[[#All],[Product Code]:[PRICE]],2,)</f>
        <v>Juice</v>
      </c>
      <c r="N17" s="32" t="str">
        <f>IF(ISBLANK(MAIN_TABLE[[#This Row],[GST Number]]),"No GST Number Available",VLOOKUP(LEFT(MAIN_TABLE[[#This Row],[GST Number]],2)*1,Table1[],2,))</f>
        <v>DADRA AND NAGAR HAVELI AND DAMAN AND DIU (NEWLY MERGED UT)</v>
      </c>
      <c r="O17" s="32">
        <f>IF(MAIN_TABLE[[#This Row],[Supplier State]]=MAIN_TABLE[[#This Row],[Destination State Name]],0,MAIN_TABLE[[#This Row],[Taxable Value]]*MAIN_TABLE[[#This Row],[GST Rate]])</f>
        <v>4965.9299999999994</v>
      </c>
      <c r="P17" s="32">
        <f>IF(MAIN_TABLE[[#This Row],[Supplier State]]&lt;&gt;MAIN_TABLE[[#This Row],[Destination State Name]],0,(MAIN_TABLE[[#This Row],[Taxable Value]]*MAIN_TABLE[[#This Row],[GST Rate]])/2)</f>
        <v>0</v>
      </c>
      <c r="Q17" s="32">
        <f>IF(MAIN_TABLE[[#This Row],[Supplier State]]&lt;&gt;MAIN_TABLE[[#This Row],[Destination State Name]],0,(MAIN_TABLE[[#This Row],[Taxable Value]]*MAIN_TABLE[[#This Row],[GST Rate]])/2)</f>
        <v>0</v>
      </c>
      <c r="R17" s="33">
        <f>SUM(MAIN_TABLE[[#This Row],[IGST]:[SGST]])</f>
        <v>4965.9299999999994</v>
      </c>
      <c r="S1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7" s="32" t="str">
        <f>IFERROR(VLOOKUP(MAIN_TABLE[[#This Row],[GST Number]],Backend!L:M,2,),"")</f>
        <v>M/S BIHARIJI CONTANERS PRIVATE LIMITED</v>
      </c>
    </row>
    <row r="18" spans="1:20" x14ac:dyDescent="0.3">
      <c r="A18" s="18" t="s">
        <v>8</v>
      </c>
      <c r="B18" s="1" t="s">
        <v>241</v>
      </c>
      <c r="C18" s="2">
        <v>1310</v>
      </c>
      <c r="D18" s="3">
        <v>44177</v>
      </c>
      <c r="E18" s="4" t="s">
        <v>10</v>
      </c>
      <c r="F18" s="1">
        <v>615</v>
      </c>
      <c r="G18" s="5">
        <v>30.75</v>
      </c>
      <c r="H18" s="29">
        <f>VLOOKUP(MAIN_TABLE[[#This Row],[Product Code]],Prod_Master[[#All],[Product Code]:[PRICE]],4,)</f>
        <v>0.12</v>
      </c>
      <c r="I18" s="30">
        <f>VLOOKUP(MAIN_TABLE[[#This Row],[Product Code]],Prod_Master[[#All],[Product Code]:[PRICE]],5,)</f>
        <v>140</v>
      </c>
      <c r="J18" s="30">
        <f t="shared" si="2"/>
        <v>86100</v>
      </c>
      <c r="K18" s="30">
        <f>MAIN_TABLE[[#This Row],[Sales (Before Tax)]]-MAIN_TABLE[[#This Row],[Discount]]</f>
        <v>86069.25</v>
      </c>
      <c r="L18" s="31">
        <f>VLOOKUP(MAIN_TABLE[[#This Row],[Product Code]],Prod_Master[[#All],[Product Code]:[PRICE]],3,)</f>
        <v>5632</v>
      </c>
      <c r="M18" s="32" t="str">
        <f>VLOOKUP(MAIN_TABLE[[#This Row],[Product Code]],Prod_Master[[#All],[Product Code]:[PRICE]],2,)</f>
        <v>Shampoo</v>
      </c>
      <c r="N18" s="32" t="str">
        <f>IF(ISBLANK(MAIN_TABLE[[#This Row],[GST Number]]),"No GST Number Available",VLOOKUP(LEFT(MAIN_TABLE[[#This Row],[GST Number]],2)*1,Table1[],2,))</f>
        <v>DADRA AND NAGAR HAVELI AND DAMAN AND DIU (NEWLY MERGED UT)</v>
      </c>
      <c r="O18" s="32">
        <f>IF(MAIN_TABLE[[#This Row],[Supplier State]]=MAIN_TABLE[[#This Row],[Destination State Name]],0,MAIN_TABLE[[#This Row],[Taxable Value]]*MAIN_TABLE[[#This Row],[GST Rate]])</f>
        <v>10328.31</v>
      </c>
      <c r="P18" s="32">
        <f>IF(MAIN_TABLE[[#This Row],[Supplier State]]&lt;&gt;MAIN_TABLE[[#This Row],[Destination State Name]],0,(MAIN_TABLE[[#This Row],[Taxable Value]]*MAIN_TABLE[[#This Row],[GST Rate]])/2)</f>
        <v>0</v>
      </c>
      <c r="Q18" s="32">
        <f>IF(MAIN_TABLE[[#This Row],[Supplier State]]&lt;&gt;MAIN_TABLE[[#This Row],[Destination State Name]],0,(MAIN_TABLE[[#This Row],[Taxable Value]]*MAIN_TABLE[[#This Row],[GST Rate]])/2)</f>
        <v>0</v>
      </c>
      <c r="R18" s="33">
        <f>SUM(MAIN_TABLE[[#This Row],[IGST]:[SGST]])</f>
        <v>10328.31</v>
      </c>
      <c r="S1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8" s="32" t="str">
        <f>IFERROR(VLOOKUP(MAIN_TABLE[[#This Row],[GST Number]],Backend!L:M,2,),"")</f>
        <v>M/S BIHARIJI CONTANERS PRIVATE LIMITED</v>
      </c>
    </row>
    <row r="19" spans="1:20" x14ac:dyDescent="0.3">
      <c r="A19" s="18" t="s">
        <v>8</v>
      </c>
      <c r="B19" s="1" t="s">
        <v>9</v>
      </c>
      <c r="C19" s="2">
        <v>1008</v>
      </c>
      <c r="D19" s="3">
        <v>43863</v>
      </c>
      <c r="E19" s="4" t="s">
        <v>10</v>
      </c>
      <c r="F19" s="1">
        <v>292</v>
      </c>
      <c r="G19" s="5">
        <v>14.600000000000001</v>
      </c>
      <c r="H19" s="29">
        <f>VLOOKUP(MAIN_TABLE[[#This Row],[Product Code]],Prod_Master[[#All],[Product Code]:[PRICE]],4,)</f>
        <v>0.12</v>
      </c>
      <c r="I19" s="30">
        <f>VLOOKUP(MAIN_TABLE[[#This Row],[Product Code]],Prod_Master[[#All],[Product Code]:[PRICE]],5,)</f>
        <v>90</v>
      </c>
      <c r="J19" s="30">
        <f t="shared" si="2"/>
        <v>26280</v>
      </c>
      <c r="K19" s="30">
        <f>MAIN_TABLE[[#This Row],[Sales (Before Tax)]]-MAIN_TABLE[[#This Row],[Discount]]</f>
        <v>26265.4</v>
      </c>
      <c r="L19" s="31">
        <f>VLOOKUP(MAIN_TABLE[[#This Row],[Product Code]],Prod_Master[[#All],[Product Code]:[PRICE]],3,)</f>
        <v>4975</v>
      </c>
      <c r="M19" s="32" t="str">
        <f>VLOOKUP(MAIN_TABLE[[#This Row],[Product Code]],Prod_Master[[#All],[Product Code]:[PRICE]],2,)</f>
        <v>Soap</v>
      </c>
      <c r="N19" s="32" t="str">
        <f>IF(ISBLANK(MAIN_TABLE[[#This Row],[GST Number]]),"No GST Number Available",VLOOKUP(LEFT(MAIN_TABLE[[#This Row],[GST Number]],2)*1,Table1[],2,))</f>
        <v>ANDHRA PRADESH(BEFORE DIVISION)</v>
      </c>
      <c r="O19" s="32">
        <f>IF(MAIN_TABLE[[#This Row],[Supplier State]]=MAIN_TABLE[[#This Row],[Destination State Name]],0,MAIN_TABLE[[#This Row],[Taxable Value]]*MAIN_TABLE[[#This Row],[GST Rate]])</f>
        <v>3151.848</v>
      </c>
      <c r="P19" s="32">
        <f>IF(MAIN_TABLE[[#This Row],[Supplier State]]&lt;&gt;MAIN_TABLE[[#This Row],[Destination State Name]],0,(MAIN_TABLE[[#This Row],[Taxable Value]]*MAIN_TABLE[[#This Row],[GST Rate]])/2)</f>
        <v>0</v>
      </c>
      <c r="Q19" s="32">
        <f>IF(MAIN_TABLE[[#This Row],[Supplier State]]&lt;&gt;MAIN_TABLE[[#This Row],[Destination State Name]],0,(MAIN_TABLE[[#This Row],[Taxable Value]]*MAIN_TABLE[[#This Row],[GST Rate]])/2)</f>
        <v>0</v>
      </c>
      <c r="R19" s="33">
        <f>SUM(MAIN_TABLE[[#This Row],[IGST]:[SGST]])</f>
        <v>3151.848</v>
      </c>
      <c r="S1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9" s="32" t="str">
        <f>IFERROR(VLOOKUP(MAIN_TABLE[[#This Row],[GST Number]],Backend!L:M,2,),"")</f>
        <v>RAJ RAJESHWARI SALES &amp; SERVICES</v>
      </c>
    </row>
    <row r="20" spans="1:20" x14ac:dyDescent="0.3">
      <c r="A20" s="18" t="s">
        <v>8</v>
      </c>
      <c r="B20" s="1" t="s">
        <v>11</v>
      </c>
      <c r="C20" s="2">
        <v>1310</v>
      </c>
      <c r="D20" s="3">
        <v>43863</v>
      </c>
      <c r="E20" s="4" t="s">
        <v>10</v>
      </c>
      <c r="F20" s="1">
        <v>974</v>
      </c>
      <c r="G20" s="5">
        <v>48.7</v>
      </c>
      <c r="H20" s="29">
        <f>VLOOKUP(MAIN_TABLE[[#This Row],[Product Code]],Prod_Master[[#All],[Product Code]:[PRICE]],4,)</f>
        <v>0.12</v>
      </c>
      <c r="I20" s="30">
        <f>VLOOKUP(MAIN_TABLE[[#This Row],[Product Code]],Prod_Master[[#All],[Product Code]:[PRICE]],5,)</f>
        <v>140</v>
      </c>
      <c r="J20" s="30">
        <f t="shared" si="2"/>
        <v>136360</v>
      </c>
      <c r="K20" s="30">
        <f>MAIN_TABLE[[#This Row],[Sales (Before Tax)]]-MAIN_TABLE[[#This Row],[Discount]]</f>
        <v>136311.29999999999</v>
      </c>
      <c r="L20" s="31">
        <f>VLOOKUP(MAIN_TABLE[[#This Row],[Product Code]],Prod_Master[[#All],[Product Code]:[PRICE]],3,)</f>
        <v>5632</v>
      </c>
      <c r="M20" s="32" t="str">
        <f>VLOOKUP(MAIN_TABLE[[#This Row],[Product Code]],Prod_Master[[#All],[Product Code]:[PRICE]],2,)</f>
        <v>Shampoo</v>
      </c>
      <c r="N20" s="32" t="str">
        <f>IF(ISBLANK(MAIN_TABLE[[#This Row],[GST Number]]),"No GST Number Available",VLOOKUP(LEFT(MAIN_TABLE[[#This Row],[GST Number]],2)*1,Table1[],2,))</f>
        <v>WEST BENGAL</v>
      </c>
      <c r="O20" s="32">
        <f>IF(MAIN_TABLE[[#This Row],[Supplier State]]=MAIN_TABLE[[#This Row],[Destination State Name]],0,MAIN_TABLE[[#This Row],[Taxable Value]]*MAIN_TABLE[[#This Row],[GST Rate]])</f>
        <v>16357.355999999998</v>
      </c>
      <c r="P20" s="32">
        <f>IF(MAIN_TABLE[[#This Row],[Supplier State]]&lt;&gt;MAIN_TABLE[[#This Row],[Destination State Name]],0,(MAIN_TABLE[[#This Row],[Taxable Value]]*MAIN_TABLE[[#This Row],[GST Rate]])/2)</f>
        <v>0</v>
      </c>
      <c r="Q20" s="32">
        <f>IF(MAIN_TABLE[[#This Row],[Supplier State]]&lt;&gt;MAIN_TABLE[[#This Row],[Destination State Name]],0,(MAIN_TABLE[[#This Row],[Taxable Value]]*MAIN_TABLE[[#This Row],[GST Rate]])/2)</f>
        <v>0</v>
      </c>
      <c r="R20" s="33">
        <f>SUM(MAIN_TABLE[[#This Row],[IGST]:[SGST]])</f>
        <v>16357.355999999998</v>
      </c>
      <c r="S2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0" s="32" t="str">
        <f>IFERROR(VLOOKUP(MAIN_TABLE[[#This Row],[GST Number]],Backend!L:M,2,),"")</f>
        <v>COMPAC INDUSTRIES INDIA LIMITED</v>
      </c>
    </row>
    <row r="21" spans="1:20" x14ac:dyDescent="0.3">
      <c r="A21" s="18" t="s">
        <v>8</v>
      </c>
      <c r="B21" s="1" t="s">
        <v>12</v>
      </c>
      <c r="C21" s="2">
        <v>1004</v>
      </c>
      <c r="D21" s="3">
        <v>43988</v>
      </c>
      <c r="E21" s="4" t="s">
        <v>10</v>
      </c>
      <c r="F21" s="1">
        <v>2518</v>
      </c>
      <c r="G21" s="5">
        <v>125.9</v>
      </c>
      <c r="H21" s="29">
        <f>VLOOKUP(MAIN_TABLE[[#This Row],[Product Code]],Prod_Master[[#All],[Product Code]:[PRICE]],4,)</f>
        <v>0.28000000000000003</v>
      </c>
      <c r="I21" s="30">
        <f>VLOOKUP(MAIN_TABLE[[#This Row],[Product Code]],Prod_Master[[#All],[Product Code]:[PRICE]],5,)</f>
        <v>80</v>
      </c>
      <c r="J21" s="30">
        <f t="shared" si="2"/>
        <v>201440</v>
      </c>
      <c r="K21" s="30">
        <f>MAIN_TABLE[[#This Row],[Sales (Before Tax)]]-MAIN_TABLE[[#This Row],[Discount]]</f>
        <v>201314.1</v>
      </c>
      <c r="L21" s="31">
        <f>VLOOKUP(MAIN_TABLE[[#This Row],[Product Code]],Prod_Master[[#All],[Product Code]:[PRICE]],3,)</f>
        <v>8462</v>
      </c>
      <c r="M21" s="32" t="str">
        <f>VLOOKUP(MAIN_TABLE[[#This Row],[Product Code]],Prod_Master[[#All],[Product Code]:[PRICE]],2,)</f>
        <v>Beverage</v>
      </c>
      <c r="N21" s="32" t="str">
        <f>IF(ISBLANK(MAIN_TABLE[[#This Row],[GST Number]]),"No GST Number Available",VLOOKUP(LEFT(MAIN_TABLE[[#This Row],[GST Number]],2)*1,Table1[],2,))</f>
        <v>ARUNACHAL PRADESH</v>
      </c>
      <c r="O21" s="32">
        <f>IF(MAIN_TABLE[[#This Row],[Supplier State]]=MAIN_TABLE[[#This Row],[Destination State Name]],0,MAIN_TABLE[[#This Row],[Taxable Value]]*MAIN_TABLE[[#This Row],[GST Rate]])</f>
        <v>56367.948000000004</v>
      </c>
      <c r="P21" s="32">
        <f>IF(MAIN_TABLE[[#This Row],[Supplier State]]&lt;&gt;MAIN_TABLE[[#This Row],[Destination State Name]],0,(MAIN_TABLE[[#This Row],[Taxable Value]]*MAIN_TABLE[[#This Row],[GST Rate]])/2)</f>
        <v>0</v>
      </c>
      <c r="Q21" s="32">
        <f>IF(MAIN_TABLE[[#This Row],[Supplier State]]&lt;&gt;MAIN_TABLE[[#This Row],[Destination State Name]],0,(MAIN_TABLE[[#This Row],[Taxable Value]]*MAIN_TABLE[[#This Row],[GST Rate]])/2)</f>
        <v>0</v>
      </c>
      <c r="R21" s="33">
        <f>SUM(MAIN_TABLE[[#This Row],[IGST]:[SGST]])</f>
        <v>56367.948000000004</v>
      </c>
      <c r="S2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1" s="32" t="str">
        <f>IFERROR(VLOOKUP(MAIN_TABLE[[#This Row],[GST Number]],Backend!L:M,2,),"")</f>
        <v>HIND VALVES</v>
      </c>
    </row>
    <row r="22" spans="1:20" x14ac:dyDescent="0.3">
      <c r="A22" s="18" t="s">
        <v>8</v>
      </c>
      <c r="B22" s="1" t="s">
        <v>13</v>
      </c>
      <c r="C22" s="2">
        <v>1310</v>
      </c>
      <c r="D22" s="3">
        <v>43988</v>
      </c>
      <c r="E22" s="4" t="s">
        <v>10</v>
      </c>
      <c r="F22" s="1">
        <v>1006</v>
      </c>
      <c r="G22" s="5">
        <v>50.300000000000004</v>
      </c>
      <c r="H22" s="29">
        <f>VLOOKUP(MAIN_TABLE[[#This Row],[Product Code]],Prod_Master[[#All],[Product Code]:[PRICE]],4,)</f>
        <v>0.12</v>
      </c>
      <c r="I22" s="30">
        <f>VLOOKUP(MAIN_TABLE[[#This Row],[Product Code]],Prod_Master[[#All],[Product Code]:[PRICE]],5,)</f>
        <v>140</v>
      </c>
      <c r="J22" s="30">
        <f t="shared" si="2"/>
        <v>140840</v>
      </c>
      <c r="K22" s="30">
        <f>MAIN_TABLE[[#This Row],[Sales (Before Tax)]]-MAIN_TABLE[[#This Row],[Discount]]</f>
        <v>140789.70000000001</v>
      </c>
      <c r="L22" s="31">
        <f>VLOOKUP(MAIN_TABLE[[#This Row],[Product Code]],Prod_Master[[#All],[Product Code]:[PRICE]],3,)</f>
        <v>5632</v>
      </c>
      <c r="M22" s="32" t="str">
        <f>VLOOKUP(MAIN_TABLE[[#This Row],[Product Code]],Prod_Master[[#All],[Product Code]:[PRICE]],2,)</f>
        <v>Shampoo</v>
      </c>
      <c r="N22" s="32" t="str">
        <f>IF(ISBLANK(MAIN_TABLE[[#This Row],[GST Number]]),"No GST Number Available",VLOOKUP(LEFT(MAIN_TABLE[[#This Row],[GST Number]],2)*1,Table1[],2,))</f>
        <v>ASSAM</v>
      </c>
      <c r="O22" s="32">
        <f>IF(MAIN_TABLE[[#This Row],[Supplier State]]=MAIN_TABLE[[#This Row],[Destination State Name]],0,MAIN_TABLE[[#This Row],[Taxable Value]]*MAIN_TABLE[[#This Row],[GST Rate]])</f>
        <v>16894.763999999999</v>
      </c>
      <c r="P22" s="32">
        <f>IF(MAIN_TABLE[[#This Row],[Supplier State]]&lt;&gt;MAIN_TABLE[[#This Row],[Destination State Name]],0,(MAIN_TABLE[[#This Row],[Taxable Value]]*MAIN_TABLE[[#This Row],[GST Rate]])/2)</f>
        <v>0</v>
      </c>
      <c r="Q22" s="32">
        <f>IF(MAIN_TABLE[[#This Row],[Supplier State]]&lt;&gt;MAIN_TABLE[[#This Row],[Destination State Name]],0,(MAIN_TABLE[[#This Row],[Taxable Value]]*MAIN_TABLE[[#This Row],[GST Rate]])/2)</f>
        <v>0</v>
      </c>
      <c r="R22" s="33">
        <f>SUM(MAIN_TABLE[[#This Row],[IGST]:[SGST]])</f>
        <v>16894.763999999999</v>
      </c>
      <c r="S2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2" s="32" t="str">
        <f>IFERROR(VLOOKUP(MAIN_TABLE[[#This Row],[GST Number]],Backend!L:M,2,),"")</f>
        <v>CHADHA  INDUSTRIES  PRIVATE  LIMITED</v>
      </c>
    </row>
    <row r="23" spans="1:20" x14ac:dyDescent="0.3">
      <c r="A23" s="18" t="s">
        <v>8</v>
      </c>
      <c r="B23" s="1" t="s">
        <v>14</v>
      </c>
      <c r="C23" s="2">
        <v>1001</v>
      </c>
      <c r="D23" s="3">
        <v>44019</v>
      </c>
      <c r="E23" s="4" t="s">
        <v>10</v>
      </c>
      <c r="F23" s="1">
        <v>367</v>
      </c>
      <c r="G23" s="5">
        <v>18.350000000000001</v>
      </c>
      <c r="H23" s="29">
        <f>VLOOKUP(MAIN_TABLE[[#This Row],[Product Code]],Prod_Master[[#All],[Product Code]:[PRICE]],4,)</f>
        <v>0.12</v>
      </c>
      <c r="I23" s="30">
        <f>VLOOKUP(MAIN_TABLE[[#This Row],[Product Code]],Prod_Master[[#All],[Product Code]:[PRICE]],5,)</f>
        <v>45</v>
      </c>
      <c r="J23" s="30">
        <f t="shared" si="2"/>
        <v>16515</v>
      </c>
      <c r="K23" s="30">
        <f>MAIN_TABLE[[#This Row],[Sales (Before Tax)]]-MAIN_TABLE[[#This Row],[Discount]]</f>
        <v>16496.650000000001</v>
      </c>
      <c r="L23" s="31">
        <f>VLOOKUP(MAIN_TABLE[[#This Row],[Product Code]],Prod_Master[[#All],[Product Code]:[PRICE]],3,)</f>
        <v>5542</v>
      </c>
      <c r="M23" s="32" t="str">
        <f>VLOOKUP(MAIN_TABLE[[#This Row],[Product Code]],Prod_Master[[#All],[Product Code]:[PRICE]],2,)</f>
        <v>Oil</v>
      </c>
      <c r="N23" s="32" t="str">
        <f>IF(ISBLANK(MAIN_TABLE[[#This Row],[GST Number]]),"No GST Number Available",VLOOKUP(LEFT(MAIN_TABLE[[#This Row],[GST Number]],2)*1,Table1[],2,))</f>
        <v>BIHAR</v>
      </c>
      <c r="O23" s="32">
        <f>IF(MAIN_TABLE[[#This Row],[Supplier State]]=MAIN_TABLE[[#This Row],[Destination State Name]],0,MAIN_TABLE[[#This Row],[Taxable Value]]*MAIN_TABLE[[#This Row],[GST Rate]])</f>
        <v>0</v>
      </c>
      <c r="P23" s="32">
        <f>IF(MAIN_TABLE[[#This Row],[Supplier State]]&lt;&gt;MAIN_TABLE[[#This Row],[Destination State Name]],0,(MAIN_TABLE[[#This Row],[Taxable Value]]*MAIN_TABLE[[#This Row],[GST Rate]])/2)</f>
        <v>989.79900000000009</v>
      </c>
      <c r="Q23" s="32">
        <f>IF(MAIN_TABLE[[#This Row],[Supplier State]]&lt;&gt;MAIN_TABLE[[#This Row],[Destination State Name]],0,(MAIN_TABLE[[#This Row],[Taxable Value]]*MAIN_TABLE[[#This Row],[GST Rate]])/2)</f>
        <v>989.79900000000009</v>
      </c>
      <c r="R23" s="33">
        <f>SUM(MAIN_TABLE[[#This Row],[IGST]:[SGST]])</f>
        <v>1979.5980000000002</v>
      </c>
      <c r="S2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3" s="32" t="str">
        <f>IFERROR(VLOOKUP(MAIN_TABLE[[#This Row],[GST Number]],Backend!L:M,2,),"")</f>
        <v>PRABHA ELECTRONICS PVT. LTD.</v>
      </c>
    </row>
    <row r="24" spans="1:20" x14ac:dyDescent="0.3">
      <c r="A24" s="18" t="s">
        <v>8</v>
      </c>
      <c r="B24" s="1" t="s">
        <v>15</v>
      </c>
      <c r="C24" s="2">
        <v>8420</v>
      </c>
      <c r="D24" s="3">
        <v>44051</v>
      </c>
      <c r="E24" s="4" t="s">
        <v>10</v>
      </c>
      <c r="F24" s="1">
        <v>883</v>
      </c>
      <c r="G24" s="5">
        <v>44.150000000000006</v>
      </c>
      <c r="H24" s="29">
        <f>VLOOKUP(MAIN_TABLE[[#This Row],[Product Code]],Prod_Master[[#All],[Product Code]:[PRICE]],4,)</f>
        <v>0.18</v>
      </c>
      <c r="I24" s="30">
        <f>VLOOKUP(MAIN_TABLE[[#This Row],[Product Code]],Prod_Master[[#All],[Product Code]:[PRICE]],5,)</f>
        <v>750</v>
      </c>
      <c r="J24" s="30">
        <f t="shared" si="2"/>
        <v>662250</v>
      </c>
      <c r="K24" s="30">
        <f>MAIN_TABLE[[#This Row],[Sales (Before Tax)]]-MAIN_TABLE[[#This Row],[Discount]]</f>
        <v>662205.85</v>
      </c>
      <c r="L24" s="31">
        <f>VLOOKUP(MAIN_TABLE[[#This Row],[Product Code]],Prod_Master[[#All],[Product Code]:[PRICE]],3,)</f>
        <v>5636</v>
      </c>
      <c r="M24" s="32" t="str">
        <f>VLOOKUP(MAIN_TABLE[[#This Row],[Product Code]],Prod_Master[[#All],[Product Code]:[PRICE]],2,)</f>
        <v>Chocolates</v>
      </c>
      <c r="N24" s="32" t="str">
        <f>IF(ISBLANK(MAIN_TABLE[[#This Row],[GST Number]]),"No GST Number Available",VLOOKUP(LEFT(MAIN_TABLE[[#This Row],[GST Number]],2)*1,Table1[],2,))</f>
        <v>CHATTISGARH</v>
      </c>
      <c r="O24" s="32">
        <f>IF(MAIN_TABLE[[#This Row],[Supplier State]]=MAIN_TABLE[[#This Row],[Destination State Name]],0,MAIN_TABLE[[#This Row],[Taxable Value]]*MAIN_TABLE[[#This Row],[GST Rate]])</f>
        <v>119197.05299999999</v>
      </c>
      <c r="P24" s="32">
        <f>IF(MAIN_TABLE[[#This Row],[Supplier State]]&lt;&gt;MAIN_TABLE[[#This Row],[Destination State Name]],0,(MAIN_TABLE[[#This Row],[Taxable Value]]*MAIN_TABLE[[#This Row],[GST Rate]])/2)</f>
        <v>0</v>
      </c>
      <c r="Q24" s="32">
        <f>IF(MAIN_TABLE[[#This Row],[Supplier State]]&lt;&gt;MAIN_TABLE[[#This Row],[Destination State Name]],0,(MAIN_TABLE[[#This Row],[Taxable Value]]*MAIN_TABLE[[#This Row],[GST Rate]])/2)</f>
        <v>0</v>
      </c>
      <c r="R24" s="33">
        <f>SUM(MAIN_TABLE[[#This Row],[IGST]:[SGST]])</f>
        <v>119197.05299999999</v>
      </c>
      <c r="S2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4" s="32" t="str">
        <f>IFERROR(VLOOKUP(MAIN_TABLE[[#This Row],[GST Number]],Backend!L:M,2,),"")</f>
        <v>CORRSONIC ENGG. &amp; NDT SERVICES</v>
      </c>
    </row>
    <row r="25" spans="1:20" x14ac:dyDescent="0.3">
      <c r="A25" s="18" t="s">
        <v>8</v>
      </c>
      <c r="B25" s="1" t="s">
        <v>240</v>
      </c>
      <c r="C25" s="2">
        <v>1008</v>
      </c>
      <c r="D25" s="3">
        <v>44083</v>
      </c>
      <c r="E25" s="4" t="s">
        <v>10</v>
      </c>
      <c r="F25" s="1">
        <v>549</v>
      </c>
      <c r="G25" s="5">
        <v>27.450000000000003</v>
      </c>
      <c r="H25" s="29">
        <f>VLOOKUP(MAIN_TABLE[[#This Row],[Product Code]],Prod_Master[[#All],[Product Code]:[PRICE]],4,)</f>
        <v>0.12</v>
      </c>
      <c r="I25" s="30">
        <f>VLOOKUP(MAIN_TABLE[[#This Row],[Product Code]],Prod_Master[[#All],[Product Code]:[PRICE]],5,)</f>
        <v>90</v>
      </c>
      <c r="J25" s="30">
        <f t="shared" si="2"/>
        <v>49410</v>
      </c>
      <c r="K25" s="30">
        <f>MAIN_TABLE[[#This Row],[Sales (Before Tax)]]-MAIN_TABLE[[#This Row],[Discount]]</f>
        <v>49382.55</v>
      </c>
      <c r="L25" s="31">
        <f>VLOOKUP(MAIN_TABLE[[#This Row],[Product Code]],Prod_Master[[#All],[Product Code]:[PRICE]],3,)</f>
        <v>4975</v>
      </c>
      <c r="M25" s="32" t="str">
        <f>VLOOKUP(MAIN_TABLE[[#This Row],[Product Code]],Prod_Master[[#All],[Product Code]:[PRICE]],2,)</f>
        <v>Soap</v>
      </c>
      <c r="N25" s="32" t="str">
        <f>IF(ISBLANK(MAIN_TABLE[[#This Row],[GST Number]]),"No GST Number Available",VLOOKUP(LEFT(MAIN_TABLE[[#This Row],[GST Number]],2)*1,Table1[],2,))</f>
        <v>DADRA AND NAGAR HAVELI AND DAMAN AND DIU (NEWLY MERGED UT)</v>
      </c>
      <c r="O25" s="32">
        <f>IF(MAIN_TABLE[[#This Row],[Supplier State]]=MAIN_TABLE[[#This Row],[Destination State Name]],0,MAIN_TABLE[[#This Row],[Taxable Value]]*MAIN_TABLE[[#This Row],[GST Rate]])</f>
        <v>5925.9059999999999</v>
      </c>
      <c r="P25" s="32">
        <f>IF(MAIN_TABLE[[#This Row],[Supplier State]]&lt;&gt;MAIN_TABLE[[#This Row],[Destination State Name]],0,(MAIN_TABLE[[#This Row],[Taxable Value]]*MAIN_TABLE[[#This Row],[GST Rate]])/2)</f>
        <v>0</v>
      </c>
      <c r="Q25" s="32">
        <f>IF(MAIN_TABLE[[#This Row],[Supplier State]]&lt;&gt;MAIN_TABLE[[#This Row],[Destination State Name]],0,(MAIN_TABLE[[#This Row],[Taxable Value]]*MAIN_TABLE[[#This Row],[GST Rate]])/2)</f>
        <v>0</v>
      </c>
      <c r="R25" s="33">
        <f>SUM(MAIN_TABLE[[#This Row],[IGST]:[SGST]])</f>
        <v>5925.9059999999999</v>
      </c>
      <c r="S2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5" s="32" t="str">
        <f>IFERROR(VLOOKUP(MAIN_TABLE[[#This Row],[GST Number]],Backend!L:M,2,),"")</f>
        <v>RELIANCE RETAIL LIMITED</v>
      </c>
    </row>
    <row r="26" spans="1:20" x14ac:dyDescent="0.3">
      <c r="A26" s="18" t="s">
        <v>8</v>
      </c>
      <c r="B26" s="1" t="s">
        <v>16</v>
      </c>
      <c r="C26" s="2">
        <v>1310</v>
      </c>
      <c r="D26" s="3">
        <v>44083</v>
      </c>
      <c r="E26" s="4" t="s">
        <v>10</v>
      </c>
      <c r="F26" s="1">
        <v>788</v>
      </c>
      <c r="G26" s="5">
        <v>39.400000000000006</v>
      </c>
      <c r="H26" s="29">
        <f>VLOOKUP(MAIN_TABLE[[#This Row],[Product Code]],Prod_Master[[#All],[Product Code]:[PRICE]],4,)</f>
        <v>0.12</v>
      </c>
      <c r="I26" s="30">
        <f>VLOOKUP(MAIN_TABLE[[#This Row],[Product Code]],Prod_Master[[#All],[Product Code]:[PRICE]],5,)</f>
        <v>140</v>
      </c>
      <c r="J26" s="30">
        <f t="shared" si="2"/>
        <v>110320</v>
      </c>
      <c r="K26" s="30">
        <f>MAIN_TABLE[[#This Row],[Sales (Before Tax)]]-MAIN_TABLE[[#This Row],[Discount]]</f>
        <v>110280.6</v>
      </c>
      <c r="L26" s="31">
        <f>VLOOKUP(MAIN_TABLE[[#This Row],[Product Code]],Prod_Master[[#All],[Product Code]:[PRICE]],3,)</f>
        <v>5632</v>
      </c>
      <c r="M26" s="32" t="str">
        <f>VLOOKUP(MAIN_TABLE[[#This Row],[Product Code]],Prod_Master[[#All],[Product Code]:[PRICE]],2,)</f>
        <v>Shampoo</v>
      </c>
      <c r="N26" s="32" t="str">
        <f>IF(ISBLANK(MAIN_TABLE[[#This Row],[GST Number]]),"No GST Number Available",VLOOKUP(LEFT(MAIN_TABLE[[#This Row],[GST Number]],2)*1,Table1[],2,))</f>
        <v>MADHYA PRADESH</v>
      </c>
      <c r="O26" s="32">
        <f>IF(MAIN_TABLE[[#This Row],[Supplier State]]=MAIN_TABLE[[#This Row],[Destination State Name]],0,MAIN_TABLE[[#This Row],[Taxable Value]]*MAIN_TABLE[[#This Row],[GST Rate]])</f>
        <v>13233.672</v>
      </c>
      <c r="P26" s="32">
        <f>IF(MAIN_TABLE[[#This Row],[Supplier State]]&lt;&gt;MAIN_TABLE[[#This Row],[Destination State Name]],0,(MAIN_TABLE[[#This Row],[Taxable Value]]*MAIN_TABLE[[#This Row],[GST Rate]])/2)</f>
        <v>0</v>
      </c>
      <c r="Q26" s="32">
        <f>IF(MAIN_TABLE[[#This Row],[Supplier State]]&lt;&gt;MAIN_TABLE[[#This Row],[Destination State Name]],0,(MAIN_TABLE[[#This Row],[Taxable Value]]*MAIN_TABLE[[#This Row],[GST Rate]])/2)</f>
        <v>0</v>
      </c>
      <c r="R26" s="33">
        <f>SUM(MAIN_TABLE[[#This Row],[IGST]:[SGST]])</f>
        <v>13233.672</v>
      </c>
      <c r="S2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6" s="32" t="str">
        <f>IFERROR(VLOOKUP(MAIN_TABLE[[#This Row],[GST Number]],Backend!L:M,2,),"")</f>
        <v>PROFESSIONAL TRADERS</v>
      </c>
    </row>
    <row r="27" spans="1:20" x14ac:dyDescent="0.3">
      <c r="A27" s="18" t="s">
        <v>8</v>
      </c>
      <c r="B27" s="1" t="s">
        <v>17</v>
      </c>
      <c r="C27" s="2">
        <v>1004</v>
      </c>
      <c r="D27" s="3">
        <v>44083</v>
      </c>
      <c r="E27" s="4" t="s">
        <v>10</v>
      </c>
      <c r="F27" s="1">
        <v>2472</v>
      </c>
      <c r="G27" s="5">
        <v>123.60000000000001</v>
      </c>
      <c r="H27" s="29">
        <f>VLOOKUP(MAIN_TABLE[[#This Row],[Product Code]],Prod_Master[[#All],[Product Code]:[PRICE]],4,)</f>
        <v>0.28000000000000003</v>
      </c>
      <c r="I27" s="30">
        <f>VLOOKUP(MAIN_TABLE[[#This Row],[Product Code]],Prod_Master[[#All],[Product Code]:[PRICE]],5,)</f>
        <v>80</v>
      </c>
      <c r="J27" s="30">
        <f t="shared" si="2"/>
        <v>197760</v>
      </c>
      <c r="K27" s="30">
        <f>MAIN_TABLE[[#This Row],[Sales (Before Tax)]]-MAIN_TABLE[[#This Row],[Discount]]</f>
        <v>197636.4</v>
      </c>
      <c r="L27" s="31">
        <f>VLOOKUP(MAIN_TABLE[[#This Row],[Product Code]],Prod_Master[[#All],[Product Code]:[PRICE]],3,)</f>
        <v>8462</v>
      </c>
      <c r="M27" s="32" t="str">
        <f>VLOOKUP(MAIN_TABLE[[#This Row],[Product Code]],Prod_Master[[#All],[Product Code]:[PRICE]],2,)</f>
        <v>Beverage</v>
      </c>
      <c r="N27" s="32" t="str">
        <f>IF(ISBLANK(MAIN_TABLE[[#This Row],[GST Number]]),"No GST Number Available",VLOOKUP(LEFT(MAIN_TABLE[[#This Row],[GST Number]],2)*1,Table1[],2,))</f>
        <v>ODISHA</v>
      </c>
      <c r="O27" s="32">
        <f>IF(MAIN_TABLE[[#This Row],[Supplier State]]=MAIN_TABLE[[#This Row],[Destination State Name]],0,MAIN_TABLE[[#This Row],[Taxable Value]]*MAIN_TABLE[[#This Row],[GST Rate]])</f>
        <v>55338.192000000003</v>
      </c>
      <c r="P27" s="32">
        <f>IF(MAIN_TABLE[[#This Row],[Supplier State]]&lt;&gt;MAIN_TABLE[[#This Row],[Destination State Name]],0,(MAIN_TABLE[[#This Row],[Taxable Value]]*MAIN_TABLE[[#This Row],[GST Rate]])/2)</f>
        <v>0</v>
      </c>
      <c r="Q27" s="32">
        <f>IF(MAIN_TABLE[[#This Row],[Supplier State]]&lt;&gt;MAIN_TABLE[[#This Row],[Destination State Name]],0,(MAIN_TABLE[[#This Row],[Taxable Value]]*MAIN_TABLE[[#This Row],[GST Rate]])/2)</f>
        <v>0</v>
      </c>
      <c r="R27" s="33">
        <f>SUM(MAIN_TABLE[[#This Row],[IGST]:[SGST]])</f>
        <v>55338.192000000003</v>
      </c>
      <c r="S2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7" s="32" t="str">
        <f>IFERROR(VLOOKUP(MAIN_TABLE[[#This Row],[GST Number]],Backend!L:M,2,),"")</f>
        <v>N.M.ENTERPRISES</v>
      </c>
    </row>
    <row r="28" spans="1:20" x14ac:dyDescent="0.3">
      <c r="A28" s="18" t="s">
        <v>8</v>
      </c>
      <c r="B28" s="1" t="s">
        <v>18</v>
      </c>
      <c r="C28" s="2">
        <v>1008</v>
      </c>
      <c r="D28" s="3">
        <v>44114</v>
      </c>
      <c r="E28" s="4" t="s">
        <v>10</v>
      </c>
      <c r="F28" s="1">
        <v>1143</v>
      </c>
      <c r="G28" s="5">
        <v>57.150000000000006</v>
      </c>
      <c r="H28" s="29">
        <f>VLOOKUP(MAIN_TABLE[[#This Row],[Product Code]],Prod_Master[[#All],[Product Code]:[PRICE]],4,)</f>
        <v>0.12</v>
      </c>
      <c r="I28" s="30">
        <f>VLOOKUP(MAIN_TABLE[[#This Row],[Product Code]],Prod_Master[[#All],[Product Code]:[PRICE]],5,)</f>
        <v>90</v>
      </c>
      <c r="J28" s="30">
        <f t="shared" si="2"/>
        <v>102870</v>
      </c>
      <c r="K28" s="30">
        <f>MAIN_TABLE[[#This Row],[Sales (Before Tax)]]-MAIN_TABLE[[#This Row],[Discount]]</f>
        <v>102812.85</v>
      </c>
      <c r="L28" s="31">
        <f>VLOOKUP(MAIN_TABLE[[#This Row],[Product Code]],Prod_Master[[#All],[Product Code]:[PRICE]],3,)</f>
        <v>4975</v>
      </c>
      <c r="M28" s="32" t="str">
        <f>VLOOKUP(MAIN_TABLE[[#This Row],[Product Code]],Prod_Master[[#All],[Product Code]:[PRICE]],2,)</f>
        <v>Soap</v>
      </c>
      <c r="N28" s="32" t="str">
        <f>IF(ISBLANK(MAIN_TABLE[[#This Row],[GST Number]]),"No GST Number Available",VLOOKUP(LEFT(MAIN_TABLE[[#This Row],[GST Number]],2)*1,Table1[],2,))</f>
        <v>BIHAR</v>
      </c>
      <c r="O28" s="32">
        <f>IF(MAIN_TABLE[[#This Row],[Supplier State]]=MAIN_TABLE[[#This Row],[Destination State Name]],0,MAIN_TABLE[[#This Row],[Taxable Value]]*MAIN_TABLE[[#This Row],[GST Rate]])</f>
        <v>0</v>
      </c>
      <c r="P28" s="32">
        <f>IF(MAIN_TABLE[[#This Row],[Supplier State]]&lt;&gt;MAIN_TABLE[[#This Row],[Destination State Name]],0,(MAIN_TABLE[[#This Row],[Taxable Value]]*MAIN_TABLE[[#This Row],[GST Rate]])/2)</f>
        <v>6168.7709999999997</v>
      </c>
      <c r="Q28" s="32">
        <f>IF(MAIN_TABLE[[#This Row],[Supplier State]]&lt;&gt;MAIN_TABLE[[#This Row],[Destination State Name]],0,(MAIN_TABLE[[#This Row],[Taxable Value]]*MAIN_TABLE[[#This Row],[GST Rate]])/2)</f>
        <v>6168.7709999999997</v>
      </c>
      <c r="R28" s="33">
        <f>SUM(MAIN_TABLE[[#This Row],[IGST]:[SGST]])</f>
        <v>12337.541999999999</v>
      </c>
      <c r="S2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8" s="32" t="str">
        <f>IFERROR(VLOOKUP(MAIN_TABLE[[#This Row],[GST Number]],Backend!L:M,2,),"")</f>
        <v>UNITY CYLINDERS &amp; EQUIPMENTS PRIVATE LIMITED</v>
      </c>
    </row>
    <row r="29" spans="1:20" x14ac:dyDescent="0.3">
      <c r="A29" s="18" t="s">
        <v>8</v>
      </c>
      <c r="B29" s="1" t="s">
        <v>19</v>
      </c>
      <c r="C29" s="2">
        <v>1004</v>
      </c>
      <c r="D29" s="3">
        <v>44146</v>
      </c>
      <c r="E29" s="4" t="s">
        <v>10</v>
      </c>
      <c r="F29" s="1">
        <v>1725</v>
      </c>
      <c r="G29" s="5">
        <v>86.25</v>
      </c>
      <c r="H29" s="29">
        <f>VLOOKUP(MAIN_TABLE[[#This Row],[Product Code]],Prod_Master[[#All],[Product Code]:[PRICE]],4,)</f>
        <v>0.28000000000000003</v>
      </c>
      <c r="I29" s="30">
        <f>VLOOKUP(MAIN_TABLE[[#This Row],[Product Code]],Prod_Master[[#All],[Product Code]:[PRICE]],5,)</f>
        <v>80</v>
      </c>
      <c r="J29" s="30">
        <f t="shared" si="2"/>
        <v>138000</v>
      </c>
      <c r="K29" s="30">
        <f>MAIN_TABLE[[#This Row],[Sales (Before Tax)]]-MAIN_TABLE[[#This Row],[Discount]]</f>
        <v>137913.75</v>
      </c>
      <c r="L29" s="31">
        <f>VLOOKUP(MAIN_TABLE[[#This Row],[Product Code]],Prod_Master[[#All],[Product Code]:[PRICE]],3,)</f>
        <v>8462</v>
      </c>
      <c r="M29" s="32" t="str">
        <f>VLOOKUP(MAIN_TABLE[[#This Row],[Product Code]],Prod_Master[[#All],[Product Code]:[PRICE]],2,)</f>
        <v>Beverage</v>
      </c>
      <c r="N29" s="32" t="str">
        <f>IF(ISBLANK(MAIN_TABLE[[#This Row],[GST Number]]),"No GST Number Available",VLOOKUP(LEFT(MAIN_TABLE[[#This Row],[GST Number]],2)*1,Table1[],2,))</f>
        <v>ANDHRA PRADESH(BEFORE DIVISION)</v>
      </c>
      <c r="O29" s="32">
        <f>IF(MAIN_TABLE[[#This Row],[Supplier State]]=MAIN_TABLE[[#This Row],[Destination State Name]],0,MAIN_TABLE[[#This Row],[Taxable Value]]*MAIN_TABLE[[#This Row],[GST Rate]])</f>
        <v>38615.850000000006</v>
      </c>
      <c r="P29" s="32">
        <f>IF(MAIN_TABLE[[#This Row],[Supplier State]]&lt;&gt;MAIN_TABLE[[#This Row],[Destination State Name]],0,(MAIN_TABLE[[#This Row],[Taxable Value]]*MAIN_TABLE[[#This Row],[GST Rate]])/2)</f>
        <v>0</v>
      </c>
      <c r="Q29" s="32">
        <f>IF(MAIN_TABLE[[#This Row],[Supplier State]]&lt;&gt;MAIN_TABLE[[#This Row],[Destination State Name]],0,(MAIN_TABLE[[#This Row],[Taxable Value]]*MAIN_TABLE[[#This Row],[GST Rate]])/2)</f>
        <v>0</v>
      </c>
      <c r="R29" s="33">
        <f>SUM(MAIN_TABLE[[#This Row],[IGST]:[SGST]])</f>
        <v>38615.850000000006</v>
      </c>
      <c r="S2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9" s="32" t="str">
        <f>IFERROR(VLOOKUP(MAIN_TABLE[[#This Row],[GST Number]],Backend!L:M,2,),"")</f>
        <v>M/S AKASH INFOTECH</v>
      </c>
    </row>
    <row r="30" spans="1:20" x14ac:dyDescent="0.3">
      <c r="A30" s="18" t="s">
        <v>8</v>
      </c>
      <c r="B30" s="1" t="s">
        <v>241</v>
      </c>
      <c r="C30" s="2">
        <v>8420</v>
      </c>
      <c r="D30" s="3">
        <v>44146</v>
      </c>
      <c r="E30" s="4" t="s">
        <v>10</v>
      </c>
      <c r="F30" s="1">
        <v>912</v>
      </c>
      <c r="G30" s="5">
        <v>45.6</v>
      </c>
      <c r="H30" s="29">
        <f>VLOOKUP(MAIN_TABLE[[#This Row],[Product Code]],Prod_Master[[#All],[Product Code]:[PRICE]],4,)</f>
        <v>0.18</v>
      </c>
      <c r="I30" s="30">
        <f>VLOOKUP(MAIN_TABLE[[#This Row],[Product Code]],Prod_Master[[#All],[Product Code]:[PRICE]],5,)</f>
        <v>750</v>
      </c>
      <c r="J30" s="30">
        <f t="shared" si="2"/>
        <v>684000</v>
      </c>
      <c r="K30" s="30">
        <f>MAIN_TABLE[[#This Row],[Sales (Before Tax)]]-MAIN_TABLE[[#This Row],[Discount]]</f>
        <v>683954.4</v>
      </c>
      <c r="L30" s="31">
        <f>VLOOKUP(MAIN_TABLE[[#This Row],[Product Code]],Prod_Master[[#All],[Product Code]:[PRICE]],3,)</f>
        <v>5636</v>
      </c>
      <c r="M30" s="32" t="str">
        <f>VLOOKUP(MAIN_TABLE[[#This Row],[Product Code]],Prod_Master[[#All],[Product Code]:[PRICE]],2,)</f>
        <v>Chocolates</v>
      </c>
      <c r="N30" s="32" t="str">
        <f>IF(ISBLANK(MAIN_TABLE[[#This Row],[GST Number]]),"No GST Number Available",VLOOKUP(LEFT(MAIN_TABLE[[#This Row],[GST Number]],2)*1,Table1[],2,))</f>
        <v>DADRA AND NAGAR HAVELI AND DAMAN AND DIU (NEWLY MERGED UT)</v>
      </c>
      <c r="O30" s="32">
        <f>IF(MAIN_TABLE[[#This Row],[Supplier State]]=MAIN_TABLE[[#This Row],[Destination State Name]],0,MAIN_TABLE[[#This Row],[Taxable Value]]*MAIN_TABLE[[#This Row],[GST Rate]])</f>
        <v>123111.792</v>
      </c>
      <c r="P30" s="32">
        <f>IF(MAIN_TABLE[[#This Row],[Supplier State]]&lt;&gt;MAIN_TABLE[[#This Row],[Destination State Name]],0,(MAIN_TABLE[[#This Row],[Taxable Value]]*MAIN_TABLE[[#This Row],[GST Rate]])/2)</f>
        <v>0</v>
      </c>
      <c r="Q30" s="32">
        <f>IF(MAIN_TABLE[[#This Row],[Supplier State]]&lt;&gt;MAIN_TABLE[[#This Row],[Destination State Name]],0,(MAIN_TABLE[[#This Row],[Taxable Value]]*MAIN_TABLE[[#This Row],[GST Rate]])/2)</f>
        <v>0</v>
      </c>
      <c r="R30" s="33">
        <f>SUM(MAIN_TABLE[[#This Row],[IGST]:[SGST]])</f>
        <v>123111.792</v>
      </c>
      <c r="S3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0" s="32" t="str">
        <f>IFERROR(VLOOKUP(MAIN_TABLE[[#This Row],[GST Number]],Backend!L:M,2,),"")</f>
        <v>M/S BIHARIJI CONTANERS PRIVATE LIMITED</v>
      </c>
    </row>
    <row r="31" spans="1:20" x14ac:dyDescent="0.3">
      <c r="A31" s="18" t="s">
        <v>8</v>
      </c>
      <c r="B31" s="1" t="s">
        <v>241</v>
      </c>
      <c r="C31" s="2">
        <v>1004</v>
      </c>
      <c r="D31" s="3">
        <v>44177</v>
      </c>
      <c r="E31" s="4" t="s">
        <v>10</v>
      </c>
      <c r="F31" s="1">
        <v>2152</v>
      </c>
      <c r="G31" s="5">
        <v>107.60000000000001</v>
      </c>
      <c r="H31" s="29">
        <f>VLOOKUP(MAIN_TABLE[[#This Row],[Product Code]],Prod_Master[[#All],[Product Code]:[PRICE]],4,)</f>
        <v>0.28000000000000003</v>
      </c>
      <c r="I31" s="30">
        <f>VLOOKUP(MAIN_TABLE[[#This Row],[Product Code]],Prod_Master[[#All],[Product Code]:[PRICE]],5,)</f>
        <v>80</v>
      </c>
      <c r="J31" s="30">
        <f t="shared" si="2"/>
        <v>172160</v>
      </c>
      <c r="K31" s="30">
        <f>MAIN_TABLE[[#This Row],[Sales (Before Tax)]]-MAIN_TABLE[[#This Row],[Discount]]</f>
        <v>172052.4</v>
      </c>
      <c r="L31" s="31">
        <f>VLOOKUP(MAIN_TABLE[[#This Row],[Product Code]],Prod_Master[[#All],[Product Code]:[PRICE]],3,)</f>
        <v>8462</v>
      </c>
      <c r="M31" s="32" t="str">
        <f>VLOOKUP(MAIN_TABLE[[#This Row],[Product Code]],Prod_Master[[#All],[Product Code]:[PRICE]],2,)</f>
        <v>Beverage</v>
      </c>
      <c r="N31" s="32" t="str">
        <f>IF(ISBLANK(MAIN_TABLE[[#This Row],[GST Number]]),"No GST Number Available",VLOOKUP(LEFT(MAIN_TABLE[[#This Row],[GST Number]],2)*1,Table1[],2,))</f>
        <v>DADRA AND NAGAR HAVELI AND DAMAN AND DIU (NEWLY MERGED UT)</v>
      </c>
      <c r="O31" s="32">
        <f>IF(MAIN_TABLE[[#This Row],[Supplier State]]=MAIN_TABLE[[#This Row],[Destination State Name]],0,MAIN_TABLE[[#This Row],[Taxable Value]]*MAIN_TABLE[[#This Row],[GST Rate]])</f>
        <v>48174.672000000006</v>
      </c>
      <c r="P31" s="32">
        <f>IF(MAIN_TABLE[[#This Row],[Supplier State]]&lt;&gt;MAIN_TABLE[[#This Row],[Destination State Name]],0,(MAIN_TABLE[[#This Row],[Taxable Value]]*MAIN_TABLE[[#This Row],[GST Rate]])/2)</f>
        <v>0</v>
      </c>
      <c r="Q31" s="32">
        <f>IF(MAIN_TABLE[[#This Row],[Supplier State]]&lt;&gt;MAIN_TABLE[[#This Row],[Destination State Name]],0,(MAIN_TABLE[[#This Row],[Taxable Value]]*MAIN_TABLE[[#This Row],[GST Rate]])/2)</f>
        <v>0</v>
      </c>
      <c r="R31" s="33">
        <f>SUM(MAIN_TABLE[[#This Row],[IGST]:[SGST]])</f>
        <v>48174.672000000006</v>
      </c>
      <c r="S3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1" s="32" t="str">
        <f>IFERROR(VLOOKUP(MAIN_TABLE[[#This Row],[GST Number]],Backend!L:M,2,),"")</f>
        <v>M/S BIHARIJI CONTANERS PRIVATE LIMITED</v>
      </c>
    </row>
    <row r="32" spans="1:20" x14ac:dyDescent="0.3">
      <c r="A32" s="18" t="s">
        <v>8</v>
      </c>
      <c r="B32" s="1" t="s">
        <v>241</v>
      </c>
      <c r="C32" s="2">
        <v>1001</v>
      </c>
      <c r="D32" s="3">
        <v>44177</v>
      </c>
      <c r="E32" s="4" t="s">
        <v>10</v>
      </c>
      <c r="F32" s="1">
        <v>1817</v>
      </c>
      <c r="G32" s="5">
        <v>90.850000000000009</v>
      </c>
      <c r="H32" s="29">
        <f>VLOOKUP(MAIN_TABLE[[#This Row],[Product Code]],Prod_Master[[#All],[Product Code]:[PRICE]],4,)</f>
        <v>0.12</v>
      </c>
      <c r="I32" s="30">
        <f>VLOOKUP(MAIN_TABLE[[#This Row],[Product Code]],Prod_Master[[#All],[Product Code]:[PRICE]],5,)</f>
        <v>45</v>
      </c>
      <c r="J32" s="30">
        <f t="shared" si="2"/>
        <v>81765</v>
      </c>
      <c r="K32" s="30">
        <f>MAIN_TABLE[[#This Row],[Sales (Before Tax)]]-MAIN_TABLE[[#This Row],[Discount]]</f>
        <v>81674.149999999994</v>
      </c>
      <c r="L32" s="31">
        <f>VLOOKUP(MAIN_TABLE[[#This Row],[Product Code]],Prod_Master[[#All],[Product Code]:[PRICE]],3,)</f>
        <v>5542</v>
      </c>
      <c r="M32" s="32" t="str">
        <f>VLOOKUP(MAIN_TABLE[[#This Row],[Product Code]],Prod_Master[[#All],[Product Code]:[PRICE]],2,)</f>
        <v>Oil</v>
      </c>
      <c r="N32" s="32" t="str">
        <f>IF(ISBLANK(MAIN_TABLE[[#This Row],[GST Number]]),"No GST Number Available",VLOOKUP(LEFT(MAIN_TABLE[[#This Row],[GST Number]],2)*1,Table1[],2,))</f>
        <v>DADRA AND NAGAR HAVELI AND DAMAN AND DIU (NEWLY MERGED UT)</v>
      </c>
      <c r="O32" s="32">
        <f>IF(MAIN_TABLE[[#This Row],[Supplier State]]=MAIN_TABLE[[#This Row],[Destination State Name]],0,MAIN_TABLE[[#This Row],[Taxable Value]]*MAIN_TABLE[[#This Row],[GST Rate]])</f>
        <v>9800.8979999999992</v>
      </c>
      <c r="P32" s="32">
        <f>IF(MAIN_TABLE[[#This Row],[Supplier State]]&lt;&gt;MAIN_TABLE[[#This Row],[Destination State Name]],0,(MAIN_TABLE[[#This Row],[Taxable Value]]*MAIN_TABLE[[#This Row],[GST Rate]])/2)</f>
        <v>0</v>
      </c>
      <c r="Q32" s="32">
        <f>IF(MAIN_TABLE[[#This Row],[Supplier State]]&lt;&gt;MAIN_TABLE[[#This Row],[Destination State Name]],0,(MAIN_TABLE[[#This Row],[Taxable Value]]*MAIN_TABLE[[#This Row],[GST Rate]])/2)</f>
        <v>0</v>
      </c>
      <c r="R32" s="33">
        <f>SUM(MAIN_TABLE[[#This Row],[IGST]:[SGST]])</f>
        <v>9800.8979999999992</v>
      </c>
      <c r="S3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2" s="32" t="str">
        <f>IFERROR(VLOOKUP(MAIN_TABLE[[#This Row],[GST Number]],Backend!L:M,2,),"")</f>
        <v>M/S BIHARIJI CONTANERS PRIVATE LIMITED</v>
      </c>
    </row>
    <row r="33" spans="1:20" x14ac:dyDescent="0.3">
      <c r="A33" s="18" t="s">
        <v>8</v>
      </c>
      <c r="B33" s="1" t="s">
        <v>9</v>
      </c>
      <c r="C33" s="2">
        <v>1210</v>
      </c>
      <c r="D33" s="3">
        <v>44177</v>
      </c>
      <c r="E33" s="4" t="s">
        <v>10</v>
      </c>
      <c r="F33" s="1">
        <v>1513</v>
      </c>
      <c r="G33" s="5">
        <v>75.650000000000006</v>
      </c>
      <c r="H33" s="29">
        <f>VLOOKUP(MAIN_TABLE[[#This Row],[Product Code]],Prod_Master[[#All],[Product Code]:[PRICE]],4,)</f>
        <v>0.12</v>
      </c>
      <c r="I33" s="30">
        <f>VLOOKUP(MAIN_TABLE[[#This Row],[Product Code]],Prod_Master[[#All],[Product Code]:[PRICE]],5,)</f>
        <v>120</v>
      </c>
      <c r="J33" s="30">
        <f t="shared" si="2"/>
        <v>181560</v>
      </c>
      <c r="K33" s="30">
        <f>MAIN_TABLE[[#This Row],[Sales (Before Tax)]]-MAIN_TABLE[[#This Row],[Discount]]</f>
        <v>181484.35</v>
      </c>
      <c r="L33" s="31">
        <f>VLOOKUP(MAIN_TABLE[[#This Row],[Product Code]],Prod_Master[[#All],[Product Code]:[PRICE]],3,)</f>
        <v>5524</v>
      </c>
      <c r="M33" s="32" t="str">
        <f>VLOOKUP(MAIN_TABLE[[#This Row],[Product Code]],Prod_Master[[#All],[Product Code]:[PRICE]],2,)</f>
        <v>Juice</v>
      </c>
      <c r="N33" s="32" t="str">
        <f>IF(ISBLANK(MAIN_TABLE[[#This Row],[GST Number]]),"No GST Number Available",VLOOKUP(LEFT(MAIN_TABLE[[#This Row],[GST Number]],2)*1,Table1[],2,))</f>
        <v>ANDHRA PRADESH(BEFORE DIVISION)</v>
      </c>
      <c r="O33" s="32">
        <f>IF(MAIN_TABLE[[#This Row],[Supplier State]]=MAIN_TABLE[[#This Row],[Destination State Name]],0,MAIN_TABLE[[#This Row],[Taxable Value]]*MAIN_TABLE[[#This Row],[GST Rate]])</f>
        <v>21778.121999999999</v>
      </c>
      <c r="P33" s="32">
        <f>IF(MAIN_TABLE[[#This Row],[Supplier State]]&lt;&gt;MAIN_TABLE[[#This Row],[Destination State Name]],0,(MAIN_TABLE[[#This Row],[Taxable Value]]*MAIN_TABLE[[#This Row],[GST Rate]])/2)</f>
        <v>0</v>
      </c>
      <c r="Q33" s="32">
        <f>IF(MAIN_TABLE[[#This Row],[Supplier State]]&lt;&gt;MAIN_TABLE[[#This Row],[Destination State Name]],0,(MAIN_TABLE[[#This Row],[Taxable Value]]*MAIN_TABLE[[#This Row],[GST Rate]])/2)</f>
        <v>0</v>
      </c>
      <c r="R33" s="33">
        <f>SUM(MAIN_TABLE[[#This Row],[IGST]:[SGST]])</f>
        <v>21778.121999999999</v>
      </c>
      <c r="S3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3" s="32" t="str">
        <f>IFERROR(VLOOKUP(MAIN_TABLE[[#This Row],[GST Number]],Backend!L:M,2,),"")</f>
        <v>RAJ RAJESHWARI SALES &amp; SERVICES</v>
      </c>
    </row>
    <row r="34" spans="1:20" x14ac:dyDescent="0.3">
      <c r="A34" s="18" t="s">
        <v>8</v>
      </c>
      <c r="B34" s="1" t="s">
        <v>11</v>
      </c>
      <c r="C34" s="2">
        <v>1310</v>
      </c>
      <c r="D34" s="3">
        <v>43831</v>
      </c>
      <c r="E34" s="4" t="s">
        <v>10</v>
      </c>
      <c r="F34" s="1">
        <v>1493</v>
      </c>
      <c r="G34" s="5">
        <v>74.650000000000006</v>
      </c>
      <c r="H34" s="29">
        <f>VLOOKUP(MAIN_TABLE[[#This Row],[Product Code]],Prod_Master[[#All],[Product Code]:[PRICE]],4,)</f>
        <v>0.12</v>
      </c>
      <c r="I34" s="30">
        <f>VLOOKUP(MAIN_TABLE[[#This Row],[Product Code]],Prod_Master[[#All],[Product Code]:[PRICE]],5,)</f>
        <v>140</v>
      </c>
      <c r="J34" s="30">
        <f t="shared" si="2"/>
        <v>209020</v>
      </c>
      <c r="K34" s="30">
        <f>MAIN_TABLE[[#This Row],[Sales (Before Tax)]]-MAIN_TABLE[[#This Row],[Discount]]</f>
        <v>208945.35</v>
      </c>
      <c r="L34" s="31">
        <f>VLOOKUP(MAIN_TABLE[[#This Row],[Product Code]],Prod_Master[[#All],[Product Code]:[PRICE]],3,)</f>
        <v>5632</v>
      </c>
      <c r="M34" s="32" t="str">
        <f>VLOOKUP(MAIN_TABLE[[#This Row],[Product Code]],Prod_Master[[#All],[Product Code]:[PRICE]],2,)</f>
        <v>Shampoo</v>
      </c>
      <c r="N34" s="32" t="str">
        <f>IF(ISBLANK(MAIN_TABLE[[#This Row],[GST Number]]),"No GST Number Available",VLOOKUP(LEFT(MAIN_TABLE[[#This Row],[GST Number]],2)*1,Table1[],2,))</f>
        <v>WEST BENGAL</v>
      </c>
      <c r="O34" s="32">
        <f>IF(MAIN_TABLE[[#This Row],[Supplier State]]=MAIN_TABLE[[#This Row],[Destination State Name]],0,MAIN_TABLE[[#This Row],[Taxable Value]]*MAIN_TABLE[[#This Row],[GST Rate]])</f>
        <v>25073.441999999999</v>
      </c>
      <c r="P34" s="32">
        <f>IF(MAIN_TABLE[[#This Row],[Supplier State]]&lt;&gt;MAIN_TABLE[[#This Row],[Destination State Name]],0,(MAIN_TABLE[[#This Row],[Taxable Value]]*MAIN_TABLE[[#This Row],[GST Rate]])/2)</f>
        <v>0</v>
      </c>
      <c r="Q34" s="32">
        <f>IF(MAIN_TABLE[[#This Row],[Supplier State]]&lt;&gt;MAIN_TABLE[[#This Row],[Destination State Name]],0,(MAIN_TABLE[[#This Row],[Taxable Value]]*MAIN_TABLE[[#This Row],[GST Rate]])/2)</f>
        <v>0</v>
      </c>
      <c r="R34" s="33">
        <f>SUM(MAIN_TABLE[[#This Row],[IGST]:[SGST]])</f>
        <v>25073.441999999999</v>
      </c>
      <c r="S3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4" s="32" t="str">
        <f>IFERROR(VLOOKUP(MAIN_TABLE[[#This Row],[GST Number]],Backend!L:M,2,),"")</f>
        <v>COMPAC INDUSTRIES INDIA LIMITED</v>
      </c>
    </row>
    <row r="35" spans="1:20" x14ac:dyDescent="0.3">
      <c r="A35" s="18" t="s">
        <v>8</v>
      </c>
      <c r="B35" s="1" t="s">
        <v>12</v>
      </c>
      <c r="C35" s="2">
        <v>1001</v>
      </c>
      <c r="D35" s="3">
        <v>43863</v>
      </c>
      <c r="E35" s="4" t="s">
        <v>10</v>
      </c>
      <c r="F35" s="1">
        <v>1804</v>
      </c>
      <c r="G35" s="5">
        <v>90.2</v>
      </c>
      <c r="H35" s="29">
        <f>VLOOKUP(MAIN_TABLE[[#This Row],[Product Code]],Prod_Master[[#All],[Product Code]:[PRICE]],4,)</f>
        <v>0.12</v>
      </c>
      <c r="I35" s="30">
        <f>VLOOKUP(MAIN_TABLE[[#This Row],[Product Code]],Prod_Master[[#All],[Product Code]:[PRICE]],5,)</f>
        <v>45</v>
      </c>
      <c r="J35" s="30">
        <f t="shared" si="2"/>
        <v>81180</v>
      </c>
      <c r="K35" s="30">
        <f>MAIN_TABLE[[#This Row],[Sales (Before Tax)]]-MAIN_TABLE[[#This Row],[Discount]]</f>
        <v>81089.8</v>
      </c>
      <c r="L35" s="31">
        <f>VLOOKUP(MAIN_TABLE[[#This Row],[Product Code]],Prod_Master[[#All],[Product Code]:[PRICE]],3,)</f>
        <v>5542</v>
      </c>
      <c r="M35" s="32" t="str">
        <f>VLOOKUP(MAIN_TABLE[[#This Row],[Product Code]],Prod_Master[[#All],[Product Code]:[PRICE]],2,)</f>
        <v>Oil</v>
      </c>
      <c r="N35" s="32" t="str">
        <f>IF(ISBLANK(MAIN_TABLE[[#This Row],[GST Number]]),"No GST Number Available",VLOOKUP(LEFT(MAIN_TABLE[[#This Row],[GST Number]],2)*1,Table1[],2,))</f>
        <v>ARUNACHAL PRADESH</v>
      </c>
      <c r="O35" s="32">
        <f>IF(MAIN_TABLE[[#This Row],[Supplier State]]=MAIN_TABLE[[#This Row],[Destination State Name]],0,MAIN_TABLE[[#This Row],[Taxable Value]]*MAIN_TABLE[[#This Row],[GST Rate]])</f>
        <v>9730.7759999999998</v>
      </c>
      <c r="P35" s="32">
        <f>IF(MAIN_TABLE[[#This Row],[Supplier State]]&lt;&gt;MAIN_TABLE[[#This Row],[Destination State Name]],0,(MAIN_TABLE[[#This Row],[Taxable Value]]*MAIN_TABLE[[#This Row],[GST Rate]])/2)</f>
        <v>0</v>
      </c>
      <c r="Q35" s="32">
        <f>IF(MAIN_TABLE[[#This Row],[Supplier State]]&lt;&gt;MAIN_TABLE[[#This Row],[Destination State Name]],0,(MAIN_TABLE[[#This Row],[Taxable Value]]*MAIN_TABLE[[#This Row],[GST Rate]])/2)</f>
        <v>0</v>
      </c>
      <c r="R35" s="33">
        <f>SUM(MAIN_TABLE[[#This Row],[IGST]:[SGST]])</f>
        <v>9730.7759999999998</v>
      </c>
      <c r="S3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5" s="32" t="str">
        <f>IFERROR(VLOOKUP(MAIN_TABLE[[#This Row],[GST Number]],Backend!L:M,2,),"")</f>
        <v>HIND VALVES</v>
      </c>
    </row>
    <row r="36" spans="1:20" x14ac:dyDescent="0.3">
      <c r="A36" s="18" t="s">
        <v>8</v>
      </c>
      <c r="B36" s="1" t="s">
        <v>13</v>
      </c>
      <c r="C36" s="2">
        <v>1004</v>
      </c>
      <c r="D36" s="3">
        <v>43893</v>
      </c>
      <c r="E36" s="4" t="s">
        <v>10</v>
      </c>
      <c r="F36" s="1">
        <v>2161</v>
      </c>
      <c r="G36" s="5">
        <v>108.05000000000001</v>
      </c>
      <c r="H36" s="29">
        <f>VLOOKUP(MAIN_TABLE[[#This Row],[Product Code]],Prod_Master[[#All],[Product Code]:[PRICE]],4,)</f>
        <v>0.28000000000000003</v>
      </c>
      <c r="I36" s="30">
        <f>VLOOKUP(MAIN_TABLE[[#This Row],[Product Code]],Prod_Master[[#All],[Product Code]:[PRICE]],5,)</f>
        <v>80</v>
      </c>
      <c r="J36" s="30">
        <f t="shared" si="2"/>
        <v>172880</v>
      </c>
      <c r="K36" s="30">
        <f>MAIN_TABLE[[#This Row],[Sales (Before Tax)]]-MAIN_TABLE[[#This Row],[Discount]]</f>
        <v>172771.95</v>
      </c>
      <c r="L36" s="31">
        <f>VLOOKUP(MAIN_TABLE[[#This Row],[Product Code]],Prod_Master[[#All],[Product Code]:[PRICE]],3,)</f>
        <v>8462</v>
      </c>
      <c r="M36" s="32" t="str">
        <f>VLOOKUP(MAIN_TABLE[[#This Row],[Product Code]],Prod_Master[[#All],[Product Code]:[PRICE]],2,)</f>
        <v>Beverage</v>
      </c>
      <c r="N36" s="32" t="str">
        <f>IF(ISBLANK(MAIN_TABLE[[#This Row],[GST Number]]),"No GST Number Available",VLOOKUP(LEFT(MAIN_TABLE[[#This Row],[GST Number]],2)*1,Table1[],2,))</f>
        <v>ASSAM</v>
      </c>
      <c r="O36" s="32">
        <f>IF(MAIN_TABLE[[#This Row],[Supplier State]]=MAIN_TABLE[[#This Row],[Destination State Name]],0,MAIN_TABLE[[#This Row],[Taxable Value]]*MAIN_TABLE[[#This Row],[GST Rate]])</f>
        <v>48376.146000000008</v>
      </c>
      <c r="P36" s="32">
        <f>IF(MAIN_TABLE[[#This Row],[Supplier State]]&lt;&gt;MAIN_TABLE[[#This Row],[Destination State Name]],0,(MAIN_TABLE[[#This Row],[Taxable Value]]*MAIN_TABLE[[#This Row],[GST Rate]])/2)</f>
        <v>0</v>
      </c>
      <c r="Q36" s="32">
        <f>IF(MAIN_TABLE[[#This Row],[Supplier State]]&lt;&gt;MAIN_TABLE[[#This Row],[Destination State Name]],0,(MAIN_TABLE[[#This Row],[Taxable Value]]*MAIN_TABLE[[#This Row],[GST Rate]])/2)</f>
        <v>0</v>
      </c>
      <c r="R36" s="33">
        <f>SUM(MAIN_TABLE[[#This Row],[IGST]:[SGST]])</f>
        <v>48376.146000000008</v>
      </c>
      <c r="S3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6" s="32" t="str">
        <f>IFERROR(VLOOKUP(MAIN_TABLE[[#This Row],[GST Number]],Backend!L:M,2,),"")</f>
        <v>CHADHA  INDUSTRIES  PRIVATE  LIMITED</v>
      </c>
    </row>
    <row r="37" spans="1:20" x14ac:dyDescent="0.3">
      <c r="A37" s="18" t="s">
        <v>8</v>
      </c>
      <c r="B37" s="1" t="s">
        <v>14</v>
      </c>
      <c r="C37" s="2">
        <v>1008</v>
      </c>
      <c r="D37" s="3">
        <v>43988</v>
      </c>
      <c r="E37" s="4" t="s">
        <v>10</v>
      </c>
      <c r="F37" s="1">
        <v>1006</v>
      </c>
      <c r="G37" s="5">
        <v>50.300000000000004</v>
      </c>
      <c r="H37" s="29">
        <f>VLOOKUP(MAIN_TABLE[[#This Row],[Product Code]],Prod_Master[[#All],[Product Code]:[PRICE]],4,)</f>
        <v>0.12</v>
      </c>
      <c r="I37" s="30">
        <f>VLOOKUP(MAIN_TABLE[[#This Row],[Product Code]],Prod_Master[[#All],[Product Code]:[PRICE]],5,)</f>
        <v>90</v>
      </c>
      <c r="J37" s="30">
        <f t="shared" si="2"/>
        <v>90540</v>
      </c>
      <c r="K37" s="30">
        <f>MAIN_TABLE[[#This Row],[Sales (Before Tax)]]-MAIN_TABLE[[#This Row],[Discount]]</f>
        <v>90489.7</v>
      </c>
      <c r="L37" s="31">
        <f>VLOOKUP(MAIN_TABLE[[#This Row],[Product Code]],Prod_Master[[#All],[Product Code]:[PRICE]],3,)</f>
        <v>4975</v>
      </c>
      <c r="M37" s="32" t="str">
        <f>VLOOKUP(MAIN_TABLE[[#This Row],[Product Code]],Prod_Master[[#All],[Product Code]:[PRICE]],2,)</f>
        <v>Soap</v>
      </c>
      <c r="N37" s="32" t="str">
        <f>IF(ISBLANK(MAIN_TABLE[[#This Row],[GST Number]]),"No GST Number Available",VLOOKUP(LEFT(MAIN_TABLE[[#This Row],[GST Number]],2)*1,Table1[],2,))</f>
        <v>BIHAR</v>
      </c>
      <c r="O37" s="32">
        <f>IF(MAIN_TABLE[[#This Row],[Supplier State]]=MAIN_TABLE[[#This Row],[Destination State Name]],0,MAIN_TABLE[[#This Row],[Taxable Value]]*MAIN_TABLE[[#This Row],[GST Rate]])</f>
        <v>0</v>
      </c>
      <c r="P37" s="32">
        <f>IF(MAIN_TABLE[[#This Row],[Supplier State]]&lt;&gt;MAIN_TABLE[[#This Row],[Destination State Name]],0,(MAIN_TABLE[[#This Row],[Taxable Value]]*MAIN_TABLE[[#This Row],[GST Rate]])/2)</f>
        <v>5429.3819999999996</v>
      </c>
      <c r="Q37" s="32">
        <f>IF(MAIN_TABLE[[#This Row],[Supplier State]]&lt;&gt;MAIN_TABLE[[#This Row],[Destination State Name]],0,(MAIN_TABLE[[#This Row],[Taxable Value]]*MAIN_TABLE[[#This Row],[GST Rate]])/2)</f>
        <v>5429.3819999999996</v>
      </c>
      <c r="R37" s="33">
        <f>SUM(MAIN_TABLE[[#This Row],[IGST]:[SGST]])</f>
        <v>10858.763999999999</v>
      </c>
      <c r="S3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7" s="32" t="str">
        <f>IFERROR(VLOOKUP(MAIN_TABLE[[#This Row],[GST Number]],Backend!L:M,2,),"")</f>
        <v>PRABHA ELECTRONICS PVT. LTD.</v>
      </c>
    </row>
    <row r="38" spans="1:20" x14ac:dyDescent="0.3">
      <c r="A38" s="18" t="s">
        <v>8</v>
      </c>
      <c r="B38" s="1" t="s">
        <v>15</v>
      </c>
      <c r="C38" s="2">
        <v>8420</v>
      </c>
      <c r="D38" s="3">
        <v>43988</v>
      </c>
      <c r="E38" s="4" t="s">
        <v>10</v>
      </c>
      <c r="F38" s="1">
        <v>1545</v>
      </c>
      <c r="G38" s="5">
        <v>77.25</v>
      </c>
      <c r="H38" s="29">
        <f>VLOOKUP(MAIN_TABLE[[#This Row],[Product Code]],Prod_Master[[#All],[Product Code]:[PRICE]],4,)</f>
        <v>0.18</v>
      </c>
      <c r="I38" s="30">
        <f>VLOOKUP(MAIN_TABLE[[#This Row],[Product Code]],Prod_Master[[#All],[Product Code]:[PRICE]],5,)</f>
        <v>750</v>
      </c>
      <c r="J38" s="30">
        <f t="shared" si="2"/>
        <v>1158750</v>
      </c>
      <c r="K38" s="30">
        <f>MAIN_TABLE[[#This Row],[Sales (Before Tax)]]-MAIN_TABLE[[#This Row],[Discount]]</f>
        <v>1158672.75</v>
      </c>
      <c r="L38" s="31">
        <f>VLOOKUP(MAIN_TABLE[[#This Row],[Product Code]],Prod_Master[[#All],[Product Code]:[PRICE]],3,)</f>
        <v>5636</v>
      </c>
      <c r="M38" s="32" t="str">
        <f>VLOOKUP(MAIN_TABLE[[#This Row],[Product Code]],Prod_Master[[#All],[Product Code]:[PRICE]],2,)</f>
        <v>Chocolates</v>
      </c>
      <c r="N38" s="32" t="str">
        <f>IF(ISBLANK(MAIN_TABLE[[#This Row],[GST Number]]),"No GST Number Available",VLOOKUP(LEFT(MAIN_TABLE[[#This Row],[GST Number]],2)*1,Table1[],2,))</f>
        <v>CHATTISGARH</v>
      </c>
      <c r="O38" s="32">
        <f>IF(MAIN_TABLE[[#This Row],[Supplier State]]=MAIN_TABLE[[#This Row],[Destination State Name]],0,MAIN_TABLE[[#This Row],[Taxable Value]]*MAIN_TABLE[[#This Row],[GST Rate]])</f>
        <v>208561.095</v>
      </c>
      <c r="P38" s="32">
        <f>IF(MAIN_TABLE[[#This Row],[Supplier State]]&lt;&gt;MAIN_TABLE[[#This Row],[Destination State Name]],0,(MAIN_TABLE[[#This Row],[Taxable Value]]*MAIN_TABLE[[#This Row],[GST Rate]])/2)</f>
        <v>0</v>
      </c>
      <c r="Q38" s="32">
        <f>IF(MAIN_TABLE[[#This Row],[Supplier State]]&lt;&gt;MAIN_TABLE[[#This Row],[Destination State Name]],0,(MAIN_TABLE[[#This Row],[Taxable Value]]*MAIN_TABLE[[#This Row],[GST Rate]])/2)</f>
        <v>0</v>
      </c>
      <c r="R38" s="33">
        <f>SUM(MAIN_TABLE[[#This Row],[IGST]:[SGST]])</f>
        <v>208561.095</v>
      </c>
      <c r="S3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8" s="32" t="str">
        <f>IFERROR(VLOOKUP(MAIN_TABLE[[#This Row],[GST Number]],Backend!L:M,2,),"")</f>
        <v>CORRSONIC ENGG. &amp; NDT SERVICES</v>
      </c>
    </row>
    <row r="39" spans="1:20" x14ac:dyDescent="0.3">
      <c r="A39" s="18" t="s">
        <v>8</v>
      </c>
      <c r="B39" s="1" t="s">
        <v>240</v>
      </c>
      <c r="C39" s="2">
        <v>1210</v>
      </c>
      <c r="D39" s="3">
        <v>44051</v>
      </c>
      <c r="E39" s="4" t="s">
        <v>10</v>
      </c>
      <c r="F39" s="1">
        <v>2821</v>
      </c>
      <c r="G39" s="5">
        <v>141.05000000000001</v>
      </c>
      <c r="H39" s="29">
        <f>VLOOKUP(MAIN_TABLE[[#This Row],[Product Code]],Prod_Master[[#All],[Product Code]:[PRICE]],4,)</f>
        <v>0.12</v>
      </c>
      <c r="I39" s="30">
        <f>VLOOKUP(MAIN_TABLE[[#This Row],[Product Code]],Prod_Master[[#All],[Product Code]:[PRICE]],5,)</f>
        <v>120</v>
      </c>
      <c r="J39" s="30">
        <f t="shared" si="2"/>
        <v>338520</v>
      </c>
      <c r="K39" s="30">
        <f>MAIN_TABLE[[#This Row],[Sales (Before Tax)]]-MAIN_TABLE[[#This Row],[Discount]]</f>
        <v>338378.95</v>
      </c>
      <c r="L39" s="31">
        <f>VLOOKUP(MAIN_TABLE[[#This Row],[Product Code]],Prod_Master[[#All],[Product Code]:[PRICE]],3,)</f>
        <v>5524</v>
      </c>
      <c r="M39" s="32" t="str">
        <f>VLOOKUP(MAIN_TABLE[[#This Row],[Product Code]],Prod_Master[[#All],[Product Code]:[PRICE]],2,)</f>
        <v>Juice</v>
      </c>
      <c r="N39" s="32" t="str">
        <f>IF(ISBLANK(MAIN_TABLE[[#This Row],[GST Number]]),"No GST Number Available",VLOOKUP(LEFT(MAIN_TABLE[[#This Row],[GST Number]],2)*1,Table1[],2,))</f>
        <v>DADRA AND NAGAR HAVELI AND DAMAN AND DIU (NEWLY MERGED UT)</v>
      </c>
      <c r="O39" s="32">
        <f>IF(MAIN_TABLE[[#This Row],[Supplier State]]=MAIN_TABLE[[#This Row],[Destination State Name]],0,MAIN_TABLE[[#This Row],[Taxable Value]]*MAIN_TABLE[[#This Row],[GST Rate]])</f>
        <v>40605.474000000002</v>
      </c>
      <c r="P39" s="32">
        <f>IF(MAIN_TABLE[[#This Row],[Supplier State]]&lt;&gt;MAIN_TABLE[[#This Row],[Destination State Name]],0,(MAIN_TABLE[[#This Row],[Taxable Value]]*MAIN_TABLE[[#This Row],[GST Rate]])/2)</f>
        <v>0</v>
      </c>
      <c r="Q39" s="32">
        <f>IF(MAIN_TABLE[[#This Row],[Supplier State]]&lt;&gt;MAIN_TABLE[[#This Row],[Destination State Name]],0,(MAIN_TABLE[[#This Row],[Taxable Value]]*MAIN_TABLE[[#This Row],[GST Rate]])/2)</f>
        <v>0</v>
      </c>
      <c r="R39" s="33">
        <f>SUM(MAIN_TABLE[[#This Row],[IGST]:[SGST]])</f>
        <v>40605.474000000002</v>
      </c>
      <c r="S3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9" s="32" t="str">
        <f>IFERROR(VLOOKUP(MAIN_TABLE[[#This Row],[GST Number]],Backend!L:M,2,),"")</f>
        <v>RELIANCE RETAIL LIMITED</v>
      </c>
    </row>
    <row r="40" spans="1:20" x14ac:dyDescent="0.3">
      <c r="A40" s="18" t="s">
        <v>8</v>
      </c>
      <c r="B40" s="1" t="s">
        <v>16</v>
      </c>
      <c r="C40" s="2">
        <v>1008</v>
      </c>
      <c r="D40" s="3">
        <v>44114</v>
      </c>
      <c r="E40" s="4" t="s">
        <v>10</v>
      </c>
      <c r="F40" s="1">
        <v>345</v>
      </c>
      <c r="G40" s="5">
        <v>17.25</v>
      </c>
      <c r="H40" s="29">
        <f>VLOOKUP(MAIN_TABLE[[#This Row],[Product Code]],Prod_Master[[#All],[Product Code]:[PRICE]],4,)</f>
        <v>0.12</v>
      </c>
      <c r="I40" s="30">
        <f>VLOOKUP(MAIN_TABLE[[#This Row],[Product Code]],Prod_Master[[#All],[Product Code]:[PRICE]],5,)</f>
        <v>90</v>
      </c>
      <c r="J40" s="30">
        <f t="shared" si="2"/>
        <v>31050</v>
      </c>
      <c r="K40" s="30">
        <f>MAIN_TABLE[[#This Row],[Sales (Before Tax)]]-MAIN_TABLE[[#This Row],[Discount]]</f>
        <v>31032.75</v>
      </c>
      <c r="L40" s="31">
        <f>VLOOKUP(MAIN_TABLE[[#This Row],[Product Code]],Prod_Master[[#All],[Product Code]:[PRICE]],3,)</f>
        <v>4975</v>
      </c>
      <c r="M40" s="32" t="str">
        <f>VLOOKUP(MAIN_TABLE[[#This Row],[Product Code]],Prod_Master[[#All],[Product Code]:[PRICE]],2,)</f>
        <v>Soap</v>
      </c>
      <c r="N40" s="32" t="str">
        <f>IF(ISBLANK(MAIN_TABLE[[#This Row],[GST Number]]),"No GST Number Available",VLOOKUP(LEFT(MAIN_TABLE[[#This Row],[GST Number]],2)*1,Table1[],2,))</f>
        <v>MADHYA PRADESH</v>
      </c>
      <c r="O40" s="32">
        <f>IF(MAIN_TABLE[[#This Row],[Supplier State]]=MAIN_TABLE[[#This Row],[Destination State Name]],0,MAIN_TABLE[[#This Row],[Taxable Value]]*MAIN_TABLE[[#This Row],[GST Rate]])</f>
        <v>3723.93</v>
      </c>
      <c r="P40" s="32">
        <f>IF(MAIN_TABLE[[#This Row],[Supplier State]]&lt;&gt;MAIN_TABLE[[#This Row],[Destination State Name]],0,(MAIN_TABLE[[#This Row],[Taxable Value]]*MAIN_TABLE[[#This Row],[GST Rate]])/2)</f>
        <v>0</v>
      </c>
      <c r="Q40" s="32">
        <f>IF(MAIN_TABLE[[#This Row],[Supplier State]]&lt;&gt;MAIN_TABLE[[#This Row],[Destination State Name]],0,(MAIN_TABLE[[#This Row],[Taxable Value]]*MAIN_TABLE[[#This Row],[GST Rate]])/2)</f>
        <v>0</v>
      </c>
      <c r="R40" s="33">
        <f>SUM(MAIN_TABLE[[#This Row],[IGST]:[SGST]])</f>
        <v>3723.93</v>
      </c>
      <c r="S4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0" s="32" t="str">
        <f>IFERROR(VLOOKUP(MAIN_TABLE[[#This Row],[GST Number]],Backend!L:M,2,),"")</f>
        <v>PROFESSIONAL TRADERS</v>
      </c>
    </row>
    <row r="41" spans="1:20" x14ac:dyDescent="0.3">
      <c r="A41" s="18" t="s">
        <v>8</v>
      </c>
      <c r="B41" s="1" t="s">
        <v>17</v>
      </c>
      <c r="C41" s="2">
        <v>1008</v>
      </c>
      <c r="D41" s="3">
        <v>43863</v>
      </c>
      <c r="E41" s="4" t="s">
        <v>10</v>
      </c>
      <c r="F41" s="1">
        <v>2001</v>
      </c>
      <c r="G41" s="5">
        <v>100.05000000000001</v>
      </c>
      <c r="H41" s="29">
        <f>VLOOKUP(MAIN_TABLE[[#This Row],[Product Code]],Prod_Master[[#All],[Product Code]:[PRICE]],4,)</f>
        <v>0.12</v>
      </c>
      <c r="I41" s="30">
        <f>VLOOKUP(MAIN_TABLE[[#This Row],[Product Code]],Prod_Master[[#All],[Product Code]:[PRICE]],5,)</f>
        <v>90</v>
      </c>
      <c r="J41" s="30">
        <f t="shared" si="2"/>
        <v>180090</v>
      </c>
      <c r="K41" s="30">
        <f>MAIN_TABLE[[#This Row],[Sales (Before Tax)]]-MAIN_TABLE[[#This Row],[Discount]]</f>
        <v>179989.95</v>
      </c>
      <c r="L41" s="31">
        <f>VLOOKUP(MAIN_TABLE[[#This Row],[Product Code]],Prod_Master[[#All],[Product Code]:[PRICE]],3,)</f>
        <v>4975</v>
      </c>
      <c r="M41" s="32" t="str">
        <f>VLOOKUP(MAIN_TABLE[[#This Row],[Product Code]],Prod_Master[[#All],[Product Code]:[PRICE]],2,)</f>
        <v>Soap</v>
      </c>
      <c r="N41" s="32" t="str">
        <f>IF(ISBLANK(MAIN_TABLE[[#This Row],[GST Number]]),"No GST Number Available",VLOOKUP(LEFT(MAIN_TABLE[[#This Row],[GST Number]],2)*1,Table1[],2,))</f>
        <v>ODISHA</v>
      </c>
      <c r="O41" s="32">
        <f>IF(MAIN_TABLE[[#This Row],[Supplier State]]=MAIN_TABLE[[#This Row],[Destination State Name]],0,MAIN_TABLE[[#This Row],[Taxable Value]]*MAIN_TABLE[[#This Row],[GST Rate]])</f>
        <v>21598.794000000002</v>
      </c>
      <c r="P41" s="32">
        <f>IF(MAIN_TABLE[[#This Row],[Supplier State]]&lt;&gt;MAIN_TABLE[[#This Row],[Destination State Name]],0,(MAIN_TABLE[[#This Row],[Taxable Value]]*MAIN_TABLE[[#This Row],[GST Rate]])/2)</f>
        <v>0</v>
      </c>
      <c r="Q41" s="32">
        <f>IF(MAIN_TABLE[[#This Row],[Supplier State]]&lt;&gt;MAIN_TABLE[[#This Row],[Destination State Name]],0,(MAIN_TABLE[[#This Row],[Taxable Value]]*MAIN_TABLE[[#This Row],[GST Rate]])/2)</f>
        <v>0</v>
      </c>
      <c r="R41" s="33">
        <f>SUM(MAIN_TABLE[[#This Row],[IGST]:[SGST]])</f>
        <v>21598.794000000002</v>
      </c>
      <c r="S4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1" s="32" t="str">
        <f>IFERROR(VLOOKUP(MAIN_TABLE[[#This Row],[GST Number]],Backend!L:M,2,),"")</f>
        <v>N.M.ENTERPRISES</v>
      </c>
    </row>
    <row r="42" spans="1:20" x14ac:dyDescent="0.3">
      <c r="A42" s="18" t="s">
        <v>8</v>
      </c>
      <c r="B42" s="1" t="s">
        <v>18</v>
      </c>
      <c r="C42" s="2">
        <v>1001</v>
      </c>
      <c r="D42" s="3">
        <v>43925</v>
      </c>
      <c r="E42" s="4" t="s">
        <v>10</v>
      </c>
      <c r="F42" s="1">
        <v>2838</v>
      </c>
      <c r="G42" s="5">
        <v>141.9</v>
      </c>
      <c r="H42" s="29">
        <f>VLOOKUP(MAIN_TABLE[[#This Row],[Product Code]],Prod_Master[[#All],[Product Code]:[PRICE]],4,)</f>
        <v>0.12</v>
      </c>
      <c r="I42" s="30">
        <f>VLOOKUP(MAIN_TABLE[[#This Row],[Product Code]],Prod_Master[[#All],[Product Code]:[PRICE]],5,)</f>
        <v>45</v>
      </c>
      <c r="J42" s="30">
        <f t="shared" si="2"/>
        <v>127710</v>
      </c>
      <c r="K42" s="30">
        <f>MAIN_TABLE[[#This Row],[Sales (Before Tax)]]-MAIN_TABLE[[#This Row],[Discount]]</f>
        <v>127568.1</v>
      </c>
      <c r="L42" s="31">
        <f>VLOOKUP(MAIN_TABLE[[#This Row],[Product Code]],Prod_Master[[#All],[Product Code]:[PRICE]],3,)</f>
        <v>5542</v>
      </c>
      <c r="M42" s="32" t="str">
        <f>VLOOKUP(MAIN_TABLE[[#This Row],[Product Code]],Prod_Master[[#All],[Product Code]:[PRICE]],2,)</f>
        <v>Oil</v>
      </c>
      <c r="N42" s="32" t="str">
        <f>IF(ISBLANK(MAIN_TABLE[[#This Row],[GST Number]]),"No GST Number Available",VLOOKUP(LEFT(MAIN_TABLE[[#This Row],[GST Number]],2)*1,Table1[],2,))</f>
        <v>BIHAR</v>
      </c>
      <c r="O42" s="32">
        <f>IF(MAIN_TABLE[[#This Row],[Supplier State]]=MAIN_TABLE[[#This Row],[Destination State Name]],0,MAIN_TABLE[[#This Row],[Taxable Value]]*MAIN_TABLE[[#This Row],[GST Rate]])</f>
        <v>0</v>
      </c>
      <c r="P42" s="32">
        <f>IF(MAIN_TABLE[[#This Row],[Supplier State]]&lt;&gt;MAIN_TABLE[[#This Row],[Destination State Name]],0,(MAIN_TABLE[[#This Row],[Taxable Value]]*MAIN_TABLE[[#This Row],[GST Rate]])/2)</f>
        <v>7654.0860000000002</v>
      </c>
      <c r="Q42" s="32">
        <f>IF(MAIN_TABLE[[#This Row],[Supplier State]]&lt;&gt;MAIN_TABLE[[#This Row],[Destination State Name]],0,(MAIN_TABLE[[#This Row],[Taxable Value]]*MAIN_TABLE[[#This Row],[GST Rate]])/2)</f>
        <v>7654.0860000000002</v>
      </c>
      <c r="R42" s="33">
        <f>SUM(MAIN_TABLE[[#This Row],[IGST]:[SGST]])</f>
        <v>15308.172</v>
      </c>
      <c r="S4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2" s="32" t="str">
        <f>IFERROR(VLOOKUP(MAIN_TABLE[[#This Row],[GST Number]],Backend!L:M,2,),"")</f>
        <v>UNITY CYLINDERS &amp; EQUIPMENTS PRIVATE LIMITED</v>
      </c>
    </row>
    <row r="43" spans="1:20" x14ac:dyDescent="0.3">
      <c r="A43" s="18" t="s">
        <v>8</v>
      </c>
      <c r="B43" s="1" t="s">
        <v>19</v>
      </c>
      <c r="C43" s="2">
        <v>1001</v>
      </c>
      <c r="D43" s="3">
        <v>43988</v>
      </c>
      <c r="E43" s="4" t="s">
        <v>10</v>
      </c>
      <c r="F43" s="1">
        <v>2178</v>
      </c>
      <c r="G43" s="5">
        <v>108.9</v>
      </c>
      <c r="H43" s="29">
        <f>VLOOKUP(MAIN_TABLE[[#This Row],[Product Code]],Prod_Master[[#All],[Product Code]:[PRICE]],4,)</f>
        <v>0.12</v>
      </c>
      <c r="I43" s="30">
        <f>VLOOKUP(MAIN_TABLE[[#This Row],[Product Code]],Prod_Master[[#All],[Product Code]:[PRICE]],5,)</f>
        <v>45</v>
      </c>
      <c r="J43" s="30">
        <f t="shared" si="2"/>
        <v>98010</v>
      </c>
      <c r="K43" s="30">
        <f>MAIN_TABLE[[#This Row],[Sales (Before Tax)]]-MAIN_TABLE[[#This Row],[Discount]]</f>
        <v>97901.1</v>
      </c>
      <c r="L43" s="31">
        <f>VLOOKUP(MAIN_TABLE[[#This Row],[Product Code]],Prod_Master[[#All],[Product Code]:[PRICE]],3,)</f>
        <v>5542</v>
      </c>
      <c r="M43" s="32" t="str">
        <f>VLOOKUP(MAIN_TABLE[[#This Row],[Product Code]],Prod_Master[[#All],[Product Code]:[PRICE]],2,)</f>
        <v>Oil</v>
      </c>
      <c r="N43" s="32" t="str">
        <f>IF(ISBLANK(MAIN_TABLE[[#This Row],[GST Number]]),"No GST Number Available",VLOOKUP(LEFT(MAIN_TABLE[[#This Row],[GST Number]],2)*1,Table1[],2,))</f>
        <v>ANDHRA PRADESH(BEFORE DIVISION)</v>
      </c>
      <c r="O43" s="32">
        <f>IF(MAIN_TABLE[[#This Row],[Supplier State]]=MAIN_TABLE[[#This Row],[Destination State Name]],0,MAIN_TABLE[[#This Row],[Taxable Value]]*MAIN_TABLE[[#This Row],[GST Rate]])</f>
        <v>11748.132</v>
      </c>
      <c r="P43" s="32">
        <f>IF(MAIN_TABLE[[#This Row],[Supplier State]]&lt;&gt;MAIN_TABLE[[#This Row],[Destination State Name]],0,(MAIN_TABLE[[#This Row],[Taxable Value]]*MAIN_TABLE[[#This Row],[GST Rate]])/2)</f>
        <v>0</v>
      </c>
      <c r="Q43" s="32">
        <f>IF(MAIN_TABLE[[#This Row],[Supplier State]]&lt;&gt;MAIN_TABLE[[#This Row],[Destination State Name]],0,(MAIN_TABLE[[#This Row],[Taxable Value]]*MAIN_TABLE[[#This Row],[GST Rate]])/2)</f>
        <v>0</v>
      </c>
      <c r="R43" s="33">
        <f>SUM(MAIN_TABLE[[#This Row],[IGST]:[SGST]])</f>
        <v>11748.132</v>
      </c>
      <c r="S4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3" s="32" t="str">
        <f>IFERROR(VLOOKUP(MAIN_TABLE[[#This Row],[GST Number]],Backend!L:M,2,),"")</f>
        <v>M/S AKASH INFOTECH</v>
      </c>
    </row>
    <row r="44" spans="1:20" x14ac:dyDescent="0.3">
      <c r="A44" s="18" t="s">
        <v>8</v>
      </c>
      <c r="B44" s="1" t="s">
        <v>241</v>
      </c>
      <c r="C44" s="2">
        <v>1004</v>
      </c>
      <c r="D44" s="3">
        <v>43988</v>
      </c>
      <c r="E44" s="4" t="s">
        <v>10</v>
      </c>
      <c r="F44" s="1">
        <v>888</v>
      </c>
      <c r="G44" s="5">
        <v>44.400000000000006</v>
      </c>
      <c r="H44" s="29">
        <f>VLOOKUP(MAIN_TABLE[[#This Row],[Product Code]],Prod_Master[[#All],[Product Code]:[PRICE]],4,)</f>
        <v>0.28000000000000003</v>
      </c>
      <c r="I44" s="30">
        <f>VLOOKUP(MAIN_TABLE[[#This Row],[Product Code]],Prod_Master[[#All],[Product Code]:[PRICE]],5,)</f>
        <v>80</v>
      </c>
      <c r="J44" s="30">
        <f t="shared" si="2"/>
        <v>71040</v>
      </c>
      <c r="K44" s="30">
        <f>MAIN_TABLE[[#This Row],[Sales (Before Tax)]]-MAIN_TABLE[[#This Row],[Discount]]</f>
        <v>70995.600000000006</v>
      </c>
      <c r="L44" s="31">
        <f>VLOOKUP(MAIN_TABLE[[#This Row],[Product Code]],Prod_Master[[#All],[Product Code]:[PRICE]],3,)</f>
        <v>8462</v>
      </c>
      <c r="M44" s="32" t="str">
        <f>VLOOKUP(MAIN_TABLE[[#This Row],[Product Code]],Prod_Master[[#All],[Product Code]:[PRICE]],2,)</f>
        <v>Beverage</v>
      </c>
      <c r="N44" s="32" t="str">
        <f>IF(ISBLANK(MAIN_TABLE[[#This Row],[GST Number]]),"No GST Number Available",VLOOKUP(LEFT(MAIN_TABLE[[#This Row],[GST Number]],2)*1,Table1[],2,))</f>
        <v>DADRA AND NAGAR HAVELI AND DAMAN AND DIU (NEWLY MERGED UT)</v>
      </c>
      <c r="O44" s="32">
        <f>IF(MAIN_TABLE[[#This Row],[Supplier State]]=MAIN_TABLE[[#This Row],[Destination State Name]],0,MAIN_TABLE[[#This Row],[Taxable Value]]*MAIN_TABLE[[#This Row],[GST Rate]])</f>
        <v>19878.768000000004</v>
      </c>
      <c r="P44" s="32">
        <f>IF(MAIN_TABLE[[#This Row],[Supplier State]]&lt;&gt;MAIN_TABLE[[#This Row],[Destination State Name]],0,(MAIN_TABLE[[#This Row],[Taxable Value]]*MAIN_TABLE[[#This Row],[GST Rate]])/2)</f>
        <v>0</v>
      </c>
      <c r="Q44" s="32">
        <f>IF(MAIN_TABLE[[#This Row],[Supplier State]]&lt;&gt;MAIN_TABLE[[#This Row],[Destination State Name]],0,(MAIN_TABLE[[#This Row],[Taxable Value]]*MAIN_TABLE[[#This Row],[GST Rate]])/2)</f>
        <v>0</v>
      </c>
      <c r="R44" s="33">
        <f>SUM(MAIN_TABLE[[#This Row],[IGST]:[SGST]])</f>
        <v>19878.768000000004</v>
      </c>
      <c r="S4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4" s="32" t="str">
        <f>IFERROR(VLOOKUP(MAIN_TABLE[[#This Row],[GST Number]],Backend!L:M,2,),"")</f>
        <v>M/S BIHARIJI CONTANERS PRIVATE LIMITED</v>
      </c>
    </row>
    <row r="45" spans="1:20" x14ac:dyDescent="0.3">
      <c r="A45" s="18" t="s">
        <v>8</v>
      </c>
      <c r="B45" s="1" t="s">
        <v>241</v>
      </c>
      <c r="C45" s="2">
        <v>1001</v>
      </c>
      <c r="D45" s="3">
        <v>44083</v>
      </c>
      <c r="E45" s="4" t="s">
        <v>10</v>
      </c>
      <c r="F45" s="1">
        <v>1527</v>
      </c>
      <c r="G45" s="5">
        <v>76.350000000000009</v>
      </c>
      <c r="H45" s="29">
        <f>VLOOKUP(MAIN_TABLE[[#This Row],[Product Code]],Prod_Master[[#All],[Product Code]:[PRICE]],4,)</f>
        <v>0.12</v>
      </c>
      <c r="I45" s="30">
        <f>VLOOKUP(MAIN_TABLE[[#This Row],[Product Code]],Prod_Master[[#All],[Product Code]:[PRICE]],5,)</f>
        <v>45</v>
      </c>
      <c r="J45" s="30">
        <f t="shared" si="2"/>
        <v>68715</v>
      </c>
      <c r="K45" s="30">
        <f>MAIN_TABLE[[#This Row],[Sales (Before Tax)]]-MAIN_TABLE[[#This Row],[Discount]]</f>
        <v>68638.649999999994</v>
      </c>
      <c r="L45" s="31">
        <f>VLOOKUP(MAIN_TABLE[[#This Row],[Product Code]],Prod_Master[[#All],[Product Code]:[PRICE]],3,)</f>
        <v>5542</v>
      </c>
      <c r="M45" s="32" t="str">
        <f>VLOOKUP(MAIN_TABLE[[#This Row],[Product Code]],Prod_Master[[#All],[Product Code]:[PRICE]],2,)</f>
        <v>Oil</v>
      </c>
      <c r="N45" s="32" t="str">
        <f>IF(ISBLANK(MAIN_TABLE[[#This Row],[GST Number]]),"No GST Number Available",VLOOKUP(LEFT(MAIN_TABLE[[#This Row],[GST Number]],2)*1,Table1[],2,))</f>
        <v>DADRA AND NAGAR HAVELI AND DAMAN AND DIU (NEWLY MERGED UT)</v>
      </c>
      <c r="O45" s="32">
        <f>IF(MAIN_TABLE[[#This Row],[Supplier State]]=MAIN_TABLE[[#This Row],[Destination State Name]],0,MAIN_TABLE[[#This Row],[Taxable Value]]*MAIN_TABLE[[#This Row],[GST Rate]])</f>
        <v>8236.637999999999</v>
      </c>
      <c r="P45" s="32">
        <f>IF(MAIN_TABLE[[#This Row],[Supplier State]]&lt;&gt;MAIN_TABLE[[#This Row],[Destination State Name]],0,(MAIN_TABLE[[#This Row],[Taxable Value]]*MAIN_TABLE[[#This Row],[GST Rate]])/2)</f>
        <v>0</v>
      </c>
      <c r="Q45" s="32">
        <f>IF(MAIN_TABLE[[#This Row],[Supplier State]]&lt;&gt;MAIN_TABLE[[#This Row],[Destination State Name]],0,(MAIN_TABLE[[#This Row],[Taxable Value]]*MAIN_TABLE[[#This Row],[GST Rate]])/2)</f>
        <v>0</v>
      </c>
      <c r="R45" s="33">
        <f>SUM(MAIN_TABLE[[#This Row],[IGST]:[SGST]])</f>
        <v>8236.637999999999</v>
      </c>
      <c r="S4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5" s="32" t="str">
        <f>IFERROR(VLOOKUP(MAIN_TABLE[[#This Row],[GST Number]],Backend!L:M,2,),"")</f>
        <v>M/S BIHARIJI CONTANERS PRIVATE LIMITED</v>
      </c>
    </row>
    <row r="46" spans="1:20" x14ac:dyDescent="0.3">
      <c r="A46" s="18" t="s">
        <v>8</v>
      </c>
      <c r="B46" s="1" t="s">
        <v>241</v>
      </c>
      <c r="C46" s="2">
        <v>1004</v>
      </c>
      <c r="D46" s="3">
        <v>44083</v>
      </c>
      <c r="E46" s="4" t="s">
        <v>10</v>
      </c>
      <c r="F46" s="1">
        <v>2151</v>
      </c>
      <c r="G46" s="5">
        <v>107.55000000000001</v>
      </c>
      <c r="H46" s="29">
        <f>VLOOKUP(MAIN_TABLE[[#This Row],[Product Code]],Prod_Master[[#All],[Product Code]:[PRICE]],4,)</f>
        <v>0.28000000000000003</v>
      </c>
      <c r="I46" s="30">
        <f>VLOOKUP(MAIN_TABLE[[#This Row],[Product Code]],Prod_Master[[#All],[Product Code]:[PRICE]],5,)</f>
        <v>80</v>
      </c>
      <c r="J46" s="30">
        <f t="shared" si="2"/>
        <v>172080</v>
      </c>
      <c r="K46" s="30">
        <f>MAIN_TABLE[[#This Row],[Sales (Before Tax)]]-MAIN_TABLE[[#This Row],[Discount]]</f>
        <v>171972.45</v>
      </c>
      <c r="L46" s="31">
        <f>VLOOKUP(MAIN_TABLE[[#This Row],[Product Code]],Prod_Master[[#All],[Product Code]:[PRICE]],3,)</f>
        <v>8462</v>
      </c>
      <c r="M46" s="32" t="str">
        <f>VLOOKUP(MAIN_TABLE[[#This Row],[Product Code]],Prod_Master[[#All],[Product Code]:[PRICE]],2,)</f>
        <v>Beverage</v>
      </c>
      <c r="N46" s="32" t="str">
        <f>IF(ISBLANK(MAIN_TABLE[[#This Row],[GST Number]]),"No GST Number Available",VLOOKUP(LEFT(MAIN_TABLE[[#This Row],[GST Number]],2)*1,Table1[],2,))</f>
        <v>DADRA AND NAGAR HAVELI AND DAMAN AND DIU (NEWLY MERGED UT)</v>
      </c>
      <c r="O46" s="32">
        <f>IF(MAIN_TABLE[[#This Row],[Supplier State]]=MAIN_TABLE[[#This Row],[Destination State Name]],0,MAIN_TABLE[[#This Row],[Taxable Value]]*MAIN_TABLE[[#This Row],[GST Rate]])</f>
        <v>48152.286000000007</v>
      </c>
      <c r="P46" s="32">
        <f>IF(MAIN_TABLE[[#This Row],[Supplier State]]&lt;&gt;MAIN_TABLE[[#This Row],[Destination State Name]],0,(MAIN_TABLE[[#This Row],[Taxable Value]]*MAIN_TABLE[[#This Row],[GST Rate]])/2)</f>
        <v>0</v>
      </c>
      <c r="Q46" s="32">
        <f>IF(MAIN_TABLE[[#This Row],[Supplier State]]&lt;&gt;MAIN_TABLE[[#This Row],[Destination State Name]],0,(MAIN_TABLE[[#This Row],[Taxable Value]]*MAIN_TABLE[[#This Row],[GST Rate]])/2)</f>
        <v>0</v>
      </c>
      <c r="R46" s="33">
        <f>SUM(MAIN_TABLE[[#This Row],[IGST]:[SGST]])</f>
        <v>48152.286000000007</v>
      </c>
      <c r="S4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6" s="32" t="str">
        <f>IFERROR(VLOOKUP(MAIN_TABLE[[#This Row],[GST Number]],Backend!L:M,2,),"")</f>
        <v>M/S BIHARIJI CONTANERS PRIVATE LIMITED</v>
      </c>
    </row>
    <row r="47" spans="1:20" x14ac:dyDescent="0.3">
      <c r="A47" s="18" t="s">
        <v>8</v>
      </c>
      <c r="B47" s="1" t="s">
        <v>241</v>
      </c>
      <c r="C47" s="2">
        <v>1004</v>
      </c>
      <c r="D47" s="3">
        <v>44177</v>
      </c>
      <c r="E47" s="4" t="s">
        <v>10</v>
      </c>
      <c r="F47" s="1">
        <v>1817</v>
      </c>
      <c r="G47" s="5">
        <v>90.850000000000009</v>
      </c>
      <c r="H47" s="29">
        <f>VLOOKUP(MAIN_TABLE[[#This Row],[Product Code]],Prod_Master[[#All],[Product Code]:[PRICE]],4,)</f>
        <v>0.28000000000000003</v>
      </c>
      <c r="I47" s="30">
        <f>VLOOKUP(MAIN_TABLE[[#This Row],[Product Code]],Prod_Master[[#All],[Product Code]:[PRICE]],5,)</f>
        <v>80</v>
      </c>
      <c r="J47" s="30">
        <f t="shared" si="2"/>
        <v>145360</v>
      </c>
      <c r="K47" s="30">
        <f>MAIN_TABLE[[#This Row],[Sales (Before Tax)]]-MAIN_TABLE[[#This Row],[Discount]]</f>
        <v>145269.15</v>
      </c>
      <c r="L47" s="31">
        <f>VLOOKUP(MAIN_TABLE[[#This Row],[Product Code]],Prod_Master[[#All],[Product Code]:[PRICE]],3,)</f>
        <v>8462</v>
      </c>
      <c r="M47" s="32" t="str">
        <f>VLOOKUP(MAIN_TABLE[[#This Row],[Product Code]],Prod_Master[[#All],[Product Code]:[PRICE]],2,)</f>
        <v>Beverage</v>
      </c>
      <c r="N47" s="32" t="str">
        <f>IF(ISBLANK(MAIN_TABLE[[#This Row],[GST Number]]),"No GST Number Available",VLOOKUP(LEFT(MAIN_TABLE[[#This Row],[GST Number]],2)*1,Table1[],2,))</f>
        <v>DADRA AND NAGAR HAVELI AND DAMAN AND DIU (NEWLY MERGED UT)</v>
      </c>
      <c r="O47" s="32">
        <f>IF(MAIN_TABLE[[#This Row],[Supplier State]]=MAIN_TABLE[[#This Row],[Destination State Name]],0,MAIN_TABLE[[#This Row],[Taxable Value]]*MAIN_TABLE[[#This Row],[GST Rate]])</f>
        <v>40675.362000000001</v>
      </c>
      <c r="P47" s="32">
        <f>IF(MAIN_TABLE[[#This Row],[Supplier State]]&lt;&gt;MAIN_TABLE[[#This Row],[Destination State Name]],0,(MAIN_TABLE[[#This Row],[Taxable Value]]*MAIN_TABLE[[#This Row],[GST Rate]])/2)</f>
        <v>0</v>
      </c>
      <c r="Q47" s="32">
        <f>IF(MAIN_TABLE[[#This Row],[Supplier State]]&lt;&gt;MAIN_TABLE[[#This Row],[Destination State Name]],0,(MAIN_TABLE[[#This Row],[Taxable Value]]*MAIN_TABLE[[#This Row],[GST Rate]])/2)</f>
        <v>0</v>
      </c>
      <c r="R47" s="33">
        <f>SUM(MAIN_TABLE[[#This Row],[IGST]:[SGST]])</f>
        <v>40675.362000000001</v>
      </c>
      <c r="S4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7" s="32" t="str">
        <f>IFERROR(VLOOKUP(MAIN_TABLE[[#This Row],[GST Number]],Backend!L:M,2,),"")</f>
        <v>M/S BIHARIJI CONTANERS PRIVATE LIMITED</v>
      </c>
    </row>
    <row r="48" spans="1:20" x14ac:dyDescent="0.3">
      <c r="A48" s="18" t="s">
        <v>8</v>
      </c>
      <c r="B48" s="1" t="s">
        <v>241</v>
      </c>
      <c r="C48" s="2">
        <v>1001</v>
      </c>
      <c r="D48" s="3">
        <v>43863</v>
      </c>
      <c r="E48" s="4" t="s">
        <v>10</v>
      </c>
      <c r="F48" s="1">
        <v>2750</v>
      </c>
      <c r="G48" s="5">
        <v>137.5</v>
      </c>
      <c r="H48" s="29">
        <f>VLOOKUP(MAIN_TABLE[[#This Row],[Product Code]],Prod_Master[[#All],[Product Code]:[PRICE]],4,)</f>
        <v>0.12</v>
      </c>
      <c r="I48" s="30">
        <f>VLOOKUP(MAIN_TABLE[[#This Row],[Product Code]],Prod_Master[[#All],[Product Code]:[PRICE]],5,)</f>
        <v>45</v>
      </c>
      <c r="J48" s="30">
        <f t="shared" si="2"/>
        <v>123750</v>
      </c>
      <c r="K48" s="30">
        <f>MAIN_TABLE[[#This Row],[Sales (Before Tax)]]-MAIN_TABLE[[#This Row],[Discount]]</f>
        <v>123612.5</v>
      </c>
      <c r="L48" s="31">
        <f>VLOOKUP(MAIN_TABLE[[#This Row],[Product Code]],Prod_Master[[#All],[Product Code]:[PRICE]],3,)</f>
        <v>5542</v>
      </c>
      <c r="M48" s="32" t="str">
        <f>VLOOKUP(MAIN_TABLE[[#This Row],[Product Code]],Prod_Master[[#All],[Product Code]:[PRICE]],2,)</f>
        <v>Oil</v>
      </c>
      <c r="N48" s="32" t="str">
        <f>IF(ISBLANK(MAIN_TABLE[[#This Row],[GST Number]]),"No GST Number Available",VLOOKUP(LEFT(MAIN_TABLE[[#This Row],[GST Number]],2)*1,Table1[],2,))</f>
        <v>DADRA AND NAGAR HAVELI AND DAMAN AND DIU (NEWLY MERGED UT)</v>
      </c>
      <c r="O48" s="32">
        <f>IF(MAIN_TABLE[[#This Row],[Supplier State]]=MAIN_TABLE[[#This Row],[Destination State Name]],0,MAIN_TABLE[[#This Row],[Taxable Value]]*MAIN_TABLE[[#This Row],[GST Rate]])</f>
        <v>14833.5</v>
      </c>
      <c r="P48" s="32">
        <f>IF(MAIN_TABLE[[#This Row],[Supplier State]]&lt;&gt;MAIN_TABLE[[#This Row],[Destination State Name]],0,(MAIN_TABLE[[#This Row],[Taxable Value]]*MAIN_TABLE[[#This Row],[GST Rate]])/2)</f>
        <v>0</v>
      </c>
      <c r="Q48" s="32">
        <f>IF(MAIN_TABLE[[#This Row],[Supplier State]]&lt;&gt;MAIN_TABLE[[#This Row],[Destination State Name]],0,(MAIN_TABLE[[#This Row],[Taxable Value]]*MAIN_TABLE[[#This Row],[GST Rate]])/2)</f>
        <v>0</v>
      </c>
      <c r="R48" s="33">
        <f>SUM(MAIN_TABLE[[#This Row],[IGST]:[SGST]])</f>
        <v>14833.5</v>
      </c>
      <c r="S4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8" s="32" t="str">
        <f>IFERROR(VLOOKUP(MAIN_TABLE[[#This Row],[GST Number]],Backend!L:M,2,),"")</f>
        <v>M/S BIHARIJI CONTANERS PRIVATE LIMITED</v>
      </c>
    </row>
    <row r="49" spans="1:20" x14ac:dyDescent="0.3">
      <c r="A49" s="18" t="s">
        <v>8</v>
      </c>
      <c r="B49" s="1" t="s">
        <v>9</v>
      </c>
      <c r="C49" s="2">
        <v>1210</v>
      </c>
      <c r="D49" s="3">
        <v>43925</v>
      </c>
      <c r="E49" s="4" t="s">
        <v>10</v>
      </c>
      <c r="F49" s="1">
        <v>1953</v>
      </c>
      <c r="G49" s="5">
        <v>97.65</v>
      </c>
      <c r="H49" s="29">
        <f>VLOOKUP(MAIN_TABLE[[#This Row],[Product Code]],Prod_Master[[#All],[Product Code]:[PRICE]],4,)</f>
        <v>0.12</v>
      </c>
      <c r="I49" s="30">
        <f>VLOOKUP(MAIN_TABLE[[#This Row],[Product Code]],Prod_Master[[#All],[Product Code]:[PRICE]],5,)</f>
        <v>120</v>
      </c>
      <c r="J49" s="30">
        <f t="shared" si="2"/>
        <v>234360</v>
      </c>
      <c r="K49" s="30">
        <f>MAIN_TABLE[[#This Row],[Sales (Before Tax)]]-MAIN_TABLE[[#This Row],[Discount]]</f>
        <v>234262.35</v>
      </c>
      <c r="L49" s="31">
        <f>VLOOKUP(MAIN_TABLE[[#This Row],[Product Code]],Prod_Master[[#All],[Product Code]:[PRICE]],3,)</f>
        <v>5524</v>
      </c>
      <c r="M49" s="32" t="str">
        <f>VLOOKUP(MAIN_TABLE[[#This Row],[Product Code]],Prod_Master[[#All],[Product Code]:[PRICE]],2,)</f>
        <v>Juice</v>
      </c>
      <c r="N49" s="32" t="str">
        <f>IF(ISBLANK(MAIN_TABLE[[#This Row],[GST Number]]),"No GST Number Available",VLOOKUP(LEFT(MAIN_TABLE[[#This Row],[GST Number]],2)*1,Table1[],2,))</f>
        <v>ANDHRA PRADESH(BEFORE DIVISION)</v>
      </c>
      <c r="O49" s="32">
        <f>IF(MAIN_TABLE[[#This Row],[Supplier State]]=MAIN_TABLE[[#This Row],[Destination State Name]],0,MAIN_TABLE[[#This Row],[Taxable Value]]*MAIN_TABLE[[#This Row],[GST Rate]])</f>
        <v>28111.482</v>
      </c>
      <c r="P49" s="32">
        <f>IF(MAIN_TABLE[[#This Row],[Supplier State]]&lt;&gt;MAIN_TABLE[[#This Row],[Destination State Name]],0,(MAIN_TABLE[[#This Row],[Taxable Value]]*MAIN_TABLE[[#This Row],[GST Rate]])/2)</f>
        <v>0</v>
      </c>
      <c r="Q49" s="32">
        <f>IF(MAIN_TABLE[[#This Row],[Supplier State]]&lt;&gt;MAIN_TABLE[[#This Row],[Destination State Name]],0,(MAIN_TABLE[[#This Row],[Taxable Value]]*MAIN_TABLE[[#This Row],[GST Rate]])/2)</f>
        <v>0</v>
      </c>
      <c r="R49" s="33">
        <f>SUM(MAIN_TABLE[[#This Row],[IGST]:[SGST]])</f>
        <v>28111.482</v>
      </c>
      <c r="S4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9" s="32" t="str">
        <f>IFERROR(VLOOKUP(MAIN_TABLE[[#This Row],[GST Number]],Backend!L:M,2,),"")</f>
        <v>RAJ RAJESHWARI SALES &amp; SERVICES</v>
      </c>
    </row>
    <row r="50" spans="1:20" x14ac:dyDescent="0.3">
      <c r="A50" s="18" t="s">
        <v>8</v>
      </c>
      <c r="B50" s="1" t="s">
        <v>11</v>
      </c>
      <c r="C50" s="2">
        <v>1008</v>
      </c>
      <c r="D50" s="3">
        <v>43925</v>
      </c>
      <c r="E50" s="4" t="s">
        <v>10</v>
      </c>
      <c r="F50" s="1">
        <v>4219.5</v>
      </c>
      <c r="G50" s="5">
        <v>210.97500000000002</v>
      </c>
      <c r="H50" s="29">
        <f>VLOOKUP(MAIN_TABLE[[#This Row],[Product Code]],Prod_Master[[#All],[Product Code]:[PRICE]],4,)</f>
        <v>0.12</v>
      </c>
      <c r="I50" s="30">
        <f>VLOOKUP(MAIN_TABLE[[#This Row],[Product Code]],Prod_Master[[#All],[Product Code]:[PRICE]],5,)</f>
        <v>90</v>
      </c>
      <c r="J50" s="30">
        <f t="shared" si="2"/>
        <v>379755</v>
      </c>
      <c r="K50" s="30">
        <f>MAIN_TABLE[[#This Row],[Sales (Before Tax)]]-MAIN_TABLE[[#This Row],[Discount]]</f>
        <v>379544.02500000002</v>
      </c>
      <c r="L50" s="31">
        <f>VLOOKUP(MAIN_TABLE[[#This Row],[Product Code]],Prod_Master[[#All],[Product Code]:[PRICE]],3,)</f>
        <v>4975</v>
      </c>
      <c r="M50" s="32" t="str">
        <f>VLOOKUP(MAIN_TABLE[[#This Row],[Product Code]],Prod_Master[[#All],[Product Code]:[PRICE]],2,)</f>
        <v>Soap</v>
      </c>
      <c r="N50" s="32" t="str">
        <f>IF(ISBLANK(MAIN_TABLE[[#This Row],[GST Number]]),"No GST Number Available",VLOOKUP(LEFT(MAIN_TABLE[[#This Row],[GST Number]],2)*1,Table1[],2,))</f>
        <v>WEST BENGAL</v>
      </c>
      <c r="O50" s="32">
        <f>IF(MAIN_TABLE[[#This Row],[Supplier State]]=MAIN_TABLE[[#This Row],[Destination State Name]],0,MAIN_TABLE[[#This Row],[Taxable Value]]*MAIN_TABLE[[#This Row],[GST Rate]])</f>
        <v>45545.283000000003</v>
      </c>
      <c r="P50" s="32">
        <f>IF(MAIN_TABLE[[#This Row],[Supplier State]]&lt;&gt;MAIN_TABLE[[#This Row],[Destination State Name]],0,(MAIN_TABLE[[#This Row],[Taxable Value]]*MAIN_TABLE[[#This Row],[GST Rate]])/2)</f>
        <v>0</v>
      </c>
      <c r="Q50" s="32">
        <f>IF(MAIN_TABLE[[#This Row],[Supplier State]]&lt;&gt;MAIN_TABLE[[#This Row],[Destination State Name]],0,(MAIN_TABLE[[#This Row],[Taxable Value]]*MAIN_TABLE[[#This Row],[GST Rate]])/2)</f>
        <v>0</v>
      </c>
      <c r="R50" s="33">
        <f>SUM(MAIN_TABLE[[#This Row],[IGST]:[SGST]])</f>
        <v>45545.283000000003</v>
      </c>
      <c r="S5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0" s="32" t="str">
        <f>IFERROR(VLOOKUP(MAIN_TABLE[[#This Row],[GST Number]],Backend!L:M,2,),"")</f>
        <v>COMPAC INDUSTRIES INDIA LIMITED</v>
      </c>
    </row>
    <row r="51" spans="1:20" x14ac:dyDescent="0.3">
      <c r="A51" s="18" t="s">
        <v>8</v>
      </c>
      <c r="B51" s="1" t="s">
        <v>12</v>
      </c>
      <c r="C51" s="2">
        <v>1004</v>
      </c>
      <c r="D51" s="3">
        <v>43988</v>
      </c>
      <c r="E51" s="4" t="s">
        <v>10</v>
      </c>
      <c r="F51" s="1">
        <v>1899</v>
      </c>
      <c r="G51" s="5">
        <v>94.95</v>
      </c>
      <c r="H51" s="29">
        <f>VLOOKUP(MAIN_TABLE[[#This Row],[Product Code]],Prod_Master[[#All],[Product Code]:[PRICE]],4,)</f>
        <v>0.28000000000000003</v>
      </c>
      <c r="I51" s="30">
        <f>VLOOKUP(MAIN_TABLE[[#This Row],[Product Code]],Prod_Master[[#All],[Product Code]:[PRICE]],5,)</f>
        <v>80</v>
      </c>
      <c r="J51" s="30">
        <f t="shared" si="2"/>
        <v>151920</v>
      </c>
      <c r="K51" s="30">
        <f>MAIN_TABLE[[#This Row],[Sales (Before Tax)]]-MAIN_TABLE[[#This Row],[Discount]]</f>
        <v>151825.04999999999</v>
      </c>
      <c r="L51" s="31">
        <f>VLOOKUP(MAIN_TABLE[[#This Row],[Product Code]],Prod_Master[[#All],[Product Code]:[PRICE]],3,)</f>
        <v>8462</v>
      </c>
      <c r="M51" s="32" t="str">
        <f>VLOOKUP(MAIN_TABLE[[#This Row],[Product Code]],Prod_Master[[#All],[Product Code]:[PRICE]],2,)</f>
        <v>Beverage</v>
      </c>
      <c r="N51" s="32" t="str">
        <f>IF(ISBLANK(MAIN_TABLE[[#This Row],[GST Number]]),"No GST Number Available",VLOOKUP(LEFT(MAIN_TABLE[[#This Row],[GST Number]],2)*1,Table1[],2,))</f>
        <v>ARUNACHAL PRADESH</v>
      </c>
      <c r="O51" s="32">
        <f>IF(MAIN_TABLE[[#This Row],[Supplier State]]=MAIN_TABLE[[#This Row],[Destination State Name]],0,MAIN_TABLE[[#This Row],[Taxable Value]]*MAIN_TABLE[[#This Row],[GST Rate]])</f>
        <v>42511.014000000003</v>
      </c>
      <c r="P51" s="32">
        <f>IF(MAIN_TABLE[[#This Row],[Supplier State]]&lt;&gt;MAIN_TABLE[[#This Row],[Destination State Name]],0,(MAIN_TABLE[[#This Row],[Taxable Value]]*MAIN_TABLE[[#This Row],[GST Rate]])/2)</f>
        <v>0</v>
      </c>
      <c r="Q51" s="32">
        <f>IF(MAIN_TABLE[[#This Row],[Supplier State]]&lt;&gt;MAIN_TABLE[[#This Row],[Destination State Name]],0,(MAIN_TABLE[[#This Row],[Taxable Value]]*MAIN_TABLE[[#This Row],[GST Rate]])/2)</f>
        <v>0</v>
      </c>
      <c r="R51" s="33">
        <f>SUM(MAIN_TABLE[[#This Row],[IGST]:[SGST]])</f>
        <v>42511.014000000003</v>
      </c>
      <c r="S5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1" s="32" t="str">
        <f>IFERROR(VLOOKUP(MAIN_TABLE[[#This Row],[GST Number]],Backend!L:M,2,),"")</f>
        <v>HIND VALVES</v>
      </c>
    </row>
    <row r="52" spans="1:20" x14ac:dyDescent="0.3">
      <c r="A52" s="18" t="s">
        <v>8</v>
      </c>
      <c r="B52" s="1" t="s">
        <v>13</v>
      </c>
      <c r="C52" s="2">
        <v>1001</v>
      </c>
      <c r="D52" s="3">
        <v>44019</v>
      </c>
      <c r="E52" s="4" t="s">
        <v>10</v>
      </c>
      <c r="F52" s="1">
        <v>1686</v>
      </c>
      <c r="G52" s="5">
        <v>84.300000000000011</v>
      </c>
      <c r="H52" s="29">
        <f>VLOOKUP(MAIN_TABLE[[#This Row],[Product Code]],Prod_Master[[#All],[Product Code]:[PRICE]],4,)</f>
        <v>0.12</v>
      </c>
      <c r="I52" s="30">
        <f>VLOOKUP(MAIN_TABLE[[#This Row],[Product Code]],Prod_Master[[#All],[Product Code]:[PRICE]],5,)</f>
        <v>45</v>
      </c>
      <c r="J52" s="30">
        <f t="shared" si="2"/>
        <v>75870</v>
      </c>
      <c r="K52" s="30">
        <f>MAIN_TABLE[[#This Row],[Sales (Before Tax)]]-MAIN_TABLE[[#This Row],[Discount]]</f>
        <v>75785.7</v>
      </c>
      <c r="L52" s="31">
        <f>VLOOKUP(MAIN_TABLE[[#This Row],[Product Code]],Prod_Master[[#All],[Product Code]:[PRICE]],3,)</f>
        <v>5542</v>
      </c>
      <c r="M52" s="32" t="str">
        <f>VLOOKUP(MAIN_TABLE[[#This Row],[Product Code]],Prod_Master[[#All],[Product Code]:[PRICE]],2,)</f>
        <v>Oil</v>
      </c>
      <c r="N52" s="32" t="str">
        <f>IF(ISBLANK(MAIN_TABLE[[#This Row],[GST Number]]),"No GST Number Available",VLOOKUP(LEFT(MAIN_TABLE[[#This Row],[GST Number]],2)*1,Table1[],2,))</f>
        <v>ASSAM</v>
      </c>
      <c r="O52" s="32">
        <f>IF(MAIN_TABLE[[#This Row],[Supplier State]]=MAIN_TABLE[[#This Row],[Destination State Name]],0,MAIN_TABLE[[#This Row],[Taxable Value]]*MAIN_TABLE[[#This Row],[GST Rate]])</f>
        <v>9094.2839999999997</v>
      </c>
      <c r="P52" s="32">
        <f>IF(MAIN_TABLE[[#This Row],[Supplier State]]&lt;&gt;MAIN_TABLE[[#This Row],[Destination State Name]],0,(MAIN_TABLE[[#This Row],[Taxable Value]]*MAIN_TABLE[[#This Row],[GST Rate]])/2)</f>
        <v>0</v>
      </c>
      <c r="Q52" s="32">
        <f>IF(MAIN_TABLE[[#This Row],[Supplier State]]&lt;&gt;MAIN_TABLE[[#This Row],[Destination State Name]],0,(MAIN_TABLE[[#This Row],[Taxable Value]]*MAIN_TABLE[[#This Row],[GST Rate]])/2)</f>
        <v>0</v>
      </c>
      <c r="R52" s="33">
        <f>SUM(MAIN_TABLE[[#This Row],[IGST]:[SGST]])</f>
        <v>9094.2839999999997</v>
      </c>
      <c r="S5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2" s="32" t="str">
        <f>IFERROR(VLOOKUP(MAIN_TABLE[[#This Row],[GST Number]],Backend!L:M,2,),"")</f>
        <v>CHADHA  INDUSTRIES  PRIVATE  LIMITED</v>
      </c>
    </row>
    <row r="53" spans="1:20" x14ac:dyDescent="0.3">
      <c r="A53" s="18" t="s">
        <v>8</v>
      </c>
      <c r="B53" s="1" t="s">
        <v>9</v>
      </c>
      <c r="C53" s="2">
        <v>1210</v>
      </c>
      <c r="D53" s="3">
        <v>44051</v>
      </c>
      <c r="E53" s="4" t="s">
        <v>10</v>
      </c>
      <c r="F53" s="1">
        <v>2141</v>
      </c>
      <c r="G53" s="5">
        <v>107.05000000000001</v>
      </c>
      <c r="H53" s="29">
        <f>VLOOKUP(MAIN_TABLE[[#This Row],[Product Code]],Prod_Master[[#All],[Product Code]:[PRICE]],4,)</f>
        <v>0.12</v>
      </c>
      <c r="I53" s="30">
        <f>VLOOKUP(MAIN_TABLE[[#This Row],[Product Code]],Prod_Master[[#All],[Product Code]:[PRICE]],5,)</f>
        <v>120</v>
      </c>
      <c r="J53" s="30">
        <f t="shared" si="2"/>
        <v>256920</v>
      </c>
      <c r="K53" s="30">
        <f>MAIN_TABLE[[#This Row],[Sales (Before Tax)]]-MAIN_TABLE[[#This Row],[Discount]]</f>
        <v>256812.95</v>
      </c>
      <c r="L53" s="31">
        <f>VLOOKUP(MAIN_TABLE[[#This Row],[Product Code]],Prod_Master[[#All],[Product Code]:[PRICE]],3,)</f>
        <v>5524</v>
      </c>
      <c r="M53" s="32" t="str">
        <f>VLOOKUP(MAIN_TABLE[[#This Row],[Product Code]],Prod_Master[[#All],[Product Code]:[PRICE]],2,)</f>
        <v>Juice</v>
      </c>
      <c r="N53" s="32" t="str">
        <f>IF(ISBLANK(MAIN_TABLE[[#This Row],[GST Number]]),"No GST Number Available",VLOOKUP(LEFT(MAIN_TABLE[[#This Row],[GST Number]],2)*1,Table1[],2,))</f>
        <v>ANDHRA PRADESH(BEFORE DIVISION)</v>
      </c>
      <c r="O53" s="32">
        <f>IF(MAIN_TABLE[[#This Row],[Supplier State]]=MAIN_TABLE[[#This Row],[Destination State Name]],0,MAIN_TABLE[[#This Row],[Taxable Value]]*MAIN_TABLE[[#This Row],[GST Rate]])</f>
        <v>30817.554</v>
      </c>
      <c r="P53" s="32">
        <f>IF(MAIN_TABLE[[#This Row],[Supplier State]]&lt;&gt;MAIN_TABLE[[#This Row],[Destination State Name]],0,(MAIN_TABLE[[#This Row],[Taxable Value]]*MAIN_TABLE[[#This Row],[GST Rate]])/2)</f>
        <v>0</v>
      </c>
      <c r="Q53" s="32">
        <f>IF(MAIN_TABLE[[#This Row],[Supplier State]]&lt;&gt;MAIN_TABLE[[#This Row],[Destination State Name]],0,(MAIN_TABLE[[#This Row],[Taxable Value]]*MAIN_TABLE[[#This Row],[GST Rate]])/2)</f>
        <v>0</v>
      </c>
      <c r="R53" s="33">
        <f>SUM(MAIN_TABLE[[#This Row],[IGST]:[SGST]])</f>
        <v>30817.554</v>
      </c>
      <c r="S5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3" s="32" t="str">
        <f>IFERROR(VLOOKUP(MAIN_TABLE[[#This Row],[GST Number]],Backend!L:M,2,),"")</f>
        <v>RAJ RAJESHWARI SALES &amp; SERVICES</v>
      </c>
    </row>
    <row r="54" spans="1:20" x14ac:dyDescent="0.3">
      <c r="A54" s="18" t="s">
        <v>8</v>
      </c>
      <c r="B54" s="1" t="s">
        <v>11</v>
      </c>
      <c r="C54" s="2">
        <v>1001</v>
      </c>
      <c r="D54" s="3">
        <v>44114</v>
      </c>
      <c r="E54" s="4" t="s">
        <v>10</v>
      </c>
      <c r="F54" s="1">
        <v>1143</v>
      </c>
      <c r="G54" s="5">
        <v>57.150000000000006</v>
      </c>
      <c r="H54" s="29">
        <f>VLOOKUP(MAIN_TABLE[[#This Row],[Product Code]],Prod_Master[[#All],[Product Code]:[PRICE]],4,)</f>
        <v>0.12</v>
      </c>
      <c r="I54" s="30">
        <f>VLOOKUP(MAIN_TABLE[[#This Row],[Product Code]],Prod_Master[[#All],[Product Code]:[PRICE]],5,)</f>
        <v>45</v>
      </c>
      <c r="J54" s="30">
        <f t="shared" si="2"/>
        <v>51435</v>
      </c>
      <c r="K54" s="30">
        <f>MAIN_TABLE[[#This Row],[Sales (Before Tax)]]-MAIN_TABLE[[#This Row],[Discount]]</f>
        <v>51377.85</v>
      </c>
      <c r="L54" s="31">
        <f>VLOOKUP(MAIN_TABLE[[#This Row],[Product Code]],Prod_Master[[#All],[Product Code]:[PRICE]],3,)</f>
        <v>5542</v>
      </c>
      <c r="M54" s="32" t="str">
        <f>VLOOKUP(MAIN_TABLE[[#This Row],[Product Code]],Prod_Master[[#All],[Product Code]:[PRICE]],2,)</f>
        <v>Oil</v>
      </c>
      <c r="N54" s="32" t="str">
        <f>IF(ISBLANK(MAIN_TABLE[[#This Row],[GST Number]]),"No GST Number Available",VLOOKUP(LEFT(MAIN_TABLE[[#This Row],[GST Number]],2)*1,Table1[],2,))</f>
        <v>WEST BENGAL</v>
      </c>
      <c r="O54" s="32">
        <f>IF(MAIN_TABLE[[#This Row],[Supplier State]]=MAIN_TABLE[[#This Row],[Destination State Name]],0,MAIN_TABLE[[#This Row],[Taxable Value]]*MAIN_TABLE[[#This Row],[GST Rate]])</f>
        <v>6165.3419999999996</v>
      </c>
      <c r="P54" s="32">
        <f>IF(MAIN_TABLE[[#This Row],[Supplier State]]&lt;&gt;MAIN_TABLE[[#This Row],[Destination State Name]],0,(MAIN_TABLE[[#This Row],[Taxable Value]]*MAIN_TABLE[[#This Row],[GST Rate]])/2)</f>
        <v>0</v>
      </c>
      <c r="Q54" s="32">
        <f>IF(MAIN_TABLE[[#This Row],[Supplier State]]&lt;&gt;MAIN_TABLE[[#This Row],[Destination State Name]],0,(MAIN_TABLE[[#This Row],[Taxable Value]]*MAIN_TABLE[[#This Row],[GST Rate]])/2)</f>
        <v>0</v>
      </c>
      <c r="R54" s="33">
        <f>SUM(MAIN_TABLE[[#This Row],[IGST]:[SGST]])</f>
        <v>6165.3419999999996</v>
      </c>
      <c r="S5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4" s="32" t="str">
        <f>IFERROR(VLOOKUP(MAIN_TABLE[[#This Row],[GST Number]],Backend!L:M,2,),"")</f>
        <v>COMPAC INDUSTRIES INDIA LIMITED</v>
      </c>
    </row>
    <row r="55" spans="1:20" x14ac:dyDescent="0.3">
      <c r="A55" s="18" t="s">
        <v>8</v>
      </c>
      <c r="B55" s="1" t="s">
        <v>12</v>
      </c>
      <c r="C55" s="2">
        <v>1008</v>
      </c>
      <c r="D55" s="3">
        <v>44177</v>
      </c>
      <c r="E55" s="4" t="s">
        <v>10</v>
      </c>
      <c r="F55" s="1">
        <v>615</v>
      </c>
      <c r="G55" s="5">
        <v>30.75</v>
      </c>
      <c r="H55" s="29">
        <f>VLOOKUP(MAIN_TABLE[[#This Row],[Product Code]],Prod_Master[[#All],[Product Code]:[PRICE]],4,)</f>
        <v>0.12</v>
      </c>
      <c r="I55" s="30">
        <f>VLOOKUP(MAIN_TABLE[[#This Row],[Product Code]],Prod_Master[[#All],[Product Code]:[PRICE]],5,)</f>
        <v>90</v>
      </c>
      <c r="J55" s="30">
        <f t="shared" si="2"/>
        <v>55350</v>
      </c>
      <c r="K55" s="30">
        <f>MAIN_TABLE[[#This Row],[Sales (Before Tax)]]-MAIN_TABLE[[#This Row],[Discount]]</f>
        <v>55319.25</v>
      </c>
      <c r="L55" s="31">
        <f>VLOOKUP(MAIN_TABLE[[#This Row],[Product Code]],Prod_Master[[#All],[Product Code]:[PRICE]],3,)</f>
        <v>4975</v>
      </c>
      <c r="M55" s="32" t="str">
        <f>VLOOKUP(MAIN_TABLE[[#This Row],[Product Code]],Prod_Master[[#All],[Product Code]:[PRICE]],2,)</f>
        <v>Soap</v>
      </c>
      <c r="N55" s="32" t="str">
        <f>IF(ISBLANK(MAIN_TABLE[[#This Row],[GST Number]]),"No GST Number Available",VLOOKUP(LEFT(MAIN_TABLE[[#This Row],[GST Number]],2)*1,Table1[],2,))</f>
        <v>ARUNACHAL PRADESH</v>
      </c>
      <c r="O55" s="32">
        <f>IF(MAIN_TABLE[[#This Row],[Supplier State]]=MAIN_TABLE[[#This Row],[Destination State Name]],0,MAIN_TABLE[[#This Row],[Taxable Value]]*MAIN_TABLE[[#This Row],[GST Rate]])</f>
        <v>6638.3099999999995</v>
      </c>
      <c r="P55" s="32">
        <f>IF(MAIN_TABLE[[#This Row],[Supplier State]]&lt;&gt;MAIN_TABLE[[#This Row],[Destination State Name]],0,(MAIN_TABLE[[#This Row],[Taxable Value]]*MAIN_TABLE[[#This Row],[GST Rate]])/2)</f>
        <v>0</v>
      </c>
      <c r="Q55" s="32">
        <f>IF(MAIN_TABLE[[#This Row],[Supplier State]]&lt;&gt;MAIN_TABLE[[#This Row],[Destination State Name]],0,(MAIN_TABLE[[#This Row],[Taxable Value]]*MAIN_TABLE[[#This Row],[GST Rate]])/2)</f>
        <v>0</v>
      </c>
      <c r="R55" s="33">
        <f>SUM(MAIN_TABLE[[#This Row],[IGST]:[SGST]])</f>
        <v>6638.3099999999995</v>
      </c>
      <c r="S5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5" s="32" t="str">
        <f>IFERROR(VLOOKUP(MAIN_TABLE[[#This Row],[GST Number]],Backend!L:M,2,),"")</f>
        <v>HIND VALVES</v>
      </c>
    </row>
    <row r="56" spans="1:20" x14ac:dyDescent="0.3">
      <c r="A56" s="18" t="s">
        <v>8</v>
      </c>
      <c r="B56" s="1" t="s">
        <v>13</v>
      </c>
      <c r="C56" s="2">
        <v>1008</v>
      </c>
      <c r="D56" s="3">
        <v>43831</v>
      </c>
      <c r="E56" s="4" t="s">
        <v>10</v>
      </c>
      <c r="F56" s="1">
        <v>3945</v>
      </c>
      <c r="G56" s="5">
        <v>197.25</v>
      </c>
      <c r="H56" s="29">
        <f>VLOOKUP(MAIN_TABLE[[#This Row],[Product Code]],Prod_Master[[#All],[Product Code]:[PRICE]],4,)</f>
        <v>0.12</v>
      </c>
      <c r="I56" s="30">
        <f>VLOOKUP(MAIN_TABLE[[#This Row],[Product Code]],Prod_Master[[#All],[Product Code]:[PRICE]],5,)</f>
        <v>90</v>
      </c>
      <c r="J56" s="30">
        <f t="shared" si="2"/>
        <v>355050</v>
      </c>
      <c r="K56" s="30">
        <f>MAIN_TABLE[[#This Row],[Sales (Before Tax)]]-MAIN_TABLE[[#This Row],[Discount]]</f>
        <v>354852.75</v>
      </c>
      <c r="L56" s="31">
        <f>VLOOKUP(MAIN_TABLE[[#This Row],[Product Code]],Prod_Master[[#All],[Product Code]:[PRICE]],3,)</f>
        <v>4975</v>
      </c>
      <c r="M56" s="32" t="str">
        <f>VLOOKUP(MAIN_TABLE[[#This Row],[Product Code]],Prod_Master[[#All],[Product Code]:[PRICE]],2,)</f>
        <v>Soap</v>
      </c>
      <c r="N56" s="32" t="str">
        <f>IF(ISBLANK(MAIN_TABLE[[#This Row],[GST Number]]),"No GST Number Available",VLOOKUP(LEFT(MAIN_TABLE[[#This Row],[GST Number]],2)*1,Table1[],2,))</f>
        <v>ASSAM</v>
      </c>
      <c r="O56" s="32">
        <f>IF(MAIN_TABLE[[#This Row],[Supplier State]]=MAIN_TABLE[[#This Row],[Destination State Name]],0,MAIN_TABLE[[#This Row],[Taxable Value]]*MAIN_TABLE[[#This Row],[GST Rate]])</f>
        <v>42582.33</v>
      </c>
      <c r="P56" s="32">
        <f>IF(MAIN_TABLE[[#This Row],[Supplier State]]&lt;&gt;MAIN_TABLE[[#This Row],[Destination State Name]],0,(MAIN_TABLE[[#This Row],[Taxable Value]]*MAIN_TABLE[[#This Row],[GST Rate]])/2)</f>
        <v>0</v>
      </c>
      <c r="Q56" s="32">
        <f>IF(MAIN_TABLE[[#This Row],[Supplier State]]&lt;&gt;MAIN_TABLE[[#This Row],[Destination State Name]],0,(MAIN_TABLE[[#This Row],[Taxable Value]]*MAIN_TABLE[[#This Row],[GST Rate]])/2)</f>
        <v>0</v>
      </c>
      <c r="R56" s="33">
        <f>SUM(MAIN_TABLE[[#This Row],[IGST]:[SGST]])</f>
        <v>42582.33</v>
      </c>
      <c r="S5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6" s="32" t="str">
        <f>IFERROR(VLOOKUP(MAIN_TABLE[[#This Row],[GST Number]],Backend!L:M,2,),"")</f>
        <v>CHADHA  INDUSTRIES  PRIVATE  LIMITED</v>
      </c>
    </row>
    <row r="57" spans="1:20" x14ac:dyDescent="0.3">
      <c r="A57" s="18" t="s">
        <v>8</v>
      </c>
      <c r="B57" s="1" t="s">
        <v>14</v>
      </c>
      <c r="C57" s="2">
        <v>1210</v>
      </c>
      <c r="D57" s="3">
        <v>43863</v>
      </c>
      <c r="E57" s="4" t="s">
        <v>10</v>
      </c>
      <c r="F57" s="1">
        <v>2296</v>
      </c>
      <c r="G57" s="5">
        <v>114.80000000000001</v>
      </c>
      <c r="H57" s="29">
        <f>VLOOKUP(MAIN_TABLE[[#This Row],[Product Code]],Prod_Master[[#All],[Product Code]:[PRICE]],4,)</f>
        <v>0.12</v>
      </c>
      <c r="I57" s="30">
        <f>VLOOKUP(MAIN_TABLE[[#This Row],[Product Code]],Prod_Master[[#All],[Product Code]:[PRICE]],5,)</f>
        <v>120</v>
      </c>
      <c r="J57" s="30">
        <f t="shared" si="2"/>
        <v>275520</v>
      </c>
      <c r="K57" s="30">
        <f>MAIN_TABLE[[#This Row],[Sales (Before Tax)]]-MAIN_TABLE[[#This Row],[Discount]]</f>
        <v>275405.2</v>
      </c>
      <c r="L57" s="31">
        <f>VLOOKUP(MAIN_TABLE[[#This Row],[Product Code]],Prod_Master[[#All],[Product Code]:[PRICE]],3,)</f>
        <v>5524</v>
      </c>
      <c r="M57" s="32" t="str">
        <f>VLOOKUP(MAIN_TABLE[[#This Row],[Product Code]],Prod_Master[[#All],[Product Code]:[PRICE]],2,)</f>
        <v>Juice</v>
      </c>
      <c r="N57" s="32" t="str">
        <f>IF(ISBLANK(MAIN_TABLE[[#This Row],[GST Number]]),"No GST Number Available",VLOOKUP(LEFT(MAIN_TABLE[[#This Row],[GST Number]],2)*1,Table1[],2,))</f>
        <v>BIHAR</v>
      </c>
      <c r="O57" s="32">
        <f>IF(MAIN_TABLE[[#This Row],[Supplier State]]=MAIN_TABLE[[#This Row],[Destination State Name]],0,MAIN_TABLE[[#This Row],[Taxable Value]]*MAIN_TABLE[[#This Row],[GST Rate]])</f>
        <v>0</v>
      </c>
      <c r="P57" s="32">
        <f>IF(MAIN_TABLE[[#This Row],[Supplier State]]&lt;&gt;MAIN_TABLE[[#This Row],[Destination State Name]],0,(MAIN_TABLE[[#This Row],[Taxable Value]]*MAIN_TABLE[[#This Row],[GST Rate]])/2)</f>
        <v>16524.312000000002</v>
      </c>
      <c r="Q57" s="32">
        <f>IF(MAIN_TABLE[[#This Row],[Supplier State]]&lt;&gt;MAIN_TABLE[[#This Row],[Destination State Name]],0,(MAIN_TABLE[[#This Row],[Taxable Value]]*MAIN_TABLE[[#This Row],[GST Rate]])/2)</f>
        <v>16524.312000000002</v>
      </c>
      <c r="R57" s="33">
        <f>SUM(MAIN_TABLE[[#This Row],[IGST]:[SGST]])</f>
        <v>33048.624000000003</v>
      </c>
      <c r="S5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7" s="32" t="str">
        <f>IFERROR(VLOOKUP(MAIN_TABLE[[#This Row],[GST Number]],Backend!L:M,2,),"")</f>
        <v>PRABHA ELECTRONICS PVT. LTD.</v>
      </c>
    </row>
    <row r="58" spans="1:20" x14ac:dyDescent="0.3">
      <c r="A58" s="18" t="s">
        <v>8</v>
      </c>
      <c r="B58" s="1" t="s">
        <v>15</v>
      </c>
      <c r="C58" s="2">
        <v>1004</v>
      </c>
      <c r="D58" s="3">
        <v>43956</v>
      </c>
      <c r="E58" s="4" t="s">
        <v>10</v>
      </c>
      <c r="F58" s="1">
        <v>1030</v>
      </c>
      <c r="G58" s="5">
        <v>51.5</v>
      </c>
      <c r="H58" s="29">
        <f>VLOOKUP(MAIN_TABLE[[#This Row],[Product Code]],Prod_Master[[#All],[Product Code]:[PRICE]],4,)</f>
        <v>0.28000000000000003</v>
      </c>
      <c r="I58" s="30">
        <f>VLOOKUP(MAIN_TABLE[[#This Row],[Product Code]],Prod_Master[[#All],[Product Code]:[PRICE]],5,)</f>
        <v>80</v>
      </c>
      <c r="J58" s="30">
        <f t="shared" si="2"/>
        <v>82400</v>
      </c>
      <c r="K58" s="30">
        <f>MAIN_TABLE[[#This Row],[Sales (Before Tax)]]-MAIN_TABLE[[#This Row],[Discount]]</f>
        <v>82348.5</v>
      </c>
      <c r="L58" s="31">
        <f>VLOOKUP(MAIN_TABLE[[#This Row],[Product Code]],Prod_Master[[#All],[Product Code]:[PRICE]],3,)</f>
        <v>8462</v>
      </c>
      <c r="M58" s="32" t="str">
        <f>VLOOKUP(MAIN_TABLE[[#This Row],[Product Code]],Prod_Master[[#All],[Product Code]:[PRICE]],2,)</f>
        <v>Beverage</v>
      </c>
      <c r="N58" s="32" t="str">
        <f>IF(ISBLANK(MAIN_TABLE[[#This Row],[GST Number]]),"No GST Number Available",VLOOKUP(LEFT(MAIN_TABLE[[#This Row],[GST Number]],2)*1,Table1[],2,))</f>
        <v>CHATTISGARH</v>
      </c>
      <c r="O58" s="32">
        <f>IF(MAIN_TABLE[[#This Row],[Supplier State]]=MAIN_TABLE[[#This Row],[Destination State Name]],0,MAIN_TABLE[[#This Row],[Taxable Value]]*MAIN_TABLE[[#This Row],[GST Rate]])</f>
        <v>23057.58</v>
      </c>
      <c r="P58" s="32">
        <f>IF(MAIN_TABLE[[#This Row],[Supplier State]]&lt;&gt;MAIN_TABLE[[#This Row],[Destination State Name]],0,(MAIN_TABLE[[#This Row],[Taxable Value]]*MAIN_TABLE[[#This Row],[GST Rate]])/2)</f>
        <v>0</v>
      </c>
      <c r="Q58" s="32">
        <f>IF(MAIN_TABLE[[#This Row],[Supplier State]]&lt;&gt;MAIN_TABLE[[#This Row],[Destination State Name]],0,(MAIN_TABLE[[#This Row],[Taxable Value]]*MAIN_TABLE[[#This Row],[GST Rate]])/2)</f>
        <v>0</v>
      </c>
      <c r="R58" s="33">
        <f>SUM(MAIN_TABLE[[#This Row],[IGST]:[SGST]])</f>
        <v>23057.58</v>
      </c>
      <c r="S5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8" s="32" t="str">
        <f>IFERROR(VLOOKUP(MAIN_TABLE[[#This Row],[GST Number]],Backend!L:M,2,),"")</f>
        <v>CORRSONIC ENGG. &amp; NDT SERVICES</v>
      </c>
    </row>
    <row r="59" spans="1:20" x14ac:dyDescent="0.3">
      <c r="A59" s="18" t="s">
        <v>8</v>
      </c>
      <c r="B59" s="1" t="s">
        <v>240</v>
      </c>
      <c r="C59" s="2">
        <v>1004</v>
      </c>
      <c r="D59" s="3">
        <v>44146</v>
      </c>
      <c r="E59" s="4" t="s">
        <v>10</v>
      </c>
      <c r="F59" s="1">
        <v>639</v>
      </c>
      <c r="G59" s="5">
        <v>31.950000000000003</v>
      </c>
      <c r="H59" s="29">
        <f>VLOOKUP(MAIN_TABLE[[#This Row],[Product Code]],Prod_Master[[#All],[Product Code]:[PRICE]],4,)</f>
        <v>0.28000000000000003</v>
      </c>
      <c r="I59" s="30">
        <f>VLOOKUP(MAIN_TABLE[[#This Row],[Product Code]],Prod_Master[[#All],[Product Code]:[PRICE]],5,)</f>
        <v>80</v>
      </c>
      <c r="J59" s="30">
        <f t="shared" si="2"/>
        <v>51120</v>
      </c>
      <c r="K59" s="30">
        <f>MAIN_TABLE[[#This Row],[Sales (Before Tax)]]-MAIN_TABLE[[#This Row],[Discount]]</f>
        <v>51088.05</v>
      </c>
      <c r="L59" s="31">
        <f>VLOOKUP(MAIN_TABLE[[#This Row],[Product Code]],Prod_Master[[#All],[Product Code]:[PRICE]],3,)</f>
        <v>8462</v>
      </c>
      <c r="M59" s="32" t="str">
        <f>VLOOKUP(MAIN_TABLE[[#This Row],[Product Code]],Prod_Master[[#All],[Product Code]:[PRICE]],2,)</f>
        <v>Beverage</v>
      </c>
      <c r="N59" s="32" t="str">
        <f>IF(ISBLANK(MAIN_TABLE[[#This Row],[GST Number]]),"No GST Number Available",VLOOKUP(LEFT(MAIN_TABLE[[#This Row],[GST Number]],2)*1,Table1[],2,))</f>
        <v>DADRA AND NAGAR HAVELI AND DAMAN AND DIU (NEWLY MERGED UT)</v>
      </c>
      <c r="O59" s="32">
        <f>IF(MAIN_TABLE[[#This Row],[Supplier State]]=MAIN_TABLE[[#This Row],[Destination State Name]],0,MAIN_TABLE[[#This Row],[Taxable Value]]*MAIN_TABLE[[#This Row],[GST Rate]])</f>
        <v>14304.654000000002</v>
      </c>
      <c r="P59" s="32">
        <f>IF(MAIN_TABLE[[#This Row],[Supplier State]]&lt;&gt;MAIN_TABLE[[#This Row],[Destination State Name]],0,(MAIN_TABLE[[#This Row],[Taxable Value]]*MAIN_TABLE[[#This Row],[GST Rate]])/2)</f>
        <v>0</v>
      </c>
      <c r="Q59" s="32">
        <f>IF(MAIN_TABLE[[#This Row],[Supplier State]]&lt;&gt;MAIN_TABLE[[#This Row],[Destination State Name]],0,(MAIN_TABLE[[#This Row],[Taxable Value]]*MAIN_TABLE[[#This Row],[GST Rate]])/2)</f>
        <v>0</v>
      </c>
      <c r="R59" s="33">
        <f>SUM(MAIN_TABLE[[#This Row],[IGST]:[SGST]])</f>
        <v>14304.654000000002</v>
      </c>
      <c r="S5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9" s="32" t="str">
        <f>IFERROR(VLOOKUP(MAIN_TABLE[[#This Row],[GST Number]],Backend!L:M,2,),"")</f>
        <v>RELIANCE RETAIL LIMITED</v>
      </c>
    </row>
    <row r="60" spans="1:20" x14ac:dyDescent="0.3">
      <c r="A60" s="18" t="s">
        <v>8</v>
      </c>
      <c r="B60" s="1" t="s">
        <v>16</v>
      </c>
      <c r="C60" s="2">
        <v>1310</v>
      </c>
      <c r="D60" s="3">
        <v>43893</v>
      </c>
      <c r="E60" s="4" t="s">
        <v>10</v>
      </c>
      <c r="F60" s="1">
        <v>1326</v>
      </c>
      <c r="G60" s="5">
        <v>66.3</v>
      </c>
      <c r="H60" s="29">
        <f>VLOOKUP(MAIN_TABLE[[#This Row],[Product Code]],Prod_Master[[#All],[Product Code]:[PRICE]],4,)</f>
        <v>0.12</v>
      </c>
      <c r="I60" s="30">
        <f>VLOOKUP(MAIN_TABLE[[#This Row],[Product Code]],Prod_Master[[#All],[Product Code]:[PRICE]],5,)</f>
        <v>140</v>
      </c>
      <c r="J60" s="30">
        <f t="shared" si="2"/>
        <v>185640</v>
      </c>
      <c r="K60" s="30">
        <f>MAIN_TABLE[[#This Row],[Sales (Before Tax)]]-MAIN_TABLE[[#This Row],[Discount]]</f>
        <v>185573.7</v>
      </c>
      <c r="L60" s="31">
        <f>VLOOKUP(MAIN_TABLE[[#This Row],[Product Code]],Prod_Master[[#All],[Product Code]:[PRICE]],3,)</f>
        <v>5632</v>
      </c>
      <c r="M60" s="32" t="str">
        <f>VLOOKUP(MAIN_TABLE[[#This Row],[Product Code]],Prod_Master[[#All],[Product Code]:[PRICE]],2,)</f>
        <v>Shampoo</v>
      </c>
      <c r="N60" s="32" t="str">
        <f>IF(ISBLANK(MAIN_TABLE[[#This Row],[GST Number]]),"No GST Number Available",VLOOKUP(LEFT(MAIN_TABLE[[#This Row],[GST Number]],2)*1,Table1[],2,))</f>
        <v>MADHYA PRADESH</v>
      </c>
      <c r="O60" s="32">
        <f>IF(MAIN_TABLE[[#This Row],[Supplier State]]=MAIN_TABLE[[#This Row],[Destination State Name]],0,MAIN_TABLE[[#This Row],[Taxable Value]]*MAIN_TABLE[[#This Row],[GST Rate]])</f>
        <v>22268.844000000001</v>
      </c>
      <c r="P60" s="32">
        <f>IF(MAIN_TABLE[[#This Row],[Supplier State]]&lt;&gt;MAIN_TABLE[[#This Row],[Destination State Name]],0,(MAIN_TABLE[[#This Row],[Taxable Value]]*MAIN_TABLE[[#This Row],[GST Rate]])/2)</f>
        <v>0</v>
      </c>
      <c r="Q60" s="32">
        <f>IF(MAIN_TABLE[[#This Row],[Supplier State]]&lt;&gt;MAIN_TABLE[[#This Row],[Destination State Name]],0,(MAIN_TABLE[[#This Row],[Taxable Value]]*MAIN_TABLE[[#This Row],[GST Rate]])/2)</f>
        <v>0</v>
      </c>
      <c r="R60" s="33">
        <f>SUM(MAIN_TABLE[[#This Row],[IGST]:[SGST]])</f>
        <v>22268.844000000001</v>
      </c>
      <c r="S6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0" s="32" t="str">
        <f>IFERROR(VLOOKUP(MAIN_TABLE[[#This Row],[GST Number]],Backend!L:M,2,),"")</f>
        <v>PROFESSIONAL TRADERS</v>
      </c>
    </row>
    <row r="61" spans="1:20" x14ac:dyDescent="0.3">
      <c r="A61" s="18" t="s">
        <v>8</v>
      </c>
      <c r="B61" s="1" t="s">
        <v>17</v>
      </c>
      <c r="C61" s="2">
        <v>1001</v>
      </c>
      <c r="D61" s="3">
        <v>43863</v>
      </c>
      <c r="E61" s="4" t="s">
        <v>10</v>
      </c>
      <c r="F61" s="1">
        <v>1858</v>
      </c>
      <c r="G61" s="5">
        <v>92.9</v>
      </c>
      <c r="H61" s="29">
        <f>VLOOKUP(MAIN_TABLE[[#This Row],[Product Code]],Prod_Master[[#All],[Product Code]:[PRICE]],4,)</f>
        <v>0.12</v>
      </c>
      <c r="I61" s="30">
        <f>VLOOKUP(MAIN_TABLE[[#This Row],[Product Code]],Prod_Master[[#All],[Product Code]:[PRICE]],5,)</f>
        <v>45</v>
      </c>
      <c r="J61" s="30">
        <f t="shared" si="2"/>
        <v>83610</v>
      </c>
      <c r="K61" s="30">
        <f>MAIN_TABLE[[#This Row],[Sales (Before Tax)]]-MAIN_TABLE[[#This Row],[Discount]]</f>
        <v>83517.100000000006</v>
      </c>
      <c r="L61" s="31">
        <f>VLOOKUP(MAIN_TABLE[[#This Row],[Product Code]],Prod_Master[[#All],[Product Code]:[PRICE]],3,)</f>
        <v>5542</v>
      </c>
      <c r="M61" s="32" t="str">
        <f>VLOOKUP(MAIN_TABLE[[#This Row],[Product Code]],Prod_Master[[#All],[Product Code]:[PRICE]],2,)</f>
        <v>Oil</v>
      </c>
      <c r="N61" s="32" t="str">
        <f>IF(ISBLANK(MAIN_TABLE[[#This Row],[GST Number]]),"No GST Number Available",VLOOKUP(LEFT(MAIN_TABLE[[#This Row],[GST Number]],2)*1,Table1[],2,))</f>
        <v>ODISHA</v>
      </c>
      <c r="O61" s="32">
        <f>IF(MAIN_TABLE[[#This Row],[Supplier State]]=MAIN_TABLE[[#This Row],[Destination State Name]],0,MAIN_TABLE[[#This Row],[Taxable Value]]*MAIN_TABLE[[#This Row],[GST Rate]])</f>
        <v>10022.052</v>
      </c>
      <c r="P61" s="32">
        <f>IF(MAIN_TABLE[[#This Row],[Supplier State]]&lt;&gt;MAIN_TABLE[[#This Row],[Destination State Name]],0,(MAIN_TABLE[[#This Row],[Taxable Value]]*MAIN_TABLE[[#This Row],[GST Rate]])/2)</f>
        <v>0</v>
      </c>
      <c r="Q61" s="32">
        <f>IF(MAIN_TABLE[[#This Row],[Supplier State]]&lt;&gt;MAIN_TABLE[[#This Row],[Destination State Name]],0,(MAIN_TABLE[[#This Row],[Taxable Value]]*MAIN_TABLE[[#This Row],[GST Rate]])/2)</f>
        <v>0</v>
      </c>
      <c r="R61" s="33">
        <f>SUM(MAIN_TABLE[[#This Row],[IGST]:[SGST]])</f>
        <v>10022.052</v>
      </c>
      <c r="S6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1" s="32" t="str">
        <f>IFERROR(VLOOKUP(MAIN_TABLE[[#This Row],[GST Number]],Backend!L:M,2,),"")</f>
        <v>N.M.ENTERPRISES</v>
      </c>
    </row>
    <row r="62" spans="1:20" x14ac:dyDescent="0.3">
      <c r="A62" s="18" t="s">
        <v>8</v>
      </c>
      <c r="B62" s="1" t="s">
        <v>18</v>
      </c>
      <c r="C62" s="2">
        <v>1004</v>
      </c>
      <c r="D62" s="3">
        <v>43893</v>
      </c>
      <c r="E62" s="4" t="s">
        <v>10</v>
      </c>
      <c r="F62" s="1">
        <v>1210</v>
      </c>
      <c r="G62" s="5">
        <v>60.5</v>
      </c>
      <c r="H62" s="29">
        <f>VLOOKUP(MAIN_TABLE[[#This Row],[Product Code]],Prod_Master[[#All],[Product Code]:[PRICE]],4,)</f>
        <v>0.28000000000000003</v>
      </c>
      <c r="I62" s="30">
        <f>VLOOKUP(MAIN_TABLE[[#This Row],[Product Code]],Prod_Master[[#All],[Product Code]:[PRICE]],5,)</f>
        <v>80</v>
      </c>
      <c r="J62" s="30">
        <f t="shared" si="2"/>
        <v>96800</v>
      </c>
      <c r="K62" s="30">
        <f>MAIN_TABLE[[#This Row],[Sales (Before Tax)]]-MAIN_TABLE[[#This Row],[Discount]]</f>
        <v>96739.5</v>
      </c>
      <c r="L62" s="31">
        <f>VLOOKUP(MAIN_TABLE[[#This Row],[Product Code]],Prod_Master[[#All],[Product Code]:[PRICE]],3,)</f>
        <v>8462</v>
      </c>
      <c r="M62" s="32" t="str">
        <f>VLOOKUP(MAIN_TABLE[[#This Row],[Product Code]],Prod_Master[[#All],[Product Code]:[PRICE]],2,)</f>
        <v>Beverage</v>
      </c>
      <c r="N62" s="32" t="str">
        <f>IF(ISBLANK(MAIN_TABLE[[#This Row],[GST Number]]),"No GST Number Available",VLOOKUP(LEFT(MAIN_TABLE[[#This Row],[GST Number]],2)*1,Table1[],2,))</f>
        <v>BIHAR</v>
      </c>
      <c r="O62" s="32">
        <f>IF(MAIN_TABLE[[#This Row],[Supplier State]]=MAIN_TABLE[[#This Row],[Destination State Name]],0,MAIN_TABLE[[#This Row],[Taxable Value]]*MAIN_TABLE[[#This Row],[GST Rate]])</f>
        <v>0</v>
      </c>
      <c r="P62" s="32">
        <f>IF(MAIN_TABLE[[#This Row],[Supplier State]]&lt;&gt;MAIN_TABLE[[#This Row],[Destination State Name]],0,(MAIN_TABLE[[#This Row],[Taxable Value]]*MAIN_TABLE[[#This Row],[GST Rate]])/2)</f>
        <v>13543.53</v>
      </c>
      <c r="Q62" s="32">
        <f>IF(MAIN_TABLE[[#This Row],[Supplier State]]&lt;&gt;MAIN_TABLE[[#This Row],[Destination State Name]],0,(MAIN_TABLE[[#This Row],[Taxable Value]]*MAIN_TABLE[[#This Row],[GST Rate]])/2)</f>
        <v>13543.53</v>
      </c>
      <c r="R62" s="33">
        <f>SUM(MAIN_TABLE[[#This Row],[IGST]:[SGST]])</f>
        <v>27087.06</v>
      </c>
      <c r="S6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2" s="32" t="str">
        <f>IFERROR(VLOOKUP(MAIN_TABLE[[#This Row],[GST Number]],Backend!L:M,2,),"")</f>
        <v>UNITY CYLINDERS &amp; EQUIPMENTS PRIVATE LIMITED</v>
      </c>
    </row>
    <row r="63" spans="1:20" x14ac:dyDescent="0.3">
      <c r="A63" s="18" t="s">
        <v>8</v>
      </c>
      <c r="B63" s="1" t="s">
        <v>19</v>
      </c>
      <c r="C63" s="2">
        <v>1001</v>
      </c>
      <c r="D63" s="3">
        <v>44019</v>
      </c>
      <c r="E63" s="4" t="s">
        <v>10</v>
      </c>
      <c r="F63" s="1">
        <v>2529</v>
      </c>
      <c r="G63" s="5">
        <v>126.45</v>
      </c>
      <c r="H63" s="29">
        <f>VLOOKUP(MAIN_TABLE[[#This Row],[Product Code]],Prod_Master[[#All],[Product Code]:[PRICE]],4,)</f>
        <v>0.12</v>
      </c>
      <c r="I63" s="30">
        <f>VLOOKUP(MAIN_TABLE[[#This Row],[Product Code]],Prod_Master[[#All],[Product Code]:[PRICE]],5,)</f>
        <v>45</v>
      </c>
      <c r="J63" s="30">
        <f t="shared" si="2"/>
        <v>113805</v>
      </c>
      <c r="K63" s="30">
        <f>MAIN_TABLE[[#This Row],[Sales (Before Tax)]]-MAIN_TABLE[[#This Row],[Discount]]</f>
        <v>113678.55</v>
      </c>
      <c r="L63" s="31">
        <f>VLOOKUP(MAIN_TABLE[[#This Row],[Product Code]],Prod_Master[[#All],[Product Code]:[PRICE]],3,)</f>
        <v>5542</v>
      </c>
      <c r="M63" s="32" t="str">
        <f>VLOOKUP(MAIN_TABLE[[#This Row],[Product Code]],Prod_Master[[#All],[Product Code]:[PRICE]],2,)</f>
        <v>Oil</v>
      </c>
      <c r="N63" s="32" t="str">
        <f>IF(ISBLANK(MAIN_TABLE[[#This Row],[GST Number]]),"No GST Number Available",VLOOKUP(LEFT(MAIN_TABLE[[#This Row],[GST Number]],2)*1,Table1[],2,))</f>
        <v>ANDHRA PRADESH(BEFORE DIVISION)</v>
      </c>
      <c r="O63" s="32">
        <f>IF(MAIN_TABLE[[#This Row],[Supplier State]]=MAIN_TABLE[[#This Row],[Destination State Name]],0,MAIN_TABLE[[#This Row],[Taxable Value]]*MAIN_TABLE[[#This Row],[GST Rate]])</f>
        <v>13641.425999999999</v>
      </c>
      <c r="P63" s="32">
        <f>IF(MAIN_TABLE[[#This Row],[Supplier State]]&lt;&gt;MAIN_TABLE[[#This Row],[Destination State Name]],0,(MAIN_TABLE[[#This Row],[Taxable Value]]*MAIN_TABLE[[#This Row],[GST Rate]])/2)</f>
        <v>0</v>
      </c>
      <c r="Q63" s="32">
        <f>IF(MAIN_TABLE[[#This Row],[Supplier State]]&lt;&gt;MAIN_TABLE[[#This Row],[Destination State Name]],0,(MAIN_TABLE[[#This Row],[Taxable Value]]*MAIN_TABLE[[#This Row],[GST Rate]])/2)</f>
        <v>0</v>
      </c>
      <c r="R63" s="33">
        <f>SUM(MAIN_TABLE[[#This Row],[IGST]:[SGST]])</f>
        <v>13641.425999999999</v>
      </c>
      <c r="S6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3" s="32" t="str">
        <f>IFERROR(VLOOKUP(MAIN_TABLE[[#This Row],[GST Number]],Backend!L:M,2,),"")</f>
        <v>M/S AKASH INFOTECH</v>
      </c>
    </row>
    <row r="64" spans="1:20" x14ac:dyDescent="0.3">
      <c r="A64" s="18" t="s">
        <v>8</v>
      </c>
      <c r="B64" s="1" t="s">
        <v>241</v>
      </c>
      <c r="C64" s="2">
        <v>1001</v>
      </c>
      <c r="D64" s="3">
        <v>44083</v>
      </c>
      <c r="E64" s="4" t="s">
        <v>10</v>
      </c>
      <c r="F64" s="1">
        <v>1445</v>
      </c>
      <c r="G64" s="5">
        <v>72.25</v>
      </c>
      <c r="H64" s="29">
        <f>VLOOKUP(MAIN_TABLE[[#This Row],[Product Code]],Prod_Master[[#All],[Product Code]:[PRICE]],4,)</f>
        <v>0.12</v>
      </c>
      <c r="I64" s="30">
        <f>VLOOKUP(MAIN_TABLE[[#This Row],[Product Code]],Prod_Master[[#All],[Product Code]:[PRICE]],5,)</f>
        <v>45</v>
      </c>
      <c r="J64" s="30">
        <f t="shared" si="2"/>
        <v>65025</v>
      </c>
      <c r="K64" s="30">
        <f>MAIN_TABLE[[#This Row],[Sales (Before Tax)]]-MAIN_TABLE[[#This Row],[Discount]]</f>
        <v>64952.75</v>
      </c>
      <c r="L64" s="31">
        <f>VLOOKUP(MAIN_TABLE[[#This Row],[Product Code]],Prod_Master[[#All],[Product Code]:[PRICE]],3,)</f>
        <v>5542</v>
      </c>
      <c r="M64" s="32" t="str">
        <f>VLOOKUP(MAIN_TABLE[[#This Row],[Product Code]],Prod_Master[[#All],[Product Code]:[PRICE]],2,)</f>
        <v>Oil</v>
      </c>
      <c r="N64" s="32" t="str">
        <f>IF(ISBLANK(MAIN_TABLE[[#This Row],[GST Number]]),"No GST Number Available",VLOOKUP(LEFT(MAIN_TABLE[[#This Row],[GST Number]],2)*1,Table1[],2,))</f>
        <v>DADRA AND NAGAR HAVELI AND DAMAN AND DIU (NEWLY MERGED UT)</v>
      </c>
      <c r="O64" s="32">
        <f>IF(MAIN_TABLE[[#This Row],[Supplier State]]=MAIN_TABLE[[#This Row],[Destination State Name]],0,MAIN_TABLE[[#This Row],[Taxable Value]]*MAIN_TABLE[[#This Row],[GST Rate]])</f>
        <v>7794.33</v>
      </c>
      <c r="P64" s="32">
        <f>IF(MAIN_TABLE[[#This Row],[Supplier State]]&lt;&gt;MAIN_TABLE[[#This Row],[Destination State Name]],0,(MAIN_TABLE[[#This Row],[Taxable Value]]*MAIN_TABLE[[#This Row],[GST Rate]])/2)</f>
        <v>0</v>
      </c>
      <c r="Q64" s="32">
        <f>IF(MAIN_TABLE[[#This Row],[Supplier State]]&lt;&gt;MAIN_TABLE[[#This Row],[Destination State Name]],0,(MAIN_TABLE[[#This Row],[Taxable Value]]*MAIN_TABLE[[#This Row],[GST Rate]])/2)</f>
        <v>0</v>
      </c>
      <c r="R64" s="33">
        <f>SUM(MAIN_TABLE[[#This Row],[IGST]:[SGST]])</f>
        <v>7794.33</v>
      </c>
      <c r="S6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4" s="32" t="str">
        <f>IFERROR(VLOOKUP(MAIN_TABLE[[#This Row],[GST Number]],Backend!L:M,2,),"")</f>
        <v>M/S BIHARIJI CONTANERS PRIVATE LIMITED</v>
      </c>
    </row>
    <row r="65" spans="1:20" x14ac:dyDescent="0.3">
      <c r="A65" s="18" t="s">
        <v>8</v>
      </c>
      <c r="B65" s="1" t="s">
        <v>241</v>
      </c>
      <c r="C65" s="2">
        <v>1001</v>
      </c>
      <c r="D65" s="3">
        <v>44083</v>
      </c>
      <c r="E65" s="4" t="s">
        <v>10</v>
      </c>
      <c r="F65" s="1">
        <v>330</v>
      </c>
      <c r="G65" s="5">
        <v>16.5</v>
      </c>
      <c r="H65" s="29">
        <f>VLOOKUP(MAIN_TABLE[[#This Row],[Product Code]],Prod_Master[[#All],[Product Code]:[PRICE]],4,)</f>
        <v>0.12</v>
      </c>
      <c r="I65" s="30">
        <f>VLOOKUP(MAIN_TABLE[[#This Row],[Product Code]],Prod_Master[[#All],[Product Code]:[PRICE]],5,)</f>
        <v>45</v>
      </c>
      <c r="J65" s="30">
        <f t="shared" si="2"/>
        <v>14850</v>
      </c>
      <c r="K65" s="30">
        <f>MAIN_TABLE[[#This Row],[Sales (Before Tax)]]-MAIN_TABLE[[#This Row],[Discount]]</f>
        <v>14833.5</v>
      </c>
      <c r="L65" s="31">
        <f>VLOOKUP(MAIN_TABLE[[#This Row],[Product Code]],Prod_Master[[#All],[Product Code]:[PRICE]],3,)</f>
        <v>5542</v>
      </c>
      <c r="M65" s="32" t="str">
        <f>VLOOKUP(MAIN_TABLE[[#This Row],[Product Code]],Prod_Master[[#All],[Product Code]:[PRICE]],2,)</f>
        <v>Oil</v>
      </c>
      <c r="N65" s="32" t="str">
        <f>IF(ISBLANK(MAIN_TABLE[[#This Row],[GST Number]]),"No GST Number Available",VLOOKUP(LEFT(MAIN_TABLE[[#This Row],[GST Number]],2)*1,Table1[],2,))</f>
        <v>DADRA AND NAGAR HAVELI AND DAMAN AND DIU (NEWLY MERGED UT)</v>
      </c>
      <c r="O65" s="32">
        <f>IF(MAIN_TABLE[[#This Row],[Supplier State]]=MAIN_TABLE[[#This Row],[Destination State Name]],0,MAIN_TABLE[[#This Row],[Taxable Value]]*MAIN_TABLE[[#This Row],[GST Rate]])</f>
        <v>1780.02</v>
      </c>
      <c r="P65" s="32">
        <f>IF(MAIN_TABLE[[#This Row],[Supplier State]]&lt;&gt;MAIN_TABLE[[#This Row],[Destination State Name]],0,(MAIN_TABLE[[#This Row],[Taxable Value]]*MAIN_TABLE[[#This Row],[GST Rate]])/2)</f>
        <v>0</v>
      </c>
      <c r="Q65" s="32">
        <f>IF(MAIN_TABLE[[#This Row],[Supplier State]]&lt;&gt;MAIN_TABLE[[#This Row],[Destination State Name]],0,(MAIN_TABLE[[#This Row],[Taxable Value]]*MAIN_TABLE[[#This Row],[GST Rate]])/2)</f>
        <v>0</v>
      </c>
      <c r="R65" s="33">
        <f>SUM(MAIN_TABLE[[#This Row],[IGST]:[SGST]])</f>
        <v>1780.02</v>
      </c>
      <c r="S6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5" s="32" t="str">
        <f>IFERROR(VLOOKUP(MAIN_TABLE[[#This Row],[GST Number]],Backend!L:M,2,),"")</f>
        <v>M/S BIHARIJI CONTANERS PRIVATE LIMITED</v>
      </c>
    </row>
    <row r="66" spans="1:20" x14ac:dyDescent="0.3">
      <c r="A66" s="18" t="s">
        <v>8</v>
      </c>
      <c r="B66" s="1" t="s">
        <v>9</v>
      </c>
      <c r="C66" s="2">
        <v>1210</v>
      </c>
      <c r="D66" s="3">
        <v>44083</v>
      </c>
      <c r="E66" s="4" t="s">
        <v>10</v>
      </c>
      <c r="F66" s="1">
        <v>2671</v>
      </c>
      <c r="G66" s="5">
        <v>133.55000000000001</v>
      </c>
      <c r="H66" s="29">
        <f>VLOOKUP(MAIN_TABLE[[#This Row],[Product Code]],Prod_Master[[#All],[Product Code]:[PRICE]],4,)</f>
        <v>0.12</v>
      </c>
      <c r="I66" s="30">
        <f>VLOOKUP(MAIN_TABLE[[#This Row],[Product Code]],Prod_Master[[#All],[Product Code]:[PRICE]],5,)</f>
        <v>120</v>
      </c>
      <c r="J66" s="30">
        <f t="shared" si="2"/>
        <v>320520</v>
      </c>
      <c r="K66" s="30">
        <f>MAIN_TABLE[[#This Row],[Sales (Before Tax)]]-MAIN_TABLE[[#This Row],[Discount]]</f>
        <v>320386.45</v>
      </c>
      <c r="L66" s="31">
        <f>VLOOKUP(MAIN_TABLE[[#This Row],[Product Code]],Prod_Master[[#All],[Product Code]:[PRICE]],3,)</f>
        <v>5524</v>
      </c>
      <c r="M66" s="32" t="str">
        <f>VLOOKUP(MAIN_TABLE[[#This Row],[Product Code]],Prod_Master[[#All],[Product Code]:[PRICE]],2,)</f>
        <v>Juice</v>
      </c>
      <c r="N66" s="32" t="str">
        <f>IF(ISBLANK(MAIN_TABLE[[#This Row],[GST Number]]),"No GST Number Available",VLOOKUP(LEFT(MAIN_TABLE[[#This Row],[GST Number]],2)*1,Table1[],2,))</f>
        <v>ANDHRA PRADESH(BEFORE DIVISION)</v>
      </c>
      <c r="O66" s="32">
        <f>IF(MAIN_TABLE[[#This Row],[Supplier State]]=MAIN_TABLE[[#This Row],[Destination State Name]],0,MAIN_TABLE[[#This Row],[Taxable Value]]*MAIN_TABLE[[#This Row],[GST Rate]])</f>
        <v>38446.374000000003</v>
      </c>
      <c r="P66" s="32">
        <f>IF(MAIN_TABLE[[#This Row],[Supplier State]]&lt;&gt;MAIN_TABLE[[#This Row],[Destination State Name]],0,(MAIN_TABLE[[#This Row],[Taxable Value]]*MAIN_TABLE[[#This Row],[GST Rate]])/2)</f>
        <v>0</v>
      </c>
      <c r="Q66" s="32">
        <f>IF(MAIN_TABLE[[#This Row],[Supplier State]]&lt;&gt;MAIN_TABLE[[#This Row],[Destination State Name]],0,(MAIN_TABLE[[#This Row],[Taxable Value]]*MAIN_TABLE[[#This Row],[GST Rate]])/2)</f>
        <v>0</v>
      </c>
      <c r="R66" s="33">
        <f>SUM(MAIN_TABLE[[#This Row],[IGST]:[SGST]])</f>
        <v>38446.374000000003</v>
      </c>
      <c r="S6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6" s="32" t="str">
        <f>IFERROR(VLOOKUP(MAIN_TABLE[[#This Row],[GST Number]],Backend!L:M,2,),"")</f>
        <v>RAJ RAJESHWARI SALES &amp; SERVICES</v>
      </c>
    </row>
    <row r="67" spans="1:20" x14ac:dyDescent="0.3">
      <c r="A67" s="18" t="s">
        <v>8</v>
      </c>
      <c r="B67" s="1" t="s">
        <v>11</v>
      </c>
      <c r="C67" s="2">
        <v>1004</v>
      </c>
      <c r="D67" s="3">
        <v>44114</v>
      </c>
      <c r="E67" s="4" t="s">
        <v>10</v>
      </c>
      <c r="F67" s="1">
        <v>766</v>
      </c>
      <c r="G67" s="5">
        <v>38.300000000000004</v>
      </c>
      <c r="H67" s="29">
        <f>VLOOKUP(MAIN_TABLE[[#This Row],[Product Code]],Prod_Master[[#All],[Product Code]:[PRICE]],4,)</f>
        <v>0.28000000000000003</v>
      </c>
      <c r="I67" s="30">
        <f>VLOOKUP(MAIN_TABLE[[#This Row],[Product Code]],Prod_Master[[#All],[Product Code]:[PRICE]],5,)</f>
        <v>80</v>
      </c>
      <c r="J67" s="30">
        <f t="shared" si="2"/>
        <v>61280</v>
      </c>
      <c r="K67" s="30">
        <f>MAIN_TABLE[[#This Row],[Sales (Before Tax)]]-MAIN_TABLE[[#This Row],[Discount]]</f>
        <v>61241.7</v>
      </c>
      <c r="L67" s="31">
        <f>VLOOKUP(MAIN_TABLE[[#This Row],[Product Code]],Prod_Master[[#All],[Product Code]:[PRICE]],3,)</f>
        <v>8462</v>
      </c>
      <c r="M67" s="32" t="str">
        <f>VLOOKUP(MAIN_TABLE[[#This Row],[Product Code]],Prod_Master[[#All],[Product Code]:[PRICE]],2,)</f>
        <v>Beverage</v>
      </c>
      <c r="N67" s="32" t="str">
        <f>IF(ISBLANK(MAIN_TABLE[[#This Row],[GST Number]]),"No GST Number Available",VLOOKUP(LEFT(MAIN_TABLE[[#This Row],[GST Number]],2)*1,Table1[],2,))</f>
        <v>WEST BENGAL</v>
      </c>
      <c r="O67" s="32">
        <f>IF(MAIN_TABLE[[#This Row],[Supplier State]]=MAIN_TABLE[[#This Row],[Destination State Name]],0,MAIN_TABLE[[#This Row],[Taxable Value]]*MAIN_TABLE[[#This Row],[GST Rate]])</f>
        <v>17147.675999999999</v>
      </c>
      <c r="P67" s="32">
        <f>IF(MAIN_TABLE[[#This Row],[Supplier State]]&lt;&gt;MAIN_TABLE[[#This Row],[Destination State Name]],0,(MAIN_TABLE[[#This Row],[Taxable Value]]*MAIN_TABLE[[#This Row],[GST Rate]])/2)</f>
        <v>0</v>
      </c>
      <c r="Q67" s="32">
        <f>IF(MAIN_TABLE[[#This Row],[Supplier State]]&lt;&gt;MAIN_TABLE[[#This Row],[Destination State Name]],0,(MAIN_TABLE[[#This Row],[Taxable Value]]*MAIN_TABLE[[#This Row],[GST Rate]])/2)</f>
        <v>0</v>
      </c>
      <c r="R67" s="33">
        <f>SUM(MAIN_TABLE[[#This Row],[IGST]:[SGST]])</f>
        <v>17147.675999999999</v>
      </c>
      <c r="S6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7" s="32" t="str">
        <f>IFERROR(VLOOKUP(MAIN_TABLE[[#This Row],[GST Number]],Backend!L:M,2,),"")</f>
        <v>COMPAC INDUSTRIES INDIA LIMITED</v>
      </c>
    </row>
    <row r="68" spans="1:20" x14ac:dyDescent="0.3">
      <c r="A68" s="18" t="s">
        <v>8</v>
      </c>
      <c r="B68" s="1" t="s">
        <v>12</v>
      </c>
      <c r="C68" s="2">
        <v>1001</v>
      </c>
      <c r="D68" s="3">
        <v>44114</v>
      </c>
      <c r="E68" s="4" t="s">
        <v>10</v>
      </c>
      <c r="F68" s="1">
        <v>494</v>
      </c>
      <c r="G68" s="5">
        <v>24.700000000000003</v>
      </c>
      <c r="H68" s="29">
        <f>VLOOKUP(MAIN_TABLE[[#This Row],[Product Code]],Prod_Master[[#All],[Product Code]:[PRICE]],4,)</f>
        <v>0.12</v>
      </c>
      <c r="I68" s="30">
        <f>VLOOKUP(MAIN_TABLE[[#This Row],[Product Code]],Prod_Master[[#All],[Product Code]:[PRICE]],5,)</f>
        <v>45</v>
      </c>
      <c r="J68" s="30">
        <f t="shared" si="2"/>
        <v>22230</v>
      </c>
      <c r="K68" s="30">
        <f>MAIN_TABLE[[#This Row],[Sales (Before Tax)]]-MAIN_TABLE[[#This Row],[Discount]]</f>
        <v>22205.3</v>
      </c>
      <c r="L68" s="31">
        <f>VLOOKUP(MAIN_TABLE[[#This Row],[Product Code]],Prod_Master[[#All],[Product Code]:[PRICE]],3,)</f>
        <v>5542</v>
      </c>
      <c r="M68" s="32" t="str">
        <f>VLOOKUP(MAIN_TABLE[[#This Row],[Product Code]],Prod_Master[[#All],[Product Code]:[PRICE]],2,)</f>
        <v>Oil</v>
      </c>
      <c r="N68" s="32" t="str">
        <f>IF(ISBLANK(MAIN_TABLE[[#This Row],[GST Number]]),"No GST Number Available",VLOOKUP(LEFT(MAIN_TABLE[[#This Row],[GST Number]],2)*1,Table1[],2,))</f>
        <v>ARUNACHAL PRADESH</v>
      </c>
      <c r="O68" s="32">
        <f>IF(MAIN_TABLE[[#This Row],[Supplier State]]=MAIN_TABLE[[#This Row],[Destination State Name]],0,MAIN_TABLE[[#This Row],[Taxable Value]]*MAIN_TABLE[[#This Row],[GST Rate]])</f>
        <v>2664.636</v>
      </c>
      <c r="P68" s="32">
        <f>IF(MAIN_TABLE[[#This Row],[Supplier State]]&lt;&gt;MAIN_TABLE[[#This Row],[Destination State Name]],0,(MAIN_TABLE[[#This Row],[Taxable Value]]*MAIN_TABLE[[#This Row],[GST Rate]])/2)</f>
        <v>0</v>
      </c>
      <c r="Q68" s="32">
        <f>IF(MAIN_TABLE[[#This Row],[Supplier State]]&lt;&gt;MAIN_TABLE[[#This Row],[Destination State Name]],0,(MAIN_TABLE[[#This Row],[Taxable Value]]*MAIN_TABLE[[#This Row],[GST Rate]])/2)</f>
        <v>0</v>
      </c>
      <c r="R68" s="33">
        <f>SUM(MAIN_TABLE[[#This Row],[IGST]:[SGST]])</f>
        <v>2664.636</v>
      </c>
      <c r="S6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8" s="32" t="str">
        <f>IFERROR(VLOOKUP(MAIN_TABLE[[#This Row],[GST Number]],Backend!L:M,2,),"")</f>
        <v>HIND VALVES</v>
      </c>
    </row>
    <row r="69" spans="1:20" x14ac:dyDescent="0.3">
      <c r="A69" s="18" t="s">
        <v>8</v>
      </c>
      <c r="B69" s="1" t="s">
        <v>13</v>
      </c>
      <c r="C69" s="2">
        <v>1008</v>
      </c>
      <c r="D69" s="3">
        <v>44114</v>
      </c>
      <c r="E69" s="4" t="s">
        <v>10</v>
      </c>
      <c r="F69" s="1">
        <v>1397</v>
      </c>
      <c r="G69" s="5">
        <v>69.850000000000009</v>
      </c>
      <c r="H69" s="29">
        <f>VLOOKUP(MAIN_TABLE[[#This Row],[Product Code]],Prod_Master[[#All],[Product Code]:[PRICE]],4,)</f>
        <v>0.12</v>
      </c>
      <c r="I69" s="30">
        <f>VLOOKUP(MAIN_TABLE[[#This Row],[Product Code]],Prod_Master[[#All],[Product Code]:[PRICE]],5,)</f>
        <v>90</v>
      </c>
      <c r="J69" s="30">
        <f t="shared" si="2"/>
        <v>125730</v>
      </c>
      <c r="K69" s="30">
        <f>MAIN_TABLE[[#This Row],[Sales (Before Tax)]]-MAIN_TABLE[[#This Row],[Discount]]</f>
        <v>125660.15</v>
      </c>
      <c r="L69" s="31">
        <f>VLOOKUP(MAIN_TABLE[[#This Row],[Product Code]],Prod_Master[[#All],[Product Code]:[PRICE]],3,)</f>
        <v>4975</v>
      </c>
      <c r="M69" s="32" t="str">
        <f>VLOOKUP(MAIN_TABLE[[#This Row],[Product Code]],Prod_Master[[#All],[Product Code]:[PRICE]],2,)</f>
        <v>Soap</v>
      </c>
      <c r="N69" s="32" t="str">
        <f>IF(ISBLANK(MAIN_TABLE[[#This Row],[GST Number]]),"No GST Number Available",VLOOKUP(LEFT(MAIN_TABLE[[#This Row],[GST Number]],2)*1,Table1[],2,))</f>
        <v>ASSAM</v>
      </c>
      <c r="O69" s="32">
        <f>IF(MAIN_TABLE[[#This Row],[Supplier State]]=MAIN_TABLE[[#This Row],[Destination State Name]],0,MAIN_TABLE[[#This Row],[Taxable Value]]*MAIN_TABLE[[#This Row],[GST Rate]])</f>
        <v>15079.217999999999</v>
      </c>
      <c r="P69" s="32">
        <f>IF(MAIN_TABLE[[#This Row],[Supplier State]]&lt;&gt;MAIN_TABLE[[#This Row],[Destination State Name]],0,(MAIN_TABLE[[#This Row],[Taxable Value]]*MAIN_TABLE[[#This Row],[GST Rate]])/2)</f>
        <v>0</v>
      </c>
      <c r="Q69" s="32">
        <f>IF(MAIN_TABLE[[#This Row],[Supplier State]]&lt;&gt;MAIN_TABLE[[#This Row],[Destination State Name]],0,(MAIN_TABLE[[#This Row],[Taxable Value]]*MAIN_TABLE[[#This Row],[GST Rate]])/2)</f>
        <v>0</v>
      </c>
      <c r="R69" s="33">
        <f>SUM(MAIN_TABLE[[#This Row],[IGST]:[SGST]])</f>
        <v>15079.217999999999</v>
      </c>
      <c r="S6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9" s="32" t="str">
        <f>IFERROR(VLOOKUP(MAIN_TABLE[[#This Row],[GST Number]],Backend!L:M,2,),"")</f>
        <v>CHADHA  INDUSTRIES  PRIVATE  LIMITED</v>
      </c>
    </row>
    <row r="70" spans="1:20" x14ac:dyDescent="0.3">
      <c r="A70" s="18" t="s">
        <v>8</v>
      </c>
      <c r="B70" s="1" t="s">
        <v>14</v>
      </c>
      <c r="C70" s="2">
        <v>1004</v>
      </c>
      <c r="D70" s="3">
        <v>44177</v>
      </c>
      <c r="E70" s="4" t="s">
        <v>10</v>
      </c>
      <c r="F70" s="1">
        <v>2155</v>
      </c>
      <c r="G70" s="5">
        <v>107.75</v>
      </c>
      <c r="H70" s="29">
        <f>VLOOKUP(MAIN_TABLE[[#This Row],[Product Code]],Prod_Master[[#All],[Product Code]:[PRICE]],4,)</f>
        <v>0.28000000000000003</v>
      </c>
      <c r="I70" s="30">
        <f>VLOOKUP(MAIN_TABLE[[#This Row],[Product Code]],Prod_Master[[#All],[Product Code]:[PRICE]],5,)</f>
        <v>80</v>
      </c>
      <c r="J70" s="30">
        <f t="shared" si="2"/>
        <v>172400</v>
      </c>
      <c r="K70" s="30">
        <f>MAIN_TABLE[[#This Row],[Sales (Before Tax)]]-MAIN_TABLE[[#This Row],[Discount]]</f>
        <v>172292.25</v>
      </c>
      <c r="L70" s="31">
        <f>VLOOKUP(MAIN_TABLE[[#This Row],[Product Code]],Prod_Master[[#All],[Product Code]:[PRICE]],3,)</f>
        <v>8462</v>
      </c>
      <c r="M70" s="32" t="str">
        <f>VLOOKUP(MAIN_TABLE[[#This Row],[Product Code]],Prod_Master[[#All],[Product Code]:[PRICE]],2,)</f>
        <v>Beverage</v>
      </c>
      <c r="N70" s="32" t="str">
        <f>IF(ISBLANK(MAIN_TABLE[[#This Row],[GST Number]]),"No GST Number Available",VLOOKUP(LEFT(MAIN_TABLE[[#This Row],[GST Number]],2)*1,Table1[],2,))</f>
        <v>BIHAR</v>
      </c>
      <c r="O70" s="32">
        <f>IF(MAIN_TABLE[[#This Row],[Supplier State]]=MAIN_TABLE[[#This Row],[Destination State Name]],0,MAIN_TABLE[[#This Row],[Taxable Value]]*MAIN_TABLE[[#This Row],[GST Rate]])</f>
        <v>0</v>
      </c>
      <c r="P70" s="32">
        <f>IF(MAIN_TABLE[[#This Row],[Supplier State]]&lt;&gt;MAIN_TABLE[[#This Row],[Destination State Name]],0,(MAIN_TABLE[[#This Row],[Taxable Value]]*MAIN_TABLE[[#This Row],[GST Rate]])/2)</f>
        <v>24120.915000000001</v>
      </c>
      <c r="Q70" s="32">
        <f>IF(MAIN_TABLE[[#This Row],[Supplier State]]&lt;&gt;MAIN_TABLE[[#This Row],[Destination State Name]],0,(MAIN_TABLE[[#This Row],[Taxable Value]]*MAIN_TABLE[[#This Row],[GST Rate]])/2)</f>
        <v>24120.915000000001</v>
      </c>
      <c r="R70" s="33">
        <f>SUM(MAIN_TABLE[[#This Row],[IGST]:[SGST]])</f>
        <v>48241.83</v>
      </c>
      <c r="S7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0" s="32" t="str">
        <f>IFERROR(VLOOKUP(MAIN_TABLE[[#This Row],[GST Number]],Backend!L:M,2,),"")</f>
        <v>PRABHA ELECTRONICS PVT. LTD.</v>
      </c>
    </row>
    <row r="71" spans="1:20" x14ac:dyDescent="0.3">
      <c r="A71" s="18" t="s">
        <v>8</v>
      </c>
      <c r="B71" s="1" t="s">
        <v>9</v>
      </c>
      <c r="C71" s="2">
        <v>1004</v>
      </c>
      <c r="D71" s="3">
        <v>43893</v>
      </c>
      <c r="E71" s="4" t="s">
        <v>10</v>
      </c>
      <c r="F71" s="1">
        <v>2214</v>
      </c>
      <c r="G71" s="5">
        <v>110.7</v>
      </c>
      <c r="H71" s="29">
        <f>VLOOKUP(MAIN_TABLE[[#This Row],[Product Code]],Prod_Master[[#All],[Product Code]:[PRICE]],4,)</f>
        <v>0.28000000000000003</v>
      </c>
      <c r="I71" s="30">
        <f>VLOOKUP(MAIN_TABLE[[#This Row],[Product Code]],Prod_Master[[#All],[Product Code]:[PRICE]],5,)</f>
        <v>80</v>
      </c>
      <c r="J71" s="30">
        <f t="shared" si="2"/>
        <v>177120</v>
      </c>
      <c r="K71" s="30">
        <f>MAIN_TABLE[[#This Row],[Sales (Before Tax)]]-MAIN_TABLE[[#This Row],[Discount]]</f>
        <v>177009.3</v>
      </c>
      <c r="L71" s="31">
        <f>VLOOKUP(MAIN_TABLE[[#This Row],[Product Code]],Prod_Master[[#All],[Product Code]:[PRICE]],3,)</f>
        <v>8462</v>
      </c>
      <c r="M71" s="32" t="str">
        <f>VLOOKUP(MAIN_TABLE[[#This Row],[Product Code]],Prod_Master[[#All],[Product Code]:[PRICE]],2,)</f>
        <v>Beverage</v>
      </c>
      <c r="N71" s="32" t="str">
        <f>IF(ISBLANK(MAIN_TABLE[[#This Row],[GST Number]]),"No GST Number Available",VLOOKUP(LEFT(MAIN_TABLE[[#This Row],[GST Number]],2)*1,Table1[],2,))</f>
        <v>ANDHRA PRADESH(BEFORE DIVISION)</v>
      </c>
      <c r="O71" s="32">
        <f>IF(MAIN_TABLE[[#This Row],[Supplier State]]=MAIN_TABLE[[#This Row],[Destination State Name]],0,MAIN_TABLE[[#This Row],[Taxable Value]]*MAIN_TABLE[[#This Row],[GST Rate]])</f>
        <v>49562.603999999999</v>
      </c>
      <c r="P71" s="32">
        <f>IF(MAIN_TABLE[[#This Row],[Supplier State]]&lt;&gt;MAIN_TABLE[[#This Row],[Destination State Name]],0,(MAIN_TABLE[[#This Row],[Taxable Value]]*MAIN_TABLE[[#This Row],[GST Rate]])/2)</f>
        <v>0</v>
      </c>
      <c r="Q71" s="32">
        <f>IF(MAIN_TABLE[[#This Row],[Supplier State]]&lt;&gt;MAIN_TABLE[[#This Row],[Destination State Name]],0,(MAIN_TABLE[[#This Row],[Taxable Value]]*MAIN_TABLE[[#This Row],[GST Rate]])/2)</f>
        <v>0</v>
      </c>
      <c r="R71" s="33">
        <f>SUM(MAIN_TABLE[[#This Row],[IGST]:[SGST]])</f>
        <v>49562.603999999999</v>
      </c>
      <c r="S7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1" s="32" t="str">
        <f>IFERROR(VLOOKUP(MAIN_TABLE[[#This Row],[GST Number]],Backend!L:M,2,),"")</f>
        <v>RAJ RAJESHWARI SALES &amp; SERVICES</v>
      </c>
    </row>
    <row r="72" spans="1:20" x14ac:dyDescent="0.3">
      <c r="A72" s="18" t="s">
        <v>8</v>
      </c>
      <c r="B72" s="1" t="s">
        <v>11</v>
      </c>
      <c r="C72" s="2">
        <v>1004</v>
      </c>
      <c r="D72" s="3">
        <v>43925</v>
      </c>
      <c r="E72" s="4" t="s">
        <v>10</v>
      </c>
      <c r="F72" s="1">
        <v>2301</v>
      </c>
      <c r="G72" s="5">
        <v>115.05000000000001</v>
      </c>
      <c r="H72" s="29">
        <f>VLOOKUP(MAIN_TABLE[[#This Row],[Product Code]],Prod_Master[[#All],[Product Code]:[PRICE]],4,)</f>
        <v>0.28000000000000003</v>
      </c>
      <c r="I72" s="30">
        <f>VLOOKUP(MAIN_TABLE[[#This Row],[Product Code]],Prod_Master[[#All],[Product Code]:[PRICE]],5,)</f>
        <v>80</v>
      </c>
      <c r="J72" s="30">
        <f t="shared" si="2"/>
        <v>184080</v>
      </c>
      <c r="K72" s="30">
        <f>MAIN_TABLE[[#This Row],[Sales (Before Tax)]]-MAIN_TABLE[[#This Row],[Discount]]</f>
        <v>183964.95</v>
      </c>
      <c r="L72" s="31">
        <f>VLOOKUP(MAIN_TABLE[[#This Row],[Product Code]],Prod_Master[[#All],[Product Code]:[PRICE]],3,)</f>
        <v>8462</v>
      </c>
      <c r="M72" s="32" t="str">
        <f>VLOOKUP(MAIN_TABLE[[#This Row],[Product Code]],Prod_Master[[#All],[Product Code]:[PRICE]],2,)</f>
        <v>Beverage</v>
      </c>
      <c r="N72" s="32" t="str">
        <f>IF(ISBLANK(MAIN_TABLE[[#This Row],[GST Number]]),"No GST Number Available",VLOOKUP(LEFT(MAIN_TABLE[[#This Row],[GST Number]],2)*1,Table1[],2,))</f>
        <v>WEST BENGAL</v>
      </c>
      <c r="O72" s="32">
        <f>IF(MAIN_TABLE[[#This Row],[Supplier State]]=MAIN_TABLE[[#This Row],[Destination State Name]],0,MAIN_TABLE[[#This Row],[Taxable Value]]*MAIN_TABLE[[#This Row],[GST Rate]])</f>
        <v>51510.186000000009</v>
      </c>
      <c r="P72" s="32">
        <f>IF(MAIN_TABLE[[#This Row],[Supplier State]]&lt;&gt;MAIN_TABLE[[#This Row],[Destination State Name]],0,(MAIN_TABLE[[#This Row],[Taxable Value]]*MAIN_TABLE[[#This Row],[GST Rate]])/2)</f>
        <v>0</v>
      </c>
      <c r="Q72" s="32">
        <f>IF(MAIN_TABLE[[#This Row],[Supplier State]]&lt;&gt;MAIN_TABLE[[#This Row],[Destination State Name]],0,(MAIN_TABLE[[#This Row],[Taxable Value]]*MAIN_TABLE[[#This Row],[GST Rate]])/2)</f>
        <v>0</v>
      </c>
      <c r="R72" s="33">
        <f>SUM(MAIN_TABLE[[#This Row],[IGST]:[SGST]])</f>
        <v>51510.186000000009</v>
      </c>
      <c r="S7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2" s="32" t="str">
        <f>IFERROR(VLOOKUP(MAIN_TABLE[[#This Row],[GST Number]],Backend!L:M,2,),"")</f>
        <v>COMPAC INDUSTRIES INDIA LIMITED</v>
      </c>
    </row>
    <row r="73" spans="1:20" x14ac:dyDescent="0.3">
      <c r="A73" s="18" t="s">
        <v>8</v>
      </c>
      <c r="B73" s="1" t="s">
        <v>12</v>
      </c>
      <c r="C73" s="2">
        <v>1001</v>
      </c>
      <c r="D73" s="3">
        <v>44019</v>
      </c>
      <c r="E73" s="4" t="s">
        <v>10</v>
      </c>
      <c r="F73" s="1">
        <v>1375.5</v>
      </c>
      <c r="G73" s="5">
        <v>68.775000000000006</v>
      </c>
      <c r="H73" s="29">
        <f>VLOOKUP(MAIN_TABLE[[#This Row],[Product Code]],Prod_Master[[#All],[Product Code]:[PRICE]],4,)</f>
        <v>0.12</v>
      </c>
      <c r="I73" s="30">
        <f>VLOOKUP(MAIN_TABLE[[#This Row],[Product Code]],Prod_Master[[#All],[Product Code]:[PRICE]],5,)</f>
        <v>45</v>
      </c>
      <c r="J73" s="30">
        <f t="shared" si="2"/>
        <v>61897.5</v>
      </c>
      <c r="K73" s="30">
        <f>MAIN_TABLE[[#This Row],[Sales (Before Tax)]]-MAIN_TABLE[[#This Row],[Discount]]</f>
        <v>61828.724999999999</v>
      </c>
      <c r="L73" s="31">
        <f>VLOOKUP(MAIN_TABLE[[#This Row],[Product Code]],Prod_Master[[#All],[Product Code]:[PRICE]],3,)</f>
        <v>5542</v>
      </c>
      <c r="M73" s="32" t="str">
        <f>VLOOKUP(MAIN_TABLE[[#This Row],[Product Code]],Prod_Master[[#All],[Product Code]:[PRICE]],2,)</f>
        <v>Oil</v>
      </c>
      <c r="N73" s="32" t="str">
        <f>IF(ISBLANK(MAIN_TABLE[[#This Row],[GST Number]]),"No GST Number Available",VLOOKUP(LEFT(MAIN_TABLE[[#This Row],[GST Number]],2)*1,Table1[],2,))</f>
        <v>ARUNACHAL PRADESH</v>
      </c>
      <c r="O73" s="32">
        <f>IF(MAIN_TABLE[[#This Row],[Supplier State]]=MAIN_TABLE[[#This Row],[Destination State Name]],0,MAIN_TABLE[[#This Row],[Taxable Value]]*MAIN_TABLE[[#This Row],[GST Rate]])</f>
        <v>7419.4469999999992</v>
      </c>
      <c r="P73" s="32">
        <f>IF(MAIN_TABLE[[#This Row],[Supplier State]]&lt;&gt;MAIN_TABLE[[#This Row],[Destination State Name]],0,(MAIN_TABLE[[#This Row],[Taxable Value]]*MAIN_TABLE[[#This Row],[GST Rate]])/2)</f>
        <v>0</v>
      </c>
      <c r="Q73" s="32">
        <f>IF(MAIN_TABLE[[#This Row],[Supplier State]]&lt;&gt;MAIN_TABLE[[#This Row],[Destination State Name]],0,(MAIN_TABLE[[#This Row],[Taxable Value]]*MAIN_TABLE[[#This Row],[GST Rate]])/2)</f>
        <v>0</v>
      </c>
      <c r="R73" s="33">
        <f>SUM(MAIN_TABLE[[#This Row],[IGST]:[SGST]])</f>
        <v>7419.4469999999992</v>
      </c>
      <c r="S7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3" s="32" t="str">
        <f>IFERROR(VLOOKUP(MAIN_TABLE[[#This Row],[GST Number]],Backend!L:M,2,),"")</f>
        <v>HIND VALVES</v>
      </c>
    </row>
    <row r="74" spans="1:20" x14ac:dyDescent="0.3">
      <c r="A74" s="18" t="s">
        <v>8</v>
      </c>
      <c r="B74" s="1" t="s">
        <v>13</v>
      </c>
      <c r="C74" s="2">
        <v>1001</v>
      </c>
      <c r="D74" s="3">
        <v>44051</v>
      </c>
      <c r="E74" s="4" t="s">
        <v>10</v>
      </c>
      <c r="F74" s="1">
        <v>1830</v>
      </c>
      <c r="G74" s="5">
        <v>91.5</v>
      </c>
      <c r="H74" s="29">
        <f>VLOOKUP(MAIN_TABLE[[#This Row],[Product Code]],Prod_Master[[#All],[Product Code]:[PRICE]],4,)</f>
        <v>0.12</v>
      </c>
      <c r="I74" s="30">
        <f>VLOOKUP(MAIN_TABLE[[#This Row],[Product Code]],Prod_Master[[#All],[Product Code]:[PRICE]],5,)</f>
        <v>45</v>
      </c>
      <c r="J74" s="30">
        <f t="shared" si="2"/>
        <v>82350</v>
      </c>
      <c r="K74" s="30">
        <f>MAIN_TABLE[[#This Row],[Sales (Before Tax)]]-MAIN_TABLE[[#This Row],[Discount]]</f>
        <v>82258.5</v>
      </c>
      <c r="L74" s="31">
        <f>VLOOKUP(MAIN_TABLE[[#This Row],[Product Code]],Prod_Master[[#All],[Product Code]:[PRICE]],3,)</f>
        <v>5542</v>
      </c>
      <c r="M74" s="32" t="str">
        <f>VLOOKUP(MAIN_TABLE[[#This Row],[Product Code]],Prod_Master[[#All],[Product Code]:[PRICE]],2,)</f>
        <v>Oil</v>
      </c>
      <c r="N74" s="32" t="str">
        <f>IF(ISBLANK(MAIN_TABLE[[#This Row],[GST Number]]),"No GST Number Available",VLOOKUP(LEFT(MAIN_TABLE[[#This Row],[GST Number]],2)*1,Table1[],2,))</f>
        <v>ASSAM</v>
      </c>
      <c r="O74" s="32">
        <f>IF(MAIN_TABLE[[#This Row],[Supplier State]]=MAIN_TABLE[[#This Row],[Destination State Name]],0,MAIN_TABLE[[#This Row],[Taxable Value]]*MAIN_TABLE[[#This Row],[GST Rate]])</f>
        <v>9871.02</v>
      </c>
      <c r="P74" s="32">
        <f>IF(MAIN_TABLE[[#This Row],[Supplier State]]&lt;&gt;MAIN_TABLE[[#This Row],[Destination State Name]],0,(MAIN_TABLE[[#This Row],[Taxable Value]]*MAIN_TABLE[[#This Row],[GST Rate]])/2)</f>
        <v>0</v>
      </c>
      <c r="Q74" s="32">
        <f>IF(MAIN_TABLE[[#This Row],[Supplier State]]&lt;&gt;MAIN_TABLE[[#This Row],[Destination State Name]],0,(MAIN_TABLE[[#This Row],[Taxable Value]]*MAIN_TABLE[[#This Row],[GST Rate]])/2)</f>
        <v>0</v>
      </c>
      <c r="R74" s="33">
        <f>SUM(MAIN_TABLE[[#This Row],[IGST]:[SGST]])</f>
        <v>9871.02</v>
      </c>
      <c r="S7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4" s="32" t="str">
        <f>IFERROR(VLOOKUP(MAIN_TABLE[[#This Row],[GST Number]],Backend!L:M,2,),"")</f>
        <v>CHADHA  INDUSTRIES  PRIVATE  LIMITED</v>
      </c>
    </row>
    <row r="75" spans="1:20" x14ac:dyDescent="0.3">
      <c r="A75" s="18" t="s">
        <v>8</v>
      </c>
      <c r="B75" s="1" t="s">
        <v>14</v>
      </c>
      <c r="C75" s="2">
        <v>1008</v>
      </c>
      <c r="D75" s="3">
        <v>44083</v>
      </c>
      <c r="E75" s="4" t="s">
        <v>10</v>
      </c>
      <c r="F75" s="1">
        <v>2498</v>
      </c>
      <c r="G75" s="5">
        <v>124.9</v>
      </c>
      <c r="H75" s="29">
        <f>VLOOKUP(MAIN_TABLE[[#This Row],[Product Code]],Prod_Master[[#All],[Product Code]:[PRICE]],4,)</f>
        <v>0.12</v>
      </c>
      <c r="I75" s="30">
        <f>VLOOKUP(MAIN_TABLE[[#This Row],[Product Code]],Prod_Master[[#All],[Product Code]:[PRICE]],5,)</f>
        <v>90</v>
      </c>
      <c r="J75" s="30">
        <f t="shared" si="2"/>
        <v>224820</v>
      </c>
      <c r="K75" s="30">
        <f>MAIN_TABLE[[#This Row],[Sales (Before Tax)]]-MAIN_TABLE[[#This Row],[Discount]]</f>
        <v>224695.1</v>
      </c>
      <c r="L75" s="31">
        <f>VLOOKUP(MAIN_TABLE[[#This Row],[Product Code]],Prod_Master[[#All],[Product Code]:[PRICE]],3,)</f>
        <v>4975</v>
      </c>
      <c r="M75" s="32" t="str">
        <f>VLOOKUP(MAIN_TABLE[[#This Row],[Product Code]],Prod_Master[[#All],[Product Code]:[PRICE]],2,)</f>
        <v>Soap</v>
      </c>
      <c r="N75" s="32" t="str">
        <f>IF(ISBLANK(MAIN_TABLE[[#This Row],[GST Number]]),"No GST Number Available",VLOOKUP(LEFT(MAIN_TABLE[[#This Row],[GST Number]],2)*1,Table1[],2,))</f>
        <v>BIHAR</v>
      </c>
      <c r="O75" s="32">
        <f>IF(MAIN_TABLE[[#This Row],[Supplier State]]=MAIN_TABLE[[#This Row],[Destination State Name]],0,MAIN_TABLE[[#This Row],[Taxable Value]]*MAIN_TABLE[[#This Row],[GST Rate]])</f>
        <v>0</v>
      </c>
      <c r="P75" s="32">
        <f>IF(MAIN_TABLE[[#This Row],[Supplier State]]&lt;&gt;MAIN_TABLE[[#This Row],[Destination State Name]],0,(MAIN_TABLE[[#This Row],[Taxable Value]]*MAIN_TABLE[[#This Row],[GST Rate]])/2)</f>
        <v>13481.706</v>
      </c>
      <c r="Q75" s="32">
        <f>IF(MAIN_TABLE[[#This Row],[Supplier State]]&lt;&gt;MAIN_TABLE[[#This Row],[Destination State Name]],0,(MAIN_TABLE[[#This Row],[Taxable Value]]*MAIN_TABLE[[#This Row],[GST Rate]])/2)</f>
        <v>13481.706</v>
      </c>
      <c r="R75" s="33">
        <f>SUM(MAIN_TABLE[[#This Row],[IGST]:[SGST]])</f>
        <v>26963.412</v>
      </c>
      <c r="S7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5" s="32" t="str">
        <f>IFERROR(VLOOKUP(MAIN_TABLE[[#This Row],[GST Number]],Backend!L:M,2,),"")</f>
        <v>PRABHA ELECTRONICS PVT. LTD.</v>
      </c>
    </row>
    <row r="76" spans="1:20" x14ac:dyDescent="0.3">
      <c r="A76" s="18" t="s">
        <v>8</v>
      </c>
      <c r="B76" s="1" t="s">
        <v>15</v>
      </c>
      <c r="C76" s="2">
        <v>1310</v>
      </c>
      <c r="D76" s="3">
        <v>44114</v>
      </c>
      <c r="E76" s="4" t="s">
        <v>10</v>
      </c>
      <c r="F76" s="1">
        <v>663</v>
      </c>
      <c r="G76" s="5">
        <v>33.15</v>
      </c>
      <c r="H76" s="29">
        <f>VLOOKUP(MAIN_TABLE[[#This Row],[Product Code]],Prod_Master[[#All],[Product Code]:[PRICE]],4,)</f>
        <v>0.12</v>
      </c>
      <c r="I76" s="30">
        <f>VLOOKUP(MAIN_TABLE[[#This Row],[Product Code]],Prod_Master[[#All],[Product Code]:[PRICE]],5,)</f>
        <v>140</v>
      </c>
      <c r="J76" s="30">
        <f t="shared" ref="J76:J139" si="3">(F76*I76)</f>
        <v>92820</v>
      </c>
      <c r="K76" s="30">
        <f>MAIN_TABLE[[#This Row],[Sales (Before Tax)]]-MAIN_TABLE[[#This Row],[Discount]]</f>
        <v>92786.85</v>
      </c>
      <c r="L76" s="31">
        <f>VLOOKUP(MAIN_TABLE[[#This Row],[Product Code]],Prod_Master[[#All],[Product Code]:[PRICE]],3,)</f>
        <v>5632</v>
      </c>
      <c r="M76" s="32" t="str">
        <f>VLOOKUP(MAIN_TABLE[[#This Row],[Product Code]],Prod_Master[[#All],[Product Code]:[PRICE]],2,)</f>
        <v>Shampoo</v>
      </c>
      <c r="N76" s="32" t="str">
        <f>IF(ISBLANK(MAIN_TABLE[[#This Row],[GST Number]]),"No GST Number Available",VLOOKUP(LEFT(MAIN_TABLE[[#This Row],[GST Number]],2)*1,Table1[],2,))</f>
        <v>CHATTISGARH</v>
      </c>
      <c r="O76" s="32">
        <f>IF(MAIN_TABLE[[#This Row],[Supplier State]]=MAIN_TABLE[[#This Row],[Destination State Name]],0,MAIN_TABLE[[#This Row],[Taxable Value]]*MAIN_TABLE[[#This Row],[GST Rate]])</f>
        <v>11134.422</v>
      </c>
      <c r="P76" s="32">
        <f>IF(MAIN_TABLE[[#This Row],[Supplier State]]&lt;&gt;MAIN_TABLE[[#This Row],[Destination State Name]],0,(MAIN_TABLE[[#This Row],[Taxable Value]]*MAIN_TABLE[[#This Row],[GST Rate]])/2)</f>
        <v>0</v>
      </c>
      <c r="Q76" s="32">
        <f>IF(MAIN_TABLE[[#This Row],[Supplier State]]&lt;&gt;MAIN_TABLE[[#This Row],[Destination State Name]],0,(MAIN_TABLE[[#This Row],[Taxable Value]]*MAIN_TABLE[[#This Row],[GST Rate]])/2)</f>
        <v>0</v>
      </c>
      <c r="R76" s="33">
        <f>SUM(MAIN_TABLE[[#This Row],[IGST]:[SGST]])</f>
        <v>11134.422</v>
      </c>
      <c r="S7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6" s="32" t="str">
        <f>IFERROR(VLOOKUP(MAIN_TABLE[[#This Row],[GST Number]],Backend!L:M,2,),"")</f>
        <v>CORRSONIC ENGG. &amp; NDT SERVICES</v>
      </c>
    </row>
    <row r="77" spans="1:20" x14ac:dyDescent="0.3">
      <c r="A77" s="18" t="s">
        <v>8</v>
      </c>
      <c r="B77" s="1" t="s">
        <v>240</v>
      </c>
      <c r="C77" s="2">
        <v>1004</v>
      </c>
      <c r="D77" s="3">
        <v>43863</v>
      </c>
      <c r="E77" s="4" t="s">
        <v>10</v>
      </c>
      <c r="F77" s="1">
        <v>1514</v>
      </c>
      <c r="G77" s="5">
        <v>75.7</v>
      </c>
      <c r="H77" s="29">
        <f>VLOOKUP(MAIN_TABLE[[#This Row],[Product Code]],Prod_Master[[#All],[Product Code]:[PRICE]],4,)</f>
        <v>0.28000000000000003</v>
      </c>
      <c r="I77" s="30">
        <f>VLOOKUP(MAIN_TABLE[[#This Row],[Product Code]],Prod_Master[[#All],[Product Code]:[PRICE]],5,)</f>
        <v>80</v>
      </c>
      <c r="J77" s="30">
        <f t="shared" si="3"/>
        <v>121120</v>
      </c>
      <c r="K77" s="30">
        <f>MAIN_TABLE[[#This Row],[Sales (Before Tax)]]-MAIN_TABLE[[#This Row],[Discount]]</f>
        <v>121044.3</v>
      </c>
      <c r="L77" s="31">
        <f>VLOOKUP(MAIN_TABLE[[#This Row],[Product Code]],Prod_Master[[#All],[Product Code]:[PRICE]],3,)</f>
        <v>8462</v>
      </c>
      <c r="M77" s="32" t="str">
        <f>VLOOKUP(MAIN_TABLE[[#This Row],[Product Code]],Prod_Master[[#All],[Product Code]:[PRICE]],2,)</f>
        <v>Beverage</v>
      </c>
      <c r="N77" s="32" t="str">
        <f>IF(ISBLANK(MAIN_TABLE[[#This Row],[GST Number]]),"No GST Number Available",VLOOKUP(LEFT(MAIN_TABLE[[#This Row],[GST Number]],2)*1,Table1[],2,))</f>
        <v>DADRA AND NAGAR HAVELI AND DAMAN AND DIU (NEWLY MERGED UT)</v>
      </c>
      <c r="O77" s="32">
        <f>IF(MAIN_TABLE[[#This Row],[Supplier State]]=MAIN_TABLE[[#This Row],[Destination State Name]],0,MAIN_TABLE[[#This Row],[Taxable Value]]*MAIN_TABLE[[#This Row],[GST Rate]])</f>
        <v>33892.404000000002</v>
      </c>
      <c r="P77" s="32">
        <f>IF(MAIN_TABLE[[#This Row],[Supplier State]]&lt;&gt;MAIN_TABLE[[#This Row],[Destination State Name]],0,(MAIN_TABLE[[#This Row],[Taxable Value]]*MAIN_TABLE[[#This Row],[GST Rate]])/2)</f>
        <v>0</v>
      </c>
      <c r="Q77" s="32">
        <f>IF(MAIN_TABLE[[#This Row],[Supplier State]]&lt;&gt;MAIN_TABLE[[#This Row],[Destination State Name]],0,(MAIN_TABLE[[#This Row],[Taxable Value]]*MAIN_TABLE[[#This Row],[GST Rate]])/2)</f>
        <v>0</v>
      </c>
      <c r="R77" s="33">
        <f>SUM(MAIN_TABLE[[#This Row],[IGST]:[SGST]])</f>
        <v>33892.404000000002</v>
      </c>
      <c r="S7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7" s="32" t="str">
        <f>IFERROR(VLOOKUP(MAIN_TABLE[[#This Row],[GST Number]],Backend!L:M,2,),"")</f>
        <v>RELIANCE RETAIL LIMITED</v>
      </c>
    </row>
    <row r="78" spans="1:20" x14ac:dyDescent="0.3">
      <c r="A78" s="18" t="s">
        <v>8</v>
      </c>
      <c r="B78" s="1" t="s">
        <v>16</v>
      </c>
      <c r="C78" s="2">
        <v>1008</v>
      </c>
      <c r="D78" s="3">
        <v>43925</v>
      </c>
      <c r="E78" s="4" t="s">
        <v>10</v>
      </c>
      <c r="F78" s="1">
        <v>4492.5</v>
      </c>
      <c r="G78" s="5">
        <v>224.625</v>
      </c>
      <c r="H78" s="29">
        <f>VLOOKUP(MAIN_TABLE[[#This Row],[Product Code]],Prod_Master[[#All],[Product Code]:[PRICE]],4,)</f>
        <v>0.12</v>
      </c>
      <c r="I78" s="30">
        <f>VLOOKUP(MAIN_TABLE[[#This Row],[Product Code]],Prod_Master[[#All],[Product Code]:[PRICE]],5,)</f>
        <v>90</v>
      </c>
      <c r="J78" s="30">
        <f t="shared" si="3"/>
        <v>404325</v>
      </c>
      <c r="K78" s="30">
        <f>MAIN_TABLE[[#This Row],[Sales (Before Tax)]]-MAIN_TABLE[[#This Row],[Discount]]</f>
        <v>404100.375</v>
      </c>
      <c r="L78" s="31">
        <f>VLOOKUP(MAIN_TABLE[[#This Row],[Product Code]],Prod_Master[[#All],[Product Code]:[PRICE]],3,)</f>
        <v>4975</v>
      </c>
      <c r="M78" s="32" t="str">
        <f>VLOOKUP(MAIN_TABLE[[#This Row],[Product Code]],Prod_Master[[#All],[Product Code]:[PRICE]],2,)</f>
        <v>Soap</v>
      </c>
      <c r="N78" s="32" t="str">
        <f>IF(ISBLANK(MAIN_TABLE[[#This Row],[GST Number]]),"No GST Number Available",VLOOKUP(LEFT(MAIN_TABLE[[#This Row],[GST Number]],2)*1,Table1[],2,))</f>
        <v>MADHYA PRADESH</v>
      </c>
      <c r="O78" s="32">
        <f>IF(MAIN_TABLE[[#This Row],[Supplier State]]=MAIN_TABLE[[#This Row],[Destination State Name]],0,MAIN_TABLE[[#This Row],[Taxable Value]]*MAIN_TABLE[[#This Row],[GST Rate]])</f>
        <v>48492.044999999998</v>
      </c>
      <c r="P78" s="32">
        <f>IF(MAIN_TABLE[[#This Row],[Supplier State]]&lt;&gt;MAIN_TABLE[[#This Row],[Destination State Name]],0,(MAIN_TABLE[[#This Row],[Taxable Value]]*MAIN_TABLE[[#This Row],[GST Rate]])/2)</f>
        <v>0</v>
      </c>
      <c r="Q78" s="32">
        <f>IF(MAIN_TABLE[[#This Row],[Supplier State]]&lt;&gt;MAIN_TABLE[[#This Row],[Destination State Name]],0,(MAIN_TABLE[[#This Row],[Taxable Value]]*MAIN_TABLE[[#This Row],[GST Rate]])/2)</f>
        <v>0</v>
      </c>
      <c r="R78" s="33">
        <f>SUM(MAIN_TABLE[[#This Row],[IGST]:[SGST]])</f>
        <v>48492.044999999998</v>
      </c>
      <c r="S7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8" s="32" t="str">
        <f>IFERROR(VLOOKUP(MAIN_TABLE[[#This Row],[GST Number]],Backend!L:M,2,),"")</f>
        <v>PROFESSIONAL TRADERS</v>
      </c>
    </row>
    <row r="79" spans="1:20" x14ac:dyDescent="0.3">
      <c r="A79" s="18" t="s">
        <v>8</v>
      </c>
      <c r="B79" s="1" t="s">
        <v>17</v>
      </c>
      <c r="C79" s="2">
        <v>1008</v>
      </c>
      <c r="D79" s="3">
        <v>43988</v>
      </c>
      <c r="E79" s="4" t="s">
        <v>10</v>
      </c>
      <c r="F79" s="1">
        <v>727</v>
      </c>
      <c r="G79" s="5">
        <v>36.35</v>
      </c>
      <c r="H79" s="29">
        <f>VLOOKUP(MAIN_TABLE[[#This Row],[Product Code]],Prod_Master[[#All],[Product Code]:[PRICE]],4,)</f>
        <v>0.12</v>
      </c>
      <c r="I79" s="30">
        <f>VLOOKUP(MAIN_TABLE[[#This Row],[Product Code]],Prod_Master[[#All],[Product Code]:[PRICE]],5,)</f>
        <v>90</v>
      </c>
      <c r="J79" s="30">
        <f t="shared" si="3"/>
        <v>65430</v>
      </c>
      <c r="K79" s="30">
        <f>MAIN_TABLE[[#This Row],[Sales (Before Tax)]]-MAIN_TABLE[[#This Row],[Discount]]</f>
        <v>65393.65</v>
      </c>
      <c r="L79" s="31">
        <f>VLOOKUP(MAIN_TABLE[[#This Row],[Product Code]],Prod_Master[[#All],[Product Code]:[PRICE]],3,)</f>
        <v>4975</v>
      </c>
      <c r="M79" s="32" t="str">
        <f>VLOOKUP(MAIN_TABLE[[#This Row],[Product Code]],Prod_Master[[#All],[Product Code]:[PRICE]],2,)</f>
        <v>Soap</v>
      </c>
      <c r="N79" s="32" t="str">
        <f>IF(ISBLANK(MAIN_TABLE[[#This Row],[GST Number]]),"No GST Number Available",VLOOKUP(LEFT(MAIN_TABLE[[#This Row],[GST Number]],2)*1,Table1[],2,))</f>
        <v>ODISHA</v>
      </c>
      <c r="O79" s="32">
        <f>IF(MAIN_TABLE[[#This Row],[Supplier State]]=MAIN_TABLE[[#This Row],[Destination State Name]],0,MAIN_TABLE[[#This Row],[Taxable Value]]*MAIN_TABLE[[#This Row],[GST Rate]])</f>
        <v>7847.2380000000003</v>
      </c>
      <c r="P79" s="32">
        <f>IF(MAIN_TABLE[[#This Row],[Supplier State]]&lt;&gt;MAIN_TABLE[[#This Row],[Destination State Name]],0,(MAIN_TABLE[[#This Row],[Taxable Value]]*MAIN_TABLE[[#This Row],[GST Rate]])/2)</f>
        <v>0</v>
      </c>
      <c r="Q79" s="32">
        <f>IF(MAIN_TABLE[[#This Row],[Supplier State]]&lt;&gt;MAIN_TABLE[[#This Row],[Destination State Name]],0,(MAIN_TABLE[[#This Row],[Taxable Value]]*MAIN_TABLE[[#This Row],[GST Rate]])/2)</f>
        <v>0</v>
      </c>
      <c r="R79" s="33">
        <f>SUM(MAIN_TABLE[[#This Row],[IGST]:[SGST]])</f>
        <v>7847.2380000000003</v>
      </c>
      <c r="S7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9" s="32" t="str">
        <f>IFERROR(VLOOKUP(MAIN_TABLE[[#This Row],[GST Number]],Backend!L:M,2,),"")</f>
        <v>N.M.ENTERPRISES</v>
      </c>
    </row>
    <row r="80" spans="1:20" x14ac:dyDescent="0.3">
      <c r="A80" s="18" t="s">
        <v>8</v>
      </c>
      <c r="B80" s="1" t="s">
        <v>18</v>
      </c>
      <c r="C80" s="2">
        <v>1008</v>
      </c>
      <c r="D80" s="3">
        <v>43988</v>
      </c>
      <c r="E80" s="4" t="s">
        <v>10</v>
      </c>
      <c r="F80" s="1">
        <v>787</v>
      </c>
      <c r="G80" s="5">
        <v>39.35</v>
      </c>
      <c r="H80" s="29">
        <f>VLOOKUP(MAIN_TABLE[[#This Row],[Product Code]],Prod_Master[[#All],[Product Code]:[PRICE]],4,)</f>
        <v>0.12</v>
      </c>
      <c r="I80" s="30">
        <f>VLOOKUP(MAIN_TABLE[[#This Row],[Product Code]],Prod_Master[[#All],[Product Code]:[PRICE]],5,)</f>
        <v>90</v>
      </c>
      <c r="J80" s="30">
        <f t="shared" si="3"/>
        <v>70830</v>
      </c>
      <c r="K80" s="30">
        <f>MAIN_TABLE[[#This Row],[Sales (Before Tax)]]-MAIN_TABLE[[#This Row],[Discount]]</f>
        <v>70790.649999999994</v>
      </c>
      <c r="L80" s="31">
        <f>VLOOKUP(MAIN_TABLE[[#This Row],[Product Code]],Prod_Master[[#All],[Product Code]:[PRICE]],3,)</f>
        <v>4975</v>
      </c>
      <c r="M80" s="32" t="str">
        <f>VLOOKUP(MAIN_TABLE[[#This Row],[Product Code]],Prod_Master[[#All],[Product Code]:[PRICE]],2,)</f>
        <v>Soap</v>
      </c>
      <c r="N80" s="32" t="str">
        <f>IF(ISBLANK(MAIN_TABLE[[#This Row],[GST Number]]),"No GST Number Available",VLOOKUP(LEFT(MAIN_TABLE[[#This Row],[GST Number]],2)*1,Table1[],2,))</f>
        <v>BIHAR</v>
      </c>
      <c r="O80" s="32">
        <f>IF(MAIN_TABLE[[#This Row],[Supplier State]]=MAIN_TABLE[[#This Row],[Destination State Name]],0,MAIN_TABLE[[#This Row],[Taxable Value]]*MAIN_TABLE[[#This Row],[GST Rate]])</f>
        <v>0</v>
      </c>
      <c r="P80" s="32">
        <f>IF(MAIN_TABLE[[#This Row],[Supplier State]]&lt;&gt;MAIN_TABLE[[#This Row],[Destination State Name]],0,(MAIN_TABLE[[#This Row],[Taxable Value]]*MAIN_TABLE[[#This Row],[GST Rate]])/2)</f>
        <v>4247.4389999999994</v>
      </c>
      <c r="Q80" s="32">
        <f>IF(MAIN_TABLE[[#This Row],[Supplier State]]&lt;&gt;MAIN_TABLE[[#This Row],[Destination State Name]],0,(MAIN_TABLE[[#This Row],[Taxable Value]]*MAIN_TABLE[[#This Row],[GST Rate]])/2)</f>
        <v>4247.4389999999994</v>
      </c>
      <c r="R80" s="33">
        <f>SUM(MAIN_TABLE[[#This Row],[IGST]:[SGST]])</f>
        <v>8494.8779999999988</v>
      </c>
      <c r="S8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0" s="32" t="str">
        <f>IFERROR(VLOOKUP(MAIN_TABLE[[#This Row],[GST Number]],Backend!L:M,2,),"")</f>
        <v>UNITY CYLINDERS &amp; EQUIPMENTS PRIVATE LIMITED</v>
      </c>
    </row>
    <row r="81" spans="1:20" x14ac:dyDescent="0.3">
      <c r="A81" s="18" t="s">
        <v>8</v>
      </c>
      <c r="B81" s="1" t="s">
        <v>19</v>
      </c>
      <c r="C81" s="2">
        <v>1210</v>
      </c>
      <c r="D81" s="3">
        <v>44019</v>
      </c>
      <c r="E81" s="4" t="s">
        <v>10</v>
      </c>
      <c r="F81" s="1">
        <v>1823</v>
      </c>
      <c r="G81" s="5">
        <v>91.15</v>
      </c>
      <c r="H81" s="29">
        <f>VLOOKUP(MAIN_TABLE[[#This Row],[Product Code]],Prod_Master[[#All],[Product Code]:[PRICE]],4,)</f>
        <v>0.12</v>
      </c>
      <c r="I81" s="30">
        <f>VLOOKUP(MAIN_TABLE[[#This Row],[Product Code]],Prod_Master[[#All],[Product Code]:[PRICE]],5,)</f>
        <v>120</v>
      </c>
      <c r="J81" s="30">
        <f t="shared" si="3"/>
        <v>218760</v>
      </c>
      <c r="K81" s="30">
        <f>MAIN_TABLE[[#This Row],[Sales (Before Tax)]]-MAIN_TABLE[[#This Row],[Discount]]</f>
        <v>218668.85</v>
      </c>
      <c r="L81" s="31">
        <f>VLOOKUP(MAIN_TABLE[[#This Row],[Product Code]],Prod_Master[[#All],[Product Code]:[PRICE]],3,)</f>
        <v>5524</v>
      </c>
      <c r="M81" s="32" t="str">
        <f>VLOOKUP(MAIN_TABLE[[#This Row],[Product Code]],Prod_Master[[#All],[Product Code]:[PRICE]],2,)</f>
        <v>Juice</v>
      </c>
      <c r="N81" s="32" t="str">
        <f>IF(ISBLANK(MAIN_TABLE[[#This Row],[GST Number]]),"No GST Number Available",VLOOKUP(LEFT(MAIN_TABLE[[#This Row],[GST Number]],2)*1,Table1[],2,))</f>
        <v>ANDHRA PRADESH(BEFORE DIVISION)</v>
      </c>
      <c r="O81" s="32">
        <f>IF(MAIN_TABLE[[#This Row],[Supplier State]]=MAIN_TABLE[[#This Row],[Destination State Name]],0,MAIN_TABLE[[#This Row],[Taxable Value]]*MAIN_TABLE[[#This Row],[GST Rate]])</f>
        <v>26240.261999999999</v>
      </c>
      <c r="P81" s="32">
        <f>IF(MAIN_TABLE[[#This Row],[Supplier State]]&lt;&gt;MAIN_TABLE[[#This Row],[Destination State Name]],0,(MAIN_TABLE[[#This Row],[Taxable Value]]*MAIN_TABLE[[#This Row],[GST Rate]])/2)</f>
        <v>0</v>
      </c>
      <c r="Q81" s="32">
        <f>IF(MAIN_TABLE[[#This Row],[Supplier State]]&lt;&gt;MAIN_TABLE[[#This Row],[Destination State Name]],0,(MAIN_TABLE[[#This Row],[Taxable Value]]*MAIN_TABLE[[#This Row],[GST Rate]])/2)</f>
        <v>0</v>
      </c>
      <c r="R81" s="33">
        <f>SUM(MAIN_TABLE[[#This Row],[IGST]:[SGST]])</f>
        <v>26240.261999999999</v>
      </c>
      <c r="S8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1" s="32" t="str">
        <f>IFERROR(VLOOKUP(MAIN_TABLE[[#This Row],[GST Number]],Backend!L:M,2,),"")</f>
        <v>M/S AKASH INFOTECH</v>
      </c>
    </row>
    <row r="82" spans="1:20" x14ac:dyDescent="0.3">
      <c r="A82" s="18" t="s">
        <v>8</v>
      </c>
      <c r="B82" s="1" t="s">
        <v>9</v>
      </c>
      <c r="C82" s="2">
        <v>1001</v>
      </c>
      <c r="D82" s="3">
        <v>44083</v>
      </c>
      <c r="E82" s="4" t="s">
        <v>10</v>
      </c>
      <c r="F82" s="1">
        <v>747</v>
      </c>
      <c r="G82" s="5">
        <v>37.35</v>
      </c>
      <c r="H82" s="29">
        <f>VLOOKUP(MAIN_TABLE[[#This Row],[Product Code]],Prod_Master[[#All],[Product Code]:[PRICE]],4,)</f>
        <v>0.12</v>
      </c>
      <c r="I82" s="30">
        <f>VLOOKUP(MAIN_TABLE[[#This Row],[Product Code]],Prod_Master[[#All],[Product Code]:[PRICE]],5,)</f>
        <v>45</v>
      </c>
      <c r="J82" s="30">
        <f t="shared" si="3"/>
        <v>33615</v>
      </c>
      <c r="K82" s="30">
        <f>MAIN_TABLE[[#This Row],[Sales (Before Tax)]]-MAIN_TABLE[[#This Row],[Discount]]</f>
        <v>33577.65</v>
      </c>
      <c r="L82" s="31">
        <f>VLOOKUP(MAIN_TABLE[[#This Row],[Product Code]],Prod_Master[[#All],[Product Code]:[PRICE]],3,)</f>
        <v>5542</v>
      </c>
      <c r="M82" s="32" t="str">
        <f>VLOOKUP(MAIN_TABLE[[#This Row],[Product Code]],Prod_Master[[#All],[Product Code]:[PRICE]],2,)</f>
        <v>Oil</v>
      </c>
      <c r="N82" s="32" t="str">
        <f>IF(ISBLANK(MAIN_TABLE[[#This Row],[GST Number]]),"No GST Number Available",VLOOKUP(LEFT(MAIN_TABLE[[#This Row],[GST Number]],2)*1,Table1[],2,))</f>
        <v>ANDHRA PRADESH(BEFORE DIVISION)</v>
      </c>
      <c r="O82" s="32">
        <f>IF(MAIN_TABLE[[#This Row],[Supplier State]]=MAIN_TABLE[[#This Row],[Destination State Name]],0,MAIN_TABLE[[#This Row],[Taxable Value]]*MAIN_TABLE[[#This Row],[GST Rate]])</f>
        <v>4029.3180000000002</v>
      </c>
      <c r="P82" s="32">
        <f>IF(MAIN_TABLE[[#This Row],[Supplier State]]&lt;&gt;MAIN_TABLE[[#This Row],[Destination State Name]],0,(MAIN_TABLE[[#This Row],[Taxable Value]]*MAIN_TABLE[[#This Row],[GST Rate]])/2)</f>
        <v>0</v>
      </c>
      <c r="Q82" s="32">
        <f>IF(MAIN_TABLE[[#This Row],[Supplier State]]&lt;&gt;MAIN_TABLE[[#This Row],[Destination State Name]],0,(MAIN_TABLE[[#This Row],[Taxable Value]]*MAIN_TABLE[[#This Row],[GST Rate]])/2)</f>
        <v>0</v>
      </c>
      <c r="R82" s="33">
        <f>SUM(MAIN_TABLE[[#This Row],[IGST]:[SGST]])</f>
        <v>4029.3180000000002</v>
      </c>
      <c r="S8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2" s="32" t="str">
        <f>IFERROR(VLOOKUP(MAIN_TABLE[[#This Row],[GST Number]],Backend!L:M,2,),"")</f>
        <v>RAJ RAJESHWARI SALES &amp; SERVICES</v>
      </c>
    </row>
    <row r="83" spans="1:20" x14ac:dyDescent="0.3">
      <c r="A83" s="18" t="s">
        <v>8</v>
      </c>
      <c r="B83" s="1" t="s">
        <v>11</v>
      </c>
      <c r="C83" s="2">
        <v>1004</v>
      </c>
      <c r="D83" s="3">
        <v>44114</v>
      </c>
      <c r="E83" s="4" t="s">
        <v>10</v>
      </c>
      <c r="F83" s="1">
        <v>766</v>
      </c>
      <c r="G83" s="5">
        <v>38.300000000000004</v>
      </c>
      <c r="H83" s="29">
        <f>VLOOKUP(MAIN_TABLE[[#This Row],[Product Code]],Prod_Master[[#All],[Product Code]:[PRICE]],4,)</f>
        <v>0.28000000000000003</v>
      </c>
      <c r="I83" s="30">
        <f>VLOOKUP(MAIN_TABLE[[#This Row],[Product Code]],Prod_Master[[#All],[Product Code]:[PRICE]],5,)</f>
        <v>80</v>
      </c>
      <c r="J83" s="30">
        <f t="shared" si="3"/>
        <v>61280</v>
      </c>
      <c r="K83" s="30">
        <f>MAIN_TABLE[[#This Row],[Sales (Before Tax)]]-MAIN_TABLE[[#This Row],[Discount]]</f>
        <v>61241.7</v>
      </c>
      <c r="L83" s="31">
        <f>VLOOKUP(MAIN_TABLE[[#This Row],[Product Code]],Prod_Master[[#All],[Product Code]:[PRICE]],3,)</f>
        <v>8462</v>
      </c>
      <c r="M83" s="32" t="str">
        <f>VLOOKUP(MAIN_TABLE[[#This Row],[Product Code]],Prod_Master[[#All],[Product Code]:[PRICE]],2,)</f>
        <v>Beverage</v>
      </c>
      <c r="N83" s="32" t="str">
        <f>IF(ISBLANK(MAIN_TABLE[[#This Row],[GST Number]]),"No GST Number Available",VLOOKUP(LEFT(MAIN_TABLE[[#This Row],[GST Number]],2)*1,Table1[],2,))</f>
        <v>WEST BENGAL</v>
      </c>
      <c r="O83" s="32">
        <f>IF(MAIN_TABLE[[#This Row],[Supplier State]]=MAIN_TABLE[[#This Row],[Destination State Name]],0,MAIN_TABLE[[#This Row],[Taxable Value]]*MAIN_TABLE[[#This Row],[GST Rate]])</f>
        <v>17147.675999999999</v>
      </c>
      <c r="P83" s="32">
        <f>IF(MAIN_TABLE[[#This Row],[Supplier State]]&lt;&gt;MAIN_TABLE[[#This Row],[Destination State Name]],0,(MAIN_TABLE[[#This Row],[Taxable Value]]*MAIN_TABLE[[#This Row],[GST Rate]])/2)</f>
        <v>0</v>
      </c>
      <c r="Q83" s="32">
        <f>IF(MAIN_TABLE[[#This Row],[Supplier State]]&lt;&gt;MAIN_TABLE[[#This Row],[Destination State Name]],0,(MAIN_TABLE[[#This Row],[Taxable Value]]*MAIN_TABLE[[#This Row],[GST Rate]])/2)</f>
        <v>0</v>
      </c>
      <c r="R83" s="33">
        <f>SUM(MAIN_TABLE[[#This Row],[IGST]:[SGST]])</f>
        <v>17147.675999999999</v>
      </c>
      <c r="S8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3" s="32" t="str">
        <f>IFERROR(VLOOKUP(MAIN_TABLE[[#This Row],[GST Number]],Backend!L:M,2,),"")</f>
        <v>COMPAC INDUSTRIES INDIA LIMITED</v>
      </c>
    </row>
    <row r="84" spans="1:20" x14ac:dyDescent="0.3">
      <c r="A84" s="18" t="s">
        <v>8</v>
      </c>
      <c r="B84" s="1" t="s">
        <v>9</v>
      </c>
      <c r="C84" s="2">
        <v>1001</v>
      </c>
      <c r="D84" s="3">
        <v>44146</v>
      </c>
      <c r="E84" s="4" t="s">
        <v>10</v>
      </c>
      <c r="F84" s="1">
        <v>2905</v>
      </c>
      <c r="G84" s="5">
        <v>145.25</v>
      </c>
      <c r="H84" s="29">
        <f>VLOOKUP(MAIN_TABLE[[#This Row],[Product Code]],Prod_Master[[#All],[Product Code]:[PRICE]],4,)</f>
        <v>0.12</v>
      </c>
      <c r="I84" s="30">
        <f>VLOOKUP(MAIN_TABLE[[#This Row],[Product Code]],Prod_Master[[#All],[Product Code]:[PRICE]],5,)</f>
        <v>45</v>
      </c>
      <c r="J84" s="30">
        <f t="shared" si="3"/>
        <v>130725</v>
      </c>
      <c r="K84" s="30">
        <f>MAIN_TABLE[[#This Row],[Sales (Before Tax)]]-MAIN_TABLE[[#This Row],[Discount]]</f>
        <v>130579.75</v>
      </c>
      <c r="L84" s="31">
        <f>VLOOKUP(MAIN_TABLE[[#This Row],[Product Code]],Prod_Master[[#All],[Product Code]:[PRICE]],3,)</f>
        <v>5542</v>
      </c>
      <c r="M84" s="32" t="str">
        <f>VLOOKUP(MAIN_TABLE[[#This Row],[Product Code]],Prod_Master[[#All],[Product Code]:[PRICE]],2,)</f>
        <v>Oil</v>
      </c>
      <c r="N84" s="32" t="str">
        <f>IF(ISBLANK(MAIN_TABLE[[#This Row],[GST Number]]),"No GST Number Available",VLOOKUP(LEFT(MAIN_TABLE[[#This Row],[GST Number]],2)*1,Table1[],2,))</f>
        <v>ANDHRA PRADESH(BEFORE DIVISION)</v>
      </c>
      <c r="O84" s="32">
        <f>IF(MAIN_TABLE[[#This Row],[Supplier State]]=MAIN_TABLE[[#This Row],[Destination State Name]],0,MAIN_TABLE[[#This Row],[Taxable Value]]*MAIN_TABLE[[#This Row],[GST Rate]])</f>
        <v>15669.57</v>
      </c>
      <c r="P84" s="32">
        <f>IF(MAIN_TABLE[[#This Row],[Supplier State]]&lt;&gt;MAIN_TABLE[[#This Row],[Destination State Name]],0,(MAIN_TABLE[[#This Row],[Taxable Value]]*MAIN_TABLE[[#This Row],[GST Rate]])/2)</f>
        <v>0</v>
      </c>
      <c r="Q84" s="32">
        <f>IF(MAIN_TABLE[[#This Row],[Supplier State]]&lt;&gt;MAIN_TABLE[[#This Row],[Destination State Name]],0,(MAIN_TABLE[[#This Row],[Taxable Value]]*MAIN_TABLE[[#This Row],[GST Rate]])/2)</f>
        <v>0</v>
      </c>
      <c r="R84" s="33">
        <f>SUM(MAIN_TABLE[[#This Row],[IGST]:[SGST]])</f>
        <v>15669.57</v>
      </c>
      <c r="S8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4" s="32" t="str">
        <f>IFERROR(VLOOKUP(MAIN_TABLE[[#This Row],[GST Number]],Backend!L:M,2,),"")</f>
        <v>RAJ RAJESHWARI SALES &amp; SERVICES</v>
      </c>
    </row>
    <row r="85" spans="1:20" x14ac:dyDescent="0.3">
      <c r="A85" s="18" t="s">
        <v>8</v>
      </c>
      <c r="B85" s="1" t="s">
        <v>11</v>
      </c>
      <c r="C85" s="2">
        <v>1001</v>
      </c>
      <c r="D85" s="3">
        <v>44177</v>
      </c>
      <c r="E85" s="4" t="s">
        <v>10</v>
      </c>
      <c r="F85" s="1">
        <v>2155</v>
      </c>
      <c r="G85" s="5">
        <v>107.75</v>
      </c>
      <c r="H85" s="29">
        <f>VLOOKUP(MAIN_TABLE[[#This Row],[Product Code]],Prod_Master[[#All],[Product Code]:[PRICE]],4,)</f>
        <v>0.12</v>
      </c>
      <c r="I85" s="30">
        <f>VLOOKUP(MAIN_TABLE[[#This Row],[Product Code]],Prod_Master[[#All],[Product Code]:[PRICE]],5,)</f>
        <v>45</v>
      </c>
      <c r="J85" s="30">
        <f t="shared" si="3"/>
        <v>96975</v>
      </c>
      <c r="K85" s="30">
        <f>MAIN_TABLE[[#This Row],[Sales (Before Tax)]]-MAIN_TABLE[[#This Row],[Discount]]</f>
        <v>96867.25</v>
      </c>
      <c r="L85" s="31">
        <f>VLOOKUP(MAIN_TABLE[[#This Row],[Product Code]],Prod_Master[[#All],[Product Code]:[PRICE]],3,)</f>
        <v>5542</v>
      </c>
      <c r="M85" s="32" t="str">
        <f>VLOOKUP(MAIN_TABLE[[#This Row],[Product Code]],Prod_Master[[#All],[Product Code]:[PRICE]],2,)</f>
        <v>Oil</v>
      </c>
      <c r="N85" s="32" t="str">
        <f>IF(ISBLANK(MAIN_TABLE[[#This Row],[GST Number]]),"No GST Number Available",VLOOKUP(LEFT(MAIN_TABLE[[#This Row],[GST Number]],2)*1,Table1[],2,))</f>
        <v>WEST BENGAL</v>
      </c>
      <c r="O85" s="32">
        <f>IF(MAIN_TABLE[[#This Row],[Supplier State]]=MAIN_TABLE[[#This Row],[Destination State Name]],0,MAIN_TABLE[[#This Row],[Taxable Value]]*MAIN_TABLE[[#This Row],[GST Rate]])</f>
        <v>11624.07</v>
      </c>
      <c r="P85" s="32">
        <f>IF(MAIN_TABLE[[#This Row],[Supplier State]]&lt;&gt;MAIN_TABLE[[#This Row],[Destination State Name]],0,(MAIN_TABLE[[#This Row],[Taxable Value]]*MAIN_TABLE[[#This Row],[GST Rate]])/2)</f>
        <v>0</v>
      </c>
      <c r="Q85" s="32">
        <f>IF(MAIN_TABLE[[#This Row],[Supplier State]]&lt;&gt;MAIN_TABLE[[#This Row],[Destination State Name]],0,(MAIN_TABLE[[#This Row],[Taxable Value]]*MAIN_TABLE[[#This Row],[GST Rate]])/2)</f>
        <v>0</v>
      </c>
      <c r="R85" s="33">
        <f>SUM(MAIN_TABLE[[#This Row],[IGST]:[SGST]])</f>
        <v>11624.07</v>
      </c>
      <c r="S8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5" s="32" t="str">
        <f>IFERROR(VLOOKUP(MAIN_TABLE[[#This Row],[GST Number]],Backend!L:M,2,),"")</f>
        <v>COMPAC INDUSTRIES INDIA LIMITED</v>
      </c>
    </row>
    <row r="86" spans="1:20" x14ac:dyDescent="0.3">
      <c r="A86" s="18" t="s">
        <v>8</v>
      </c>
      <c r="B86" s="1" t="s">
        <v>12</v>
      </c>
      <c r="C86" s="2">
        <v>1008</v>
      </c>
      <c r="D86" s="3">
        <v>43925</v>
      </c>
      <c r="E86" s="4" t="s">
        <v>10</v>
      </c>
      <c r="F86" s="1">
        <v>3864</v>
      </c>
      <c r="G86" s="5">
        <v>193.20000000000002</v>
      </c>
      <c r="H86" s="29">
        <f>VLOOKUP(MAIN_TABLE[[#This Row],[Product Code]],Prod_Master[[#All],[Product Code]:[PRICE]],4,)</f>
        <v>0.12</v>
      </c>
      <c r="I86" s="30">
        <f>VLOOKUP(MAIN_TABLE[[#This Row],[Product Code]],Prod_Master[[#All],[Product Code]:[PRICE]],5,)</f>
        <v>90</v>
      </c>
      <c r="J86" s="30">
        <f t="shared" si="3"/>
        <v>347760</v>
      </c>
      <c r="K86" s="30">
        <f>MAIN_TABLE[[#This Row],[Sales (Before Tax)]]-MAIN_TABLE[[#This Row],[Discount]]</f>
        <v>347566.8</v>
      </c>
      <c r="L86" s="31">
        <f>VLOOKUP(MAIN_TABLE[[#This Row],[Product Code]],Prod_Master[[#All],[Product Code]:[PRICE]],3,)</f>
        <v>4975</v>
      </c>
      <c r="M86" s="32" t="str">
        <f>VLOOKUP(MAIN_TABLE[[#This Row],[Product Code]],Prod_Master[[#All],[Product Code]:[PRICE]],2,)</f>
        <v>Soap</v>
      </c>
      <c r="N86" s="32" t="str">
        <f>IF(ISBLANK(MAIN_TABLE[[#This Row],[GST Number]]),"No GST Number Available",VLOOKUP(LEFT(MAIN_TABLE[[#This Row],[GST Number]],2)*1,Table1[],2,))</f>
        <v>ARUNACHAL PRADESH</v>
      </c>
      <c r="O86" s="32">
        <f>IF(MAIN_TABLE[[#This Row],[Supplier State]]=MAIN_TABLE[[#This Row],[Destination State Name]],0,MAIN_TABLE[[#This Row],[Taxable Value]]*MAIN_TABLE[[#This Row],[GST Rate]])</f>
        <v>41708.015999999996</v>
      </c>
      <c r="P86" s="32">
        <f>IF(MAIN_TABLE[[#This Row],[Supplier State]]&lt;&gt;MAIN_TABLE[[#This Row],[Destination State Name]],0,(MAIN_TABLE[[#This Row],[Taxable Value]]*MAIN_TABLE[[#This Row],[GST Rate]])/2)</f>
        <v>0</v>
      </c>
      <c r="Q86" s="32">
        <f>IF(MAIN_TABLE[[#This Row],[Supplier State]]&lt;&gt;MAIN_TABLE[[#This Row],[Destination State Name]],0,(MAIN_TABLE[[#This Row],[Taxable Value]]*MAIN_TABLE[[#This Row],[GST Rate]])/2)</f>
        <v>0</v>
      </c>
      <c r="R86" s="33">
        <f>SUM(MAIN_TABLE[[#This Row],[IGST]:[SGST]])</f>
        <v>41708.015999999996</v>
      </c>
      <c r="S8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6" s="32" t="str">
        <f>IFERROR(VLOOKUP(MAIN_TABLE[[#This Row],[GST Number]],Backend!L:M,2,),"")</f>
        <v>HIND VALVES</v>
      </c>
    </row>
    <row r="87" spans="1:20" x14ac:dyDescent="0.3">
      <c r="A87" s="18" t="s">
        <v>8</v>
      </c>
      <c r="B87" s="1" t="s">
        <v>13</v>
      </c>
      <c r="C87" s="2">
        <v>1310</v>
      </c>
      <c r="D87" s="3">
        <v>43956</v>
      </c>
      <c r="E87" s="4" t="s">
        <v>10</v>
      </c>
      <c r="F87" s="1">
        <v>362</v>
      </c>
      <c r="G87" s="5">
        <v>18.100000000000001</v>
      </c>
      <c r="H87" s="29">
        <f>VLOOKUP(MAIN_TABLE[[#This Row],[Product Code]],Prod_Master[[#All],[Product Code]:[PRICE]],4,)</f>
        <v>0.12</v>
      </c>
      <c r="I87" s="30">
        <f>VLOOKUP(MAIN_TABLE[[#This Row],[Product Code]],Prod_Master[[#All],[Product Code]:[PRICE]],5,)</f>
        <v>140</v>
      </c>
      <c r="J87" s="30">
        <f t="shared" si="3"/>
        <v>50680</v>
      </c>
      <c r="K87" s="30">
        <f>MAIN_TABLE[[#This Row],[Sales (Before Tax)]]-MAIN_TABLE[[#This Row],[Discount]]</f>
        <v>50661.9</v>
      </c>
      <c r="L87" s="31">
        <f>VLOOKUP(MAIN_TABLE[[#This Row],[Product Code]],Prod_Master[[#All],[Product Code]:[PRICE]],3,)</f>
        <v>5632</v>
      </c>
      <c r="M87" s="32" t="str">
        <f>VLOOKUP(MAIN_TABLE[[#This Row],[Product Code]],Prod_Master[[#All],[Product Code]:[PRICE]],2,)</f>
        <v>Shampoo</v>
      </c>
      <c r="N87" s="32" t="str">
        <f>IF(ISBLANK(MAIN_TABLE[[#This Row],[GST Number]]),"No GST Number Available",VLOOKUP(LEFT(MAIN_TABLE[[#This Row],[GST Number]],2)*1,Table1[],2,))</f>
        <v>ASSAM</v>
      </c>
      <c r="O87" s="32">
        <f>IF(MAIN_TABLE[[#This Row],[Supplier State]]=MAIN_TABLE[[#This Row],[Destination State Name]],0,MAIN_TABLE[[#This Row],[Taxable Value]]*MAIN_TABLE[[#This Row],[GST Rate]])</f>
        <v>6079.4279999999999</v>
      </c>
      <c r="P87" s="32">
        <f>IF(MAIN_TABLE[[#This Row],[Supplier State]]&lt;&gt;MAIN_TABLE[[#This Row],[Destination State Name]],0,(MAIN_TABLE[[#This Row],[Taxable Value]]*MAIN_TABLE[[#This Row],[GST Rate]])/2)</f>
        <v>0</v>
      </c>
      <c r="Q87" s="32">
        <f>IF(MAIN_TABLE[[#This Row],[Supplier State]]&lt;&gt;MAIN_TABLE[[#This Row],[Destination State Name]],0,(MAIN_TABLE[[#This Row],[Taxable Value]]*MAIN_TABLE[[#This Row],[GST Rate]])/2)</f>
        <v>0</v>
      </c>
      <c r="R87" s="33">
        <f>SUM(MAIN_TABLE[[#This Row],[IGST]:[SGST]])</f>
        <v>6079.4279999999999</v>
      </c>
      <c r="S8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7" s="32" t="str">
        <f>IFERROR(VLOOKUP(MAIN_TABLE[[#This Row],[GST Number]],Backend!L:M,2,),"")</f>
        <v>CHADHA  INDUSTRIES  PRIVATE  LIMITED</v>
      </c>
    </row>
    <row r="88" spans="1:20" x14ac:dyDescent="0.3">
      <c r="A88" s="18" t="s">
        <v>8</v>
      </c>
      <c r="B88" s="1" t="s">
        <v>14</v>
      </c>
      <c r="C88" s="2">
        <v>1001</v>
      </c>
      <c r="D88" s="3">
        <v>44051</v>
      </c>
      <c r="E88" s="4" t="s">
        <v>10</v>
      </c>
      <c r="F88" s="1">
        <v>923</v>
      </c>
      <c r="G88" s="5">
        <v>46.150000000000006</v>
      </c>
      <c r="H88" s="29">
        <f>VLOOKUP(MAIN_TABLE[[#This Row],[Product Code]],Prod_Master[[#All],[Product Code]:[PRICE]],4,)</f>
        <v>0.12</v>
      </c>
      <c r="I88" s="30">
        <f>VLOOKUP(MAIN_TABLE[[#This Row],[Product Code]],Prod_Master[[#All],[Product Code]:[PRICE]],5,)</f>
        <v>45</v>
      </c>
      <c r="J88" s="30">
        <f t="shared" si="3"/>
        <v>41535</v>
      </c>
      <c r="K88" s="30">
        <f>MAIN_TABLE[[#This Row],[Sales (Before Tax)]]-MAIN_TABLE[[#This Row],[Discount]]</f>
        <v>41488.85</v>
      </c>
      <c r="L88" s="31">
        <f>VLOOKUP(MAIN_TABLE[[#This Row],[Product Code]],Prod_Master[[#All],[Product Code]:[PRICE]],3,)</f>
        <v>5542</v>
      </c>
      <c r="M88" s="32" t="str">
        <f>VLOOKUP(MAIN_TABLE[[#This Row],[Product Code]],Prod_Master[[#All],[Product Code]:[PRICE]],2,)</f>
        <v>Oil</v>
      </c>
      <c r="N88" s="32" t="str">
        <f>IF(ISBLANK(MAIN_TABLE[[#This Row],[GST Number]]),"No GST Number Available",VLOOKUP(LEFT(MAIN_TABLE[[#This Row],[GST Number]],2)*1,Table1[],2,))</f>
        <v>BIHAR</v>
      </c>
      <c r="O88" s="32">
        <f>IF(MAIN_TABLE[[#This Row],[Supplier State]]=MAIN_TABLE[[#This Row],[Destination State Name]],0,MAIN_TABLE[[#This Row],[Taxable Value]]*MAIN_TABLE[[#This Row],[GST Rate]])</f>
        <v>0</v>
      </c>
      <c r="P88" s="32">
        <f>IF(MAIN_TABLE[[#This Row],[Supplier State]]&lt;&gt;MAIN_TABLE[[#This Row],[Destination State Name]],0,(MAIN_TABLE[[#This Row],[Taxable Value]]*MAIN_TABLE[[#This Row],[GST Rate]])/2)</f>
        <v>2489.3309999999997</v>
      </c>
      <c r="Q88" s="32">
        <f>IF(MAIN_TABLE[[#This Row],[Supplier State]]&lt;&gt;MAIN_TABLE[[#This Row],[Destination State Name]],0,(MAIN_TABLE[[#This Row],[Taxable Value]]*MAIN_TABLE[[#This Row],[GST Rate]])/2)</f>
        <v>2489.3309999999997</v>
      </c>
      <c r="R88" s="33">
        <f>SUM(MAIN_TABLE[[#This Row],[IGST]:[SGST]])</f>
        <v>4978.6619999999994</v>
      </c>
      <c r="S8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8" s="32" t="str">
        <f>IFERROR(VLOOKUP(MAIN_TABLE[[#This Row],[GST Number]],Backend!L:M,2,),"")</f>
        <v>PRABHA ELECTRONICS PVT. LTD.</v>
      </c>
    </row>
    <row r="89" spans="1:20" x14ac:dyDescent="0.3">
      <c r="A89" s="18" t="s">
        <v>8</v>
      </c>
      <c r="B89" s="1" t="s">
        <v>15</v>
      </c>
      <c r="C89" s="2">
        <v>1210</v>
      </c>
      <c r="D89" s="3">
        <v>44114</v>
      </c>
      <c r="E89" s="4" t="s">
        <v>10</v>
      </c>
      <c r="F89" s="1">
        <v>663</v>
      </c>
      <c r="G89" s="5">
        <v>33.15</v>
      </c>
      <c r="H89" s="29">
        <f>VLOOKUP(MAIN_TABLE[[#This Row],[Product Code]],Prod_Master[[#All],[Product Code]:[PRICE]],4,)</f>
        <v>0.12</v>
      </c>
      <c r="I89" s="30">
        <f>VLOOKUP(MAIN_TABLE[[#This Row],[Product Code]],Prod_Master[[#All],[Product Code]:[PRICE]],5,)</f>
        <v>120</v>
      </c>
      <c r="J89" s="30">
        <f t="shared" si="3"/>
        <v>79560</v>
      </c>
      <c r="K89" s="30">
        <f>MAIN_TABLE[[#This Row],[Sales (Before Tax)]]-MAIN_TABLE[[#This Row],[Discount]]</f>
        <v>79526.850000000006</v>
      </c>
      <c r="L89" s="31">
        <f>VLOOKUP(MAIN_TABLE[[#This Row],[Product Code]],Prod_Master[[#All],[Product Code]:[PRICE]],3,)</f>
        <v>5524</v>
      </c>
      <c r="M89" s="32" t="str">
        <f>VLOOKUP(MAIN_TABLE[[#This Row],[Product Code]],Prod_Master[[#All],[Product Code]:[PRICE]],2,)</f>
        <v>Juice</v>
      </c>
      <c r="N89" s="32" t="str">
        <f>IF(ISBLANK(MAIN_TABLE[[#This Row],[GST Number]]),"No GST Number Available",VLOOKUP(LEFT(MAIN_TABLE[[#This Row],[GST Number]],2)*1,Table1[],2,))</f>
        <v>CHATTISGARH</v>
      </c>
      <c r="O89" s="32">
        <f>IF(MAIN_TABLE[[#This Row],[Supplier State]]=MAIN_TABLE[[#This Row],[Destination State Name]],0,MAIN_TABLE[[#This Row],[Taxable Value]]*MAIN_TABLE[[#This Row],[GST Rate]])</f>
        <v>9543.2219999999998</v>
      </c>
      <c r="P89" s="32">
        <f>IF(MAIN_TABLE[[#This Row],[Supplier State]]&lt;&gt;MAIN_TABLE[[#This Row],[Destination State Name]],0,(MAIN_TABLE[[#This Row],[Taxable Value]]*MAIN_TABLE[[#This Row],[GST Rate]])/2)</f>
        <v>0</v>
      </c>
      <c r="Q89" s="32">
        <f>IF(MAIN_TABLE[[#This Row],[Supplier State]]&lt;&gt;MAIN_TABLE[[#This Row],[Destination State Name]],0,(MAIN_TABLE[[#This Row],[Taxable Value]]*MAIN_TABLE[[#This Row],[GST Rate]])/2)</f>
        <v>0</v>
      </c>
      <c r="R89" s="33">
        <f>SUM(MAIN_TABLE[[#This Row],[IGST]:[SGST]])</f>
        <v>9543.2219999999998</v>
      </c>
      <c r="S8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9" s="32" t="str">
        <f>IFERROR(VLOOKUP(MAIN_TABLE[[#This Row],[GST Number]],Backend!L:M,2,),"")</f>
        <v>CORRSONIC ENGG. &amp; NDT SERVICES</v>
      </c>
    </row>
    <row r="90" spans="1:20" x14ac:dyDescent="0.3">
      <c r="A90" s="18" t="s">
        <v>8</v>
      </c>
      <c r="B90" s="1" t="s">
        <v>240</v>
      </c>
      <c r="C90" s="2">
        <v>1008</v>
      </c>
      <c r="D90" s="3">
        <v>44146</v>
      </c>
      <c r="E90" s="4" t="s">
        <v>10</v>
      </c>
      <c r="F90" s="1">
        <v>2092</v>
      </c>
      <c r="G90" s="5">
        <v>104.60000000000001</v>
      </c>
      <c r="H90" s="29">
        <f>VLOOKUP(MAIN_TABLE[[#This Row],[Product Code]],Prod_Master[[#All],[Product Code]:[PRICE]],4,)</f>
        <v>0.12</v>
      </c>
      <c r="I90" s="30">
        <f>VLOOKUP(MAIN_TABLE[[#This Row],[Product Code]],Prod_Master[[#All],[Product Code]:[PRICE]],5,)</f>
        <v>90</v>
      </c>
      <c r="J90" s="30">
        <f t="shared" si="3"/>
        <v>188280</v>
      </c>
      <c r="K90" s="30">
        <f>MAIN_TABLE[[#This Row],[Sales (Before Tax)]]-MAIN_TABLE[[#This Row],[Discount]]</f>
        <v>188175.4</v>
      </c>
      <c r="L90" s="31">
        <f>VLOOKUP(MAIN_TABLE[[#This Row],[Product Code]],Prod_Master[[#All],[Product Code]:[PRICE]],3,)</f>
        <v>4975</v>
      </c>
      <c r="M90" s="32" t="str">
        <f>VLOOKUP(MAIN_TABLE[[#This Row],[Product Code]],Prod_Master[[#All],[Product Code]:[PRICE]],2,)</f>
        <v>Soap</v>
      </c>
      <c r="N90" s="32" t="str">
        <f>IF(ISBLANK(MAIN_TABLE[[#This Row],[GST Number]]),"No GST Number Available",VLOOKUP(LEFT(MAIN_TABLE[[#This Row],[GST Number]],2)*1,Table1[],2,))</f>
        <v>DADRA AND NAGAR HAVELI AND DAMAN AND DIU (NEWLY MERGED UT)</v>
      </c>
      <c r="O90" s="32">
        <f>IF(MAIN_TABLE[[#This Row],[Supplier State]]=MAIN_TABLE[[#This Row],[Destination State Name]],0,MAIN_TABLE[[#This Row],[Taxable Value]]*MAIN_TABLE[[#This Row],[GST Rate]])</f>
        <v>22581.047999999999</v>
      </c>
      <c r="P90" s="32">
        <f>IF(MAIN_TABLE[[#This Row],[Supplier State]]&lt;&gt;MAIN_TABLE[[#This Row],[Destination State Name]],0,(MAIN_TABLE[[#This Row],[Taxable Value]]*MAIN_TABLE[[#This Row],[GST Rate]])/2)</f>
        <v>0</v>
      </c>
      <c r="Q90" s="32">
        <f>IF(MAIN_TABLE[[#This Row],[Supplier State]]&lt;&gt;MAIN_TABLE[[#This Row],[Destination State Name]],0,(MAIN_TABLE[[#This Row],[Taxable Value]]*MAIN_TABLE[[#This Row],[GST Rate]])/2)</f>
        <v>0</v>
      </c>
      <c r="R90" s="33">
        <f>SUM(MAIN_TABLE[[#This Row],[IGST]:[SGST]])</f>
        <v>22581.047999999999</v>
      </c>
      <c r="S9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0" s="32" t="str">
        <f>IFERROR(VLOOKUP(MAIN_TABLE[[#This Row],[GST Number]],Backend!L:M,2,),"")</f>
        <v>RELIANCE RETAIL LIMITED</v>
      </c>
    </row>
    <row r="91" spans="1:20" x14ac:dyDescent="0.3">
      <c r="A91" s="18" t="s">
        <v>8</v>
      </c>
      <c r="B91" s="1" t="s">
        <v>16</v>
      </c>
      <c r="C91" s="2">
        <v>1008</v>
      </c>
      <c r="D91" s="3">
        <v>43893</v>
      </c>
      <c r="E91" s="4" t="s">
        <v>20</v>
      </c>
      <c r="F91" s="1">
        <v>263</v>
      </c>
      <c r="G91" s="5">
        <v>13.15</v>
      </c>
      <c r="H91" s="29">
        <f>VLOOKUP(MAIN_TABLE[[#This Row],[Product Code]],Prod_Master[[#All],[Product Code]:[PRICE]],4,)</f>
        <v>0.12</v>
      </c>
      <c r="I91" s="30">
        <f>VLOOKUP(MAIN_TABLE[[#This Row],[Product Code]],Prod_Master[[#All],[Product Code]:[PRICE]],5,)</f>
        <v>90</v>
      </c>
      <c r="J91" s="30">
        <f t="shared" si="3"/>
        <v>23670</v>
      </c>
      <c r="K91" s="30">
        <f>MAIN_TABLE[[#This Row],[Sales (Before Tax)]]-MAIN_TABLE[[#This Row],[Discount]]</f>
        <v>23656.85</v>
      </c>
      <c r="L91" s="31">
        <f>VLOOKUP(MAIN_TABLE[[#This Row],[Product Code]],Prod_Master[[#All],[Product Code]:[PRICE]],3,)</f>
        <v>4975</v>
      </c>
      <c r="M91" s="32" t="str">
        <f>VLOOKUP(MAIN_TABLE[[#This Row],[Product Code]],Prod_Master[[#All],[Product Code]:[PRICE]],2,)</f>
        <v>Soap</v>
      </c>
      <c r="N91" s="32" t="str">
        <f>IF(ISBLANK(MAIN_TABLE[[#This Row],[GST Number]]),"No GST Number Available",VLOOKUP(LEFT(MAIN_TABLE[[#This Row],[GST Number]],2)*1,Table1[],2,))</f>
        <v>MADHYA PRADESH</v>
      </c>
      <c r="O91" s="32">
        <f>IF(MAIN_TABLE[[#This Row],[Supplier State]]=MAIN_TABLE[[#This Row],[Destination State Name]],0,MAIN_TABLE[[#This Row],[Taxable Value]]*MAIN_TABLE[[#This Row],[GST Rate]])</f>
        <v>2838.8219999999997</v>
      </c>
      <c r="P91" s="32">
        <f>IF(MAIN_TABLE[[#This Row],[Supplier State]]&lt;&gt;MAIN_TABLE[[#This Row],[Destination State Name]],0,(MAIN_TABLE[[#This Row],[Taxable Value]]*MAIN_TABLE[[#This Row],[GST Rate]])/2)</f>
        <v>0</v>
      </c>
      <c r="Q91" s="32">
        <f>IF(MAIN_TABLE[[#This Row],[Supplier State]]&lt;&gt;MAIN_TABLE[[#This Row],[Destination State Name]],0,(MAIN_TABLE[[#This Row],[Taxable Value]]*MAIN_TABLE[[#This Row],[GST Rate]])/2)</f>
        <v>0</v>
      </c>
      <c r="R91" s="33">
        <f>SUM(MAIN_TABLE[[#This Row],[IGST]:[SGST]])</f>
        <v>2838.8219999999997</v>
      </c>
      <c r="S91" s="32" t="str">
        <f>IF(MAIN_TABLE[[#This Row],[Doc Type]]="Credit Note","Table 9A",IF(AND(MAIN_TABLE[[#This Row],[Doc Type]]="Invoice",MAIN_TABLE[[#This Row],[GST Number]]&lt;&gt;""),"Table 4A -B2B","Table 5A-B2C"))</f>
        <v>Table 9A</v>
      </c>
      <c r="T91" s="32" t="str">
        <f>IFERROR(VLOOKUP(MAIN_TABLE[[#This Row],[GST Number]],Backend!L:M,2,),"")</f>
        <v>PROFESSIONAL TRADERS</v>
      </c>
    </row>
    <row r="92" spans="1:20" x14ac:dyDescent="0.3">
      <c r="A92" s="18" t="s">
        <v>8</v>
      </c>
      <c r="B92" s="1" t="s">
        <v>17</v>
      </c>
      <c r="C92" s="2">
        <v>1001</v>
      </c>
      <c r="D92" s="3">
        <v>43925</v>
      </c>
      <c r="E92" s="4" t="s">
        <v>10</v>
      </c>
      <c r="F92" s="1">
        <v>943.5</v>
      </c>
      <c r="G92" s="5">
        <v>47.175000000000004</v>
      </c>
      <c r="H92" s="29">
        <f>VLOOKUP(MAIN_TABLE[[#This Row],[Product Code]],Prod_Master[[#All],[Product Code]:[PRICE]],4,)</f>
        <v>0.12</v>
      </c>
      <c r="I92" s="30">
        <f>VLOOKUP(MAIN_TABLE[[#This Row],[Product Code]],Prod_Master[[#All],[Product Code]:[PRICE]],5,)</f>
        <v>45</v>
      </c>
      <c r="J92" s="30">
        <f t="shared" si="3"/>
        <v>42457.5</v>
      </c>
      <c r="K92" s="30">
        <f>MAIN_TABLE[[#This Row],[Sales (Before Tax)]]-MAIN_TABLE[[#This Row],[Discount]]</f>
        <v>42410.324999999997</v>
      </c>
      <c r="L92" s="31">
        <f>VLOOKUP(MAIN_TABLE[[#This Row],[Product Code]],Prod_Master[[#All],[Product Code]:[PRICE]],3,)</f>
        <v>5542</v>
      </c>
      <c r="M92" s="32" t="str">
        <f>VLOOKUP(MAIN_TABLE[[#This Row],[Product Code]],Prod_Master[[#All],[Product Code]:[PRICE]],2,)</f>
        <v>Oil</v>
      </c>
      <c r="N92" s="32" t="str">
        <f>IF(ISBLANK(MAIN_TABLE[[#This Row],[GST Number]]),"No GST Number Available",VLOOKUP(LEFT(MAIN_TABLE[[#This Row],[GST Number]],2)*1,Table1[],2,))</f>
        <v>ODISHA</v>
      </c>
      <c r="O92" s="32">
        <f>IF(MAIN_TABLE[[#This Row],[Supplier State]]=MAIN_TABLE[[#This Row],[Destination State Name]],0,MAIN_TABLE[[#This Row],[Taxable Value]]*MAIN_TABLE[[#This Row],[GST Rate]])</f>
        <v>5089.2389999999996</v>
      </c>
      <c r="P92" s="32">
        <f>IF(MAIN_TABLE[[#This Row],[Supplier State]]&lt;&gt;MAIN_TABLE[[#This Row],[Destination State Name]],0,(MAIN_TABLE[[#This Row],[Taxable Value]]*MAIN_TABLE[[#This Row],[GST Rate]])/2)</f>
        <v>0</v>
      </c>
      <c r="Q92" s="32">
        <f>IF(MAIN_TABLE[[#This Row],[Supplier State]]&lt;&gt;MAIN_TABLE[[#This Row],[Destination State Name]],0,(MAIN_TABLE[[#This Row],[Taxable Value]]*MAIN_TABLE[[#This Row],[GST Rate]])/2)</f>
        <v>0</v>
      </c>
      <c r="R92" s="33">
        <f>SUM(MAIN_TABLE[[#This Row],[IGST]:[SGST]])</f>
        <v>5089.2389999999996</v>
      </c>
      <c r="S9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2" s="32" t="str">
        <f>IFERROR(VLOOKUP(MAIN_TABLE[[#This Row],[GST Number]],Backend!L:M,2,),"")</f>
        <v>N.M.ENTERPRISES</v>
      </c>
    </row>
    <row r="93" spans="1:20" x14ac:dyDescent="0.3">
      <c r="A93" s="18" t="s">
        <v>8</v>
      </c>
      <c r="B93" s="1" t="s">
        <v>18</v>
      </c>
      <c r="C93" s="2">
        <v>1210</v>
      </c>
      <c r="D93" s="3">
        <v>43988</v>
      </c>
      <c r="E93" s="4" t="s">
        <v>10</v>
      </c>
      <c r="F93" s="1">
        <v>727</v>
      </c>
      <c r="G93" s="5">
        <v>36.35</v>
      </c>
      <c r="H93" s="29">
        <f>VLOOKUP(MAIN_TABLE[[#This Row],[Product Code]],Prod_Master[[#All],[Product Code]:[PRICE]],4,)</f>
        <v>0.12</v>
      </c>
      <c r="I93" s="30">
        <f>VLOOKUP(MAIN_TABLE[[#This Row],[Product Code]],Prod_Master[[#All],[Product Code]:[PRICE]],5,)</f>
        <v>120</v>
      </c>
      <c r="J93" s="30">
        <f t="shared" si="3"/>
        <v>87240</v>
      </c>
      <c r="K93" s="30">
        <f>MAIN_TABLE[[#This Row],[Sales (Before Tax)]]-MAIN_TABLE[[#This Row],[Discount]]</f>
        <v>87203.65</v>
      </c>
      <c r="L93" s="31">
        <f>VLOOKUP(MAIN_TABLE[[#This Row],[Product Code]],Prod_Master[[#All],[Product Code]:[PRICE]],3,)</f>
        <v>5524</v>
      </c>
      <c r="M93" s="32" t="str">
        <f>VLOOKUP(MAIN_TABLE[[#This Row],[Product Code]],Prod_Master[[#All],[Product Code]:[PRICE]],2,)</f>
        <v>Juice</v>
      </c>
      <c r="N93" s="32" t="str">
        <f>IF(ISBLANK(MAIN_TABLE[[#This Row],[GST Number]]),"No GST Number Available",VLOOKUP(LEFT(MAIN_TABLE[[#This Row],[GST Number]],2)*1,Table1[],2,))</f>
        <v>BIHAR</v>
      </c>
      <c r="O93" s="32">
        <f>IF(MAIN_TABLE[[#This Row],[Supplier State]]=MAIN_TABLE[[#This Row],[Destination State Name]],0,MAIN_TABLE[[#This Row],[Taxable Value]]*MAIN_TABLE[[#This Row],[GST Rate]])</f>
        <v>0</v>
      </c>
      <c r="P93" s="32">
        <f>IF(MAIN_TABLE[[#This Row],[Supplier State]]&lt;&gt;MAIN_TABLE[[#This Row],[Destination State Name]],0,(MAIN_TABLE[[#This Row],[Taxable Value]]*MAIN_TABLE[[#This Row],[GST Rate]])/2)</f>
        <v>5232.2189999999991</v>
      </c>
      <c r="Q93" s="32">
        <f>IF(MAIN_TABLE[[#This Row],[Supplier State]]&lt;&gt;MAIN_TABLE[[#This Row],[Destination State Name]],0,(MAIN_TABLE[[#This Row],[Taxable Value]]*MAIN_TABLE[[#This Row],[GST Rate]])/2)</f>
        <v>5232.2189999999991</v>
      </c>
      <c r="R93" s="33">
        <f>SUM(MAIN_TABLE[[#This Row],[IGST]:[SGST]])</f>
        <v>10464.437999999998</v>
      </c>
      <c r="S9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3" s="32" t="str">
        <f>IFERROR(VLOOKUP(MAIN_TABLE[[#This Row],[GST Number]],Backend!L:M,2,),"")</f>
        <v>UNITY CYLINDERS &amp; EQUIPMENTS PRIVATE LIMITED</v>
      </c>
    </row>
    <row r="94" spans="1:20" x14ac:dyDescent="0.3">
      <c r="A94" s="18" t="s">
        <v>8</v>
      </c>
      <c r="B94" s="1" t="s">
        <v>19</v>
      </c>
      <c r="C94" s="2">
        <v>1004</v>
      </c>
      <c r="D94" s="3">
        <v>43988</v>
      </c>
      <c r="E94" s="4" t="s">
        <v>10</v>
      </c>
      <c r="F94" s="1">
        <v>787</v>
      </c>
      <c r="G94" s="5">
        <v>39.35</v>
      </c>
      <c r="H94" s="29">
        <f>VLOOKUP(MAIN_TABLE[[#This Row],[Product Code]],Prod_Master[[#All],[Product Code]:[PRICE]],4,)</f>
        <v>0.28000000000000003</v>
      </c>
      <c r="I94" s="30">
        <f>VLOOKUP(MAIN_TABLE[[#This Row],[Product Code]],Prod_Master[[#All],[Product Code]:[PRICE]],5,)</f>
        <v>80</v>
      </c>
      <c r="J94" s="30">
        <f t="shared" si="3"/>
        <v>62960</v>
      </c>
      <c r="K94" s="30">
        <f>MAIN_TABLE[[#This Row],[Sales (Before Tax)]]-MAIN_TABLE[[#This Row],[Discount]]</f>
        <v>62920.65</v>
      </c>
      <c r="L94" s="31">
        <f>VLOOKUP(MAIN_TABLE[[#This Row],[Product Code]],Prod_Master[[#All],[Product Code]:[PRICE]],3,)</f>
        <v>8462</v>
      </c>
      <c r="M94" s="32" t="str">
        <f>VLOOKUP(MAIN_TABLE[[#This Row],[Product Code]],Prod_Master[[#All],[Product Code]:[PRICE]],2,)</f>
        <v>Beverage</v>
      </c>
      <c r="N94" s="32" t="str">
        <f>IF(ISBLANK(MAIN_TABLE[[#This Row],[GST Number]]),"No GST Number Available",VLOOKUP(LEFT(MAIN_TABLE[[#This Row],[GST Number]],2)*1,Table1[],2,))</f>
        <v>ANDHRA PRADESH(BEFORE DIVISION)</v>
      </c>
      <c r="O94" s="32">
        <f>IF(MAIN_TABLE[[#This Row],[Supplier State]]=MAIN_TABLE[[#This Row],[Destination State Name]],0,MAIN_TABLE[[#This Row],[Taxable Value]]*MAIN_TABLE[[#This Row],[GST Rate]])</f>
        <v>17617.782000000003</v>
      </c>
      <c r="P94" s="32">
        <f>IF(MAIN_TABLE[[#This Row],[Supplier State]]&lt;&gt;MAIN_TABLE[[#This Row],[Destination State Name]],0,(MAIN_TABLE[[#This Row],[Taxable Value]]*MAIN_TABLE[[#This Row],[GST Rate]])/2)</f>
        <v>0</v>
      </c>
      <c r="Q94" s="32">
        <f>IF(MAIN_TABLE[[#This Row],[Supplier State]]&lt;&gt;MAIN_TABLE[[#This Row],[Destination State Name]],0,(MAIN_TABLE[[#This Row],[Taxable Value]]*MAIN_TABLE[[#This Row],[GST Rate]])/2)</f>
        <v>0</v>
      </c>
      <c r="R94" s="33">
        <f>SUM(MAIN_TABLE[[#This Row],[IGST]:[SGST]])</f>
        <v>17617.782000000003</v>
      </c>
      <c r="S9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4" s="32" t="str">
        <f>IFERROR(VLOOKUP(MAIN_TABLE[[#This Row],[GST Number]],Backend!L:M,2,),"")</f>
        <v>M/S AKASH INFOTECH</v>
      </c>
    </row>
    <row r="95" spans="1:20" x14ac:dyDescent="0.3">
      <c r="A95" s="18" t="s">
        <v>8</v>
      </c>
      <c r="B95" s="1" t="s">
        <v>21</v>
      </c>
      <c r="C95" s="2">
        <v>1001</v>
      </c>
      <c r="D95" s="3">
        <v>44114</v>
      </c>
      <c r="E95" s="4" t="s">
        <v>10</v>
      </c>
      <c r="F95" s="1">
        <v>494</v>
      </c>
      <c r="G95" s="5">
        <v>24.700000000000003</v>
      </c>
      <c r="H95" s="29">
        <f>VLOOKUP(MAIN_TABLE[[#This Row],[Product Code]],Prod_Master[[#All],[Product Code]:[PRICE]],4,)</f>
        <v>0.12</v>
      </c>
      <c r="I95" s="30">
        <f>VLOOKUP(MAIN_TABLE[[#This Row],[Product Code]],Prod_Master[[#All],[Product Code]:[PRICE]],5,)</f>
        <v>45</v>
      </c>
      <c r="J95" s="30">
        <f t="shared" si="3"/>
        <v>22230</v>
      </c>
      <c r="K95" s="30">
        <f>MAIN_TABLE[[#This Row],[Sales (Before Tax)]]-MAIN_TABLE[[#This Row],[Discount]]</f>
        <v>22205.3</v>
      </c>
      <c r="L95" s="31">
        <f>VLOOKUP(MAIN_TABLE[[#This Row],[Product Code]],Prod_Master[[#All],[Product Code]:[PRICE]],3,)</f>
        <v>5542</v>
      </c>
      <c r="M95" s="32" t="str">
        <f>VLOOKUP(MAIN_TABLE[[#This Row],[Product Code]],Prod_Master[[#All],[Product Code]:[PRICE]],2,)</f>
        <v>Oil</v>
      </c>
      <c r="N95" s="32" t="str">
        <f>IF(ISBLANK(MAIN_TABLE[[#This Row],[GST Number]]),"No GST Number Available",VLOOKUP(LEFT(MAIN_TABLE[[#This Row],[GST Number]],2)*1,Table1[],2,))</f>
        <v>TRIPURA</v>
      </c>
      <c r="O95" s="32">
        <f>IF(MAIN_TABLE[[#This Row],[Supplier State]]=MAIN_TABLE[[#This Row],[Destination State Name]],0,MAIN_TABLE[[#This Row],[Taxable Value]]*MAIN_TABLE[[#This Row],[GST Rate]])</f>
        <v>2664.636</v>
      </c>
      <c r="P95" s="32">
        <f>IF(MAIN_TABLE[[#This Row],[Supplier State]]&lt;&gt;MAIN_TABLE[[#This Row],[Destination State Name]],0,(MAIN_TABLE[[#This Row],[Taxable Value]]*MAIN_TABLE[[#This Row],[GST Rate]])/2)</f>
        <v>0</v>
      </c>
      <c r="Q95" s="32">
        <f>IF(MAIN_TABLE[[#This Row],[Supplier State]]&lt;&gt;MAIN_TABLE[[#This Row],[Destination State Name]],0,(MAIN_TABLE[[#This Row],[Taxable Value]]*MAIN_TABLE[[#This Row],[GST Rate]])/2)</f>
        <v>0</v>
      </c>
      <c r="R95" s="33">
        <f>SUM(MAIN_TABLE[[#This Row],[IGST]:[SGST]])</f>
        <v>2664.636</v>
      </c>
      <c r="S9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5" s="32" t="str">
        <f>IFERROR(VLOOKUP(MAIN_TABLE[[#This Row],[GST Number]],Backend!L:M,2,),"")</f>
        <v>GAUR ENTERPRISES</v>
      </c>
    </row>
    <row r="96" spans="1:20" x14ac:dyDescent="0.3">
      <c r="A96" s="18" t="s">
        <v>8</v>
      </c>
      <c r="B96" s="1" t="s">
        <v>21</v>
      </c>
      <c r="C96" s="2">
        <v>1001</v>
      </c>
      <c r="D96" s="3">
        <v>44114</v>
      </c>
      <c r="E96" s="4" t="s">
        <v>10</v>
      </c>
      <c r="F96" s="1">
        <v>1397</v>
      </c>
      <c r="G96" s="5">
        <v>69.850000000000009</v>
      </c>
      <c r="H96" s="29">
        <f>VLOOKUP(MAIN_TABLE[[#This Row],[Product Code]],Prod_Master[[#All],[Product Code]:[PRICE]],4,)</f>
        <v>0.12</v>
      </c>
      <c r="I96" s="30">
        <f>VLOOKUP(MAIN_TABLE[[#This Row],[Product Code]],Prod_Master[[#All],[Product Code]:[PRICE]],5,)</f>
        <v>45</v>
      </c>
      <c r="J96" s="30">
        <f t="shared" si="3"/>
        <v>62865</v>
      </c>
      <c r="K96" s="30">
        <f>MAIN_TABLE[[#This Row],[Sales (Before Tax)]]-MAIN_TABLE[[#This Row],[Discount]]</f>
        <v>62795.15</v>
      </c>
      <c r="L96" s="31">
        <f>VLOOKUP(MAIN_TABLE[[#This Row],[Product Code]],Prod_Master[[#All],[Product Code]:[PRICE]],3,)</f>
        <v>5542</v>
      </c>
      <c r="M96" s="32" t="str">
        <f>VLOOKUP(MAIN_TABLE[[#This Row],[Product Code]],Prod_Master[[#All],[Product Code]:[PRICE]],2,)</f>
        <v>Oil</v>
      </c>
      <c r="N96" s="32" t="str">
        <f>IF(ISBLANK(MAIN_TABLE[[#This Row],[GST Number]]),"No GST Number Available",VLOOKUP(LEFT(MAIN_TABLE[[#This Row],[GST Number]],2)*1,Table1[],2,))</f>
        <v>TRIPURA</v>
      </c>
      <c r="O96" s="32">
        <f>IF(MAIN_TABLE[[#This Row],[Supplier State]]=MAIN_TABLE[[#This Row],[Destination State Name]],0,MAIN_TABLE[[#This Row],[Taxable Value]]*MAIN_TABLE[[#This Row],[GST Rate]])</f>
        <v>7535.4179999999997</v>
      </c>
      <c r="P96" s="32">
        <f>IF(MAIN_TABLE[[#This Row],[Supplier State]]&lt;&gt;MAIN_TABLE[[#This Row],[Destination State Name]],0,(MAIN_TABLE[[#This Row],[Taxable Value]]*MAIN_TABLE[[#This Row],[GST Rate]])/2)</f>
        <v>0</v>
      </c>
      <c r="Q96" s="32">
        <f>IF(MAIN_TABLE[[#This Row],[Supplier State]]&lt;&gt;MAIN_TABLE[[#This Row],[Destination State Name]],0,(MAIN_TABLE[[#This Row],[Taxable Value]]*MAIN_TABLE[[#This Row],[GST Rate]])/2)</f>
        <v>0</v>
      </c>
      <c r="R96" s="33">
        <f>SUM(MAIN_TABLE[[#This Row],[IGST]:[SGST]])</f>
        <v>7535.4179999999997</v>
      </c>
      <c r="S9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6" s="32" t="str">
        <f>IFERROR(VLOOKUP(MAIN_TABLE[[#This Row],[GST Number]],Backend!L:M,2,),"")</f>
        <v>GAUR ENTERPRISES</v>
      </c>
    </row>
    <row r="97" spans="1:20" x14ac:dyDescent="0.3">
      <c r="A97" s="18" t="s">
        <v>8</v>
      </c>
      <c r="B97" s="1" t="s">
        <v>9</v>
      </c>
      <c r="C97" s="2">
        <v>1004</v>
      </c>
      <c r="D97" s="3">
        <v>44146</v>
      </c>
      <c r="E97" s="4" t="s">
        <v>10</v>
      </c>
      <c r="F97" s="1">
        <v>1744</v>
      </c>
      <c r="G97" s="5">
        <v>87.2</v>
      </c>
      <c r="H97" s="29">
        <f>VLOOKUP(MAIN_TABLE[[#This Row],[Product Code]],Prod_Master[[#All],[Product Code]:[PRICE]],4,)</f>
        <v>0.28000000000000003</v>
      </c>
      <c r="I97" s="30">
        <f>VLOOKUP(MAIN_TABLE[[#This Row],[Product Code]],Prod_Master[[#All],[Product Code]:[PRICE]],5,)</f>
        <v>80</v>
      </c>
      <c r="J97" s="30">
        <f t="shared" si="3"/>
        <v>139520</v>
      </c>
      <c r="K97" s="30">
        <f>MAIN_TABLE[[#This Row],[Sales (Before Tax)]]-MAIN_TABLE[[#This Row],[Discount]]</f>
        <v>139432.79999999999</v>
      </c>
      <c r="L97" s="31">
        <f>VLOOKUP(MAIN_TABLE[[#This Row],[Product Code]],Prod_Master[[#All],[Product Code]:[PRICE]],3,)</f>
        <v>8462</v>
      </c>
      <c r="M97" s="32" t="str">
        <f>VLOOKUP(MAIN_TABLE[[#This Row],[Product Code]],Prod_Master[[#All],[Product Code]:[PRICE]],2,)</f>
        <v>Beverage</v>
      </c>
      <c r="N97" s="32" t="str">
        <f>IF(ISBLANK(MAIN_TABLE[[#This Row],[GST Number]]),"No GST Number Available",VLOOKUP(LEFT(MAIN_TABLE[[#This Row],[GST Number]],2)*1,Table1[],2,))</f>
        <v>ANDHRA PRADESH(BEFORE DIVISION)</v>
      </c>
      <c r="O97" s="32">
        <f>IF(MAIN_TABLE[[#This Row],[Supplier State]]=MAIN_TABLE[[#This Row],[Destination State Name]],0,MAIN_TABLE[[#This Row],[Taxable Value]]*MAIN_TABLE[[#This Row],[GST Rate]])</f>
        <v>39041.184000000001</v>
      </c>
      <c r="P97" s="32">
        <f>IF(MAIN_TABLE[[#This Row],[Supplier State]]&lt;&gt;MAIN_TABLE[[#This Row],[Destination State Name]],0,(MAIN_TABLE[[#This Row],[Taxable Value]]*MAIN_TABLE[[#This Row],[GST Rate]])/2)</f>
        <v>0</v>
      </c>
      <c r="Q97" s="32">
        <f>IF(MAIN_TABLE[[#This Row],[Supplier State]]&lt;&gt;MAIN_TABLE[[#This Row],[Destination State Name]],0,(MAIN_TABLE[[#This Row],[Taxable Value]]*MAIN_TABLE[[#This Row],[GST Rate]])/2)</f>
        <v>0</v>
      </c>
      <c r="R97" s="33">
        <f>SUM(MAIN_TABLE[[#This Row],[IGST]:[SGST]])</f>
        <v>39041.184000000001</v>
      </c>
      <c r="S9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7" s="32" t="str">
        <f>IFERROR(VLOOKUP(MAIN_TABLE[[#This Row],[GST Number]],Backend!L:M,2,),"")</f>
        <v>RAJ RAJESHWARI SALES &amp; SERVICES</v>
      </c>
    </row>
    <row r="98" spans="1:20" x14ac:dyDescent="0.3">
      <c r="A98" s="18" t="s">
        <v>8</v>
      </c>
      <c r="B98" s="1" t="s">
        <v>9</v>
      </c>
      <c r="C98" s="2">
        <v>1001</v>
      </c>
      <c r="D98" s="3">
        <v>44083</v>
      </c>
      <c r="E98" s="4" t="s">
        <v>10</v>
      </c>
      <c r="F98" s="1">
        <v>1989</v>
      </c>
      <c r="G98" s="5">
        <v>99.45</v>
      </c>
      <c r="H98" s="29">
        <f>VLOOKUP(MAIN_TABLE[[#This Row],[Product Code]],Prod_Master[[#All],[Product Code]:[PRICE]],4,)</f>
        <v>0.12</v>
      </c>
      <c r="I98" s="30">
        <f>VLOOKUP(MAIN_TABLE[[#This Row],[Product Code]],Prod_Master[[#All],[Product Code]:[PRICE]],5,)</f>
        <v>45</v>
      </c>
      <c r="J98" s="30">
        <f t="shared" si="3"/>
        <v>89505</v>
      </c>
      <c r="K98" s="30">
        <f>MAIN_TABLE[[#This Row],[Sales (Before Tax)]]-MAIN_TABLE[[#This Row],[Discount]]</f>
        <v>89405.55</v>
      </c>
      <c r="L98" s="31">
        <f>VLOOKUP(MAIN_TABLE[[#This Row],[Product Code]],Prod_Master[[#All],[Product Code]:[PRICE]],3,)</f>
        <v>5542</v>
      </c>
      <c r="M98" s="32" t="str">
        <f>VLOOKUP(MAIN_TABLE[[#This Row],[Product Code]],Prod_Master[[#All],[Product Code]:[PRICE]],2,)</f>
        <v>Oil</v>
      </c>
      <c r="N98" s="32" t="str">
        <f>IF(ISBLANK(MAIN_TABLE[[#This Row],[GST Number]]),"No GST Number Available",VLOOKUP(LEFT(MAIN_TABLE[[#This Row],[GST Number]],2)*1,Table1[],2,))</f>
        <v>ANDHRA PRADESH(BEFORE DIVISION)</v>
      </c>
      <c r="O98" s="32">
        <f>IF(MAIN_TABLE[[#This Row],[Supplier State]]=MAIN_TABLE[[#This Row],[Destination State Name]],0,MAIN_TABLE[[#This Row],[Taxable Value]]*MAIN_TABLE[[#This Row],[GST Rate]])</f>
        <v>10728.665999999999</v>
      </c>
      <c r="P98" s="32">
        <f>IF(MAIN_TABLE[[#This Row],[Supplier State]]&lt;&gt;MAIN_TABLE[[#This Row],[Destination State Name]],0,(MAIN_TABLE[[#This Row],[Taxable Value]]*MAIN_TABLE[[#This Row],[GST Rate]])/2)</f>
        <v>0</v>
      </c>
      <c r="Q98" s="32">
        <f>IF(MAIN_TABLE[[#This Row],[Supplier State]]&lt;&gt;MAIN_TABLE[[#This Row],[Destination State Name]],0,(MAIN_TABLE[[#This Row],[Taxable Value]]*MAIN_TABLE[[#This Row],[GST Rate]])/2)</f>
        <v>0</v>
      </c>
      <c r="R98" s="33">
        <f>SUM(MAIN_TABLE[[#This Row],[IGST]:[SGST]])</f>
        <v>10728.665999999999</v>
      </c>
      <c r="S9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8" s="32" t="str">
        <f>IFERROR(VLOOKUP(MAIN_TABLE[[#This Row],[GST Number]],Backend!L:M,2,),"")</f>
        <v>RAJ RAJESHWARI SALES &amp; SERVICES</v>
      </c>
    </row>
    <row r="99" spans="1:20" x14ac:dyDescent="0.3">
      <c r="A99" s="18" t="s">
        <v>8</v>
      </c>
      <c r="B99" s="1" t="s">
        <v>11</v>
      </c>
      <c r="C99" s="2">
        <v>1210</v>
      </c>
      <c r="D99" s="3">
        <v>44146</v>
      </c>
      <c r="E99" s="4" t="s">
        <v>10</v>
      </c>
      <c r="F99" s="1">
        <v>321</v>
      </c>
      <c r="G99" s="5">
        <v>16.05</v>
      </c>
      <c r="H99" s="29">
        <f>VLOOKUP(MAIN_TABLE[[#This Row],[Product Code]],Prod_Master[[#All],[Product Code]:[PRICE]],4,)</f>
        <v>0.12</v>
      </c>
      <c r="I99" s="30">
        <f>VLOOKUP(MAIN_TABLE[[#This Row],[Product Code]],Prod_Master[[#All],[Product Code]:[PRICE]],5,)</f>
        <v>120</v>
      </c>
      <c r="J99" s="30">
        <f t="shared" si="3"/>
        <v>38520</v>
      </c>
      <c r="K99" s="30">
        <f>MAIN_TABLE[[#This Row],[Sales (Before Tax)]]-MAIN_TABLE[[#This Row],[Discount]]</f>
        <v>38503.949999999997</v>
      </c>
      <c r="L99" s="31">
        <f>VLOOKUP(MAIN_TABLE[[#This Row],[Product Code]],Prod_Master[[#All],[Product Code]:[PRICE]],3,)</f>
        <v>5524</v>
      </c>
      <c r="M99" s="32" t="str">
        <f>VLOOKUP(MAIN_TABLE[[#This Row],[Product Code]],Prod_Master[[#All],[Product Code]:[PRICE]],2,)</f>
        <v>Juice</v>
      </c>
      <c r="N99" s="32" t="str">
        <f>IF(ISBLANK(MAIN_TABLE[[#This Row],[GST Number]]),"No GST Number Available",VLOOKUP(LEFT(MAIN_TABLE[[#This Row],[GST Number]],2)*1,Table1[],2,))</f>
        <v>WEST BENGAL</v>
      </c>
      <c r="O99" s="32">
        <f>IF(MAIN_TABLE[[#This Row],[Supplier State]]=MAIN_TABLE[[#This Row],[Destination State Name]],0,MAIN_TABLE[[#This Row],[Taxable Value]]*MAIN_TABLE[[#This Row],[GST Rate]])</f>
        <v>4620.4739999999993</v>
      </c>
      <c r="P99" s="32">
        <f>IF(MAIN_TABLE[[#This Row],[Supplier State]]&lt;&gt;MAIN_TABLE[[#This Row],[Destination State Name]],0,(MAIN_TABLE[[#This Row],[Taxable Value]]*MAIN_TABLE[[#This Row],[GST Rate]])/2)</f>
        <v>0</v>
      </c>
      <c r="Q99" s="32">
        <f>IF(MAIN_TABLE[[#This Row],[Supplier State]]&lt;&gt;MAIN_TABLE[[#This Row],[Destination State Name]],0,(MAIN_TABLE[[#This Row],[Taxable Value]]*MAIN_TABLE[[#This Row],[GST Rate]])/2)</f>
        <v>0</v>
      </c>
      <c r="R99" s="33">
        <f>SUM(MAIN_TABLE[[#This Row],[IGST]:[SGST]])</f>
        <v>4620.4739999999993</v>
      </c>
      <c r="S9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9" s="32" t="str">
        <f>IFERROR(VLOOKUP(MAIN_TABLE[[#This Row],[GST Number]],Backend!L:M,2,),"")</f>
        <v>COMPAC INDUSTRIES INDIA LIMITED</v>
      </c>
    </row>
    <row r="100" spans="1:20" x14ac:dyDescent="0.3">
      <c r="A100" s="18" t="s">
        <v>8</v>
      </c>
      <c r="B100" s="1" t="s">
        <v>9</v>
      </c>
      <c r="C100" s="2">
        <v>1001</v>
      </c>
      <c r="D100" s="3">
        <v>43925</v>
      </c>
      <c r="E100" s="4" t="s">
        <v>10</v>
      </c>
      <c r="F100" s="1">
        <v>742.5</v>
      </c>
      <c r="G100" s="5">
        <v>37.125</v>
      </c>
      <c r="H100" s="29">
        <f>VLOOKUP(MAIN_TABLE[[#This Row],[Product Code]],Prod_Master[[#All],[Product Code]:[PRICE]],4,)</f>
        <v>0.12</v>
      </c>
      <c r="I100" s="30">
        <f>VLOOKUP(MAIN_TABLE[[#This Row],[Product Code]],Prod_Master[[#All],[Product Code]:[PRICE]],5,)</f>
        <v>45</v>
      </c>
      <c r="J100" s="30">
        <f t="shared" si="3"/>
        <v>33412.5</v>
      </c>
      <c r="K100" s="30">
        <f>MAIN_TABLE[[#This Row],[Sales (Before Tax)]]-MAIN_TABLE[[#This Row],[Discount]]</f>
        <v>33375.375</v>
      </c>
      <c r="L100" s="31">
        <f>VLOOKUP(MAIN_TABLE[[#This Row],[Product Code]],Prod_Master[[#All],[Product Code]:[PRICE]],3,)</f>
        <v>5542</v>
      </c>
      <c r="M100" s="32" t="str">
        <f>VLOOKUP(MAIN_TABLE[[#This Row],[Product Code]],Prod_Master[[#All],[Product Code]:[PRICE]],2,)</f>
        <v>Oil</v>
      </c>
      <c r="N100" s="32" t="str">
        <f>IF(ISBLANK(MAIN_TABLE[[#This Row],[GST Number]]),"No GST Number Available",VLOOKUP(LEFT(MAIN_TABLE[[#This Row],[GST Number]],2)*1,Table1[],2,))</f>
        <v>ANDHRA PRADESH(BEFORE DIVISION)</v>
      </c>
      <c r="O100" s="32">
        <f>IF(MAIN_TABLE[[#This Row],[Supplier State]]=MAIN_TABLE[[#This Row],[Destination State Name]],0,MAIN_TABLE[[#This Row],[Taxable Value]]*MAIN_TABLE[[#This Row],[GST Rate]])</f>
        <v>4005.0450000000001</v>
      </c>
      <c r="P100" s="32">
        <f>IF(MAIN_TABLE[[#This Row],[Supplier State]]&lt;&gt;MAIN_TABLE[[#This Row],[Destination State Name]],0,(MAIN_TABLE[[#This Row],[Taxable Value]]*MAIN_TABLE[[#This Row],[GST Rate]])/2)</f>
        <v>0</v>
      </c>
      <c r="Q100" s="32">
        <f>IF(MAIN_TABLE[[#This Row],[Supplier State]]&lt;&gt;MAIN_TABLE[[#This Row],[Destination State Name]],0,(MAIN_TABLE[[#This Row],[Taxable Value]]*MAIN_TABLE[[#This Row],[GST Rate]])/2)</f>
        <v>0</v>
      </c>
      <c r="R100" s="33">
        <f>SUM(MAIN_TABLE[[#This Row],[IGST]:[SGST]])</f>
        <v>4005.0450000000001</v>
      </c>
      <c r="S10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0" s="32" t="str">
        <f>IFERROR(VLOOKUP(MAIN_TABLE[[#This Row],[GST Number]],Backend!L:M,2,),"")</f>
        <v>RAJ RAJESHWARI SALES &amp; SERVICES</v>
      </c>
    </row>
    <row r="101" spans="1:20" x14ac:dyDescent="0.3">
      <c r="A101" s="18" t="s">
        <v>8</v>
      </c>
      <c r="B101" s="1" t="s">
        <v>11</v>
      </c>
      <c r="C101" s="2">
        <v>1004</v>
      </c>
      <c r="D101" s="3">
        <v>44114</v>
      </c>
      <c r="E101" s="4" t="s">
        <v>10</v>
      </c>
      <c r="F101" s="1">
        <v>1295</v>
      </c>
      <c r="G101" s="5">
        <v>64.75</v>
      </c>
      <c r="H101" s="29">
        <f>VLOOKUP(MAIN_TABLE[[#This Row],[Product Code]],Prod_Master[[#All],[Product Code]:[PRICE]],4,)</f>
        <v>0.28000000000000003</v>
      </c>
      <c r="I101" s="30">
        <f>VLOOKUP(MAIN_TABLE[[#This Row],[Product Code]],Prod_Master[[#All],[Product Code]:[PRICE]],5,)</f>
        <v>80</v>
      </c>
      <c r="J101" s="30">
        <f t="shared" si="3"/>
        <v>103600</v>
      </c>
      <c r="K101" s="30">
        <f>MAIN_TABLE[[#This Row],[Sales (Before Tax)]]-MAIN_TABLE[[#This Row],[Discount]]</f>
        <v>103535.25</v>
      </c>
      <c r="L101" s="31">
        <f>VLOOKUP(MAIN_TABLE[[#This Row],[Product Code]],Prod_Master[[#All],[Product Code]:[PRICE]],3,)</f>
        <v>8462</v>
      </c>
      <c r="M101" s="32" t="str">
        <f>VLOOKUP(MAIN_TABLE[[#This Row],[Product Code]],Prod_Master[[#All],[Product Code]:[PRICE]],2,)</f>
        <v>Beverage</v>
      </c>
      <c r="N101" s="32" t="str">
        <f>IF(ISBLANK(MAIN_TABLE[[#This Row],[GST Number]]),"No GST Number Available",VLOOKUP(LEFT(MAIN_TABLE[[#This Row],[GST Number]],2)*1,Table1[],2,))</f>
        <v>WEST BENGAL</v>
      </c>
      <c r="O101" s="32">
        <f>IF(MAIN_TABLE[[#This Row],[Supplier State]]=MAIN_TABLE[[#This Row],[Destination State Name]],0,MAIN_TABLE[[#This Row],[Taxable Value]]*MAIN_TABLE[[#This Row],[GST Rate]])</f>
        <v>28989.870000000003</v>
      </c>
      <c r="P101" s="32">
        <f>IF(MAIN_TABLE[[#This Row],[Supplier State]]&lt;&gt;MAIN_TABLE[[#This Row],[Destination State Name]],0,(MAIN_TABLE[[#This Row],[Taxable Value]]*MAIN_TABLE[[#This Row],[GST Rate]])/2)</f>
        <v>0</v>
      </c>
      <c r="Q101" s="32">
        <f>IF(MAIN_TABLE[[#This Row],[Supplier State]]&lt;&gt;MAIN_TABLE[[#This Row],[Destination State Name]],0,(MAIN_TABLE[[#This Row],[Taxable Value]]*MAIN_TABLE[[#This Row],[GST Rate]])/2)</f>
        <v>0</v>
      </c>
      <c r="R101" s="33">
        <f>SUM(MAIN_TABLE[[#This Row],[IGST]:[SGST]])</f>
        <v>28989.870000000003</v>
      </c>
      <c r="S10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1" s="32" t="str">
        <f>IFERROR(VLOOKUP(MAIN_TABLE[[#This Row],[GST Number]],Backend!L:M,2,),"")</f>
        <v>COMPAC INDUSTRIES INDIA LIMITED</v>
      </c>
    </row>
    <row r="102" spans="1:20" x14ac:dyDescent="0.3">
      <c r="A102" s="18" t="s">
        <v>8</v>
      </c>
      <c r="B102" s="1" t="s">
        <v>12</v>
      </c>
      <c r="C102" s="2">
        <v>1210</v>
      </c>
      <c r="D102" s="3">
        <v>44114</v>
      </c>
      <c r="E102" s="4" t="s">
        <v>20</v>
      </c>
      <c r="F102" s="1">
        <v>214</v>
      </c>
      <c r="G102" s="5">
        <v>10.700000000000001</v>
      </c>
      <c r="H102" s="29">
        <f>VLOOKUP(MAIN_TABLE[[#This Row],[Product Code]],Prod_Master[[#All],[Product Code]:[PRICE]],4,)</f>
        <v>0.12</v>
      </c>
      <c r="I102" s="30">
        <f>VLOOKUP(MAIN_TABLE[[#This Row],[Product Code]],Prod_Master[[#All],[Product Code]:[PRICE]],5,)</f>
        <v>120</v>
      </c>
      <c r="J102" s="30">
        <f t="shared" si="3"/>
        <v>25680</v>
      </c>
      <c r="K102" s="30">
        <f>MAIN_TABLE[[#This Row],[Sales (Before Tax)]]-MAIN_TABLE[[#This Row],[Discount]]</f>
        <v>25669.3</v>
      </c>
      <c r="L102" s="31">
        <f>VLOOKUP(MAIN_TABLE[[#This Row],[Product Code]],Prod_Master[[#All],[Product Code]:[PRICE]],3,)</f>
        <v>5524</v>
      </c>
      <c r="M102" s="32" t="str">
        <f>VLOOKUP(MAIN_TABLE[[#This Row],[Product Code]],Prod_Master[[#All],[Product Code]:[PRICE]],2,)</f>
        <v>Juice</v>
      </c>
      <c r="N102" s="32" t="str">
        <f>IF(ISBLANK(MAIN_TABLE[[#This Row],[GST Number]]),"No GST Number Available",VLOOKUP(LEFT(MAIN_TABLE[[#This Row],[GST Number]],2)*1,Table1[],2,))</f>
        <v>ARUNACHAL PRADESH</v>
      </c>
      <c r="O102" s="32">
        <f>IF(MAIN_TABLE[[#This Row],[Supplier State]]=MAIN_TABLE[[#This Row],[Destination State Name]],0,MAIN_TABLE[[#This Row],[Taxable Value]]*MAIN_TABLE[[#This Row],[GST Rate]])</f>
        <v>3080.3159999999998</v>
      </c>
      <c r="P102" s="32">
        <f>IF(MAIN_TABLE[[#This Row],[Supplier State]]&lt;&gt;MAIN_TABLE[[#This Row],[Destination State Name]],0,(MAIN_TABLE[[#This Row],[Taxable Value]]*MAIN_TABLE[[#This Row],[GST Rate]])/2)</f>
        <v>0</v>
      </c>
      <c r="Q102" s="32">
        <f>IF(MAIN_TABLE[[#This Row],[Supplier State]]&lt;&gt;MAIN_TABLE[[#This Row],[Destination State Name]],0,(MAIN_TABLE[[#This Row],[Taxable Value]]*MAIN_TABLE[[#This Row],[GST Rate]])/2)</f>
        <v>0</v>
      </c>
      <c r="R102" s="33">
        <f>SUM(MAIN_TABLE[[#This Row],[IGST]:[SGST]])</f>
        <v>3080.3159999999998</v>
      </c>
      <c r="S102" s="32" t="str">
        <f>IF(MAIN_TABLE[[#This Row],[Doc Type]]="Credit Note","Table 9A",IF(AND(MAIN_TABLE[[#This Row],[Doc Type]]="Invoice",MAIN_TABLE[[#This Row],[GST Number]]&lt;&gt;""),"Table 4A -B2B","Table 5A-B2C"))</f>
        <v>Table 9A</v>
      </c>
      <c r="T102" s="32" t="str">
        <f>IFERROR(VLOOKUP(MAIN_TABLE[[#This Row],[GST Number]],Backend!L:M,2,),"")</f>
        <v>HIND VALVES</v>
      </c>
    </row>
    <row r="103" spans="1:20" x14ac:dyDescent="0.3">
      <c r="A103" s="18" t="s">
        <v>8</v>
      </c>
      <c r="B103" s="1" t="s">
        <v>13</v>
      </c>
      <c r="C103" s="2">
        <v>1004</v>
      </c>
      <c r="D103" s="3">
        <v>44146</v>
      </c>
      <c r="E103" s="4" t="s">
        <v>10</v>
      </c>
      <c r="F103" s="1">
        <v>2145</v>
      </c>
      <c r="G103" s="5">
        <v>107.25</v>
      </c>
      <c r="H103" s="29">
        <f>VLOOKUP(MAIN_TABLE[[#This Row],[Product Code]],Prod_Master[[#All],[Product Code]:[PRICE]],4,)</f>
        <v>0.28000000000000003</v>
      </c>
      <c r="I103" s="30">
        <f>VLOOKUP(MAIN_TABLE[[#This Row],[Product Code]],Prod_Master[[#All],[Product Code]:[PRICE]],5,)</f>
        <v>80</v>
      </c>
      <c r="J103" s="30">
        <f t="shared" si="3"/>
        <v>171600</v>
      </c>
      <c r="K103" s="30">
        <f>MAIN_TABLE[[#This Row],[Sales (Before Tax)]]-MAIN_TABLE[[#This Row],[Discount]]</f>
        <v>171492.75</v>
      </c>
      <c r="L103" s="31">
        <f>VLOOKUP(MAIN_TABLE[[#This Row],[Product Code]],Prod_Master[[#All],[Product Code]:[PRICE]],3,)</f>
        <v>8462</v>
      </c>
      <c r="M103" s="32" t="str">
        <f>VLOOKUP(MAIN_TABLE[[#This Row],[Product Code]],Prod_Master[[#All],[Product Code]:[PRICE]],2,)</f>
        <v>Beverage</v>
      </c>
      <c r="N103" s="32" t="str">
        <f>IF(ISBLANK(MAIN_TABLE[[#This Row],[GST Number]]),"No GST Number Available",VLOOKUP(LEFT(MAIN_TABLE[[#This Row],[GST Number]],2)*1,Table1[],2,))</f>
        <v>ASSAM</v>
      </c>
      <c r="O103" s="32">
        <f>IF(MAIN_TABLE[[#This Row],[Supplier State]]=MAIN_TABLE[[#This Row],[Destination State Name]],0,MAIN_TABLE[[#This Row],[Taxable Value]]*MAIN_TABLE[[#This Row],[GST Rate]])</f>
        <v>48017.97</v>
      </c>
      <c r="P103" s="32">
        <f>IF(MAIN_TABLE[[#This Row],[Supplier State]]&lt;&gt;MAIN_TABLE[[#This Row],[Destination State Name]],0,(MAIN_TABLE[[#This Row],[Taxable Value]]*MAIN_TABLE[[#This Row],[GST Rate]])/2)</f>
        <v>0</v>
      </c>
      <c r="Q103" s="32">
        <f>IF(MAIN_TABLE[[#This Row],[Supplier State]]&lt;&gt;MAIN_TABLE[[#This Row],[Destination State Name]],0,(MAIN_TABLE[[#This Row],[Taxable Value]]*MAIN_TABLE[[#This Row],[GST Rate]])/2)</f>
        <v>0</v>
      </c>
      <c r="R103" s="33">
        <f>SUM(MAIN_TABLE[[#This Row],[IGST]:[SGST]])</f>
        <v>48017.97</v>
      </c>
      <c r="S10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3" s="32" t="str">
        <f>IFERROR(VLOOKUP(MAIN_TABLE[[#This Row],[GST Number]],Backend!L:M,2,),"")</f>
        <v>CHADHA  INDUSTRIES  PRIVATE  LIMITED</v>
      </c>
    </row>
    <row r="104" spans="1:20" x14ac:dyDescent="0.3">
      <c r="A104" s="18" t="s">
        <v>8</v>
      </c>
      <c r="B104" s="1" t="s">
        <v>14</v>
      </c>
      <c r="C104" s="2">
        <v>1008</v>
      </c>
      <c r="D104" s="3">
        <v>44177</v>
      </c>
      <c r="E104" s="4" t="s">
        <v>10</v>
      </c>
      <c r="F104" s="1">
        <v>2852</v>
      </c>
      <c r="G104" s="5">
        <v>142.6</v>
      </c>
      <c r="H104" s="29">
        <f>VLOOKUP(MAIN_TABLE[[#This Row],[Product Code]],Prod_Master[[#All],[Product Code]:[PRICE]],4,)</f>
        <v>0.12</v>
      </c>
      <c r="I104" s="30">
        <f>VLOOKUP(MAIN_TABLE[[#This Row],[Product Code]],Prod_Master[[#All],[Product Code]:[PRICE]],5,)</f>
        <v>90</v>
      </c>
      <c r="J104" s="30">
        <f t="shared" si="3"/>
        <v>256680</v>
      </c>
      <c r="K104" s="30">
        <f>MAIN_TABLE[[#This Row],[Sales (Before Tax)]]-MAIN_TABLE[[#This Row],[Discount]]</f>
        <v>256537.4</v>
      </c>
      <c r="L104" s="31">
        <f>VLOOKUP(MAIN_TABLE[[#This Row],[Product Code]],Prod_Master[[#All],[Product Code]:[PRICE]],3,)</f>
        <v>4975</v>
      </c>
      <c r="M104" s="32" t="str">
        <f>VLOOKUP(MAIN_TABLE[[#This Row],[Product Code]],Prod_Master[[#All],[Product Code]:[PRICE]],2,)</f>
        <v>Soap</v>
      </c>
      <c r="N104" s="32" t="str">
        <f>IF(ISBLANK(MAIN_TABLE[[#This Row],[GST Number]]),"No GST Number Available",VLOOKUP(LEFT(MAIN_TABLE[[#This Row],[GST Number]],2)*1,Table1[],2,))</f>
        <v>BIHAR</v>
      </c>
      <c r="O104" s="32">
        <f>IF(MAIN_TABLE[[#This Row],[Supplier State]]=MAIN_TABLE[[#This Row],[Destination State Name]],0,MAIN_TABLE[[#This Row],[Taxable Value]]*MAIN_TABLE[[#This Row],[GST Rate]])</f>
        <v>0</v>
      </c>
      <c r="P104" s="32">
        <f>IF(MAIN_TABLE[[#This Row],[Supplier State]]&lt;&gt;MAIN_TABLE[[#This Row],[Destination State Name]],0,(MAIN_TABLE[[#This Row],[Taxable Value]]*MAIN_TABLE[[#This Row],[GST Rate]])/2)</f>
        <v>15392.243999999999</v>
      </c>
      <c r="Q104" s="32">
        <f>IF(MAIN_TABLE[[#This Row],[Supplier State]]&lt;&gt;MAIN_TABLE[[#This Row],[Destination State Name]],0,(MAIN_TABLE[[#This Row],[Taxable Value]]*MAIN_TABLE[[#This Row],[GST Rate]])/2)</f>
        <v>15392.243999999999</v>
      </c>
      <c r="R104" s="33">
        <f>SUM(MAIN_TABLE[[#This Row],[IGST]:[SGST]])</f>
        <v>30784.487999999998</v>
      </c>
      <c r="S10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4" s="32" t="str">
        <f>IFERROR(VLOOKUP(MAIN_TABLE[[#This Row],[GST Number]],Backend!L:M,2,),"")</f>
        <v>PRABHA ELECTRONICS PVT. LTD.</v>
      </c>
    </row>
    <row r="105" spans="1:20" x14ac:dyDescent="0.3">
      <c r="A105" s="18" t="s">
        <v>8</v>
      </c>
      <c r="B105" s="1" t="s">
        <v>15</v>
      </c>
      <c r="C105" s="2">
        <v>1008</v>
      </c>
      <c r="D105" s="3">
        <v>43988</v>
      </c>
      <c r="E105" s="4" t="s">
        <v>10</v>
      </c>
      <c r="F105" s="1">
        <v>1142</v>
      </c>
      <c r="G105" s="5">
        <v>57.1</v>
      </c>
      <c r="H105" s="29">
        <f>VLOOKUP(MAIN_TABLE[[#This Row],[Product Code]],Prod_Master[[#All],[Product Code]:[PRICE]],4,)</f>
        <v>0.12</v>
      </c>
      <c r="I105" s="30">
        <f>VLOOKUP(MAIN_TABLE[[#This Row],[Product Code]],Prod_Master[[#All],[Product Code]:[PRICE]],5,)</f>
        <v>90</v>
      </c>
      <c r="J105" s="30">
        <f t="shared" si="3"/>
        <v>102780</v>
      </c>
      <c r="K105" s="30">
        <f>MAIN_TABLE[[#This Row],[Sales (Before Tax)]]-MAIN_TABLE[[#This Row],[Discount]]</f>
        <v>102722.9</v>
      </c>
      <c r="L105" s="31">
        <f>VLOOKUP(MAIN_TABLE[[#This Row],[Product Code]],Prod_Master[[#All],[Product Code]:[PRICE]],3,)</f>
        <v>4975</v>
      </c>
      <c r="M105" s="32" t="str">
        <f>VLOOKUP(MAIN_TABLE[[#This Row],[Product Code]],Prod_Master[[#All],[Product Code]:[PRICE]],2,)</f>
        <v>Soap</v>
      </c>
      <c r="N105" s="32" t="str">
        <f>IF(ISBLANK(MAIN_TABLE[[#This Row],[GST Number]]),"No GST Number Available",VLOOKUP(LEFT(MAIN_TABLE[[#This Row],[GST Number]],2)*1,Table1[],2,))</f>
        <v>CHATTISGARH</v>
      </c>
      <c r="O105" s="32">
        <f>IF(MAIN_TABLE[[#This Row],[Supplier State]]=MAIN_TABLE[[#This Row],[Destination State Name]],0,MAIN_TABLE[[#This Row],[Taxable Value]]*MAIN_TABLE[[#This Row],[GST Rate]])</f>
        <v>12326.748</v>
      </c>
      <c r="P105" s="32">
        <f>IF(MAIN_TABLE[[#This Row],[Supplier State]]&lt;&gt;MAIN_TABLE[[#This Row],[Destination State Name]],0,(MAIN_TABLE[[#This Row],[Taxable Value]]*MAIN_TABLE[[#This Row],[GST Rate]])/2)</f>
        <v>0</v>
      </c>
      <c r="Q105" s="32">
        <f>IF(MAIN_TABLE[[#This Row],[Supplier State]]&lt;&gt;MAIN_TABLE[[#This Row],[Destination State Name]],0,(MAIN_TABLE[[#This Row],[Taxable Value]]*MAIN_TABLE[[#This Row],[GST Rate]])/2)</f>
        <v>0</v>
      </c>
      <c r="R105" s="33">
        <f>SUM(MAIN_TABLE[[#This Row],[IGST]:[SGST]])</f>
        <v>12326.748</v>
      </c>
      <c r="S10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5" s="32" t="str">
        <f>IFERROR(VLOOKUP(MAIN_TABLE[[#This Row],[GST Number]],Backend!L:M,2,),"")</f>
        <v>CORRSONIC ENGG. &amp; NDT SERVICES</v>
      </c>
    </row>
    <row r="106" spans="1:20" x14ac:dyDescent="0.3">
      <c r="A106" s="18" t="s">
        <v>8</v>
      </c>
      <c r="B106" s="1" t="s">
        <v>240</v>
      </c>
      <c r="C106" s="2">
        <v>1008</v>
      </c>
      <c r="D106" s="3">
        <v>44114</v>
      </c>
      <c r="E106" s="4" t="s">
        <v>10</v>
      </c>
      <c r="F106" s="1">
        <v>1566</v>
      </c>
      <c r="G106" s="5">
        <v>78.300000000000011</v>
      </c>
      <c r="H106" s="29">
        <f>VLOOKUP(MAIN_TABLE[[#This Row],[Product Code]],Prod_Master[[#All],[Product Code]:[PRICE]],4,)</f>
        <v>0.12</v>
      </c>
      <c r="I106" s="30">
        <f>VLOOKUP(MAIN_TABLE[[#This Row],[Product Code]],Prod_Master[[#All],[Product Code]:[PRICE]],5,)</f>
        <v>90</v>
      </c>
      <c r="J106" s="30">
        <f t="shared" si="3"/>
        <v>140940</v>
      </c>
      <c r="K106" s="30">
        <f>MAIN_TABLE[[#This Row],[Sales (Before Tax)]]-MAIN_TABLE[[#This Row],[Discount]]</f>
        <v>140861.70000000001</v>
      </c>
      <c r="L106" s="31">
        <f>VLOOKUP(MAIN_TABLE[[#This Row],[Product Code]],Prod_Master[[#All],[Product Code]:[PRICE]],3,)</f>
        <v>4975</v>
      </c>
      <c r="M106" s="32" t="str">
        <f>VLOOKUP(MAIN_TABLE[[#This Row],[Product Code]],Prod_Master[[#All],[Product Code]:[PRICE]],2,)</f>
        <v>Soap</v>
      </c>
      <c r="N106" s="32" t="str">
        <f>IF(ISBLANK(MAIN_TABLE[[#This Row],[GST Number]]),"No GST Number Available",VLOOKUP(LEFT(MAIN_TABLE[[#This Row],[GST Number]],2)*1,Table1[],2,))</f>
        <v>DADRA AND NAGAR HAVELI AND DAMAN AND DIU (NEWLY MERGED UT)</v>
      </c>
      <c r="O106" s="32">
        <f>IF(MAIN_TABLE[[#This Row],[Supplier State]]=MAIN_TABLE[[#This Row],[Destination State Name]],0,MAIN_TABLE[[#This Row],[Taxable Value]]*MAIN_TABLE[[#This Row],[GST Rate]])</f>
        <v>16903.404000000002</v>
      </c>
      <c r="P106" s="32">
        <f>IF(MAIN_TABLE[[#This Row],[Supplier State]]&lt;&gt;MAIN_TABLE[[#This Row],[Destination State Name]],0,(MAIN_TABLE[[#This Row],[Taxable Value]]*MAIN_TABLE[[#This Row],[GST Rate]])/2)</f>
        <v>0</v>
      </c>
      <c r="Q106" s="32">
        <f>IF(MAIN_TABLE[[#This Row],[Supplier State]]&lt;&gt;MAIN_TABLE[[#This Row],[Destination State Name]],0,(MAIN_TABLE[[#This Row],[Taxable Value]]*MAIN_TABLE[[#This Row],[GST Rate]])/2)</f>
        <v>0</v>
      </c>
      <c r="R106" s="33">
        <f>SUM(MAIN_TABLE[[#This Row],[IGST]:[SGST]])</f>
        <v>16903.404000000002</v>
      </c>
      <c r="S10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6" s="32" t="str">
        <f>IFERROR(VLOOKUP(MAIN_TABLE[[#This Row],[GST Number]],Backend!L:M,2,),"")</f>
        <v>RELIANCE RETAIL LIMITED</v>
      </c>
    </row>
    <row r="107" spans="1:20" x14ac:dyDescent="0.3">
      <c r="A107" s="18" t="s">
        <v>8</v>
      </c>
      <c r="B107" s="1" t="s">
        <v>16</v>
      </c>
      <c r="C107" s="2">
        <v>1310</v>
      </c>
      <c r="D107" s="3">
        <v>44146</v>
      </c>
      <c r="E107" s="4" t="s">
        <v>10</v>
      </c>
      <c r="F107" s="1">
        <v>690</v>
      </c>
      <c r="G107" s="5">
        <v>34.5</v>
      </c>
      <c r="H107" s="29">
        <f>VLOOKUP(MAIN_TABLE[[#This Row],[Product Code]],Prod_Master[[#All],[Product Code]:[PRICE]],4,)</f>
        <v>0.12</v>
      </c>
      <c r="I107" s="30">
        <f>VLOOKUP(MAIN_TABLE[[#This Row],[Product Code]],Prod_Master[[#All],[Product Code]:[PRICE]],5,)</f>
        <v>140</v>
      </c>
      <c r="J107" s="30">
        <f t="shared" si="3"/>
        <v>96600</v>
      </c>
      <c r="K107" s="30">
        <f>MAIN_TABLE[[#This Row],[Sales (Before Tax)]]-MAIN_TABLE[[#This Row],[Discount]]</f>
        <v>96565.5</v>
      </c>
      <c r="L107" s="31">
        <f>VLOOKUP(MAIN_TABLE[[#This Row],[Product Code]],Prod_Master[[#All],[Product Code]:[PRICE]],3,)</f>
        <v>5632</v>
      </c>
      <c r="M107" s="32" t="str">
        <f>VLOOKUP(MAIN_TABLE[[#This Row],[Product Code]],Prod_Master[[#All],[Product Code]:[PRICE]],2,)</f>
        <v>Shampoo</v>
      </c>
      <c r="N107" s="32" t="str">
        <f>IF(ISBLANK(MAIN_TABLE[[#This Row],[GST Number]]),"No GST Number Available",VLOOKUP(LEFT(MAIN_TABLE[[#This Row],[GST Number]],2)*1,Table1[],2,))</f>
        <v>MADHYA PRADESH</v>
      </c>
      <c r="O107" s="32">
        <f>IF(MAIN_TABLE[[#This Row],[Supplier State]]=MAIN_TABLE[[#This Row],[Destination State Name]],0,MAIN_TABLE[[#This Row],[Taxable Value]]*MAIN_TABLE[[#This Row],[GST Rate]])</f>
        <v>11587.859999999999</v>
      </c>
      <c r="P107" s="32">
        <f>IF(MAIN_TABLE[[#This Row],[Supplier State]]&lt;&gt;MAIN_TABLE[[#This Row],[Destination State Name]],0,(MAIN_TABLE[[#This Row],[Taxable Value]]*MAIN_TABLE[[#This Row],[GST Rate]])/2)</f>
        <v>0</v>
      </c>
      <c r="Q107" s="32">
        <f>IF(MAIN_TABLE[[#This Row],[Supplier State]]&lt;&gt;MAIN_TABLE[[#This Row],[Destination State Name]],0,(MAIN_TABLE[[#This Row],[Taxable Value]]*MAIN_TABLE[[#This Row],[GST Rate]])/2)</f>
        <v>0</v>
      </c>
      <c r="R107" s="33">
        <f>SUM(MAIN_TABLE[[#This Row],[IGST]:[SGST]])</f>
        <v>11587.859999999999</v>
      </c>
      <c r="S10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7" s="32" t="str">
        <f>IFERROR(VLOOKUP(MAIN_TABLE[[#This Row],[GST Number]],Backend!L:M,2,),"")</f>
        <v>PROFESSIONAL TRADERS</v>
      </c>
    </row>
    <row r="108" spans="1:20" x14ac:dyDescent="0.3">
      <c r="A108" s="18" t="s">
        <v>8</v>
      </c>
      <c r="B108" s="1" t="s">
        <v>17</v>
      </c>
      <c r="C108" s="2">
        <v>1004</v>
      </c>
      <c r="D108" s="3">
        <v>44146</v>
      </c>
      <c r="E108" s="4" t="s">
        <v>10</v>
      </c>
      <c r="F108" s="1">
        <v>1660</v>
      </c>
      <c r="G108" s="5">
        <v>83</v>
      </c>
      <c r="H108" s="29">
        <f>VLOOKUP(MAIN_TABLE[[#This Row],[Product Code]],Prod_Master[[#All],[Product Code]:[PRICE]],4,)</f>
        <v>0.28000000000000003</v>
      </c>
      <c r="I108" s="30">
        <f>VLOOKUP(MAIN_TABLE[[#This Row],[Product Code]],Prod_Master[[#All],[Product Code]:[PRICE]],5,)</f>
        <v>80</v>
      </c>
      <c r="J108" s="30">
        <f t="shared" si="3"/>
        <v>132800</v>
      </c>
      <c r="K108" s="30">
        <f>MAIN_TABLE[[#This Row],[Sales (Before Tax)]]-MAIN_TABLE[[#This Row],[Discount]]</f>
        <v>132717</v>
      </c>
      <c r="L108" s="31">
        <f>VLOOKUP(MAIN_TABLE[[#This Row],[Product Code]],Prod_Master[[#All],[Product Code]:[PRICE]],3,)</f>
        <v>8462</v>
      </c>
      <c r="M108" s="32" t="str">
        <f>VLOOKUP(MAIN_TABLE[[#This Row],[Product Code]],Prod_Master[[#All],[Product Code]:[PRICE]],2,)</f>
        <v>Beverage</v>
      </c>
      <c r="N108" s="32" t="str">
        <f>IF(ISBLANK(MAIN_TABLE[[#This Row],[GST Number]]),"No GST Number Available",VLOOKUP(LEFT(MAIN_TABLE[[#This Row],[GST Number]],2)*1,Table1[],2,))</f>
        <v>ODISHA</v>
      </c>
      <c r="O108" s="32">
        <f>IF(MAIN_TABLE[[#This Row],[Supplier State]]=MAIN_TABLE[[#This Row],[Destination State Name]],0,MAIN_TABLE[[#This Row],[Taxable Value]]*MAIN_TABLE[[#This Row],[GST Rate]])</f>
        <v>37160.76</v>
      </c>
      <c r="P108" s="32">
        <f>IF(MAIN_TABLE[[#This Row],[Supplier State]]&lt;&gt;MAIN_TABLE[[#This Row],[Destination State Name]],0,(MAIN_TABLE[[#This Row],[Taxable Value]]*MAIN_TABLE[[#This Row],[GST Rate]])/2)</f>
        <v>0</v>
      </c>
      <c r="Q108" s="32">
        <f>IF(MAIN_TABLE[[#This Row],[Supplier State]]&lt;&gt;MAIN_TABLE[[#This Row],[Destination State Name]],0,(MAIN_TABLE[[#This Row],[Taxable Value]]*MAIN_TABLE[[#This Row],[GST Rate]])/2)</f>
        <v>0</v>
      </c>
      <c r="R108" s="33">
        <f>SUM(MAIN_TABLE[[#This Row],[IGST]:[SGST]])</f>
        <v>37160.76</v>
      </c>
      <c r="S10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8" s="32" t="str">
        <f>IFERROR(VLOOKUP(MAIN_TABLE[[#This Row],[GST Number]],Backend!L:M,2,),"")</f>
        <v>N.M.ENTERPRISES</v>
      </c>
    </row>
    <row r="109" spans="1:20" x14ac:dyDescent="0.3">
      <c r="A109" s="18" t="s">
        <v>8</v>
      </c>
      <c r="B109" s="1" t="s">
        <v>18</v>
      </c>
      <c r="C109" s="2">
        <v>1008</v>
      </c>
      <c r="D109" s="3">
        <v>43863</v>
      </c>
      <c r="E109" s="4" t="s">
        <v>10</v>
      </c>
      <c r="F109" s="1">
        <v>2363</v>
      </c>
      <c r="G109" s="5">
        <v>118.15</v>
      </c>
      <c r="H109" s="29">
        <f>VLOOKUP(MAIN_TABLE[[#This Row],[Product Code]],Prod_Master[[#All],[Product Code]:[PRICE]],4,)</f>
        <v>0.12</v>
      </c>
      <c r="I109" s="30">
        <f>VLOOKUP(MAIN_TABLE[[#This Row],[Product Code]],Prod_Master[[#All],[Product Code]:[PRICE]],5,)</f>
        <v>90</v>
      </c>
      <c r="J109" s="30">
        <f t="shared" si="3"/>
        <v>212670</v>
      </c>
      <c r="K109" s="30">
        <f>MAIN_TABLE[[#This Row],[Sales (Before Tax)]]-MAIN_TABLE[[#This Row],[Discount]]</f>
        <v>212551.85</v>
      </c>
      <c r="L109" s="31">
        <f>VLOOKUP(MAIN_TABLE[[#This Row],[Product Code]],Prod_Master[[#All],[Product Code]:[PRICE]],3,)</f>
        <v>4975</v>
      </c>
      <c r="M109" s="32" t="str">
        <f>VLOOKUP(MAIN_TABLE[[#This Row],[Product Code]],Prod_Master[[#All],[Product Code]:[PRICE]],2,)</f>
        <v>Soap</v>
      </c>
      <c r="N109" s="32" t="str">
        <f>IF(ISBLANK(MAIN_TABLE[[#This Row],[GST Number]]),"No GST Number Available",VLOOKUP(LEFT(MAIN_TABLE[[#This Row],[GST Number]],2)*1,Table1[],2,))</f>
        <v>BIHAR</v>
      </c>
      <c r="O109" s="32">
        <f>IF(MAIN_TABLE[[#This Row],[Supplier State]]=MAIN_TABLE[[#This Row],[Destination State Name]],0,MAIN_TABLE[[#This Row],[Taxable Value]]*MAIN_TABLE[[#This Row],[GST Rate]])</f>
        <v>0</v>
      </c>
      <c r="P109" s="32">
        <f>IF(MAIN_TABLE[[#This Row],[Supplier State]]&lt;&gt;MAIN_TABLE[[#This Row],[Destination State Name]],0,(MAIN_TABLE[[#This Row],[Taxable Value]]*MAIN_TABLE[[#This Row],[GST Rate]])/2)</f>
        <v>12753.111000000001</v>
      </c>
      <c r="Q109" s="32">
        <f>IF(MAIN_TABLE[[#This Row],[Supplier State]]&lt;&gt;MAIN_TABLE[[#This Row],[Destination State Name]],0,(MAIN_TABLE[[#This Row],[Taxable Value]]*MAIN_TABLE[[#This Row],[GST Rate]])/2)</f>
        <v>12753.111000000001</v>
      </c>
      <c r="R109" s="33">
        <f>SUM(MAIN_TABLE[[#This Row],[IGST]:[SGST]])</f>
        <v>25506.222000000002</v>
      </c>
      <c r="S10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9" s="32" t="str">
        <f>IFERROR(VLOOKUP(MAIN_TABLE[[#This Row],[GST Number]],Backend!L:M,2,),"")</f>
        <v>UNITY CYLINDERS &amp; EQUIPMENTS PRIVATE LIMITED</v>
      </c>
    </row>
    <row r="110" spans="1:20" x14ac:dyDescent="0.3">
      <c r="A110" s="18" t="s">
        <v>8</v>
      </c>
      <c r="B110" s="1" t="s">
        <v>19</v>
      </c>
      <c r="C110" s="2">
        <v>1008</v>
      </c>
      <c r="D110" s="3">
        <v>43956</v>
      </c>
      <c r="E110" s="4" t="s">
        <v>10</v>
      </c>
      <c r="F110" s="1">
        <v>918</v>
      </c>
      <c r="G110" s="5">
        <v>45.900000000000006</v>
      </c>
      <c r="H110" s="29">
        <f>VLOOKUP(MAIN_TABLE[[#This Row],[Product Code]],Prod_Master[[#All],[Product Code]:[PRICE]],4,)</f>
        <v>0.12</v>
      </c>
      <c r="I110" s="30">
        <f>VLOOKUP(MAIN_TABLE[[#This Row],[Product Code]],Prod_Master[[#All],[Product Code]:[PRICE]],5,)</f>
        <v>90</v>
      </c>
      <c r="J110" s="30">
        <f t="shared" si="3"/>
        <v>82620</v>
      </c>
      <c r="K110" s="30">
        <f>MAIN_TABLE[[#This Row],[Sales (Before Tax)]]-MAIN_TABLE[[#This Row],[Discount]]</f>
        <v>82574.100000000006</v>
      </c>
      <c r="L110" s="31">
        <f>VLOOKUP(MAIN_TABLE[[#This Row],[Product Code]],Prod_Master[[#All],[Product Code]:[PRICE]],3,)</f>
        <v>4975</v>
      </c>
      <c r="M110" s="32" t="str">
        <f>VLOOKUP(MAIN_TABLE[[#This Row],[Product Code]],Prod_Master[[#All],[Product Code]:[PRICE]],2,)</f>
        <v>Soap</v>
      </c>
      <c r="N110" s="32" t="str">
        <f>IF(ISBLANK(MAIN_TABLE[[#This Row],[GST Number]]),"No GST Number Available",VLOOKUP(LEFT(MAIN_TABLE[[#This Row],[GST Number]],2)*1,Table1[],2,))</f>
        <v>ANDHRA PRADESH(BEFORE DIVISION)</v>
      </c>
      <c r="O110" s="32">
        <f>IF(MAIN_TABLE[[#This Row],[Supplier State]]=MAIN_TABLE[[#This Row],[Destination State Name]],0,MAIN_TABLE[[#This Row],[Taxable Value]]*MAIN_TABLE[[#This Row],[GST Rate]])</f>
        <v>9908.8919999999998</v>
      </c>
      <c r="P110" s="32">
        <f>IF(MAIN_TABLE[[#This Row],[Supplier State]]&lt;&gt;MAIN_TABLE[[#This Row],[Destination State Name]],0,(MAIN_TABLE[[#This Row],[Taxable Value]]*MAIN_TABLE[[#This Row],[GST Rate]])/2)</f>
        <v>0</v>
      </c>
      <c r="Q110" s="32">
        <f>IF(MAIN_TABLE[[#This Row],[Supplier State]]&lt;&gt;MAIN_TABLE[[#This Row],[Destination State Name]],0,(MAIN_TABLE[[#This Row],[Taxable Value]]*MAIN_TABLE[[#This Row],[GST Rate]])/2)</f>
        <v>0</v>
      </c>
      <c r="R110" s="33">
        <f>SUM(MAIN_TABLE[[#This Row],[IGST]:[SGST]])</f>
        <v>9908.8919999999998</v>
      </c>
      <c r="S11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0" s="32" t="str">
        <f>IFERROR(VLOOKUP(MAIN_TABLE[[#This Row],[GST Number]],Backend!L:M,2,),"")</f>
        <v>M/S AKASH INFOTECH</v>
      </c>
    </row>
    <row r="111" spans="1:20" x14ac:dyDescent="0.3">
      <c r="A111" s="18" t="s">
        <v>8</v>
      </c>
      <c r="B111" s="1" t="s">
        <v>21</v>
      </c>
      <c r="C111" s="2">
        <v>1310</v>
      </c>
      <c r="D111" s="3">
        <v>43956</v>
      </c>
      <c r="E111" s="4" t="s">
        <v>10</v>
      </c>
      <c r="F111" s="1">
        <v>1728</v>
      </c>
      <c r="G111" s="5">
        <v>86.4</v>
      </c>
      <c r="H111" s="29">
        <f>VLOOKUP(MAIN_TABLE[[#This Row],[Product Code]],Prod_Master[[#All],[Product Code]:[PRICE]],4,)</f>
        <v>0.12</v>
      </c>
      <c r="I111" s="30">
        <f>VLOOKUP(MAIN_TABLE[[#This Row],[Product Code]],Prod_Master[[#All],[Product Code]:[PRICE]],5,)</f>
        <v>140</v>
      </c>
      <c r="J111" s="30">
        <f t="shared" si="3"/>
        <v>241920</v>
      </c>
      <c r="K111" s="30">
        <f>MAIN_TABLE[[#This Row],[Sales (Before Tax)]]-MAIN_TABLE[[#This Row],[Discount]]</f>
        <v>241833.60000000001</v>
      </c>
      <c r="L111" s="31">
        <f>VLOOKUP(MAIN_TABLE[[#This Row],[Product Code]],Prod_Master[[#All],[Product Code]:[PRICE]],3,)</f>
        <v>5632</v>
      </c>
      <c r="M111" s="32" t="str">
        <f>VLOOKUP(MAIN_TABLE[[#This Row],[Product Code]],Prod_Master[[#All],[Product Code]:[PRICE]],2,)</f>
        <v>Shampoo</v>
      </c>
      <c r="N111" s="32" t="str">
        <f>IF(ISBLANK(MAIN_TABLE[[#This Row],[GST Number]]),"No GST Number Available",VLOOKUP(LEFT(MAIN_TABLE[[#This Row],[GST Number]],2)*1,Table1[],2,))</f>
        <v>TRIPURA</v>
      </c>
      <c r="O111" s="32">
        <f>IF(MAIN_TABLE[[#This Row],[Supplier State]]=MAIN_TABLE[[#This Row],[Destination State Name]],0,MAIN_TABLE[[#This Row],[Taxable Value]]*MAIN_TABLE[[#This Row],[GST Rate]])</f>
        <v>29020.031999999999</v>
      </c>
      <c r="P111" s="32">
        <f>IF(MAIN_TABLE[[#This Row],[Supplier State]]&lt;&gt;MAIN_TABLE[[#This Row],[Destination State Name]],0,(MAIN_TABLE[[#This Row],[Taxable Value]]*MAIN_TABLE[[#This Row],[GST Rate]])/2)</f>
        <v>0</v>
      </c>
      <c r="Q111" s="32">
        <f>IF(MAIN_TABLE[[#This Row],[Supplier State]]&lt;&gt;MAIN_TABLE[[#This Row],[Destination State Name]],0,(MAIN_TABLE[[#This Row],[Taxable Value]]*MAIN_TABLE[[#This Row],[GST Rate]])/2)</f>
        <v>0</v>
      </c>
      <c r="R111" s="33">
        <f>SUM(MAIN_TABLE[[#This Row],[IGST]:[SGST]])</f>
        <v>29020.031999999999</v>
      </c>
      <c r="S11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1" s="32" t="str">
        <f>IFERROR(VLOOKUP(MAIN_TABLE[[#This Row],[GST Number]],Backend!L:M,2,),"")</f>
        <v>GAUR ENTERPRISES</v>
      </c>
    </row>
    <row r="112" spans="1:20" x14ac:dyDescent="0.3">
      <c r="A112" s="18" t="s">
        <v>8</v>
      </c>
      <c r="B112" s="1" t="s">
        <v>21</v>
      </c>
      <c r="C112" s="2">
        <v>1210</v>
      </c>
      <c r="D112" s="3">
        <v>43988</v>
      </c>
      <c r="E112" s="4" t="s">
        <v>10</v>
      </c>
      <c r="F112" s="1">
        <v>1142</v>
      </c>
      <c r="G112" s="5">
        <v>57.1</v>
      </c>
      <c r="H112" s="29">
        <f>VLOOKUP(MAIN_TABLE[[#This Row],[Product Code]],Prod_Master[[#All],[Product Code]:[PRICE]],4,)</f>
        <v>0.12</v>
      </c>
      <c r="I112" s="30">
        <f>VLOOKUP(MAIN_TABLE[[#This Row],[Product Code]],Prod_Master[[#All],[Product Code]:[PRICE]],5,)</f>
        <v>120</v>
      </c>
      <c r="J112" s="30">
        <f t="shared" si="3"/>
        <v>137040</v>
      </c>
      <c r="K112" s="30">
        <f>MAIN_TABLE[[#This Row],[Sales (Before Tax)]]-MAIN_TABLE[[#This Row],[Discount]]</f>
        <v>136982.9</v>
      </c>
      <c r="L112" s="31">
        <f>VLOOKUP(MAIN_TABLE[[#This Row],[Product Code]],Prod_Master[[#All],[Product Code]:[PRICE]],3,)</f>
        <v>5524</v>
      </c>
      <c r="M112" s="32" t="str">
        <f>VLOOKUP(MAIN_TABLE[[#This Row],[Product Code]],Prod_Master[[#All],[Product Code]:[PRICE]],2,)</f>
        <v>Juice</v>
      </c>
      <c r="N112" s="32" t="str">
        <f>IF(ISBLANK(MAIN_TABLE[[#This Row],[GST Number]]),"No GST Number Available",VLOOKUP(LEFT(MAIN_TABLE[[#This Row],[GST Number]],2)*1,Table1[],2,))</f>
        <v>TRIPURA</v>
      </c>
      <c r="O112" s="32">
        <f>IF(MAIN_TABLE[[#This Row],[Supplier State]]=MAIN_TABLE[[#This Row],[Destination State Name]],0,MAIN_TABLE[[#This Row],[Taxable Value]]*MAIN_TABLE[[#This Row],[GST Rate]])</f>
        <v>16437.948</v>
      </c>
      <c r="P112" s="32">
        <f>IF(MAIN_TABLE[[#This Row],[Supplier State]]&lt;&gt;MAIN_TABLE[[#This Row],[Destination State Name]],0,(MAIN_TABLE[[#This Row],[Taxable Value]]*MAIN_TABLE[[#This Row],[GST Rate]])/2)</f>
        <v>0</v>
      </c>
      <c r="Q112" s="32">
        <f>IF(MAIN_TABLE[[#This Row],[Supplier State]]&lt;&gt;MAIN_TABLE[[#This Row],[Destination State Name]],0,(MAIN_TABLE[[#This Row],[Taxable Value]]*MAIN_TABLE[[#This Row],[GST Rate]])/2)</f>
        <v>0</v>
      </c>
      <c r="R112" s="33">
        <f>SUM(MAIN_TABLE[[#This Row],[IGST]:[SGST]])</f>
        <v>16437.948</v>
      </c>
      <c r="S11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2" s="32" t="str">
        <f>IFERROR(VLOOKUP(MAIN_TABLE[[#This Row],[GST Number]],Backend!L:M,2,),"")</f>
        <v>GAUR ENTERPRISES</v>
      </c>
    </row>
    <row r="113" spans="1:20" x14ac:dyDescent="0.3">
      <c r="A113" s="18" t="s">
        <v>8</v>
      </c>
      <c r="B113" s="1" t="s">
        <v>21</v>
      </c>
      <c r="C113" s="2">
        <v>1008</v>
      </c>
      <c r="D113" s="3">
        <v>43988</v>
      </c>
      <c r="E113" s="4" t="s">
        <v>10</v>
      </c>
      <c r="F113" s="1">
        <v>662</v>
      </c>
      <c r="G113" s="5">
        <v>33.1</v>
      </c>
      <c r="H113" s="29">
        <f>VLOOKUP(MAIN_TABLE[[#This Row],[Product Code]],Prod_Master[[#All],[Product Code]:[PRICE]],4,)</f>
        <v>0.12</v>
      </c>
      <c r="I113" s="30">
        <f>VLOOKUP(MAIN_TABLE[[#This Row],[Product Code]],Prod_Master[[#All],[Product Code]:[PRICE]],5,)</f>
        <v>90</v>
      </c>
      <c r="J113" s="30">
        <f t="shared" si="3"/>
        <v>59580</v>
      </c>
      <c r="K113" s="30">
        <f>MAIN_TABLE[[#This Row],[Sales (Before Tax)]]-MAIN_TABLE[[#This Row],[Discount]]</f>
        <v>59546.9</v>
      </c>
      <c r="L113" s="31">
        <f>VLOOKUP(MAIN_TABLE[[#This Row],[Product Code]],Prod_Master[[#All],[Product Code]:[PRICE]],3,)</f>
        <v>4975</v>
      </c>
      <c r="M113" s="32" t="str">
        <f>VLOOKUP(MAIN_TABLE[[#This Row],[Product Code]],Prod_Master[[#All],[Product Code]:[PRICE]],2,)</f>
        <v>Soap</v>
      </c>
      <c r="N113" s="32" t="str">
        <f>IF(ISBLANK(MAIN_TABLE[[#This Row],[GST Number]]),"No GST Number Available",VLOOKUP(LEFT(MAIN_TABLE[[#This Row],[GST Number]],2)*1,Table1[],2,))</f>
        <v>TRIPURA</v>
      </c>
      <c r="O113" s="32">
        <f>IF(MAIN_TABLE[[#This Row],[Supplier State]]=MAIN_TABLE[[#This Row],[Destination State Name]],0,MAIN_TABLE[[#This Row],[Taxable Value]]*MAIN_TABLE[[#This Row],[GST Rate]])</f>
        <v>7145.6279999999997</v>
      </c>
      <c r="P113" s="32">
        <f>IF(MAIN_TABLE[[#This Row],[Supplier State]]&lt;&gt;MAIN_TABLE[[#This Row],[Destination State Name]],0,(MAIN_TABLE[[#This Row],[Taxable Value]]*MAIN_TABLE[[#This Row],[GST Rate]])/2)</f>
        <v>0</v>
      </c>
      <c r="Q113" s="32">
        <f>IF(MAIN_TABLE[[#This Row],[Supplier State]]&lt;&gt;MAIN_TABLE[[#This Row],[Destination State Name]],0,(MAIN_TABLE[[#This Row],[Taxable Value]]*MAIN_TABLE[[#This Row],[GST Rate]])/2)</f>
        <v>0</v>
      </c>
      <c r="R113" s="33">
        <f>SUM(MAIN_TABLE[[#This Row],[IGST]:[SGST]])</f>
        <v>7145.6279999999997</v>
      </c>
      <c r="S11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3" s="32" t="str">
        <f>IFERROR(VLOOKUP(MAIN_TABLE[[#This Row],[GST Number]],Backend!L:M,2,),"")</f>
        <v>GAUR ENTERPRISES</v>
      </c>
    </row>
    <row r="114" spans="1:20" x14ac:dyDescent="0.3">
      <c r="A114" s="18" t="s">
        <v>8</v>
      </c>
      <c r="B114" s="1" t="s">
        <v>21</v>
      </c>
      <c r="C114" s="2">
        <v>1008</v>
      </c>
      <c r="D114" s="3">
        <v>44114</v>
      </c>
      <c r="E114" s="4" t="s">
        <v>10</v>
      </c>
      <c r="F114" s="1">
        <v>1295</v>
      </c>
      <c r="G114" s="5">
        <v>64.75</v>
      </c>
      <c r="H114" s="29">
        <f>VLOOKUP(MAIN_TABLE[[#This Row],[Product Code]],Prod_Master[[#All],[Product Code]:[PRICE]],4,)</f>
        <v>0.12</v>
      </c>
      <c r="I114" s="30">
        <f>VLOOKUP(MAIN_TABLE[[#This Row],[Product Code]],Prod_Master[[#All],[Product Code]:[PRICE]],5,)</f>
        <v>90</v>
      </c>
      <c r="J114" s="30">
        <f t="shared" si="3"/>
        <v>116550</v>
      </c>
      <c r="K114" s="30">
        <f>MAIN_TABLE[[#This Row],[Sales (Before Tax)]]-MAIN_TABLE[[#This Row],[Discount]]</f>
        <v>116485.25</v>
      </c>
      <c r="L114" s="31">
        <f>VLOOKUP(MAIN_TABLE[[#This Row],[Product Code]],Prod_Master[[#All],[Product Code]:[PRICE]],3,)</f>
        <v>4975</v>
      </c>
      <c r="M114" s="32" t="str">
        <f>VLOOKUP(MAIN_TABLE[[#This Row],[Product Code]],Prod_Master[[#All],[Product Code]:[PRICE]],2,)</f>
        <v>Soap</v>
      </c>
      <c r="N114" s="32" t="str">
        <f>IF(ISBLANK(MAIN_TABLE[[#This Row],[GST Number]]),"No GST Number Available",VLOOKUP(LEFT(MAIN_TABLE[[#This Row],[GST Number]],2)*1,Table1[],2,))</f>
        <v>TRIPURA</v>
      </c>
      <c r="O114" s="32">
        <f>IF(MAIN_TABLE[[#This Row],[Supplier State]]=MAIN_TABLE[[#This Row],[Destination State Name]],0,MAIN_TABLE[[#This Row],[Taxable Value]]*MAIN_TABLE[[#This Row],[GST Rate]])</f>
        <v>13978.23</v>
      </c>
      <c r="P114" s="32">
        <f>IF(MAIN_TABLE[[#This Row],[Supplier State]]&lt;&gt;MAIN_TABLE[[#This Row],[Destination State Name]],0,(MAIN_TABLE[[#This Row],[Taxable Value]]*MAIN_TABLE[[#This Row],[GST Rate]])/2)</f>
        <v>0</v>
      </c>
      <c r="Q114" s="32">
        <f>IF(MAIN_TABLE[[#This Row],[Supplier State]]&lt;&gt;MAIN_TABLE[[#This Row],[Destination State Name]],0,(MAIN_TABLE[[#This Row],[Taxable Value]]*MAIN_TABLE[[#This Row],[GST Rate]])/2)</f>
        <v>0</v>
      </c>
      <c r="R114" s="33">
        <f>SUM(MAIN_TABLE[[#This Row],[IGST]:[SGST]])</f>
        <v>13978.23</v>
      </c>
      <c r="S11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4" s="32" t="str">
        <f>IFERROR(VLOOKUP(MAIN_TABLE[[#This Row],[GST Number]],Backend!L:M,2,),"")</f>
        <v>GAUR ENTERPRISES</v>
      </c>
    </row>
    <row r="115" spans="1:20" x14ac:dyDescent="0.3">
      <c r="A115" s="18" t="s">
        <v>8</v>
      </c>
      <c r="B115" s="1" t="s">
        <v>21</v>
      </c>
      <c r="C115" s="2">
        <v>1001</v>
      </c>
      <c r="D115" s="3">
        <v>44114</v>
      </c>
      <c r="E115" s="4" t="s">
        <v>10</v>
      </c>
      <c r="F115" s="1">
        <v>809</v>
      </c>
      <c r="G115" s="5">
        <v>40.450000000000003</v>
      </c>
      <c r="H115" s="29">
        <f>VLOOKUP(MAIN_TABLE[[#This Row],[Product Code]],Prod_Master[[#All],[Product Code]:[PRICE]],4,)</f>
        <v>0.12</v>
      </c>
      <c r="I115" s="30">
        <f>VLOOKUP(MAIN_TABLE[[#This Row],[Product Code]],Prod_Master[[#All],[Product Code]:[PRICE]],5,)</f>
        <v>45</v>
      </c>
      <c r="J115" s="30">
        <f t="shared" si="3"/>
        <v>36405</v>
      </c>
      <c r="K115" s="30">
        <f>MAIN_TABLE[[#This Row],[Sales (Before Tax)]]-MAIN_TABLE[[#This Row],[Discount]]</f>
        <v>36364.550000000003</v>
      </c>
      <c r="L115" s="31">
        <f>VLOOKUP(MAIN_TABLE[[#This Row],[Product Code]],Prod_Master[[#All],[Product Code]:[PRICE]],3,)</f>
        <v>5542</v>
      </c>
      <c r="M115" s="32" t="str">
        <f>VLOOKUP(MAIN_TABLE[[#This Row],[Product Code]],Prod_Master[[#All],[Product Code]:[PRICE]],2,)</f>
        <v>Oil</v>
      </c>
      <c r="N115" s="32" t="str">
        <f>IF(ISBLANK(MAIN_TABLE[[#This Row],[GST Number]]),"No GST Number Available",VLOOKUP(LEFT(MAIN_TABLE[[#This Row],[GST Number]],2)*1,Table1[],2,))</f>
        <v>TRIPURA</v>
      </c>
      <c r="O115" s="32">
        <f>IF(MAIN_TABLE[[#This Row],[Supplier State]]=MAIN_TABLE[[#This Row],[Destination State Name]],0,MAIN_TABLE[[#This Row],[Taxable Value]]*MAIN_TABLE[[#This Row],[GST Rate]])</f>
        <v>4363.7460000000001</v>
      </c>
      <c r="P115" s="32">
        <f>IF(MAIN_TABLE[[#This Row],[Supplier State]]&lt;&gt;MAIN_TABLE[[#This Row],[Destination State Name]],0,(MAIN_TABLE[[#This Row],[Taxable Value]]*MAIN_TABLE[[#This Row],[GST Rate]])/2)</f>
        <v>0</v>
      </c>
      <c r="Q115" s="32">
        <f>IF(MAIN_TABLE[[#This Row],[Supplier State]]&lt;&gt;MAIN_TABLE[[#This Row],[Destination State Name]],0,(MAIN_TABLE[[#This Row],[Taxable Value]]*MAIN_TABLE[[#This Row],[GST Rate]])/2)</f>
        <v>0</v>
      </c>
      <c r="R115" s="33">
        <f>SUM(MAIN_TABLE[[#This Row],[IGST]:[SGST]])</f>
        <v>4363.7460000000001</v>
      </c>
      <c r="S11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5" s="32" t="str">
        <f>IFERROR(VLOOKUP(MAIN_TABLE[[#This Row],[GST Number]],Backend!L:M,2,),"")</f>
        <v>GAUR ENTERPRISES</v>
      </c>
    </row>
    <row r="116" spans="1:20" x14ac:dyDescent="0.3">
      <c r="A116" s="18" t="s">
        <v>8</v>
      </c>
      <c r="B116" s="1" t="s">
        <v>21</v>
      </c>
      <c r="C116" s="2">
        <v>1210</v>
      </c>
      <c r="D116" s="3">
        <v>44114</v>
      </c>
      <c r="E116" s="4" t="s">
        <v>10</v>
      </c>
      <c r="F116" s="1">
        <v>2145</v>
      </c>
      <c r="G116" s="5">
        <v>107.25</v>
      </c>
      <c r="H116" s="29">
        <f>VLOOKUP(MAIN_TABLE[[#This Row],[Product Code]],Prod_Master[[#All],[Product Code]:[PRICE]],4,)</f>
        <v>0.12</v>
      </c>
      <c r="I116" s="30">
        <f>VLOOKUP(MAIN_TABLE[[#This Row],[Product Code]],Prod_Master[[#All],[Product Code]:[PRICE]],5,)</f>
        <v>120</v>
      </c>
      <c r="J116" s="30">
        <f t="shared" si="3"/>
        <v>257400</v>
      </c>
      <c r="K116" s="30">
        <f>MAIN_TABLE[[#This Row],[Sales (Before Tax)]]-MAIN_TABLE[[#This Row],[Discount]]</f>
        <v>257292.75</v>
      </c>
      <c r="L116" s="31">
        <f>VLOOKUP(MAIN_TABLE[[#This Row],[Product Code]],Prod_Master[[#All],[Product Code]:[PRICE]],3,)</f>
        <v>5524</v>
      </c>
      <c r="M116" s="32" t="str">
        <f>VLOOKUP(MAIN_TABLE[[#This Row],[Product Code]],Prod_Master[[#All],[Product Code]:[PRICE]],2,)</f>
        <v>Juice</v>
      </c>
      <c r="N116" s="32" t="str">
        <f>IF(ISBLANK(MAIN_TABLE[[#This Row],[GST Number]]),"No GST Number Available",VLOOKUP(LEFT(MAIN_TABLE[[#This Row],[GST Number]],2)*1,Table1[],2,))</f>
        <v>TRIPURA</v>
      </c>
      <c r="O116" s="32">
        <f>IF(MAIN_TABLE[[#This Row],[Supplier State]]=MAIN_TABLE[[#This Row],[Destination State Name]],0,MAIN_TABLE[[#This Row],[Taxable Value]]*MAIN_TABLE[[#This Row],[GST Rate]])</f>
        <v>30875.129999999997</v>
      </c>
      <c r="P116" s="32">
        <f>IF(MAIN_TABLE[[#This Row],[Supplier State]]&lt;&gt;MAIN_TABLE[[#This Row],[Destination State Name]],0,(MAIN_TABLE[[#This Row],[Taxable Value]]*MAIN_TABLE[[#This Row],[GST Rate]])/2)</f>
        <v>0</v>
      </c>
      <c r="Q116" s="32">
        <f>IF(MAIN_TABLE[[#This Row],[Supplier State]]&lt;&gt;MAIN_TABLE[[#This Row],[Destination State Name]],0,(MAIN_TABLE[[#This Row],[Taxable Value]]*MAIN_TABLE[[#This Row],[GST Rate]])/2)</f>
        <v>0</v>
      </c>
      <c r="R116" s="33">
        <f>SUM(MAIN_TABLE[[#This Row],[IGST]:[SGST]])</f>
        <v>30875.129999999997</v>
      </c>
      <c r="S11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6" s="32" t="str">
        <f>IFERROR(VLOOKUP(MAIN_TABLE[[#This Row],[GST Number]],Backend!L:M,2,),"")</f>
        <v>GAUR ENTERPRISES</v>
      </c>
    </row>
    <row r="117" spans="1:20" x14ac:dyDescent="0.3">
      <c r="A117" s="18" t="s">
        <v>8</v>
      </c>
      <c r="B117" s="1" t="s">
        <v>21</v>
      </c>
      <c r="C117" s="2">
        <v>1001</v>
      </c>
      <c r="D117" s="3">
        <v>44146</v>
      </c>
      <c r="E117" s="4" t="s">
        <v>10</v>
      </c>
      <c r="F117" s="1">
        <v>1785</v>
      </c>
      <c r="G117" s="5">
        <v>89.25</v>
      </c>
      <c r="H117" s="29">
        <f>VLOOKUP(MAIN_TABLE[[#This Row],[Product Code]],Prod_Master[[#All],[Product Code]:[PRICE]],4,)</f>
        <v>0.12</v>
      </c>
      <c r="I117" s="30">
        <f>VLOOKUP(MAIN_TABLE[[#This Row],[Product Code]],Prod_Master[[#All],[Product Code]:[PRICE]],5,)</f>
        <v>45</v>
      </c>
      <c r="J117" s="30">
        <f t="shared" si="3"/>
        <v>80325</v>
      </c>
      <c r="K117" s="30">
        <f>MAIN_TABLE[[#This Row],[Sales (Before Tax)]]-MAIN_TABLE[[#This Row],[Discount]]</f>
        <v>80235.75</v>
      </c>
      <c r="L117" s="31">
        <f>VLOOKUP(MAIN_TABLE[[#This Row],[Product Code]],Prod_Master[[#All],[Product Code]:[PRICE]],3,)</f>
        <v>5542</v>
      </c>
      <c r="M117" s="32" t="str">
        <f>VLOOKUP(MAIN_TABLE[[#This Row],[Product Code]],Prod_Master[[#All],[Product Code]:[PRICE]],2,)</f>
        <v>Oil</v>
      </c>
      <c r="N117" s="32" t="str">
        <f>IF(ISBLANK(MAIN_TABLE[[#This Row],[GST Number]]),"No GST Number Available",VLOOKUP(LEFT(MAIN_TABLE[[#This Row],[GST Number]],2)*1,Table1[],2,))</f>
        <v>TRIPURA</v>
      </c>
      <c r="O117" s="32">
        <f>IF(MAIN_TABLE[[#This Row],[Supplier State]]=MAIN_TABLE[[#This Row],[Destination State Name]],0,MAIN_TABLE[[#This Row],[Taxable Value]]*MAIN_TABLE[[#This Row],[GST Rate]])</f>
        <v>9628.2899999999991</v>
      </c>
      <c r="P117" s="32">
        <f>IF(MAIN_TABLE[[#This Row],[Supplier State]]&lt;&gt;MAIN_TABLE[[#This Row],[Destination State Name]],0,(MAIN_TABLE[[#This Row],[Taxable Value]]*MAIN_TABLE[[#This Row],[GST Rate]])/2)</f>
        <v>0</v>
      </c>
      <c r="Q117" s="32">
        <f>IF(MAIN_TABLE[[#This Row],[Supplier State]]&lt;&gt;MAIN_TABLE[[#This Row],[Destination State Name]],0,(MAIN_TABLE[[#This Row],[Taxable Value]]*MAIN_TABLE[[#This Row],[GST Rate]])/2)</f>
        <v>0</v>
      </c>
      <c r="R117" s="33">
        <f>SUM(MAIN_TABLE[[#This Row],[IGST]:[SGST]])</f>
        <v>9628.2899999999991</v>
      </c>
      <c r="S11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7" s="32" t="str">
        <f>IFERROR(VLOOKUP(MAIN_TABLE[[#This Row],[GST Number]],Backend!L:M,2,),"")</f>
        <v>GAUR ENTERPRISES</v>
      </c>
    </row>
    <row r="118" spans="1:20" x14ac:dyDescent="0.3">
      <c r="A118" s="18" t="s">
        <v>8</v>
      </c>
      <c r="B118" s="1" t="s">
        <v>21</v>
      </c>
      <c r="C118" s="2">
        <v>1004</v>
      </c>
      <c r="D118" s="3">
        <v>44177</v>
      </c>
      <c r="E118" s="4" t="s">
        <v>10</v>
      </c>
      <c r="F118" s="1">
        <v>1916</v>
      </c>
      <c r="G118" s="5">
        <v>95.800000000000011</v>
      </c>
      <c r="H118" s="29">
        <f>VLOOKUP(MAIN_TABLE[[#This Row],[Product Code]],Prod_Master[[#All],[Product Code]:[PRICE]],4,)</f>
        <v>0.28000000000000003</v>
      </c>
      <c r="I118" s="30">
        <f>VLOOKUP(MAIN_TABLE[[#This Row],[Product Code]],Prod_Master[[#All],[Product Code]:[PRICE]],5,)</f>
        <v>80</v>
      </c>
      <c r="J118" s="30">
        <f t="shared" si="3"/>
        <v>153280</v>
      </c>
      <c r="K118" s="30">
        <f>MAIN_TABLE[[#This Row],[Sales (Before Tax)]]-MAIN_TABLE[[#This Row],[Discount]]</f>
        <v>153184.20000000001</v>
      </c>
      <c r="L118" s="31">
        <f>VLOOKUP(MAIN_TABLE[[#This Row],[Product Code]],Prod_Master[[#All],[Product Code]:[PRICE]],3,)</f>
        <v>8462</v>
      </c>
      <c r="M118" s="32" t="str">
        <f>VLOOKUP(MAIN_TABLE[[#This Row],[Product Code]],Prod_Master[[#All],[Product Code]:[PRICE]],2,)</f>
        <v>Beverage</v>
      </c>
      <c r="N118" s="32" t="str">
        <f>IF(ISBLANK(MAIN_TABLE[[#This Row],[GST Number]]),"No GST Number Available",VLOOKUP(LEFT(MAIN_TABLE[[#This Row],[GST Number]],2)*1,Table1[],2,))</f>
        <v>TRIPURA</v>
      </c>
      <c r="O118" s="32">
        <f>IF(MAIN_TABLE[[#This Row],[Supplier State]]=MAIN_TABLE[[#This Row],[Destination State Name]],0,MAIN_TABLE[[#This Row],[Taxable Value]]*MAIN_TABLE[[#This Row],[GST Rate]])</f>
        <v>42891.576000000008</v>
      </c>
      <c r="P118" s="32">
        <f>IF(MAIN_TABLE[[#This Row],[Supplier State]]&lt;&gt;MAIN_TABLE[[#This Row],[Destination State Name]],0,(MAIN_TABLE[[#This Row],[Taxable Value]]*MAIN_TABLE[[#This Row],[GST Rate]])/2)</f>
        <v>0</v>
      </c>
      <c r="Q118" s="32">
        <f>IF(MAIN_TABLE[[#This Row],[Supplier State]]&lt;&gt;MAIN_TABLE[[#This Row],[Destination State Name]],0,(MAIN_TABLE[[#This Row],[Taxable Value]]*MAIN_TABLE[[#This Row],[GST Rate]])/2)</f>
        <v>0</v>
      </c>
      <c r="R118" s="33">
        <f>SUM(MAIN_TABLE[[#This Row],[IGST]:[SGST]])</f>
        <v>42891.576000000008</v>
      </c>
      <c r="S11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8" s="32" t="str">
        <f>IFERROR(VLOOKUP(MAIN_TABLE[[#This Row],[GST Number]],Backend!L:M,2,),"")</f>
        <v>GAUR ENTERPRISES</v>
      </c>
    </row>
    <row r="119" spans="1:20" x14ac:dyDescent="0.3">
      <c r="A119" s="18" t="s">
        <v>8</v>
      </c>
      <c r="B119" s="1" t="s">
        <v>21</v>
      </c>
      <c r="C119" s="2">
        <v>1004</v>
      </c>
      <c r="D119" s="3">
        <v>44177</v>
      </c>
      <c r="E119" s="4" t="s">
        <v>10</v>
      </c>
      <c r="F119" s="1">
        <v>2852</v>
      </c>
      <c r="G119" s="5">
        <v>142.6</v>
      </c>
      <c r="H119" s="29">
        <f>VLOOKUP(MAIN_TABLE[[#This Row],[Product Code]],Prod_Master[[#All],[Product Code]:[PRICE]],4,)</f>
        <v>0.28000000000000003</v>
      </c>
      <c r="I119" s="30">
        <f>VLOOKUP(MAIN_TABLE[[#This Row],[Product Code]],Prod_Master[[#All],[Product Code]:[PRICE]],5,)</f>
        <v>80</v>
      </c>
      <c r="J119" s="30">
        <f t="shared" si="3"/>
        <v>228160</v>
      </c>
      <c r="K119" s="30">
        <f>MAIN_TABLE[[#This Row],[Sales (Before Tax)]]-MAIN_TABLE[[#This Row],[Discount]]</f>
        <v>228017.4</v>
      </c>
      <c r="L119" s="31">
        <f>VLOOKUP(MAIN_TABLE[[#This Row],[Product Code]],Prod_Master[[#All],[Product Code]:[PRICE]],3,)</f>
        <v>8462</v>
      </c>
      <c r="M119" s="32" t="str">
        <f>VLOOKUP(MAIN_TABLE[[#This Row],[Product Code]],Prod_Master[[#All],[Product Code]:[PRICE]],2,)</f>
        <v>Beverage</v>
      </c>
      <c r="N119" s="32" t="str">
        <f>IF(ISBLANK(MAIN_TABLE[[#This Row],[GST Number]]),"No GST Number Available",VLOOKUP(LEFT(MAIN_TABLE[[#This Row],[GST Number]],2)*1,Table1[],2,))</f>
        <v>TRIPURA</v>
      </c>
      <c r="O119" s="32">
        <f>IF(MAIN_TABLE[[#This Row],[Supplier State]]=MAIN_TABLE[[#This Row],[Destination State Name]],0,MAIN_TABLE[[#This Row],[Taxable Value]]*MAIN_TABLE[[#This Row],[GST Rate]])</f>
        <v>63844.872000000003</v>
      </c>
      <c r="P119" s="32">
        <f>IF(MAIN_TABLE[[#This Row],[Supplier State]]&lt;&gt;MAIN_TABLE[[#This Row],[Destination State Name]],0,(MAIN_TABLE[[#This Row],[Taxable Value]]*MAIN_TABLE[[#This Row],[GST Rate]])/2)</f>
        <v>0</v>
      </c>
      <c r="Q119" s="32">
        <f>IF(MAIN_TABLE[[#This Row],[Supplier State]]&lt;&gt;MAIN_TABLE[[#This Row],[Destination State Name]],0,(MAIN_TABLE[[#This Row],[Taxable Value]]*MAIN_TABLE[[#This Row],[GST Rate]])/2)</f>
        <v>0</v>
      </c>
      <c r="R119" s="33">
        <f>SUM(MAIN_TABLE[[#This Row],[IGST]:[SGST]])</f>
        <v>63844.872000000003</v>
      </c>
      <c r="S11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9" s="32" t="str">
        <f>IFERROR(VLOOKUP(MAIN_TABLE[[#This Row],[GST Number]],Backend!L:M,2,),"")</f>
        <v>GAUR ENTERPRISES</v>
      </c>
    </row>
    <row r="120" spans="1:20" x14ac:dyDescent="0.3">
      <c r="A120" s="18" t="s">
        <v>8</v>
      </c>
      <c r="B120" s="1" t="s">
        <v>21</v>
      </c>
      <c r="C120" s="2">
        <v>1310</v>
      </c>
      <c r="D120" s="3">
        <v>44177</v>
      </c>
      <c r="E120" s="4" t="s">
        <v>10</v>
      </c>
      <c r="F120" s="1">
        <v>2729</v>
      </c>
      <c r="G120" s="5">
        <v>136.45000000000002</v>
      </c>
      <c r="H120" s="29">
        <f>VLOOKUP(MAIN_TABLE[[#This Row],[Product Code]],Prod_Master[[#All],[Product Code]:[PRICE]],4,)</f>
        <v>0.12</v>
      </c>
      <c r="I120" s="30">
        <f>VLOOKUP(MAIN_TABLE[[#This Row],[Product Code]],Prod_Master[[#All],[Product Code]:[PRICE]],5,)</f>
        <v>140</v>
      </c>
      <c r="J120" s="30">
        <f t="shared" si="3"/>
        <v>382060</v>
      </c>
      <c r="K120" s="30">
        <f>MAIN_TABLE[[#This Row],[Sales (Before Tax)]]-MAIN_TABLE[[#This Row],[Discount]]</f>
        <v>381923.55</v>
      </c>
      <c r="L120" s="31">
        <f>VLOOKUP(MAIN_TABLE[[#This Row],[Product Code]],Prod_Master[[#All],[Product Code]:[PRICE]],3,)</f>
        <v>5632</v>
      </c>
      <c r="M120" s="32" t="str">
        <f>VLOOKUP(MAIN_TABLE[[#This Row],[Product Code]],Prod_Master[[#All],[Product Code]:[PRICE]],2,)</f>
        <v>Shampoo</v>
      </c>
      <c r="N120" s="32" t="str">
        <f>IF(ISBLANK(MAIN_TABLE[[#This Row],[GST Number]]),"No GST Number Available",VLOOKUP(LEFT(MAIN_TABLE[[#This Row],[GST Number]],2)*1,Table1[],2,))</f>
        <v>TRIPURA</v>
      </c>
      <c r="O120" s="32">
        <f>IF(MAIN_TABLE[[#This Row],[Supplier State]]=MAIN_TABLE[[#This Row],[Destination State Name]],0,MAIN_TABLE[[#This Row],[Taxable Value]]*MAIN_TABLE[[#This Row],[GST Rate]])</f>
        <v>45830.825999999994</v>
      </c>
      <c r="P120" s="32">
        <f>IF(MAIN_TABLE[[#This Row],[Supplier State]]&lt;&gt;MAIN_TABLE[[#This Row],[Destination State Name]],0,(MAIN_TABLE[[#This Row],[Taxable Value]]*MAIN_TABLE[[#This Row],[GST Rate]])/2)</f>
        <v>0</v>
      </c>
      <c r="Q120" s="32">
        <f>IF(MAIN_TABLE[[#This Row],[Supplier State]]&lt;&gt;MAIN_TABLE[[#This Row],[Destination State Name]],0,(MAIN_TABLE[[#This Row],[Taxable Value]]*MAIN_TABLE[[#This Row],[GST Rate]])/2)</f>
        <v>0</v>
      </c>
      <c r="R120" s="33">
        <f>SUM(MAIN_TABLE[[#This Row],[IGST]:[SGST]])</f>
        <v>45830.825999999994</v>
      </c>
      <c r="S12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20" s="32" t="str">
        <f>IFERROR(VLOOKUP(MAIN_TABLE[[#This Row],[GST Number]],Backend!L:M,2,),"")</f>
        <v>GAUR ENTERPRISES</v>
      </c>
    </row>
    <row r="121" spans="1:20" x14ac:dyDescent="0.3">
      <c r="A121" s="18" t="s">
        <v>8</v>
      </c>
      <c r="B121" s="1" t="s">
        <v>21</v>
      </c>
      <c r="C121" s="2">
        <v>1004</v>
      </c>
      <c r="D121" s="3">
        <v>44177</v>
      </c>
      <c r="E121" s="4" t="s">
        <v>10</v>
      </c>
      <c r="F121" s="1">
        <v>1925</v>
      </c>
      <c r="G121" s="5">
        <v>96.25</v>
      </c>
      <c r="H121" s="29">
        <f>VLOOKUP(MAIN_TABLE[[#This Row],[Product Code]],Prod_Master[[#All],[Product Code]:[PRICE]],4,)</f>
        <v>0.28000000000000003</v>
      </c>
      <c r="I121" s="30">
        <f>VLOOKUP(MAIN_TABLE[[#This Row],[Product Code]],Prod_Master[[#All],[Product Code]:[PRICE]],5,)</f>
        <v>80</v>
      </c>
      <c r="J121" s="30">
        <f t="shared" si="3"/>
        <v>154000</v>
      </c>
      <c r="K121" s="30">
        <f>MAIN_TABLE[[#This Row],[Sales (Before Tax)]]-MAIN_TABLE[[#This Row],[Discount]]</f>
        <v>153903.75</v>
      </c>
      <c r="L121" s="31">
        <f>VLOOKUP(MAIN_TABLE[[#This Row],[Product Code]],Prod_Master[[#All],[Product Code]:[PRICE]],3,)</f>
        <v>8462</v>
      </c>
      <c r="M121" s="32" t="str">
        <f>VLOOKUP(MAIN_TABLE[[#This Row],[Product Code]],Prod_Master[[#All],[Product Code]:[PRICE]],2,)</f>
        <v>Beverage</v>
      </c>
      <c r="N121" s="32" t="str">
        <f>IF(ISBLANK(MAIN_TABLE[[#This Row],[GST Number]]),"No GST Number Available",VLOOKUP(LEFT(MAIN_TABLE[[#This Row],[GST Number]],2)*1,Table1[],2,))</f>
        <v>TRIPURA</v>
      </c>
      <c r="O121" s="32">
        <f>IF(MAIN_TABLE[[#This Row],[Supplier State]]=MAIN_TABLE[[#This Row],[Destination State Name]],0,MAIN_TABLE[[#This Row],[Taxable Value]]*MAIN_TABLE[[#This Row],[GST Rate]])</f>
        <v>43093.05</v>
      </c>
      <c r="P121" s="32">
        <f>IF(MAIN_TABLE[[#This Row],[Supplier State]]&lt;&gt;MAIN_TABLE[[#This Row],[Destination State Name]],0,(MAIN_TABLE[[#This Row],[Taxable Value]]*MAIN_TABLE[[#This Row],[GST Rate]])/2)</f>
        <v>0</v>
      </c>
      <c r="Q121" s="32">
        <f>IF(MAIN_TABLE[[#This Row],[Supplier State]]&lt;&gt;MAIN_TABLE[[#This Row],[Destination State Name]],0,(MAIN_TABLE[[#This Row],[Taxable Value]]*MAIN_TABLE[[#This Row],[GST Rate]])/2)</f>
        <v>0</v>
      </c>
      <c r="R121" s="33">
        <f>SUM(MAIN_TABLE[[#This Row],[IGST]:[SGST]])</f>
        <v>43093.05</v>
      </c>
      <c r="S12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21" s="32" t="str">
        <f>IFERROR(VLOOKUP(MAIN_TABLE[[#This Row],[GST Number]],Backend!L:M,2,),"")</f>
        <v>GAUR ENTERPRISES</v>
      </c>
    </row>
    <row r="122" spans="1:20" x14ac:dyDescent="0.3">
      <c r="A122" s="18" t="s">
        <v>8</v>
      </c>
      <c r="B122" s="1" t="s">
        <v>21</v>
      </c>
      <c r="C122" s="2">
        <v>1210</v>
      </c>
      <c r="D122" s="3">
        <v>44177</v>
      </c>
      <c r="E122" s="4" t="s">
        <v>10</v>
      </c>
      <c r="F122" s="1">
        <v>2013</v>
      </c>
      <c r="G122" s="5">
        <v>100.65</v>
      </c>
      <c r="H122" s="29">
        <f>VLOOKUP(MAIN_TABLE[[#This Row],[Product Code]],Prod_Master[[#All],[Product Code]:[PRICE]],4,)</f>
        <v>0.12</v>
      </c>
      <c r="I122" s="30">
        <f>VLOOKUP(MAIN_TABLE[[#This Row],[Product Code]],Prod_Master[[#All],[Product Code]:[PRICE]],5,)</f>
        <v>120</v>
      </c>
      <c r="J122" s="30">
        <f t="shared" si="3"/>
        <v>241560</v>
      </c>
      <c r="K122" s="30">
        <f>MAIN_TABLE[[#This Row],[Sales (Before Tax)]]-MAIN_TABLE[[#This Row],[Discount]]</f>
        <v>241459.35</v>
      </c>
      <c r="L122" s="31">
        <f>VLOOKUP(MAIN_TABLE[[#This Row],[Product Code]],Prod_Master[[#All],[Product Code]:[PRICE]],3,)</f>
        <v>5524</v>
      </c>
      <c r="M122" s="32" t="str">
        <f>VLOOKUP(MAIN_TABLE[[#This Row],[Product Code]],Prod_Master[[#All],[Product Code]:[PRICE]],2,)</f>
        <v>Juice</v>
      </c>
      <c r="N122" s="32" t="str">
        <f>IF(ISBLANK(MAIN_TABLE[[#This Row],[GST Number]]),"No GST Number Available",VLOOKUP(LEFT(MAIN_TABLE[[#This Row],[GST Number]],2)*1,Table1[],2,))</f>
        <v>TRIPURA</v>
      </c>
      <c r="O122" s="32">
        <f>IF(MAIN_TABLE[[#This Row],[Supplier State]]=MAIN_TABLE[[#This Row],[Destination State Name]],0,MAIN_TABLE[[#This Row],[Taxable Value]]*MAIN_TABLE[[#This Row],[GST Rate]])</f>
        <v>28975.121999999999</v>
      </c>
      <c r="P122" s="32">
        <f>IF(MAIN_TABLE[[#This Row],[Supplier State]]&lt;&gt;MAIN_TABLE[[#This Row],[Destination State Name]],0,(MAIN_TABLE[[#This Row],[Taxable Value]]*MAIN_TABLE[[#This Row],[GST Rate]])/2)</f>
        <v>0</v>
      </c>
      <c r="Q122" s="32">
        <f>IF(MAIN_TABLE[[#This Row],[Supplier State]]&lt;&gt;MAIN_TABLE[[#This Row],[Destination State Name]],0,(MAIN_TABLE[[#This Row],[Taxable Value]]*MAIN_TABLE[[#This Row],[GST Rate]])/2)</f>
        <v>0</v>
      </c>
      <c r="R122" s="33">
        <f>SUM(MAIN_TABLE[[#This Row],[IGST]:[SGST]])</f>
        <v>28975.121999999999</v>
      </c>
      <c r="S12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22" s="32" t="str">
        <f>IFERROR(VLOOKUP(MAIN_TABLE[[#This Row],[GST Number]],Backend!L:M,2,),"")</f>
        <v>GAUR ENTERPRISES</v>
      </c>
    </row>
    <row r="123" spans="1:20" x14ac:dyDescent="0.3">
      <c r="A123" s="18" t="s">
        <v>8</v>
      </c>
      <c r="B123" s="1"/>
      <c r="C123" s="2">
        <v>1001</v>
      </c>
      <c r="D123" s="3">
        <v>44177</v>
      </c>
      <c r="E123" s="4" t="s">
        <v>10</v>
      </c>
      <c r="F123" s="1">
        <v>1055</v>
      </c>
      <c r="G123" s="5">
        <v>52.75</v>
      </c>
      <c r="H123" s="29">
        <f>VLOOKUP(MAIN_TABLE[[#This Row],[Product Code]],Prod_Master[[#All],[Product Code]:[PRICE]],4,)</f>
        <v>0.12</v>
      </c>
      <c r="I123" s="30">
        <f>VLOOKUP(MAIN_TABLE[[#This Row],[Product Code]],Prod_Master[[#All],[Product Code]:[PRICE]],5,)</f>
        <v>45</v>
      </c>
      <c r="J123" s="30">
        <f t="shared" si="3"/>
        <v>47475</v>
      </c>
      <c r="K123" s="30">
        <f>MAIN_TABLE[[#This Row],[Sales (Before Tax)]]-MAIN_TABLE[[#This Row],[Discount]]</f>
        <v>47422.25</v>
      </c>
      <c r="L123" s="31">
        <f>VLOOKUP(MAIN_TABLE[[#This Row],[Product Code]],Prod_Master[[#All],[Product Code]:[PRICE]],3,)</f>
        <v>5542</v>
      </c>
      <c r="M123" s="32" t="str">
        <f>VLOOKUP(MAIN_TABLE[[#This Row],[Product Code]],Prod_Master[[#All],[Product Code]:[PRICE]],2,)</f>
        <v>Oil</v>
      </c>
      <c r="N123" s="32" t="str">
        <f>IF(ISBLANK(MAIN_TABLE[[#This Row],[GST Number]]),"No GST Number Available",VLOOKUP(LEFT(MAIN_TABLE[[#This Row],[GST Number]],2)*1,Table1[],2,))</f>
        <v>No GST Number Available</v>
      </c>
      <c r="O123" s="32">
        <f>IF(MAIN_TABLE[[#This Row],[Supplier State]]=MAIN_TABLE[[#This Row],[Destination State Name]],0,MAIN_TABLE[[#This Row],[Taxable Value]]*MAIN_TABLE[[#This Row],[GST Rate]])</f>
        <v>5690.67</v>
      </c>
      <c r="P123" s="32">
        <f>IF(MAIN_TABLE[[#This Row],[Supplier State]]&lt;&gt;MAIN_TABLE[[#This Row],[Destination State Name]],0,(MAIN_TABLE[[#This Row],[Taxable Value]]*MAIN_TABLE[[#This Row],[GST Rate]])/2)</f>
        <v>0</v>
      </c>
      <c r="Q123" s="32">
        <f>IF(MAIN_TABLE[[#This Row],[Supplier State]]&lt;&gt;MAIN_TABLE[[#This Row],[Destination State Name]],0,(MAIN_TABLE[[#This Row],[Taxable Value]]*MAIN_TABLE[[#This Row],[GST Rate]])/2)</f>
        <v>0</v>
      </c>
      <c r="R123" s="33">
        <f>SUM(MAIN_TABLE[[#This Row],[IGST]:[SGST]])</f>
        <v>5690.67</v>
      </c>
      <c r="S123" s="32" t="str">
        <f>IF(MAIN_TABLE[[#This Row],[Doc Type]]="Credit Note","Table 9A",IF(AND(MAIN_TABLE[[#This Row],[Doc Type]]="Invoice",MAIN_TABLE[[#This Row],[GST Number]]&lt;&gt;""),"Table 4A -B2B","Table 5A-B2C"))</f>
        <v>Table 5A-B2C</v>
      </c>
      <c r="T123" s="32" t="str">
        <f>IFERROR(VLOOKUP(MAIN_TABLE[[#This Row],[GST Number]],Backend!L:M,2,),"")</f>
        <v/>
      </c>
    </row>
    <row r="124" spans="1:20" x14ac:dyDescent="0.3">
      <c r="A124" s="18" t="s">
        <v>8</v>
      </c>
      <c r="B124" s="1" t="s">
        <v>21</v>
      </c>
      <c r="C124" s="2">
        <v>1008</v>
      </c>
      <c r="D124" s="3">
        <v>44177</v>
      </c>
      <c r="E124" s="4" t="s">
        <v>10</v>
      </c>
      <c r="F124" s="1">
        <v>1084</v>
      </c>
      <c r="G124" s="5">
        <v>54.2</v>
      </c>
      <c r="H124" s="29">
        <f>VLOOKUP(MAIN_TABLE[[#This Row],[Product Code]],Prod_Master[[#All],[Product Code]:[PRICE]],4,)</f>
        <v>0.12</v>
      </c>
      <c r="I124" s="30">
        <f>VLOOKUP(MAIN_TABLE[[#This Row],[Product Code]],Prod_Master[[#All],[Product Code]:[PRICE]],5,)</f>
        <v>90</v>
      </c>
      <c r="J124" s="30">
        <f t="shared" si="3"/>
        <v>97560</v>
      </c>
      <c r="K124" s="30">
        <f>MAIN_TABLE[[#This Row],[Sales (Before Tax)]]-MAIN_TABLE[[#This Row],[Discount]]</f>
        <v>97505.8</v>
      </c>
      <c r="L124" s="31">
        <f>VLOOKUP(MAIN_TABLE[[#This Row],[Product Code]],Prod_Master[[#All],[Product Code]:[PRICE]],3,)</f>
        <v>4975</v>
      </c>
      <c r="M124" s="32" t="str">
        <f>VLOOKUP(MAIN_TABLE[[#This Row],[Product Code]],Prod_Master[[#All],[Product Code]:[PRICE]],2,)</f>
        <v>Soap</v>
      </c>
      <c r="N124" s="32" t="str">
        <f>IF(ISBLANK(MAIN_TABLE[[#This Row],[GST Number]]),"No GST Number Available",VLOOKUP(LEFT(MAIN_TABLE[[#This Row],[GST Number]],2)*1,Table1[],2,))</f>
        <v>TRIPURA</v>
      </c>
      <c r="O124" s="32">
        <f>IF(MAIN_TABLE[[#This Row],[Supplier State]]=MAIN_TABLE[[#This Row],[Destination State Name]],0,MAIN_TABLE[[#This Row],[Taxable Value]]*MAIN_TABLE[[#This Row],[GST Rate]])</f>
        <v>11700.696</v>
      </c>
      <c r="P124" s="32">
        <f>IF(MAIN_TABLE[[#This Row],[Supplier State]]&lt;&gt;MAIN_TABLE[[#This Row],[Destination State Name]],0,(MAIN_TABLE[[#This Row],[Taxable Value]]*MAIN_TABLE[[#This Row],[GST Rate]])/2)</f>
        <v>0</v>
      </c>
      <c r="Q124" s="32">
        <f>IF(MAIN_TABLE[[#This Row],[Supplier State]]&lt;&gt;MAIN_TABLE[[#This Row],[Destination State Name]],0,(MAIN_TABLE[[#This Row],[Taxable Value]]*MAIN_TABLE[[#This Row],[GST Rate]])/2)</f>
        <v>0</v>
      </c>
      <c r="R124" s="33">
        <f>SUM(MAIN_TABLE[[#This Row],[IGST]:[SGST]])</f>
        <v>11700.696</v>
      </c>
      <c r="S12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24" s="32" t="str">
        <f>IFERROR(VLOOKUP(MAIN_TABLE[[#This Row],[GST Number]],Backend!L:M,2,),"")</f>
        <v>GAUR ENTERPRISES</v>
      </c>
    </row>
    <row r="125" spans="1:20" x14ac:dyDescent="0.3">
      <c r="A125" s="18" t="s">
        <v>8</v>
      </c>
      <c r="B125" s="1" t="s">
        <v>21</v>
      </c>
      <c r="C125" s="2">
        <v>1004</v>
      </c>
      <c r="D125" s="3">
        <v>44114</v>
      </c>
      <c r="E125" s="4" t="s">
        <v>10</v>
      </c>
      <c r="F125" s="1">
        <v>1566</v>
      </c>
      <c r="G125" s="5">
        <v>78.300000000000011</v>
      </c>
      <c r="H125" s="29">
        <f>VLOOKUP(MAIN_TABLE[[#This Row],[Product Code]],Prod_Master[[#All],[Product Code]:[PRICE]],4,)</f>
        <v>0.28000000000000003</v>
      </c>
      <c r="I125" s="30">
        <f>VLOOKUP(MAIN_TABLE[[#This Row],[Product Code]],Prod_Master[[#All],[Product Code]:[PRICE]],5,)</f>
        <v>80</v>
      </c>
      <c r="J125" s="30">
        <f t="shared" si="3"/>
        <v>125280</v>
      </c>
      <c r="K125" s="30">
        <f>MAIN_TABLE[[#This Row],[Sales (Before Tax)]]-MAIN_TABLE[[#This Row],[Discount]]</f>
        <v>125201.7</v>
      </c>
      <c r="L125" s="31">
        <f>VLOOKUP(MAIN_TABLE[[#This Row],[Product Code]],Prod_Master[[#All],[Product Code]:[PRICE]],3,)</f>
        <v>8462</v>
      </c>
      <c r="M125" s="32" t="str">
        <f>VLOOKUP(MAIN_TABLE[[#This Row],[Product Code]],Prod_Master[[#All],[Product Code]:[PRICE]],2,)</f>
        <v>Beverage</v>
      </c>
      <c r="N125" s="32" t="str">
        <f>IF(ISBLANK(MAIN_TABLE[[#This Row],[GST Number]]),"No GST Number Available",VLOOKUP(LEFT(MAIN_TABLE[[#This Row],[GST Number]],2)*1,Table1[],2,))</f>
        <v>TRIPURA</v>
      </c>
      <c r="O125" s="32">
        <f>IF(MAIN_TABLE[[#This Row],[Supplier State]]=MAIN_TABLE[[#This Row],[Destination State Name]],0,MAIN_TABLE[[#This Row],[Taxable Value]]*MAIN_TABLE[[#This Row],[GST Rate]])</f>
        <v>35056.476000000002</v>
      </c>
      <c r="P125" s="32">
        <f>IF(MAIN_TABLE[[#This Row],[Supplier State]]&lt;&gt;MAIN_TABLE[[#This Row],[Destination State Name]],0,(MAIN_TABLE[[#This Row],[Taxable Value]]*MAIN_TABLE[[#This Row],[GST Rate]])/2)</f>
        <v>0</v>
      </c>
      <c r="Q125" s="32">
        <f>IF(MAIN_TABLE[[#This Row],[Supplier State]]&lt;&gt;MAIN_TABLE[[#This Row],[Destination State Name]],0,(MAIN_TABLE[[#This Row],[Taxable Value]]*MAIN_TABLE[[#This Row],[GST Rate]])/2)</f>
        <v>0</v>
      </c>
      <c r="R125" s="33">
        <f>SUM(MAIN_TABLE[[#This Row],[IGST]:[SGST]])</f>
        <v>35056.476000000002</v>
      </c>
      <c r="S12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25" s="32" t="str">
        <f>IFERROR(VLOOKUP(MAIN_TABLE[[#This Row],[GST Number]],Backend!L:M,2,),"")</f>
        <v>GAUR ENTERPRISES</v>
      </c>
    </row>
    <row r="126" spans="1:20" x14ac:dyDescent="0.3">
      <c r="A126" s="18" t="s">
        <v>8</v>
      </c>
      <c r="B126" s="1" t="s">
        <v>21</v>
      </c>
      <c r="C126" s="2">
        <v>1310</v>
      </c>
      <c r="D126" s="3">
        <v>44114</v>
      </c>
      <c r="E126" s="4" t="s">
        <v>10</v>
      </c>
      <c r="F126" s="1">
        <v>2966</v>
      </c>
      <c r="G126" s="5">
        <v>148.30000000000001</v>
      </c>
      <c r="H126" s="29">
        <f>VLOOKUP(MAIN_TABLE[[#This Row],[Product Code]],Prod_Master[[#All],[Product Code]:[PRICE]],4,)</f>
        <v>0.12</v>
      </c>
      <c r="I126" s="30">
        <f>VLOOKUP(MAIN_TABLE[[#This Row],[Product Code]],Prod_Master[[#All],[Product Code]:[PRICE]],5,)</f>
        <v>140</v>
      </c>
      <c r="J126" s="30">
        <f t="shared" si="3"/>
        <v>415240</v>
      </c>
      <c r="K126" s="30">
        <f>MAIN_TABLE[[#This Row],[Sales (Before Tax)]]-MAIN_TABLE[[#This Row],[Discount]]</f>
        <v>415091.7</v>
      </c>
      <c r="L126" s="31">
        <f>VLOOKUP(MAIN_TABLE[[#This Row],[Product Code]],Prod_Master[[#All],[Product Code]:[PRICE]],3,)</f>
        <v>5632</v>
      </c>
      <c r="M126" s="32" t="str">
        <f>VLOOKUP(MAIN_TABLE[[#This Row],[Product Code]],Prod_Master[[#All],[Product Code]:[PRICE]],2,)</f>
        <v>Shampoo</v>
      </c>
      <c r="N126" s="32" t="str">
        <f>IF(ISBLANK(MAIN_TABLE[[#This Row],[GST Number]]),"No GST Number Available",VLOOKUP(LEFT(MAIN_TABLE[[#This Row],[GST Number]],2)*1,Table1[],2,))</f>
        <v>TRIPURA</v>
      </c>
      <c r="O126" s="32">
        <f>IF(MAIN_TABLE[[#This Row],[Supplier State]]=MAIN_TABLE[[#This Row],[Destination State Name]],0,MAIN_TABLE[[#This Row],[Taxable Value]]*MAIN_TABLE[[#This Row],[GST Rate]])</f>
        <v>49811.004000000001</v>
      </c>
      <c r="P126" s="32">
        <f>IF(MAIN_TABLE[[#This Row],[Supplier State]]&lt;&gt;MAIN_TABLE[[#This Row],[Destination State Name]],0,(MAIN_TABLE[[#This Row],[Taxable Value]]*MAIN_TABLE[[#This Row],[GST Rate]])/2)</f>
        <v>0</v>
      </c>
      <c r="Q126" s="32">
        <f>IF(MAIN_TABLE[[#This Row],[Supplier State]]&lt;&gt;MAIN_TABLE[[#This Row],[Destination State Name]],0,(MAIN_TABLE[[#This Row],[Taxable Value]]*MAIN_TABLE[[#This Row],[GST Rate]])/2)</f>
        <v>0</v>
      </c>
      <c r="R126" s="33">
        <f>SUM(MAIN_TABLE[[#This Row],[IGST]:[SGST]])</f>
        <v>49811.004000000001</v>
      </c>
      <c r="S12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26" s="32" t="str">
        <f>IFERROR(VLOOKUP(MAIN_TABLE[[#This Row],[GST Number]],Backend!L:M,2,),"")</f>
        <v>GAUR ENTERPRISES</v>
      </c>
    </row>
    <row r="127" spans="1:20" x14ac:dyDescent="0.3">
      <c r="A127" s="18" t="s">
        <v>8</v>
      </c>
      <c r="B127" s="1" t="s">
        <v>21</v>
      </c>
      <c r="C127" s="2">
        <v>1001</v>
      </c>
      <c r="D127" s="3">
        <v>44114</v>
      </c>
      <c r="E127" s="4" t="s">
        <v>10</v>
      </c>
      <c r="F127" s="1">
        <v>2877</v>
      </c>
      <c r="G127" s="5">
        <v>143.85</v>
      </c>
      <c r="H127" s="29">
        <f>VLOOKUP(MAIN_TABLE[[#This Row],[Product Code]],Prod_Master[[#All],[Product Code]:[PRICE]],4,)</f>
        <v>0.12</v>
      </c>
      <c r="I127" s="30">
        <f>VLOOKUP(MAIN_TABLE[[#This Row],[Product Code]],Prod_Master[[#All],[Product Code]:[PRICE]],5,)</f>
        <v>45</v>
      </c>
      <c r="J127" s="30">
        <f t="shared" si="3"/>
        <v>129465</v>
      </c>
      <c r="K127" s="30">
        <f>MAIN_TABLE[[#This Row],[Sales (Before Tax)]]-MAIN_TABLE[[#This Row],[Discount]]</f>
        <v>129321.15</v>
      </c>
      <c r="L127" s="31">
        <f>VLOOKUP(MAIN_TABLE[[#This Row],[Product Code]],Prod_Master[[#All],[Product Code]:[PRICE]],3,)</f>
        <v>5542</v>
      </c>
      <c r="M127" s="32" t="str">
        <f>VLOOKUP(MAIN_TABLE[[#This Row],[Product Code]],Prod_Master[[#All],[Product Code]:[PRICE]],2,)</f>
        <v>Oil</v>
      </c>
      <c r="N127" s="32" t="str">
        <f>IF(ISBLANK(MAIN_TABLE[[#This Row],[GST Number]]),"No GST Number Available",VLOOKUP(LEFT(MAIN_TABLE[[#This Row],[GST Number]],2)*1,Table1[],2,))</f>
        <v>TRIPURA</v>
      </c>
      <c r="O127" s="32">
        <f>IF(MAIN_TABLE[[#This Row],[Supplier State]]=MAIN_TABLE[[#This Row],[Destination State Name]],0,MAIN_TABLE[[#This Row],[Taxable Value]]*MAIN_TABLE[[#This Row],[GST Rate]])</f>
        <v>15518.537999999999</v>
      </c>
      <c r="P127" s="32">
        <f>IF(MAIN_TABLE[[#This Row],[Supplier State]]&lt;&gt;MAIN_TABLE[[#This Row],[Destination State Name]],0,(MAIN_TABLE[[#This Row],[Taxable Value]]*MAIN_TABLE[[#This Row],[GST Rate]])/2)</f>
        <v>0</v>
      </c>
      <c r="Q127" s="32">
        <f>IF(MAIN_TABLE[[#This Row],[Supplier State]]&lt;&gt;MAIN_TABLE[[#This Row],[Destination State Name]],0,(MAIN_TABLE[[#This Row],[Taxable Value]]*MAIN_TABLE[[#This Row],[GST Rate]])/2)</f>
        <v>0</v>
      </c>
      <c r="R127" s="33">
        <f>SUM(MAIN_TABLE[[#This Row],[IGST]:[SGST]])</f>
        <v>15518.537999999999</v>
      </c>
      <c r="S12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27" s="32" t="str">
        <f>IFERROR(VLOOKUP(MAIN_TABLE[[#This Row],[GST Number]],Backend!L:M,2,),"")</f>
        <v>GAUR ENTERPRISES</v>
      </c>
    </row>
    <row r="128" spans="1:20" x14ac:dyDescent="0.3">
      <c r="A128" s="18" t="s">
        <v>8</v>
      </c>
      <c r="B128" s="1" t="s">
        <v>21</v>
      </c>
      <c r="C128" s="2">
        <v>1001</v>
      </c>
      <c r="D128" s="3">
        <v>44114</v>
      </c>
      <c r="E128" s="4" t="s">
        <v>10</v>
      </c>
      <c r="F128" s="1">
        <v>809</v>
      </c>
      <c r="G128" s="5">
        <v>40.450000000000003</v>
      </c>
      <c r="H128" s="29">
        <f>VLOOKUP(MAIN_TABLE[[#This Row],[Product Code]],Prod_Master[[#All],[Product Code]:[PRICE]],4,)</f>
        <v>0.12</v>
      </c>
      <c r="I128" s="30">
        <f>VLOOKUP(MAIN_TABLE[[#This Row],[Product Code]],Prod_Master[[#All],[Product Code]:[PRICE]],5,)</f>
        <v>45</v>
      </c>
      <c r="J128" s="30">
        <f t="shared" si="3"/>
        <v>36405</v>
      </c>
      <c r="K128" s="30">
        <f>MAIN_TABLE[[#This Row],[Sales (Before Tax)]]-MAIN_TABLE[[#This Row],[Discount]]</f>
        <v>36364.550000000003</v>
      </c>
      <c r="L128" s="31">
        <f>VLOOKUP(MAIN_TABLE[[#This Row],[Product Code]],Prod_Master[[#All],[Product Code]:[PRICE]],3,)</f>
        <v>5542</v>
      </c>
      <c r="M128" s="32" t="str">
        <f>VLOOKUP(MAIN_TABLE[[#This Row],[Product Code]],Prod_Master[[#All],[Product Code]:[PRICE]],2,)</f>
        <v>Oil</v>
      </c>
      <c r="N128" s="32" t="str">
        <f>IF(ISBLANK(MAIN_TABLE[[#This Row],[GST Number]]),"No GST Number Available",VLOOKUP(LEFT(MAIN_TABLE[[#This Row],[GST Number]],2)*1,Table1[],2,))</f>
        <v>TRIPURA</v>
      </c>
      <c r="O128" s="32">
        <f>IF(MAIN_TABLE[[#This Row],[Supplier State]]=MAIN_TABLE[[#This Row],[Destination State Name]],0,MAIN_TABLE[[#This Row],[Taxable Value]]*MAIN_TABLE[[#This Row],[GST Rate]])</f>
        <v>4363.7460000000001</v>
      </c>
      <c r="P128" s="32">
        <f>IF(MAIN_TABLE[[#This Row],[Supplier State]]&lt;&gt;MAIN_TABLE[[#This Row],[Destination State Name]],0,(MAIN_TABLE[[#This Row],[Taxable Value]]*MAIN_TABLE[[#This Row],[GST Rate]])/2)</f>
        <v>0</v>
      </c>
      <c r="Q128" s="32">
        <f>IF(MAIN_TABLE[[#This Row],[Supplier State]]&lt;&gt;MAIN_TABLE[[#This Row],[Destination State Name]],0,(MAIN_TABLE[[#This Row],[Taxable Value]]*MAIN_TABLE[[#This Row],[GST Rate]])/2)</f>
        <v>0</v>
      </c>
      <c r="R128" s="33">
        <f>SUM(MAIN_TABLE[[#This Row],[IGST]:[SGST]])</f>
        <v>4363.7460000000001</v>
      </c>
      <c r="S12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28" s="32" t="str">
        <f>IFERROR(VLOOKUP(MAIN_TABLE[[#This Row],[GST Number]],Backend!L:M,2,),"")</f>
        <v>GAUR ENTERPRISES</v>
      </c>
    </row>
    <row r="129" spans="1:20" x14ac:dyDescent="0.3">
      <c r="A129" s="18" t="s">
        <v>8</v>
      </c>
      <c r="B129" s="1" t="s">
        <v>21</v>
      </c>
      <c r="C129" s="2">
        <v>1310</v>
      </c>
      <c r="D129" s="3">
        <v>44114</v>
      </c>
      <c r="E129" s="4" t="s">
        <v>10</v>
      </c>
      <c r="F129" s="1">
        <v>2145</v>
      </c>
      <c r="G129" s="5">
        <v>107.25</v>
      </c>
      <c r="H129" s="29">
        <f>VLOOKUP(MAIN_TABLE[[#This Row],[Product Code]],Prod_Master[[#All],[Product Code]:[PRICE]],4,)</f>
        <v>0.12</v>
      </c>
      <c r="I129" s="30">
        <f>VLOOKUP(MAIN_TABLE[[#This Row],[Product Code]],Prod_Master[[#All],[Product Code]:[PRICE]],5,)</f>
        <v>140</v>
      </c>
      <c r="J129" s="30">
        <f t="shared" si="3"/>
        <v>300300</v>
      </c>
      <c r="K129" s="30">
        <f>MAIN_TABLE[[#This Row],[Sales (Before Tax)]]-MAIN_TABLE[[#This Row],[Discount]]</f>
        <v>300192.75</v>
      </c>
      <c r="L129" s="31">
        <f>VLOOKUP(MAIN_TABLE[[#This Row],[Product Code]],Prod_Master[[#All],[Product Code]:[PRICE]],3,)</f>
        <v>5632</v>
      </c>
      <c r="M129" s="32" t="str">
        <f>VLOOKUP(MAIN_TABLE[[#This Row],[Product Code]],Prod_Master[[#All],[Product Code]:[PRICE]],2,)</f>
        <v>Shampoo</v>
      </c>
      <c r="N129" s="32" t="str">
        <f>IF(ISBLANK(MAIN_TABLE[[#This Row],[GST Number]]),"No GST Number Available",VLOOKUP(LEFT(MAIN_TABLE[[#This Row],[GST Number]],2)*1,Table1[],2,))</f>
        <v>TRIPURA</v>
      </c>
      <c r="O129" s="32">
        <f>IF(MAIN_TABLE[[#This Row],[Supplier State]]=MAIN_TABLE[[#This Row],[Destination State Name]],0,MAIN_TABLE[[#This Row],[Taxable Value]]*MAIN_TABLE[[#This Row],[GST Rate]])</f>
        <v>36023.129999999997</v>
      </c>
      <c r="P129" s="32">
        <f>IF(MAIN_TABLE[[#This Row],[Supplier State]]&lt;&gt;MAIN_TABLE[[#This Row],[Destination State Name]],0,(MAIN_TABLE[[#This Row],[Taxable Value]]*MAIN_TABLE[[#This Row],[GST Rate]])/2)</f>
        <v>0</v>
      </c>
      <c r="Q129" s="32">
        <f>IF(MAIN_TABLE[[#This Row],[Supplier State]]&lt;&gt;MAIN_TABLE[[#This Row],[Destination State Name]],0,(MAIN_TABLE[[#This Row],[Taxable Value]]*MAIN_TABLE[[#This Row],[GST Rate]])/2)</f>
        <v>0</v>
      </c>
      <c r="R129" s="33">
        <f>SUM(MAIN_TABLE[[#This Row],[IGST]:[SGST]])</f>
        <v>36023.129999999997</v>
      </c>
      <c r="S12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29" s="32" t="str">
        <f>IFERROR(VLOOKUP(MAIN_TABLE[[#This Row],[GST Number]],Backend!L:M,2,),"")</f>
        <v>GAUR ENTERPRISES</v>
      </c>
    </row>
    <row r="130" spans="1:20" x14ac:dyDescent="0.3">
      <c r="A130" s="18" t="s">
        <v>8</v>
      </c>
      <c r="B130" s="1" t="s">
        <v>22</v>
      </c>
      <c r="C130" s="2">
        <v>1310</v>
      </c>
      <c r="D130" s="3">
        <v>44177</v>
      </c>
      <c r="E130" s="4" t="s">
        <v>10</v>
      </c>
      <c r="F130" s="1">
        <v>1084</v>
      </c>
      <c r="G130" s="5">
        <v>54.2</v>
      </c>
      <c r="H130" s="29">
        <f>VLOOKUP(MAIN_TABLE[[#This Row],[Product Code]],Prod_Master[[#All],[Product Code]:[PRICE]],4,)</f>
        <v>0.12</v>
      </c>
      <c r="I130" s="30">
        <f>VLOOKUP(MAIN_TABLE[[#This Row],[Product Code]],Prod_Master[[#All],[Product Code]:[PRICE]],5,)</f>
        <v>140</v>
      </c>
      <c r="J130" s="30">
        <f t="shared" si="3"/>
        <v>151760</v>
      </c>
      <c r="K130" s="30">
        <f>MAIN_TABLE[[#This Row],[Sales (Before Tax)]]-MAIN_TABLE[[#This Row],[Discount]]</f>
        <v>151705.79999999999</v>
      </c>
      <c r="L130" s="31">
        <f>VLOOKUP(MAIN_TABLE[[#This Row],[Product Code]],Prod_Master[[#All],[Product Code]:[PRICE]],3,)</f>
        <v>5632</v>
      </c>
      <c r="M130" s="32" t="str">
        <f>VLOOKUP(MAIN_TABLE[[#This Row],[Product Code]],Prod_Master[[#All],[Product Code]:[PRICE]],2,)</f>
        <v>Shampoo</v>
      </c>
      <c r="N130" s="32" t="str">
        <f>IF(ISBLANK(MAIN_TABLE[[#This Row],[GST Number]]),"No GST Number Available",VLOOKUP(LEFT(MAIN_TABLE[[#This Row],[GST Number]],2)*1,Table1[],2,))</f>
        <v>GUJARAT</v>
      </c>
      <c r="O130" s="32">
        <f>IF(MAIN_TABLE[[#This Row],[Supplier State]]=MAIN_TABLE[[#This Row],[Destination State Name]],0,MAIN_TABLE[[#This Row],[Taxable Value]]*MAIN_TABLE[[#This Row],[GST Rate]])</f>
        <v>18204.695999999996</v>
      </c>
      <c r="P130" s="32">
        <f>IF(MAIN_TABLE[[#This Row],[Supplier State]]&lt;&gt;MAIN_TABLE[[#This Row],[Destination State Name]],0,(MAIN_TABLE[[#This Row],[Taxable Value]]*MAIN_TABLE[[#This Row],[GST Rate]])/2)</f>
        <v>0</v>
      </c>
      <c r="Q130" s="32">
        <f>IF(MAIN_TABLE[[#This Row],[Supplier State]]&lt;&gt;MAIN_TABLE[[#This Row],[Destination State Name]],0,(MAIN_TABLE[[#This Row],[Taxable Value]]*MAIN_TABLE[[#This Row],[GST Rate]])/2)</f>
        <v>0</v>
      </c>
      <c r="R130" s="33">
        <f>SUM(MAIN_TABLE[[#This Row],[IGST]:[SGST]])</f>
        <v>18204.695999999996</v>
      </c>
      <c r="S13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30" s="32" t="str">
        <f>IFERROR(VLOOKUP(MAIN_TABLE[[#This Row],[GST Number]],Backend!L:M,2,),"")</f>
        <v>HARI OM HANDICRAFT</v>
      </c>
    </row>
    <row r="131" spans="1:20" x14ac:dyDescent="0.3">
      <c r="A131" s="18" t="s">
        <v>8</v>
      </c>
      <c r="B131" s="1" t="s">
        <v>22</v>
      </c>
      <c r="C131" s="2">
        <v>1210</v>
      </c>
      <c r="D131" s="3">
        <v>43988</v>
      </c>
      <c r="E131" s="4" t="s">
        <v>10</v>
      </c>
      <c r="F131" s="1">
        <v>662</v>
      </c>
      <c r="G131" s="5">
        <v>33.1</v>
      </c>
      <c r="H131" s="29">
        <f>VLOOKUP(MAIN_TABLE[[#This Row],[Product Code]],Prod_Master[[#All],[Product Code]:[PRICE]],4,)</f>
        <v>0.12</v>
      </c>
      <c r="I131" s="30">
        <f>VLOOKUP(MAIN_TABLE[[#This Row],[Product Code]],Prod_Master[[#All],[Product Code]:[PRICE]],5,)</f>
        <v>120</v>
      </c>
      <c r="J131" s="30">
        <f t="shared" si="3"/>
        <v>79440</v>
      </c>
      <c r="K131" s="30">
        <f>MAIN_TABLE[[#This Row],[Sales (Before Tax)]]-MAIN_TABLE[[#This Row],[Discount]]</f>
        <v>79406.899999999994</v>
      </c>
      <c r="L131" s="31">
        <f>VLOOKUP(MAIN_TABLE[[#This Row],[Product Code]],Prod_Master[[#All],[Product Code]:[PRICE]],3,)</f>
        <v>5524</v>
      </c>
      <c r="M131" s="32" t="str">
        <f>VLOOKUP(MAIN_TABLE[[#This Row],[Product Code]],Prod_Master[[#All],[Product Code]:[PRICE]],2,)</f>
        <v>Juice</v>
      </c>
      <c r="N131" s="32" t="str">
        <f>IF(ISBLANK(MAIN_TABLE[[#This Row],[GST Number]]),"No GST Number Available",VLOOKUP(LEFT(MAIN_TABLE[[#This Row],[GST Number]],2)*1,Table1[],2,))</f>
        <v>GUJARAT</v>
      </c>
      <c r="O131" s="32">
        <f>IF(MAIN_TABLE[[#This Row],[Supplier State]]=MAIN_TABLE[[#This Row],[Destination State Name]],0,MAIN_TABLE[[#This Row],[Taxable Value]]*MAIN_TABLE[[#This Row],[GST Rate]])</f>
        <v>9528.8279999999995</v>
      </c>
      <c r="P131" s="32">
        <f>IF(MAIN_TABLE[[#This Row],[Supplier State]]&lt;&gt;MAIN_TABLE[[#This Row],[Destination State Name]],0,(MAIN_TABLE[[#This Row],[Taxable Value]]*MAIN_TABLE[[#This Row],[GST Rate]])/2)</f>
        <v>0</v>
      </c>
      <c r="Q131" s="32">
        <f>IF(MAIN_TABLE[[#This Row],[Supplier State]]&lt;&gt;MAIN_TABLE[[#This Row],[Destination State Name]],0,(MAIN_TABLE[[#This Row],[Taxable Value]]*MAIN_TABLE[[#This Row],[GST Rate]])/2)</f>
        <v>0</v>
      </c>
      <c r="R131" s="33">
        <f>SUM(MAIN_TABLE[[#This Row],[IGST]:[SGST]])</f>
        <v>9528.8279999999995</v>
      </c>
      <c r="S13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31" s="32" t="str">
        <f>IFERROR(VLOOKUP(MAIN_TABLE[[#This Row],[GST Number]],Backend!L:M,2,),"")</f>
        <v>HARI OM HANDICRAFT</v>
      </c>
    </row>
    <row r="132" spans="1:20" x14ac:dyDescent="0.3">
      <c r="A132" s="18" t="s">
        <v>8</v>
      </c>
      <c r="B132" s="1" t="s">
        <v>22</v>
      </c>
      <c r="C132" s="2">
        <v>1001</v>
      </c>
      <c r="D132" s="3">
        <v>44114</v>
      </c>
      <c r="E132" s="4" t="s">
        <v>20</v>
      </c>
      <c r="F132" s="1">
        <v>214</v>
      </c>
      <c r="G132" s="5">
        <v>10.700000000000001</v>
      </c>
      <c r="H132" s="29">
        <f>VLOOKUP(MAIN_TABLE[[#This Row],[Product Code]],Prod_Master[[#All],[Product Code]:[PRICE]],4,)</f>
        <v>0.12</v>
      </c>
      <c r="I132" s="30">
        <f>VLOOKUP(MAIN_TABLE[[#This Row],[Product Code]],Prod_Master[[#All],[Product Code]:[PRICE]],5,)</f>
        <v>45</v>
      </c>
      <c r="J132" s="30">
        <f t="shared" si="3"/>
        <v>9630</v>
      </c>
      <c r="K132" s="30">
        <f>MAIN_TABLE[[#This Row],[Sales (Before Tax)]]-MAIN_TABLE[[#This Row],[Discount]]</f>
        <v>9619.2999999999993</v>
      </c>
      <c r="L132" s="31">
        <f>VLOOKUP(MAIN_TABLE[[#This Row],[Product Code]],Prod_Master[[#All],[Product Code]:[PRICE]],3,)</f>
        <v>5542</v>
      </c>
      <c r="M132" s="32" t="str">
        <f>VLOOKUP(MAIN_TABLE[[#This Row],[Product Code]],Prod_Master[[#All],[Product Code]:[PRICE]],2,)</f>
        <v>Oil</v>
      </c>
      <c r="N132" s="32" t="str">
        <f>IF(ISBLANK(MAIN_TABLE[[#This Row],[GST Number]]),"No GST Number Available",VLOOKUP(LEFT(MAIN_TABLE[[#This Row],[GST Number]],2)*1,Table1[],2,))</f>
        <v>GUJARAT</v>
      </c>
      <c r="O132" s="32">
        <f>IF(MAIN_TABLE[[#This Row],[Supplier State]]=MAIN_TABLE[[#This Row],[Destination State Name]],0,MAIN_TABLE[[#This Row],[Taxable Value]]*MAIN_TABLE[[#This Row],[GST Rate]])</f>
        <v>1154.3159999999998</v>
      </c>
      <c r="P132" s="32">
        <f>IF(MAIN_TABLE[[#This Row],[Supplier State]]&lt;&gt;MAIN_TABLE[[#This Row],[Destination State Name]],0,(MAIN_TABLE[[#This Row],[Taxable Value]]*MAIN_TABLE[[#This Row],[GST Rate]])/2)</f>
        <v>0</v>
      </c>
      <c r="Q132" s="32">
        <f>IF(MAIN_TABLE[[#This Row],[Supplier State]]&lt;&gt;MAIN_TABLE[[#This Row],[Destination State Name]],0,(MAIN_TABLE[[#This Row],[Taxable Value]]*MAIN_TABLE[[#This Row],[GST Rate]])/2)</f>
        <v>0</v>
      </c>
      <c r="R132" s="33">
        <f>SUM(MAIN_TABLE[[#This Row],[IGST]:[SGST]])</f>
        <v>1154.3159999999998</v>
      </c>
      <c r="S132" s="32" t="str">
        <f>IF(MAIN_TABLE[[#This Row],[Doc Type]]="Credit Note","Table 9A",IF(AND(MAIN_TABLE[[#This Row],[Doc Type]]="Invoice",MAIN_TABLE[[#This Row],[GST Number]]&lt;&gt;""),"Table 4A -B2B","Table 5A-B2C"))</f>
        <v>Table 9A</v>
      </c>
      <c r="T132" s="32" t="str">
        <f>IFERROR(VLOOKUP(MAIN_TABLE[[#This Row],[GST Number]],Backend!L:M,2,),"")</f>
        <v>HARI OM HANDICRAFT</v>
      </c>
    </row>
    <row r="133" spans="1:20" x14ac:dyDescent="0.3">
      <c r="A133" s="18" t="s">
        <v>8</v>
      </c>
      <c r="B133" s="1" t="s">
        <v>22</v>
      </c>
      <c r="C133" s="2">
        <v>1008</v>
      </c>
      <c r="D133" s="3">
        <v>44114</v>
      </c>
      <c r="E133" s="4" t="s">
        <v>10</v>
      </c>
      <c r="F133" s="1">
        <v>2877</v>
      </c>
      <c r="G133" s="5">
        <v>143.85</v>
      </c>
      <c r="H133" s="29">
        <f>VLOOKUP(MAIN_TABLE[[#This Row],[Product Code]],Prod_Master[[#All],[Product Code]:[PRICE]],4,)</f>
        <v>0.12</v>
      </c>
      <c r="I133" s="30">
        <f>VLOOKUP(MAIN_TABLE[[#This Row],[Product Code]],Prod_Master[[#All],[Product Code]:[PRICE]],5,)</f>
        <v>90</v>
      </c>
      <c r="J133" s="30">
        <f t="shared" si="3"/>
        <v>258930</v>
      </c>
      <c r="K133" s="30">
        <f>MAIN_TABLE[[#This Row],[Sales (Before Tax)]]-MAIN_TABLE[[#This Row],[Discount]]</f>
        <v>258786.15</v>
      </c>
      <c r="L133" s="31">
        <f>VLOOKUP(MAIN_TABLE[[#This Row],[Product Code]],Prod_Master[[#All],[Product Code]:[PRICE]],3,)</f>
        <v>4975</v>
      </c>
      <c r="M133" s="32" t="str">
        <f>VLOOKUP(MAIN_TABLE[[#This Row],[Product Code]],Prod_Master[[#All],[Product Code]:[PRICE]],2,)</f>
        <v>Soap</v>
      </c>
      <c r="N133" s="32" t="str">
        <f>IF(ISBLANK(MAIN_TABLE[[#This Row],[GST Number]]),"No GST Number Available",VLOOKUP(LEFT(MAIN_TABLE[[#This Row],[GST Number]],2)*1,Table1[],2,))</f>
        <v>GUJARAT</v>
      </c>
      <c r="O133" s="32">
        <f>IF(MAIN_TABLE[[#This Row],[Supplier State]]=MAIN_TABLE[[#This Row],[Destination State Name]],0,MAIN_TABLE[[#This Row],[Taxable Value]]*MAIN_TABLE[[#This Row],[GST Rate]])</f>
        <v>31054.338</v>
      </c>
      <c r="P133" s="32">
        <f>IF(MAIN_TABLE[[#This Row],[Supplier State]]&lt;&gt;MAIN_TABLE[[#This Row],[Destination State Name]],0,(MAIN_TABLE[[#This Row],[Taxable Value]]*MAIN_TABLE[[#This Row],[GST Rate]])/2)</f>
        <v>0</v>
      </c>
      <c r="Q133" s="32">
        <f>IF(MAIN_TABLE[[#This Row],[Supplier State]]&lt;&gt;MAIN_TABLE[[#This Row],[Destination State Name]],0,(MAIN_TABLE[[#This Row],[Taxable Value]]*MAIN_TABLE[[#This Row],[GST Rate]])/2)</f>
        <v>0</v>
      </c>
      <c r="R133" s="33">
        <f>SUM(MAIN_TABLE[[#This Row],[IGST]:[SGST]])</f>
        <v>31054.338</v>
      </c>
      <c r="S13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33" s="32" t="str">
        <f>IFERROR(VLOOKUP(MAIN_TABLE[[#This Row],[GST Number]],Backend!L:M,2,),"")</f>
        <v>HARI OM HANDICRAFT</v>
      </c>
    </row>
    <row r="134" spans="1:20" x14ac:dyDescent="0.3">
      <c r="A134" s="18" t="s">
        <v>8</v>
      </c>
      <c r="B134" s="1" t="s">
        <v>9</v>
      </c>
      <c r="C134" s="2">
        <v>1210</v>
      </c>
      <c r="D134" s="3">
        <v>44177</v>
      </c>
      <c r="E134" s="4" t="s">
        <v>10</v>
      </c>
      <c r="F134" s="1">
        <v>2729</v>
      </c>
      <c r="G134" s="5">
        <v>136.45000000000002</v>
      </c>
      <c r="H134" s="29">
        <f>VLOOKUP(MAIN_TABLE[[#This Row],[Product Code]],Prod_Master[[#All],[Product Code]:[PRICE]],4,)</f>
        <v>0.12</v>
      </c>
      <c r="I134" s="30">
        <f>VLOOKUP(MAIN_TABLE[[#This Row],[Product Code]],Prod_Master[[#All],[Product Code]:[PRICE]],5,)</f>
        <v>120</v>
      </c>
      <c r="J134" s="30">
        <f t="shared" si="3"/>
        <v>327480</v>
      </c>
      <c r="K134" s="30">
        <f>MAIN_TABLE[[#This Row],[Sales (Before Tax)]]-MAIN_TABLE[[#This Row],[Discount]]</f>
        <v>327343.55</v>
      </c>
      <c r="L134" s="31">
        <f>VLOOKUP(MAIN_TABLE[[#This Row],[Product Code]],Prod_Master[[#All],[Product Code]:[PRICE]],3,)</f>
        <v>5524</v>
      </c>
      <c r="M134" s="32" t="str">
        <f>VLOOKUP(MAIN_TABLE[[#This Row],[Product Code]],Prod_Master[[#All],[Product Code]:[PRICE]],2,)</f>
        <v>Juice</v>
      </c>
      <c r="N134" s="32" t="str">
        <f>IF(ISBLANK(MAIN_TABLE[[#This Row],[GST Number]]),"No GST Number Available",VLOOKUP(LEFT(MAIN_TABLE[[#This Row],[GST Number]],2)*1,Table1[],2,))</f>
        <v>ANDHRA PRADESH(BEFORE DIVISION)</v>
      </c>
      <c r="O134" s="32">
        <f>IF(MAIN_TABLE[[#This Row],[Supplier State]]=MAIN_TABLE[[#This Row],[Destination State Name]],0,MAIN_TABLE[[#This Row],[Taxable Value]]*MAIN_TABLE[[#This Row],[GST Rate]])</f>
        <v>39281.225999999995</v>
      </c>
      <c r="P134" s="32">
        <f>IF(MAIN_TABLE[[#This Row],[Supplier State]]&lt;&gt;MAIN_TABLE[[#This Row],[Destination State Name]],0,(MAIN_TABLE[[#This Row],[Taxable Value]]*MAIN_TABLE[[#This Row],[GST Rate]])/2)</f>
        <v>0</v>
      </c>
      <c r="Q134" s="32">
        <f>IF(MAIN_TABLE[[#This Row],[Supplier State]]&lt;&gt;MAIN_TABLE[[#This Row],[Destination State Name]],0,(MAIN_TABLE[[#This Row],[Taxable Value]]*MAIN_TABLE[[#This Row],[GST Rate]])/2)</f>
        <v>0</v>
      </c>
      <c r="R134" s="33">
        <f>SUM(MAIN_TABLE[[#This Row],[IGST]:[SGST]])</f>
        <v>39281.225999999995</v>
      </c>
      <c r="S13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34" s="32" t="str">
        <f>IFERROR(VLOOKUP(MAIN_TABLE[[#This Row],[GST Number]],Backend!L:M,2,),"")</f>
        <v>RAJ RAJESHWARI SALES &amp; SERVICES</v>
      </c>
    </row>
    <row r="135" spans="1:20" x14ac:dyDescent="0.3">
      <c r="A135" s="18" t="s">
        <v>8</v>
      </c>
      <c r="B135" s="1" t="s">
        <v>11</v>
      </c>
      <c r="C135" s="2">
        <v>1310</v>
      </c>
      <c r="D135" s="3">
        <v>44177</v>
      </c>
      <c r="E135" s="4" t="s">
        <v>20</v>
      </c>
      <c r="F135" s="1">
        <v>266</v>
      </c>
      <c r="G135" s="5">
        <v>13.3</v>
      </c>
      <c r="H135" s="29">
        <f>VLOOKUP(MAIN_TABLE[[#This Row],[Product Code]],Prod_Master[[#All],[Product Code]:[PRICE]],4,)</f>
        <v>0.12</v>
      </c>
      <c r="I135" s="30">
        <f>VLOOKUP(MAIN_TABLE[[#This Row],[Product Code]],Prod_Master[[#All],[Product Code]:[PRICE]],5,)</f>
        <v>140</v>
      </c>
      <c r="J135" s="30">
        <f t="shared" si="3"/>
        <v>37240</v>
      </c>
      <c r="K135" s="30">
        <f>MAIN_TABLE[[#This Row],[Sales (Before Tax)]]-MAIN_TABLE[[#This Row],[Discount]]</f>
        <v>37226.699999999997</v>
      </c>
      <c r="L135" s="31">
        <f>VLOOKUP(MAIN_TABLE[[#This Row],[Product Code]],Prod_Master[[#All],[Product Code]:[PRICE]],3,)</f>
        <v>5632</v>
      </c>
      <c r="M135" s="32" t="str">
        <f>VLOOKUP(MAIN_TABLE[[#This Row],[Product Code]],Prod_Master[[#All],[Product Code]:[PRICE]],2,)</f>
        <v>Shampoo</v>
      </c>
      <c r="N135" s="32" t="str">
        <f>IF(ISBLANK(MAIN_TABLE[[#This Row],[GST Number]]),"No GST Number Available",VLOOKUP(LEFT(MAIN_TABLE[[#This Row],[GST Number]],2)*1,Table1[],2,))</f>
        <v>WEST BENGAL</v>
      </c>
      <c r="O135" s="32">
        <f>IF(MAIN_TABLE[[#This Row],[Supplier State]]=MAIN_TABLE[[#This Row],[Destination State Name]],0,MAIN_TABLE[[#This Row],[Taxable Value]]*MAIN_TABLE[[#This Row],[GST Rate]])</f>
        <v>4467.2039999999997</v>
      </c>
      <c r="P135" s="32">
        <f>IF(MAIN_TABLE[[#This Row],[Supplier State]]&lt;&gt;MAIN_TABLE[[#This Row],[Destination State Name]],0,(MAIN_TABLE[[#This Row],[Taxable Value]]*MAIN_TABLE[[#This Row],[GST Rate]])/2)</f>
        <v>0</v>
      </c>
      <c r="Q135" s="32">
        <f>IF(MAIN_TABLE[[#This Row],[Supplier State]]&lt;&gt;MAIN_TABLE[[#This Row],[Destination State Name]],0,(MAIN_TABLE[[#This Row],[Taxable Value]]*MAIN_TABLE[[#This Row],[GST Rate]])/2)</f>
        <v>0</v>
      </c>
      <c r="R135" s="33">
        <f>SUM(MAIN_TABLE[[#This Row],[IGST]:[SGST]])</f>
        <v>4467.2039999999997</v>
      </c>
      <c r="S135" s="32" t="str">
        <f>IF(MAIN_TABLE[[#This Row],[Doc Type]]="Credit Note","Table 9A",IF(AND(MAIN_TABLE[[#This Row],[Doc Type]]="Invoice",MAIN_TABLE[[#This Row],[GST Number]]&lt;&gt;""),"Table 4A -B2B","Table 5A-B2C"))</f>
        <v>Table 9A</v>
      </c>
      <c r="T135" s="32" t="str">
        <f>IFERROR(VLOOKUP(MAIN_TABLE[[#This Row],[GST Number]],Backend!L:M,2,),"")</f>
        <v>COMPAC INDUSTRIES INDIA LIMITED</v>
      </c>
    </row>
    <row r="136" spans="1:20" x14ac:dyDescent="0.3">
      <c r="A136" s="18" t="s">
        <v>8</v>
      </c>
      <c r="B136" s="1" t="s">
        <v>12</v>
      </c>
      <c r="C136" s="2">
        <v>1008</v>
      </c>
      <c r="D136" s="3">
        <v>44177</v>
      </c>
      <c r="E136" s="4" t="s">
        <v>10</v>
      </c>
      <c r="F136" s="1">
        <v>1940</v>
      </c>
      <c r="G136" s="5">
        <v>97</v>
      </c>
      <c r="H136" s="29">
        <f>VLOOKUP(MAIN_TABLE[[#This Row],[Product Code]],Prod_Master[[#All],[Product Code]:[PRICE]],4,)</f>
        <v>0.12</v>
      </c>
      <c r="I136" s="30">
        <f>VLOOKUP(MAIN_TABLE[[#This Row],[Product Code]],Prod_Master[[#All],[Product Code]:[PRICE]],5,)</f>
        <v>90</v>
      </c>
      <c r="J136" s="30">
        <f t="shared" si="3"/>
        <v>174600</v>
      </c>
      <c r="K136" s="30">
        <f>MAIN_TABLE[[#This Row],[Sales (Before Tax)]]-MAIN_TABLE[[#This Row],[Discount]]</f>
        <v>174503</v>
      </c>
      <c r="L136" s="31">
        <f>VLOOKUP(MAIN_TABLE[[#This Row],[Product Code]],Prod_Master[[#All],[Product Code]:[PRICE]],3,)</f>
        <v>4975</v>
      </c>
      <c r="M136" s="32" t="str">
        <f>VLOOKUP(MAIN_TABLE[[#This Row],[Product Code]],Prod_Master[[#All],[Product Code]:[PRICE]],2,)</f>
        <v>Soap</v>
      </c>
      <c r="N136" s="32" t="str">
        <f>IF(ISBLANK(MAIN_TABLE[[#This Row],[GST Number]]),"No GST Number Available",VLOOKUP(LEFT(MAIN_TABLE[[#This Row],[GST Number]],2)*1,Table1[],2,))</f>
        <v>ARUNACHAL PRADESH</v>
      </c>
      <c r="O136" s="32">
        <f>IF(MAIN_TABLE[[#This Row],[Supplier State]]=MAIN_TABLE[[#This Row],[Destination State Name]],0,MAIN_TABLE[[#This Row],[Taxable Value]]*MAIN_TABLE[[#This Row],[GST Rate]])</f>
        <v>20940.36</v>
      </c>
      <c r="P136" s="32">
        <f>IF(MAIN_TABLE[[#This Row],[Supplier State]]&lt;&gt;MAIN_TABLE[[#This Row],[Destination State Name]],0,(MAIN_TABLE[[#This Row],[Taxable Value]]*MAIN_TABLE[[#This Row],[GST Rate]])/2)</f>
        <v>0</v>
      </c>
      <c r="Q136" s="32">
        <f>IF(MAIN_TABLE[[#This Row],[Supplier State]]&lt;&gt;MAIN_TABLE[[#This Row],[Destination State Name]],0,(MAIN_TABLE[[#This Row],[Taxable Value]]*MAIN_TABLE[[#This Row],[GST Rate]])/2)</f>
        <v>0</v>
      </c>
      <c r="R136" s="33">
        <f>SUM(MAIN_TABLE[[#This Row],[IGST]:[SGST]])</f>
        <v>20940.36</v>
      </c>
      <c r="S13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36" s="32" t="str">
        <f>IFERROR(VLOOKUP(MAIN_TABLE[[#This Row],[GST Number]],Backend!L:M,2,),"")</f>
        <v>HIND VALVES</v>
      </c>
    </row>
    <row r="137" spans="1:20" x14ac:dyDescent="0.3">
      <c r="A137" s="18" t="s">
        <v>8</v>
      </c>
      <c r="B137" s="1" t="s">
        <v>13</v>
      </c>
      <c r="C137" s="2">
        <v>1008</v>
      </c>
      <c r="D137" s="3">
        <v>43893</v>
      </c>
      <c r="E137" s="4" t="s">
        <v>20</v>
      </c>
      <c r="F137" s="1">
        <v>259</v>
      </c>
      <c r="G137" s="5">
        <v>12.950000000000001</v>
      </c>
      <c r="H137" s="29">
        <f>VLOOKUP(MAIN_TABLE[[#This Row],[Product Code]],Prod_Master[[#All],[Product Code]:[PRICE]],4,)</f>
        <v>0.12</v>
      </c>
      <c r="I137" s="30">
        <f>VLOOKUP(MAIN_TABLE[[#This Row],[Product Code]],Prod_Master[[#All],[Product Code]:[PRICE]],5,)</f>
        <v>90</v>
      </c>
      <c r="J137" s="30">
        <f t="shared" si="3"/>
        <v>23310</v>
      </c>
      <c r="K137" s="30">
        <f>MAIN_TABLE[[#This Row],[Sales (Before Tax)]]-MAIN_TABLE[[#This Row],[Discount]]</f>
        <v>23297.05</v>
      </c>
      <c r="L137" s="31">
        <f>VLOOKUP(MAIN_TABLE[[#This Row],[Product Code]],Prod_Master[[#All],[Product Code]:[PRICE]],3,)</f>
        <v>4975</v>
      </c>
      <c r="M137" s="32" t="str">
        <f>VLOOKUP(MAIN_TABLE[[#This Row],[Product Code]],Prod_Master[[#All],[Product Code]:[PRICE]],2,)</f>
        <v>Soap</v>
      </c>
      <c r="N137" s="32" t="str">
        <f>IF(ISBLANK(MAIN_TABLE[[#This Row],[GST Number]]),"No GST Number Available",VLOOKUP(LEFT(MAIN_TABLE[[#This Row],[GST Number]],2)*1,Table1[],2,))</f>
        <v>ASSAM</v>
      </c>
      <c r="O137" s="32">
        <f>IF(MAIN_TABLE[[#This Row],[Supplier State]]=MAIN_TABLE[[#This Row],[Destination State Name]],0,MAIN_TABLE[[#This Row],[Taxable Value]]*MAIN_TABLE[[#This Row],[GST Rate]])</f>
        <v>2795.6459999999997</v>
      </c>
      <c r="P137" s="32">
        <f>IF(MAIN_TABLE[[#This Row],[Supplier State]]&lt;&gt;MAIN_TABLE[[#This Row],[Destination State Name]],0,(MAIN_TABLE[[#This Row],[Taxable Value]]*MAIN_TABLE[[#This Row],[GST Rate]])/2)</f>
        <v>0</v>
      </c>
      <c r="Q137" s="32">
        <f>IF(MAIN_TABLE[[#This Row],[Supplier State]]&lt;&gt;MAIN_TABLE[[#This Row],[Destination State Name]],0,(MAIN_TABLE[[#This Row],[Taxable Value]]*MAIN_TABLE[[#This Row],[GST Rate]])/2)</f>
        <v>0</v>
      </c>
      <c r="R137" s="33">
        <f>SUM(MAIN_TABLE[[#This Row],[IGST]:[SGST]])</f>
        <v>2795.6459999999997</v>
      </c>
      <c r="S137" s="32" t="str">
        <f>IF(MAIN_TABLE[[#This Row],[Doc Type]]="Credit Note","Table 9A",IF(AND(MAIN_TABLE[[#This Row],[Doc Type]]="Invoice",MAIN_TABLE[[#This Row],[GST Number]]&lt;&gt;""),"Table 4A -B2B","Table 5A-B2C"))</f>
        <v>Table 9A</v>
      </c>
      <c r="T137" s="32" t="str">
        <f>IFERROR(VLOOKUP(MAIN_TABLE[[#This Row],[GST Number]],Backend!L:M,2,),"")</f>
        <v>CHADHA  INDUSTRIES  PRIVATE  LIMITED</v>
      </c>
    </row>
    <row r="138" spans="1:20" x14ac:dyDescent="0.3">
      <c r="A138" s="18" t="s">
        <v>8</v>
      </c>
      <c r="B138" s="1" t="s">
        <v>14</v>
      </c>
      <c r="C138" s="2">
        <v>1008</v>
      </c>
      <c r="D138" s="3">
        <v>43893</v>
      </c>
      <c r="E138" s="4" t="s">
        <v>10</v>
      </c>
      <c r="F138" s="1">
        <v>1101</v>
      </c>
      <c r="G138" s="5">
        <v>55.050000000000004</v>
      </c>
      <c r="H138" s="29">
        <f>VLOOKUP(MAIN_TABLE[[#This Row],[Product Code]],Prod_Master[[#All],[Product Code]:[PRICE]],4,)</f>
        <v>0.12</v>
      </c>
      <c r="I138" s="30">
        <f>VLOOKUP(MAIN_TABLE[[#This Row],[Product Code]],Prod_Master[[#All],[Product Code]:[PRICE]],5,)</f>
        <v>90</v>
      </c>
      <c r="J138" s="30">
        <f t="shared" si="3"/>
        <v>99090</v>
      </c>
      <c r="K138" s="30">
        <f>MAIN_TABLE[[#This Row],[Sales (Before Tax)]]-MAIN_TABLE[[#This Row],[Discount]]</f>
        <v>99034.95</v>
      </c>
      <c r="L138" s="31">
        <f>VLOOKUP(MAIN_TABLE[[#This Row],[Product Code]],Prod_Master[[#All],[Product Code]:[PRICE]],3,)</f>
        <v>4975</v>
      </c>
      <c r="M138" s="32" t="str">
        <f>VLOOKUP(MAIN_TABLE[[#This Row],[Product Code]],Prod_Master[[#All],[Product Code]:[PRICE]],2,)</f>
        <v>Soap</v>
      </c>
      <c r="N138" s="32" t="str">
        <f>IF(ISBLANK(MAIN_TABLE[[#This Row],[GST Number]]),"No GST Number Available",VLOOKUP(LEFT(MAIN_TABLE[[#This Row],[GST Number]],2)*1,Table1[],2,))</f>
        <v>BIHAR</v>
      </c>
      <c r="O138" s="32">
        <f>IF(MAIN_TABLE[[#This Row],[Supplier State]]=MAIN_TABLE[[#This Row],[Destination State Name]],0,MAIN_TABLE[[#This Row],[Taxable Value]]*MAIN_TABLE[[#This Row],[GST Rate]])</f>
        <v>0</v>
      </c>
      <c r="P138" s="32">
        <f>IF(MAIN_TABLE[[#This Row],[Supplier State]]&lt;&gt;MAIN_TABLE[[#This Row],[Destination State Name]],0,(MAIN_TABLE[[#This Row],[Taxable Value]]*MAIN_TABLE[[#This Row],[GST Rate]])/2)</f>
        <v>5942.0969999999998</v>
      </c>
      <c r="Q138" s="32">
        <f>IF(MAIN_TABLE[[#This Row],[Supplier State]]&lt;&gt;MAIN_TABLE[[#This Row],[Destination State Name]],0,(MAIN_TABLE[[#This Row],[Taxable Value]]*MAIN_TABLE[[#This Row],[GST Rate]])/2)</f>
        <v>5942.0969999999998</v>
      </c>
      <c r="R138" s="33">
        <f>SUM(MAIN_TABLE[[#This Row],[IGST]:[SGST]])</f>
        <v>11884.194</v>
      </c>
      <c r="S13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38" s="32" t="str">
        <f>IFERROR(VLOOKUP(MAIN_TABLE[[#This Row],[GST Number]],Backend!L:M,2,),"")</f>
        <v>PRABHA ELECTRONICS PVT. LTD.</v>
      </c>
    </row>
    <row r="139" spans="1:20" x14ac:dyDescent="0.3">
      <c r="A139" s="18" t="s">
        <v>8</v>
      </c>
      <c r="B139" s="1" t="s">
        <v>15</v>
      </c>
      <c r="C139" s="2">
        <v>1210</v>
      </c>
      <c r="D139" s="3">
        <v>43956</v>
      </c>
      <c r="E139" s="4" t="s">
        <v>10</v>
      </c>
      <c r="F139" s="1">
        <v>2276</v>
      </c>
      <c r="G139" s="5">
        <v>113.80000000000001</v>
      </c>
      <c r="H139" s="29">
        <f>VLOOKUP(MAIN_TABLE[[#This Row],[Product Code]],Prod_Master[[#All],[Product Code]:[PRICE]],4,)</f>
        <v>0.12</v>
      </c>
      <c r="I139" s="30">
        <f>VLOOKUP(MAIN_TABLE[[#This Row],[Product Code]],Prod_Master[[#All],[Product Code]:[PRICE]],5,)</f>
        <v>120</v>
      </c>
      <c r="J139" s="30">
        <f t="shared" si="3"/>
        <v>273120</v>
      </c>
      <c r="K139" s="30">
        <f>MAIN_TABLE[[#This Row],[Sales (Before Tax)]]-MAIN_TABLE[[#This Row],[Discount]]</f>
        <v>273006.2</v>
      </c>
      <c r="L139" s="31">
        <f>VLOOKUP(MAIN_TABLE[[#This Row],[Product Code]],Prod_Master[[#All],[Product Code]:[PRICE]],3,)</f>
        <v>5524</v>
      </c>
      <c r="M139" s="32" t="str">
        <f>VLOOKUP(MAIN_TABLE[[#This Row],[Product Code]],Prod_Master[[#All],[Product Code]:[PRICE]],2,)</f>
        <v>Juice</v>
      </c>
      <c r="N139" s="32" t="str">
        <f>IF(ISBLANK(MAIN_TABLE[[#This Row],[GST Number]]),"No GST Number Available",VLOOKUP(LEFT(MAIN_TABLE[[#This Row],[GST Number]],2)*1,Table1[],2,))</f>
        <v>CHATTISGARH</v>
      </c>
      <c r="O139" s="32">
        <f>IF(MAIN_TABLE[[#This Row],[Supplier State]]=MAIN_TABLE[[#This Row],[Destination State Name]],0,MAIN_TABLE[[#This Row],[Taxable Value]]*MAIN_TABLE[[#This Row],[GST Rate]])</f>
        <v>32760.743999999999</v>
      </c>
      <c r="P139" s="32">
        <f>IF(MAIN_TABLE[[#This Row],[Supplier State]]&lt;&gt;MAIN_TABLE[[#This Row],[Destination State Name]],0,(MAIN_TABLE[[#This Row],[Taxable Value]]*MAIN_TABLE[[#This Row],[GST Rate]])/2)</f>
        <v>0</v>
      </c>
      <c r="Q139" s="32">
        <f>IF(MAIN_TABLE[[#This Row],[Supplier State]]&lt;&gt;MAIN_TABLE[[#This Row],[Destination State Name]],0,(MAIN_TABLE[[#This Row],[Taxable Value]]*MAIN_TABLE[[#This Row],[GST Rate]])/2)</f>
        <v>0</v>
      </c>
      <c r="R139" s="33">
        <f>SUM(MAIN_TABLE[[#This Row],[IGST]:[SGST]])</f>
        <v>32760.743999999999</v>
      </c>
      <c r="S13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39" s="32" t="str">
        <f>IFERROR(VLOOKUP(MAIN_TABLE[[#This Row],[GST Number]],Backend!L:M,2,),"")</f>
        <v>CORRSONIC ENGG. &amp; NDT SERVICES</v>
      </c>
    </row>
    <row r="140" spans="1:20" x14ac:dyDescent="0.3">
      <c r="A140" s="18" t="s">
        <v>8</v>
      </c>
      <c r="B140" s="1" t="s">
        <v>240</v>
      </c>
      <c r="C140" s="2">
        <v>1210</v>
      </c>
      <c r="D140" s="3">
        <v>44114</v>
      </c>
      <c r="E140" s="4" t="s">
        <v>10</v>
      </c>
      <c r="F140" s="1">
        <v>2966</v>
      </c>
      <c r="G140" s="5">
        <v>148.30000000000001</v>
      </c>
      <c r="H140" s="29">
        <f>VLOOKUP(MAIN_TABLE[[#This Row],[Product Code]],Prod_Master[[#All],[Product Code]:[PRICE]],4,)</f>
        <v>0.12</v>
      </c>
      <c r="I140" s="30">
        <f>VLOOKUP(MAIN_TABLE[[#This Row],[Product Code]],Prod_Master[[#All],[Product Code]:[PRICE]],5,)</f>
        <v>120</v>
      </c>
      <c r="J140" s="30">
        <f t="shared" ref="J140:J203" si="4">(F140*I140)</f>
        <v>355920</v>
      </c>
      <c r="K140" s="30">
        <f>MAIN_TABLE[[#This Row],[Sales (Before Tax)]]-MAIN_TABLE[[#This Row],[Discount]]</f>
        <v>355771.7</v>
      </c>
      <c r="L140" s="31">
        <f>VLOOKUP(MAIN_TABLE[[#This Row],[Product Code]],Prod_Master[[#All],[Product Code]:[PRICE]],3,)</f>
        <v>5524</v>
      </c>
      <c r="M140" s="32" t="str">
        <f>VLOOKUP(MAIN_TABLE[[#This Row],[Product Code]],Prod_Master[[#All],[Product Code]:[PRICE]],2,)</f>
        <v>Juice</v>
      </c>
      <c r="N140" s="32" t="str">
        <f>IF(ISBLANK(MAIN_TABLE[[#This Row],[GST Number]]),"No GST Number Available",VLOOKUP(LEFT(MAIN_TABLE[[#This Row],[GST Number]],2)*1,Table1[],2,))</f>
        <v>DADRA AND NAGAR HAVELI AND DAMAN AND DIU (NEWLY MERGED UT)</v>
      </c>
      <c r="O140" s="32">
        <f>IF(MAIN_TABLE[[#This Row],[Supplier State]]=MAIN_TABLE[[#This Row],[Destination State Name]],0,MAIN_TABLE[[#This Row],[Taxable Value]]*MAIN_TABLE[[#This Row],[GST Rate]])</f>
        <v>42692.603999999999</v>
      </c>
      <c r="P140" s="32">
        <f>IF(MAIN_TABLE[[#This Row],[Supplier State]]&lt;&gt;MAIN_TABLE[[#This Row],[Destination State Name]],0,(MAIN_TABLE[[#This Row],[Taxable Value]]*MAIN_TABLE[[#This Row],[GST Rate]])/2)</f>
        <v>0</v>
      </c>
      <c r="Q140" s="32">
        <f>IF(MAIN_TABLE[[#This Row],[Supplier State]]&lt;&gt;MAIN_TABLE[[#This Row],[Destination State Name]],0,(MAIN_TABLE[[#This Row],[Taxable Value]]*MAIN_TABLE[[#This Row],[GST Rate]])/2)</f>
        <v>0</v>
      </c>
      <c r="R140" s="33">
        <f>SUM(MAIN_TABLE[[#This Row],[IGST]:[SGST]])</f>
        <v>42692.603999999999</v>
      </c>
      <c r="S14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40" s="32" t="str">
        <f>IFERROR(VLOOKUP(MAIN_TABLE[[#This Row],[GST Number]],Backend!L:M,2,),"")</f>
        <v>RELIANCE RETAIL LIMITED</v>
      </c>
    </row>
    <row r="141" spans="1:20" x14ac:dyDescent="0.3">
      <c r="A141" s="18" t="s">
        <v>8</v>
      </c>
      <c r="B141" s="1" t="s">
        <v>16</v>
      </c>
      <c r="C141" s="2">
        <v>1004</v>
      </c>
      <c r="D141" s="3">
        <v>44146</v>
      </c>
      <c r="E141" s="4" t="s">
        <v>10</v>
      </c>
      <c r="F141" s="1">
        <v>1236</v>
      </c>
      <c r="G141" s="5">
        <v>61.800000000000004</v>
      </c>
      <c r="H141" s="29">
        <f>VLOOKUP(MAIN_TABLE[[#This Row],[Product Code]],Prod_Master[[#All],[Product Code]:[PRICE]],4,)</f>
        <v>0.28000000000000003</v>
      </c>
      <c r="I141" s="30">
        <f>VLOOKUP(MAIN_TABLE[[#This Row],[Product Code]],Prod_Master[[#All],[Product Code]:[PRICE]],5,)</f>
        <v>80</v>
      </c>
      <c r="J141" s="30">
        <f t="shared" si="4"/>
        <v>98880</v>
      </c>
      <c r="K141" s="30">
        <f>MAIN_TABLE[[#This Row],[Sales (Before Tax)]]-MAIN_TABLE[[#This Row],[Discount]]</f>
        <v>98818.2</v>
      </c>
      <c r="L141" s="31">
        <f>VLOOKUP(MAIN_TABLE[[#This Row],[Product Code]],Prod_Master[[#All],[Product Code]:[PRICE]],3,)</f>
        <v>8462</v>
      </c>
      <c r="M141" s="32" t="str">
        <f>VLOOKUP(MAIN_TABLE[[#This Row],[Product Code]],Prod_Master[[#All],[Product Code]:[PRICE]],2,)</f>
        <v>Beverage</v>
      </c>
      <c r="N141" s="32" t="str">
        <f>IF(ISBLANK(MAIN_TABLE[[#This Row],[GST Number]]),"No GST Number Available",VLOOKUP(LEFT(MAIN_TABLE[[#This Row],[GST Number]],2)*1,Table1[],2,))</f>
        <v>MADHYA PRADESH</v>
      </c>
      <c r="O141" s="32">
        <f>IF(MAIN_TABLE[[#This Row],[Supplier State]]=MAIN_TABLE[[#This Row],[Destination State Name]],0,MAIN_TABLE[[#This Row],[Taxable Value]]*MAIN_TABLE[[#This Row],[GST Rate]])</f>
        <v>27669.096000000001</v>
      </c>
      <c r="P141" s="32">
        <f>IF(MAIN_TABLE[[#This Row],[Supplier State]]&lt;&gt;MAIN_TABLE[[#This Row],[Destination State Name]],0,(MAIN_TABLE[[#This Row],[Taxable Value]]*MAIN_TABLE[[#This Row],[GST Rate]])/2)</f>
        <v>0</v>
      </c>
      <c r="Q141" s="32">
        <f>IF(MAIN_TABLE[[#This Row],[Supplier State]]&lt;&gt;MAIN_TABLE[[#This Row],[Destination State Name]],0,(MAIN_TABLE[[#This Row],[Taxable Value]]*MAIN_TABLE[[#This Row],[GST Rate]])/2)</f>
        <v>0</v>
      </c>
      <c r="R141" s="33">
        <f>SUM(MAIN_TABLE[[#This Row],[IGST]:[SGST]])</f>
        <v>27669.096000000001</v>
      </c>
      <c r="S14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41" s="32" t="str">
        <f>IFERROR(VLOOKUP(MAIN_TABLE[[#This Row],[GST Number]],Backend!L:M,2,),"")</f>
        <v>PROFESSIONAL TRADERS</v>
      </c>
    </row>
    <row r="142" spans="1:20" x14ac:dyDescent="0.3">
      <c r="A142" s="18" t="s">
        <v>8</v>
      </c>
      <c r="B142" s="1" t="s">
        <v>17</v>
      </c>
      <c r="C142" s="2">
        <v>1008</v>
      </c>
      <c r="D142" s="3">
        <v>44146</v>
      </c>
      <c r="E142" s="4" t="s">
        <v>10</v>
      </c>
      <c r="F142" s="1">
        <v>941</v>
      </c>
      <c r="G142" s="5">
        <v>47.050000000000004</v>
      </c>
      <c r="H142" s="29">
        <f>VLOOKUP(MAIN_TABLE[[#This Row],[Product Code]],Prod_Master[[#All],[Product Code]:[PRICE]],4,)</f>
        <v>0.12</v>
      </c>
      <c r="I142" s="30">
        <f>VLOOKUP(MAIN_TABLE[[#This Row],[Product Code]],Prod_Master[[#All],[Product Code]:[PRICE]],5,)</f>
        <v>90</v>
      </c>
      <c r="J142" s="30">
        <f t="shared" si="4"/>
        <v>84690</v>
      </c>
      <c r="K142" s="30">
        <f>MAIN_TABLE[[#This Row],[Sales (Before Tax)]]-MAIN_TABLE[[#This Row],[Discount]]</f>
        <v>84642.95</v>
      </c>
      <c r="L142" s="31">
        <f>VLOOKUP(MAIN_TABLE[[#This Row],[Product Code]],Prod_Master[[#All],[Product Code]:[PRICE]],3,)</f>
        <v>4975</v>
      </c>
      <c r="M142" s="32" t="str">
        <f>VLOOKUP(MAIN_TABLE[[#This Row],[Product Code]],Prod_Master[[#All],[Product Code]:[PRICE]],2,)</f>
        <v>Soap</v>
      </c>
      <c r="N142" s="32" t="str">
        <f>IF(ISBLANK(MAIN_TABLE[[#This Row],[GST Number]]),"No GST Number Available",VLOOKUP(LEFT(MAIN_TABLE[[#This Row],[GST Number]],2)*1,Table1[],2,))</f>
        <v>ODISHA</v>
      </c>
      <c r="O142" s="32">
        <f>IF(MAIN_TABLE[[#This Row],[Supplier State]]=MAIN_TABLE[[#This Row],[Destination State Name]],0,MAIN_TABLE[[#This Row],[Taxable Value]]*MAIN_TABLE[[#This Row],[GST Rate]])</f>
        <v>10157.153999999999</v>
      </c>
      <c r="P142" s="32">
        <f>IF(MAIN_TABLE[[#This Row],[Supplier State]]&lt;&gt;MAIN_TABLE[[#This Row],[Destination State Name]],0,(MAIN_TABLE[[#This Row],[Taxable Value]]*MAIN_TABLE[[#This Row],[GST Rate]])/2)</f>
        <v>0</v>
      </c>
      <c r="Q142" s="32">
        <f>IF(MAIN_TABLE[[#This Row],[Supplier State]]&lt;&gt;MAIN_TABLE[[#This Row],[Destination State Name]],0,(MAIN_TABLE[[#This Row],[Taxable Value]]*MAIN_TABLE[[#This Row],[GST Rate]])/2)</f>
        <v>0</v>
      </c>
      <c r="R142" s="33">
        <f>SUM(MAIN_TABLE[[#This Row],[IGST]:[SGST]])</f>
        <v>10157.153999999999</v>
      </c>
      <c r="S14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42" s="32" t="str">
        <f>IFERROR(VLOOKUP(MAIN_TABLE[[#This Row],[GST Number]],Backend!L:M,2,),"")</f>
        <v>N.M.ENTERPRISES</v>
      </c>
    </row>
    <row r="143" spans="1:20" x14ac:dyDescent="0.3">
      <c r="A143" s="18" t="s">
        <v>8</v>
      </c>
      <c r="B143" s="1" t="s">
        <v>18</v>
      </c>
      <c r="C143" s="2">
        <v>1310</v>
      </c>
      <c r="D143" s="3">
        <v>44177</v>
      </c>
      <c r="E143" s="4" t="s">
        <v>10</v>
      </c>
      <c r="F143" s="1">
        <v>1916</v>
      </c>
      <c r="G143" s="5">
        <v>95.800000000000011</v>
      </c>
      <c r="H143" s="29">
        <f>VLOOKUP(MAIN_TABLE[[#This Row],[Product Code]],Prod_Master[[#All],[Product Code]:[PRICE]],4,)</f>
        <v>0.12</v>
      </c>
      <c r="I143" s="30">
        <f>VLOOKUP(MAIN_TABLE[[#This Row],[Product Code]],Prod_Master[[#All],[Product Code]:[PRICE]],5,)</f>
        <v>140</v>
      </c>
      <c r="J143" s="30">
        <f t="shared" si="4"/>
        <v>268240</v>
      </c>
      <c r="K143" s="30">
        <f>MAIN_TABLE[[#This Row],[Sales (Before Tax)]]-MAIN_TABLE[[#This Row],[Discount]]</f>
        <v>268144.2</v>
      </c>
      <c r="L143" s="31">
        <f>VLOOKUP(MAIN_TABLE[[#This Row],[Product Code]],Prod_Master[[#All],[Product Code]:[PRICE]],3,)</f>
        <v>5632</v>
      </c>
      <c r="M143" s="32" t="str">
        <f>VLOOKUP(MAIN_TABLE[[#This Row],[Product Code]],Prod_Master[[#All],[Product Code]:[PRICE]],2,)</f>
        <v>Shampoo</v>
      </c>
      <c r="N143" s="32" t="str">
        <f>IF(ISBLANK(MAIN_TABLE[[#This Row],[GST Number]]),"No GST Number Available",VLOOKUP(LEFT(MAIN_TABLE[[#This Row],[GST Number]],2)*1,Table1[],2,))</f>
        <v>BIHAR</v>
      </c>
      <c r="O143" s="32">
        <f>IF(MAIN_TABLE[[#This Row],[Supplier State]]=MAIN_TABLE[[#This Row],[Destination State Name]],0,MAIN_TABLE[[#This Row],[Taxable Value]]*MAIN_TABLE[[#This Row],[GST Rate]])</f>
        <v>0</v>
      </c>
      <c r="P143" s="32">
        <f>IF(MAIN_TABLE[[#This Row],[Supplier State]]&lt;&gt;MAIN_TABLE[[#This Row],[Destination State Name]],0,(MAIN_TABLE[[#This Row],[Taxable Value]]*MAIN_TABLE[[#This Row],[GST Rate]])/2)</f>
        <v>16088.652</v>
      </c>
      <c r="Q143" s="32">
        <f>IF(MAIN_TABLE[[#This Row],[Supplier State]]&lt;&gt;MAIN_TABLE[[#This Row],[Destination State Name]],0,(MAIN_TABLE[[#This Row],[Taxable Value]]*MAIN_TABLE[[#This Row],[GST Rate]])/2)</f>
        <v>16088.652</v>
      </c>
      <c r="R143" s="33">
        <f>SUM(MAIN_TABLE[[#This Row],[IGST]:[SGST]])</f>
        <v>32177.304</v>
      </c>
      <c r="S14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43" s="32" t="str">
        <f>IFERROR(VLOOKUP(MAIN_TABLE[[#This Row],[GST Number]],Backend!L:M,2,),"")</f>
        <v>UNITY CYLINDERS &amp; EQUIPMENTS PRIVATE LIMITED</v>
      </c>
    </row>
    <row r="144" spans="1:20" x14ac:dyDescent="0.3">
      <c r="A144" s="18" t="s">
        <v>8</v>
      </c>
      <c r="B144" s="1" t="s">
        <v>19</v>
      </c>
      <c r="C144" s="2">
        <v>1310</v>
      </c>
      <c r="D144" s="3">
        <v>43925</v>
      </c>
      <c r="E144" s="4" t="s">
        <v>10</v>
      </c>
      <c r="F144" s="1">
        <v>4243.5</v>
      </c>
      <c r="G144" s="5">
        <v>212.17500000000001</v>
      </c>
      <c r="H144" s="29">
        <f>VLOOKUP(MAIN_TABLE[[#This Row],[Product Code]],Prod_Master[[#All],[Product Code]:[PRICE]],4,)</f>
        <v>0.12</v>
      </c>
      <c r="I144" s="30">
        <f>VLOOKUP(MAIN_TABLE[[#This Row],[Product Code]],Prod_Master[[#All],[Product Code]:[PRICE]],5,)</f>
        <v>140</v>
      </c>
      <c r="J144" s="30">
        <f t="shared" si="4"/>
        <v>594090</v>
      </c>
      <c r="K144" s="30">
        <f>MAIN_TABLE[[#This Row],[Sales (Before Tax)]]-MAIN_TABLE[[#This Row],[Discount]]</f>
        <v>593877.82499999995</v>
      </c>
      <c r="L144" s="31">
        <f>VLOOKUP(MAIN_TABLE[[#This Row],[Product Code]],Prod_Master[[#All],[Product Code]:[PRICE]],3,)</f>
        <v>5632</v>
      </c>
      <c r="M144" s="32" t="str">
        <f>VLOOKUP(MAIN_TABLE[[#This Row],[Product Code]],Prod_Master[[#All],[Product Code]:[PRICE]],2,)</f>
        <v>Shampoo</v>
      </c>
      <c r="N144" s="32" t="str">
        <f>IF(ISBLANK(MAIN_TABLE[[#This Row],[GST Number]]),"No GST Number Available",VLOOKUP(LEFT(MAIN_TABLE[[#This Row],[GST Number]],2)*1,Table1[],2,))</f>
        <v>ANDHRA PRADESH(BEFORE DIVISION)</v>
      </c>
      <c r="O144" s="32">
        <f>IF(MAIN_TABLE[[#This Row],[Supplier State]]=MAIN_TABLE[[#This Row],[Destination State Name]],0,MAIN_TABLE[[#This Row],[Taxable Value]]*MAIN_TABLE[[#This Row],[GST Rate]])</f>
        <v>71265.338999999993</v>
      </c>
      <c r="P144" s="32">
        <f>IF(MAIN_TABLE[[#This Row],[Supplier State]]&lt;&gt;MAIN_TABLE[[#This Row],[Destination State Name]],0,(MAIN_TABLE[[#This Row],[Taxable Value]]*MAIN_TABLE[[#This Row],[GST Rate]])/2)</f>
        <v>0</v>
      </c>
      <c r="Q144" s="32">
        <f>IF(MAIN_TABLE[[#This Row],[Supplier State]]&lt;&gt;MAIN_TABLE[[#This Row],[Destination State Name]],0,(MAIN_TABLE[[#This Row],[Taxable Value]]*MAIN_TABLE[[#This Row],[GST Rate]])/2)</f>
        <v>0</v>
      </c>
      <c r="R144" s="33">
        <f>SUM(MAIN_TABLE[[#This Row],[IGST]:[SGST]])</f>
        <v>71265.338999999993</v>
      </c>
      <c r="S14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44" s="32" t="str">
        <f>IFERROR(VLOOKUP(MAIN_TABLE[[#This Row],[GST Number]],Backend!L:M,2,),"")</f>
        <v>M/S AKASH INFOTECH</v>
      </c>
    </row>
    <row r="145" spans="1:20" x14ac:dyDescent="0.3">
      <c r="A145" s="18" t="s">
        <v>8</v>
      </c>
      <c r="B145" s="1" t="s">
        <v>22</v>
      </c>
      <c r="C145" s="2">
        <v>1001</v>
      </c>
      <c r="D145" s="3">
        <v>43925</v>
      </c>
      <c r="E145" s="4" t="s">
        <v>10</v>
      </c>
      <c r="F145" s="1">
        <v>2580</v>
      </c>
      <c r="G145" s="5">
        <v>129</v>
      </c>
      <c r="H145" s="29">
        <f>VLOOKUP(MAIN_TABLE[[#This Row],[Product Code]],Prod_Master[[#All],[Product Code]:[PRICE]],4,)</f>
        <v>0.12</v>
      </c>
      <c r="I145" s="30">
        <f>VLOOKUP(MAIN_TABLE[[#This Row],[Product Code]],Prod_Master[[#All],[Product Code]:[PRICE]],5,)</f>
        <v>45</v>
      </c>
      <c r="J145" s="30">
        <f t="shared" si="4"/>
        <v>116100</v>
      </c>
      <c r="K145" s="30">
        <f>MAIN_TABLE[[#This Row],[Sales (Before Tax)]]-MAIN_TABLE[[#This Row],[Discount]]</f>
        <v>115971</v>
      </c>
      <c r="L145" s="31">
        <f>VLOOKUP(MAIN_TABLE[[#This Row],[Product Code]],Prod_Master[[#All],[Product Code]:[PRICE]],3,)</f>
        <v>5542</v>
      </c>
      <c r="M145" s="32" t="str">
        <f>VLOOKUP(MAIN_TABLE[[#This Row],[Product Code]],Prod_Master[[#All],[Product Code]:[PRICE]],2,)</f>
        <v>Oil</v>
      </c>
      <c r="N145" s="32" t="str">
        <f>IF(ISBLANK(MAIN_TABLE[[#This Row],[GST Number]]),"No GST Number Available",VLOOKUP(LEFT(MAIN_TABLE[[#This Row],[GST Number]],2)*1,Table1[],2,))</f>
        <v>GUJARAT</v>
      </c>
      <c r="O145" s="32">
        <f>IF(MAIN_TABLE[[#This Row],[Supplier State]]=MAIN_TABLE[[#This Row],[Destination State Name]],0,MAIN_TABLE[[#This Row],[Taxable Value]]*MAIN_TABLE[[#This Row],[GST Rate]])</f>
        <v>13916.519999999999</v>
      </c>
      <c r="P145" s="32">
        <f>IF(MAIN_TABLE[[#This Row],[Supplier State]]&lt;&gt;MAIN_TABLE[[#This Row],[Destination State Name]],0,(MAIN_TABLE[[#This Row],[Taxable Value]]*MAIN_TABLE[[#This Row],[GST Rate]])/2)</f>
        <v>0</v>
      </c>
      <c r="Q145" s="32">
        <f>IF(MAIN_TABLE[[#This Row],[Supplier State]]&lt;&gt;MAIN_TABLE[[#This Row],[Destination State Name]],0,(MAIN_TABLE[[#This Row],[Taxable Value]]*MAIN_TABLE[[#This Row],[GST Rate]])/2)</f>
        <v>0</v>
      </c>
      <c r="R145" s="33">
        <f>SUM(MAIN_TABLE[[#This Row],[IGST]:[SGST]])</f>
        <v>13916.519999999999</v>
      </c>
      <c r="S14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45" s="32" t="str">
        <f>IFERROR(VLOOKUP(MAIN_TABLE[[#This Row],[GST Number]],Backend!L:M,2,),"")</f>
        <v>HARI OM HANDICRAFT</v>
      </c>
    </row>
    <row r="146" spans="1:20" x14ac:dyDescent="0.3">
      <c r="A146" s="18" t="s">
        <v>8</v>
      </c>
      <c r="B146" s="1" t="s">
        <v>22</v>
      </c>
      <c r="C146" s="2">
        <v>1210</v>
      </c>
      <c r="D146" s="3">
        <v>43988</v>
      </c>
      <c r="E146" s="4" t="s">
        <v>10</v>
      </c>
      <c r="F146" s="1">
        <v>689</v>
      </c>
      <c r="G146" s="5">
        <v>34.450000000000003</v>
      </c>
      <c r="H146" s="29">
        <f>VLOOKUP(MAIN_TABLE[[#This Row],[Product Code]],Prod_Master[[#All],[Product Code]:[PRICE]],4,)</f>
        <v>0.12</v>
      </c>
      <c r="I146" s="30">
        <f>VLOOKUP(MAIN_TABLE[[#This Row],[Product Code]],Prod_Master[[#All],[Product Code]:[PRICE]],5,)</f>
        <v>120</v>
      </c>
      <c r="J146" s="30">
        <f t="shared" si="4"/>
        <v>82680</v>
      </c>
      <c r="K146" s="30">
        <f>MAIN_TABLE[[#This Row],[Sales (Before Tax)]]-MAIN_TABLE[[#This Row],[Discount]]</f>
        <v>82645.55</v>
      </c>
      <c r="L146" s="31">
        <f>VLOOKUP(MAIN_TABLE[[#This Row],[Product Code]],Prod_Master[[#All],[Product Code]:[PRICE]],3,)</f>
        <v>5524</v>
      </c>
      <c r="M146" s="32" t="str">
        <f>VLOOKUP(MAIN_TABLE[[#This Row],[Product Code]],Prod_Master[[#All],[Product Code]:[PRICE]],2,)</f>
        <v>Juice</v>
      </c>
      <c r="N146" s="32" t="str">
        <f>IF(ISBLANK(MAIN_TABLE[[#This Row],[GST Number]]),"No GST Number Available",VLOOKUP(LEFT(MAIN_TABLE[[#This Row],[GST Number]],2)*1,Table1[],2,))</f>
        <v>GUJARAT</v>
      </c>
      <c r="O146" s="32">
        <f>IF(MAIN_TABLE[[#This Row],[Supplier State]]=MAIN_TABLE[[#This Row],[Destination State Name]],0,MAIN_TABLE[[#This Row],[Taxable Value]]*MAIN_TABLE[[#This Row],[GST Rate]])</f>
        <v>9917.4660000000003</v>
      </c>
      <c r="P146" s="32">
        <f>IF(MAIN_TABLE[[#This Row],[Supplier State]]&lt;&gt;MAIN_TABLE[[#This Row],[Destination State Name]],0,(MAIN_TABLE[[#This Row],[Taxable Value]]*MAIN_TABLE[[#This Row],[GST Rate]])/2)</f>
        <v>0</v>
      </c>
      <c r="Q146" s="32">
        <f>IF(MAIN_TABLE[[#This Row],[Supplier State]]&lt;&gt;MAIN_TABLE[[#This Row],[Destination State Name]],0,(MAIN_TABLE[[#This Row],[Taxable Value]]*MAIN_TABLE[[#This Row],[GST Rate]])/2)</f>
        <v>0</v>
      </c>
      <c r="R146" s="33">
        <f>SUM(MAIN_TABLE[[#This Row],[IGST]:[SGST]])</f>
        <v>9917.4660000000003</v>
      </c>
      <c r="S14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46" s="32" t="str">
        <f>IFERROR(VLOOKUP(MAIN_TABLE[[#This Row],[GST Number]],Backend!L:M,2,),"")</f>
        <v>HARI OM HANDICRAFT</v>
      </c>
    </row>
    <row r="147" spans="1:20" x14ac:dyDescent="0.3">
      <c r="A147" s="18" t="s">
        <v>8</v>
      </c>
      <c r="B147" s="1" t="s">
        <v>22</v>
      </c>
      <c r="C147" s="2">
        <v>1310</v>
      </c>
      <c r="D147" s="3">
        <v>44083</v>
      </c>
      <c r="E147" s="4" t="s">
        <v>10</v>
      </c>
      <c r="F147" s="1">
        <v>1947</v>
      </c>
      <c r="G147" s="5">
        <v>97.350000000000009</v>
      </c>
      <c r="H147" s="29">
        <f>VLOOKUP(MAIN_TABLE[[#This Row],[Product Code]],Prod_Master[[#All],[Product Code]:[PRICE]],4,)</f>
        <v>0.12</v>
      </c>
      <c r="I147" s="30">
        <f>VLOOKUP(MAIN_TABLE[[#This Row],[Product Code]],Prod_Master[[#All],[Product Code]:[PRICE]],5,)</f>
        <v>140</v>
      </c>
      <c r="J147" s="30">
        <f t="shared" si="4"/>
        <v>272580</v>
      </c>
      <c r="K147" s="30">
        <f>MAIN_TABLE[[#This Row],[Sales (Before Tax)]]-MAIN_TABLE[[#This Row],[Discount]]</f>
        <v>272482.65000000002</v>
      </c>
      <c r="L147" s="31">
        <f>VLOOKUP(MAIN_TABLE[[#This Row],[Product Code]],Prod_Master[[#All],[Product Code]:[PRICE]],3,)</f>
        <v>5632</v>
      </c>
      <c r="M147" s="32" t="str">
        <f>VLOOKUP(MAIN_TABLE[[#This Row],[Product Code]],Prod_Master[[#All],[Product Code]:[PRICE]],2,)</f>
        <v>Shampoo</v>
      </c>
      <c r="N147" s="32" t="str">
        <f>IF(ISBLANK(MAIN_TABLE[[#This Row],[GST Number]]),"No GST Number Available",VLOOKUP(LEFT(MAIN_TABLE[[#This Row],[GST Number]],2)*1,Table1[],2,))</f>
        <v>GUJARAT</v>
      </c>
      <c r="O147" s="32">
        <f>IF(MAIN_TABLE[[#This Row],[Supplier State]]=MAIN_TABLE[[#This Row],[Destination State Name]],0,MAIN_TABLE[[#This Row],[Taxable Value]]*MAIN_TABLE[[#This Row],[GST Rate]])</f>
        <v>32697.918000000001</v>
      </c>
      <c r="P147" s="32">
        <f>IF(MAIN_TABLE[[#This Row],[Supplier State]]&lt;&gt;MAIN_TABLE[[#This Row],[Destination State Name]],0,(MAIN_TABLE[[#This Row],[Taxable Value]]*MAIN_TABLE[[#This Row],[GST Rate]])/2)</f>
        <v>0</v>
      </c>
      <c r="Q147" s="32">
        <f>IF(MAIN_TABLE[[#This Row],[Supplier State]]&lt;&gt;MAIN_TABLE[[#This Row],[Destination State Name]],0,(MAIN_TABLE[[#This Row],[Taxable Value]]*MAIN_TABLE[[#This Row],[GST Rate]])/2)</f>
        <v>0</v>
      </c>
      <c r="R147" s="33">
        <f>SUM(MAIN_TABLE[[#This Row],[IGST]:[SGST]])</f>
        <v>32697.918000000001</v>
      </c>
      <c r="S14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47" s="32" t="str">
        <f>IFERROR(VLOOKUP(MAIN_TABLE[[#This Row],[GST Number]],Backend!L:M,2,),"")</f>
        <v>HARI OM HANDICRAFT</v>
      </c>
    </row>
    <row r="148" spans="1:20" x14ac:dyDescent="0.3">
      <c r="A148" s="18" t="s">
        <v>8</v>
      </c>
      <c r="B148" s="1" t="s">
        <v>22</v>
      </c>
      <c r="C148" s="2">
        <v>1008</v>
      </c>
      <c r="D148" s="3">
        <v>44177</v>
      </c>
      <c r="E148" s="4" t="s">
        <v>10</v>
      </c>
      <c r="F148" s="1">
        <v>908</v>
      </c>
      <c r="G148" s="5">
        <v>45.400000000000006</v>
      </c>
      <c r="H148" s="29">
        <f>VLOOKUP(MAIN_TABLE[[#This Row],[Product Code]],Prod_Master[[#All],[Product Code]:[PRICE]],4,)</f>
        <v>0.12</v>
      </c>
      <c r="I148" s="30">
        <f>VLOOKUP(MAIN_TABLE[[#This Row],[Product Code]],Prod_Master[[#All],[Product Code]:[PRICE]],5,)</f>
        <v>90</v>
      </c>
      <c r="J148" s="30">
        <f t="shared" si="4"/>
        <v>81720</v>
      </c>
      <c r="K148" s="30">
        <f>MAIN_TABLE[[#This Row],[Sales (Before Tax)]]-MAIN_TABLE[[#This Row],[Discount]]</f>
        <v>81674.600000000006</v>
      </c>
      <c r="L148" s="31">
        <f>VLOOKUP(MAIN_TABLE[[#This Row],[Product Code]],Prod_Master[[#All],[Product Code]:[PRICE]],3,)</f>
        <v>4975</v>
      </c>
      <c r="M148" s="32" t="str">
        <f>VLOOKUP(MAIN_TABLE[[#This Row],[Product Code]],Prod_Master[[#All],[Product Code]:[PRICE]],2,)</f>
        <v>Soap</v>
      </c>
      <c r="N148" s="32" t="str">
        <f>IF(ISBLANK(MAIN_TABLE[[#This Row],[GST Number]]),"No GST Number Available",VLOOKUP(LEFT(MAIN_TABLE[[#This Row],[GST Number]],2)*1,Table1[],2,))</f>
        <v>GUJARAT</v>
      </c>
      <c r="O148" s="32">
        <f>IF(MAIN_TABLE[[#This Row],[Supplier State]]=MAIN_TABLE[[#This Row],[Destination State Name]],0,MAIN_TABLE[[#This Row],[Taxable Value]]*MAIN_TABLE[[#This Row],[GST Rate]])</f>
        <v>9800.9520000000011</v>
      </c>
      <c r="P148" s="32">
        <f>IF(MAIN_TABLE[[#This Row],[Supplier State]]&lt;&gt;MAIN_TABLE[[#This Row],[Destination State Name]],0,(MAIN_TABLE[[#This Row],[Taxable Value]]*MAIN_TABLE[[#This Row],[GST Rate]])/2)</f>
        <v>0</v>
      </c>
      <c r="Q148" s="32">
        <f>IF(MAIN_TABLE[[#This Row],[Supplier State]]&lt;&gt;MAIN_TABLE[[#This Row],[Destination State Name]],0,(MAIN_TABLE[[#This Row],[Taxable Value]]*MAIN_TABLE[[#This Row],[GST Rate]])/2)</f>
        <v>0</v>
      </c>
      <c r="R148" s="33">
        <f>SUM(MAIN_TABLE[[#This Row],[IGST]:[SGST]])</f>
        <v>9800.9520000000011</v>
      </c>
      <c r="S14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48" s="32" t="str">
        <f>IFERROR(VLOOKUP(MAIN_TABLE[[#This Row],[GST Number]],Backend!L:M,2,),"")</f>
        <v>HARI OM HANDICRAFT</v>
      </c>
    </row>
    <row r="149" spans="1:20" x14ac:dyDescent="0.3">
      <c r="A149" s="18" t="s">
        <v>8</v>
      </c>
      <c r="B149" s="1" t="s">
        <v>22</v>
      </c>
      <c r="C149" s="2">
        <v>1210</v>
      </c>
      <c r="D149" s="3">
        <v>43863</v>
      </c>
      <c r="E149" s="4" t="s">
        <v>10</v>
      </c>
      <c r="F149" s="1">
        <v>1958</v>
      </c>
      <c r="G149" s="5">
        <v>97.9</v>
      </c>
      <c r="H149" s="29">
        <f>VLOOKUP(MAIN_TABLE[[#This Row],[Product Code]],Prod_Master[[#All],[Product Code]:[PRICE]],4,)</f>
        <v>0.12</v>
      </c>
      <c r="I149" s="30">
        <f>VLOOKUP(MAIN_TABLE[[#This Row],[Product Code]],Prod_Master[[#All],[Product Code]:[PRICE]],5,)</f>
        <v>120</v>
      </c>
      <c r="J149" s="30">
        <f t="shared" si="4"/>
        <v>234960</v>
      </c>
      <c r="K149" s="30">
        <f>MAIN_TABLE[[#This Row],[Sales (Before Tax)]]-MAIN_TABLE[[#This Row],[Discount]]</f>
        <v>234862.1</v>
      </c>
      <c r="L149" s="31">
        <f>VLOOKUP(MAIN_TABLE[[#This Row],[Product Code]],Prod_Master[[#All],[Product Code]:[PRICE]],3,)</f>
        <v>5524</v>
      </c>
      <c r="M149" s="32" t="str">
        <f>VLOOKUP(MAIN_TABLE[[#This Row],[Product Code]],Prod_Master[[#All],[Product Code]:[PRICE]],2,)</f>
        <v>Juice</v>
      </c>
      <c r="N149" s="32" t="str">
        <f>IF(ISBLANK(MAIN_TABLE[[#This Row],[GST Number]]),"No GST Number Available",VLOOKUP(LEFT(MAIN_TABLE[[#This Row],[GST Number]],2)*1,Table1[],2,))</f>
        <v>GUJARAT</v>
      </c>
      <c r="O149" s="32">
        <f>IF(MAIN_TABLE[[#This Row],[Supplier State]]=MAIN_TABLE[[#This Row],[Destination State Name]],0,MAIN_TABLE[[#This Row],[Taxable Value]]*MAIN_TABLE[[#This Row],[GST Rate]])</f>
        <v>28183.452000000001</v>
      </c>
      <c r="P149" s="32">
        <f>IF(MAIN_TABLE[[#This Row],[Supplier State]]&lt;&gt;MAIN_TABLE[[#This Row],[Destination State Name]],0,(MAIN_TABLE[[#This Row],[Taxable Value]]*MAIN_TABLE[[#This Row],[GST Rate]])/2)</f>
        <v>0</v>
      </c>
      <c r="Q149" s="32">
        <f>IF(MAIN_TABLE[[#This Row],[Supplier State]]&lt;&gt;MAIN_TABLE[[#This Row],[Destination State Name]],0,(MAIN_TABLE[[#This Row],[Taxable Value]]*MAIN_TABLE[[#This Row],[GST Rate]])/2)</f>
        <v>0</v>
      </c>
      <c r="R149" s="33">
        <f>SUM(MAIN_TABLE[[#This Row],[IGST]:[SGST]])</f>
        <v>28183.452000000001</v>
      </c>
      <c r="S14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49" s="32" t="str">
        <f>IFERROR(VLOOKUP(MAIN_TABLE[[#This Row],[GST Number]],Backend!L:M,2,),"")</f>
        <v>HARI OM HANDICRAFT</v>
      </c>
    </row>
    <row r="150" spans="1:20" x14ac:dyDescent="0.3">
      <c r="A150" s="18" t="s">
        <v>8</v>
      </c>
      <c r="B150" s="1" t="s">
        <v>22</v>
      </c>
      <c r="C150" s="2">
        <v>1008</v>
      </c>
      <c r="D150" s="3">
        <v>43988</v>
      </c>
      <c r="E150" s="4" t="s">
        <v>10</v>
      </c>
      <c r="F150" s="1">
        <v>1901</v>
      </c>
      <c r="G150" s="5">
        <v>95.050000000000011</v>
      </c>
      <c r="H150" s="29">
        <f>VLOOKUP(MAIN_TABLE[[#This Row],[Product Code]],Prod_Master[[#All],[Product Code]:[PRICE]],4,)</f>
        <v>0.12</v>
      </c>
      <c r="I150" s="30">
        <f>VLOOKUP(MAIN_TABLE[[#This Row],[Product Code]],Prod_Master[[#All],[Product Code]:[PRICE]],5,)</f>
        <v>90</v>
      </c>
      <c r="J150" s="30">
        <f t="shared" si="4"/>
        <v>171090</v>
      </c>
      <c r="K150" s="30">
        <f>MAIN_TABLE[[#This Row],[Sales (Before Tax)]]-MAIN_TABLE[[#This Row],[Discount]]</f>
        <v>170994.95</v>
      </c>
      <c r="L150" s="31">
        <f>VLOOKUP(MAIN_TABLE[[#This Row],[Product Code]],Prod_Master[[#All],[Product Code]:[PRICE]],3,)</f>
        <v>4975</v>
      </c>
      <c r="M150" s="32" t="str">
        <f>VLOOKUP(MAIN_TABLE[[#This Row],[Product Code]],Prod_Master[[#All],[Product Code]:[PRICE]],2,)</f>
        <v>Soap</v>
      </c>
      <c r="N150" s="32" t="str">
        <f>IF(ISBLANK(MAIN_TABLE[[#This Row],[GST Number]]),"No GST Number Available",VLOOKUP(LEFT(MAIN_TABLE[[#This Row],[GST Number]],2)*1,Table1[],2,))</f>
        <v>GUJARAT</v>
      </c>
      <c r="O150" s="32">
        <f>IF(MAIN_TABLE[[#This Row],[Supplier State]]=MAIN_TABLE[[#This Row],[Destination State Name]],0,MAIN_TABLE[[#This Row],[Taxable Value]]*MAIN_TABLE[[#This Row],[GST Rate]])</f>
        <v>20519.394</v>
      </c>
      <c r="P150" s="32">
        <f>IF(MAIN_TABLE[[#This Row],[Supplier State]]&lt;&gt;MAIN_TABLE[[#This Row],[Destination State Name]],0,(MAIN_TABLE[[#This Row],[Taxable Value]]*MAIN_TABLE[[#This Row],[GST Rate]])/2)</f>
        <v>0</v>
      </c>
      <c r="Q150" s="32">
        <f>IF(MAIN_TABLE[[#This Row],[Supplier State]]&lt;&gt;MAIN_TABLE[[#This Row],[Destination State Name]],0,(MAIN_TABLE[[#This Row],[Taxable Value]]*MAIN_TABLE[[#This Row],[GST Rate]])/2)</f>
        <v>0</v>
      </c>
      <c r="R150" s="33">
        <f>SUM(MAIN_TABLE[[#This Row],[IGST]:[SGST]])</f>
        <v>20519.394</v>
      </c>
      <c r="S15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50" s="32" t="str">
        <f>IFERROR(VLOOKUP(MAIN_TABLE[[#This Row],[GST Number]],Backend!L:M,2,),"")</f>
        <v>HARI OM HANDICRAFT</v>
      </c>
    </row>
    <row r="151" spans="1:20" x14ac:dyDescent="0.3">
      <c r="A151" s="18" t="s">
        <v>8</v>
      </c>
      <c r="B151" s="1" t="s">
        <v>22</v>
      </c>
      <c r="C151" s="2">
        <v>1310</v>
      </c>
      <c r="D151" s="3">
        <v>44083</v>
      </c>
      <c r="E151" s="4" t="s">
        <v>10</v>
      </c>
      <c r="F151" s="1">
        <v>544</v>
      </c>
      <c r="G151" s="5">
        <v>27.200000000000003</v>
      </c>
      <c r="H151" s="29">
        <f>VLOOKUP(MAIN_TABLE[[#This Row],[Product Code]],Prod_Master[[#All],[Product Code]:[PRICE]],4,)</f>
        <v>0.12</v>
      </c>
      <c r="I151" s="30">
        <f>VLOOKUP(MAIN_TABLE[[#This Row],[Product Code]],Prod_Master[[#All],[Product Code]:[PRICE]],5,)</f>
        <v>140</v>
      </c>
      <c r="J151" s="30">
        <f t="shared" si="4"/>
        <v>76160</v>
      </c>
      <c r="K151" s="30">
        <f>MAIN_TABLE[[#This Row],[Sales (Before Tax)]]-MAIN_TABLE[[#This Row],[Discount]]</f>
        <v>76132.800000000003</v>
      </c>
      <c r="L151" s="31">
        <f>VLOOKUP(MAIN_TABLE[[#This Row],[Product Code]],Prod_Master[[#All],[Product Code]:[PRICE]],3,)</f>
        <v>5632</v>
      </c>
      <c r="M151" s="32" t="str">
        <f>VLOOKUP(MAIN_TABLE[[#This Row],[Product Code]],Prod_Master[[#All],[Product Code]:[PRICE]],2,)</f>
        <v>Shampoo</v>
      </c>
      <c r="N151" s="32" t="str">
        <f>IF(ISBLANK(MAIN_TABLE[[#This Row],[GST Number]]),"No GST Number Available",VLOOKUP(LEFT(MAIN_TABLE[[#This Row],[GST Number]],2)*1,Table1[],2,))</f>
        <v>GUJARAT</v>
      </c>
      <c r="O151" s="32">
        <f>IF(MAIN_TABLE[[#This Row],[Supplier State]]=MAIN_TABLE[[#This Row],[Destination State Name]],0,MAIN_TABLE[[#This Row],[Taxable Value]]*MAIN_TABLE[[#This Row],[GST Rate]])</f>
        <v>9135.9359999999997</v>
      </c>
      <c r="P151" s="32">
        <f>IF(MAIN_TABLE[[#This Row],[Supplier State]]&lt;&gt;MAIN_TABLE[[#This Row],[Destination State Name]],0,(MAIN_TABLE[[#This Row],[Taxable Value]]*MAIN_TABLE[[#This Row],[GST Rate]])/2)</f>
        <v>0</v>
      </c>
      <c r="Q151" s="32">
        <f>IF(MAIN_TABLE[[#This Row],[Supplier State]]&lt;&gt;MAIN_TABLE[[#This Row],[Destination State Name]],0,(MAIN_TABLE[[#This Row],[Taxable Value]]*MAIN_TABLE[[#This Row],[GST Rate]])/2)</f>
        <v>0</v>
      </c>
      <c r="R151" s="33">
        <f>SUM(MAIN_TABLE[[#This Row],[IGST]:[SGST]])</f>
        <v>9135.9359999999997</v>
      </c>
      <c r="S15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51" s="32" t="str">
        <f>IFERROR(VLOOKUP(MAIN_TABLE[[#This Row],[GST Number]],Backend!L:M,2,),"")</f>
        <v>HARI OM HANDICRAFT</v>
      </c>
    </row>
    <row r="152" spans="1:20" x14ac:dyDescent="0.3">
      <c r="A152" s="18" t="s">
        <v>8</v>
      </c>
      <c r="B152" s="1" t="s">
        <v>22</v>
      </c>
      <c r="C152" s="2">
        <v>1001</v>
      </c>
      <c r="D152" s="3">
        <v>44083</v>
      </c>
      <c r="E152" s="4" t="s">
        <v>10</v>
      </c>
      <c r="F152" s="1">
        <v>1797</v>
      </c>
      <c r="G152" s="5">
        <v>89.850000000000009</v>
      </c>
      <c r="H152" s="29">
        <f>VLOOKUP(MAIN_TABLE[[#This Row],[Product Code]],Prod_Master[[#All],[Product Code]:[PRICE]],4,)</f>
        <v>0.12</v>
      </c>
      <c r="I152" s="30">
        <f>VLOOKUP(MAIN_TABLE[[#This Row],[Product Code]],Prod_Master[[#All],[Product Code]:[PRICE]],5,)</f>
        <v>45</v>
      </c>
      <c r="J152" s="30">
        <f t="shared" si="4"/>
        <v>80865</v>
      </c>
      <c r="K152" s="30">
        <f>MAIN_TABLE[[#This Row],[Sales (Before Tax)]]-MAIN_TABLE[[#This Row],[Discount]]</f>
        <v>80775.149999999994</v>
      </c>
      <c r="L152" s="31">
        <f>VLOOKUP(MAIN_TABLE[[#This Row],[Product Code]],Prod_Master[[#All],[Product Code]:[PRICE]],3,)</f>
        <v>5542</v>
      </c>
      <c r="M152" s="32" t="str">
        <f>VLOOKUP(MAIN_TABLE[[#This Row],[Product Code]],Prod_Master[[#All],[Product Code]:[PRICE]],2,)</f>
        <v>Oil</v>
      </c>
      <c r="N152" s="32" t="str">
        <f>IF(ISBLANK(MAIN_TABLE[[#This Row],[GST Number]]),"No GST Number Available",VLOOKUP(LEFT(MAIN_TABLE[[#This Row],[GST Number]],2)*1,Table1[],2,))</f>
        <v>GUJARAT</v>
      </c>
      <c r="O152" s="32">
        <f>IF(MAIN_TABLE[[#This Row],[Supplier State]]=MAIN_TABLE[[#This Row],[Destination State Name]],0,MAIN_TABLE[[#This Row],[Taxable Value]]*MAIN_TABLE[[#This Row],[GST Rate]])</f>
        <v>9693.0179999999982</v>
      </c>
      <c r="P152" s="32">
        <f>IF(MAIN_TABLE[[#This Row],[Supplier State]]&lt;&gt;MAIN_TABLE[[#This Row],[Destination State Name]],0,(MAIN_TABLE[[#This Row],[Taxable Value]]*MAIN_TABLE[[#This Row],[GST Rate]])/2)</f>
        <v>0</v>
      </c>
      <c r="Q152" s="32">
        <f>IF(MAIN_TABLE[[#This Row],[Supplier State]]&lt;&gt;MAIN_TABLE[[#This Row],[Destination State Name]],0,(MAIN_TABLE[[#This Row],[Taxable Value]]*MAIN_TABLE[[#This Row],[GST Rate]])/2)</f>
        <v>0</v>
      </c>
      <c r="R152" s="33">
        <f>SUM(MAIN_TABLE[[#This Row],[IGST]:[SGST]])</f>
        <v>9693.0179999999982</v>
      </c>
      <c r="S15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52" s="32" t="str">
        <f>IFERROR(VLOOKUP(MAIN_TABLE[[#This Row],[GST Number]],Backend!L:M,2,),"")</f>
        <v>HARI OM HANDICRAFT</v>
      </c>
    </row>
    <row r="153" spans="1:20" x14ac:dyDescent="0.3">
      <c r="A153" s="18" t="s">
        <v>8</v>
      </c>
      <c r="B153" s="1" t="s">
        <v>9</v>
      </c>
      <c r="C153" s="2">
        <v>1210</v>
      </c>
      <c r="D153" s="3">
        <v>44177</v>
      </c>
      <c r="E153" s="4" t="s">
        <v>10</v>
      </c>
      <c r="F153" s="1">
        <v>1287</v>
      </c>
      <c r="G153" s="5">
        <v>64.350000000000009</v>
      </c>
      <c r="H153" s="29">
        <f>VLOOKUP(MAIN_TABLE[[#This Row],[Product Code]],Prod_Master[[#All],[Product Code]:[PRICE]],4,)</f>
        <v>0.12</v>
      </c>
      <c r="I153" s="30">
        <f>VLOOKUP(MAIN_TABLE[[#This Row],[Product Code]],Prod_Master[[#All],[Product Code]:[PRICE]],5,)</f>
        <v>120</v>
      </c>
      <c r="J153" s="30">
        <f t="shared" si="4"/>
        <v>154440</v>
      </c>
      <c r="K153" s="30">
        <f>MAIN_TABLE[[#This Row],[Sales (Before Tax)]]-MAIN_TABLE[[#This Row],[Discount]]</f>
        <v>154375.65</v>
      </c>
      <c r="L153" s="31">
        <f>VLOOKUP(MAIN_TABLE[[#This Row],[Product Code]],Prod_Master[[#All],[Product Code]:[PRICE]],3,)</f>
        <v>5524</v>
      </c>
      <c r="M153" s="32" t="str">
        <f>VLOOKUP(MAIN_TABLE[[#This Row],[Product Code]],Prod_Master[[#All],[Product Code]:[PRICE]],2,)</f>
        <v>Juice</v>
      </c>
      <c r="N153" s="32" t="str">
        <f>IF(ISBLANK(MAIN_TABLE[[#This Row],[GST Number]]),"No GST Number Available",VLOOKUP(LEFT(MAIN_TABLE[[#This Row],[GST Number]],2)*1,Table1[],2,))</f>
        <v>ANDHRA PRADESH(BEFORE DIVISION)</v>
      </c>
      <c r="O153" s="32">
        <f>IF(MAIN_TABLE[[#This Row],[Supplier State]]=MAIN_TABLE[[#This Row],[Destination State Name]],0,MAIN_TABLE[[#This Row],[Taxable Value]]*MAIN_TABLE[[#This Row],[GST Rate]])</f>
        <v>18525.077999999998</v>
      </c>
      <c r="P153" s="32">
        <f>IF(MAIN_TABLE[[#This Row],[Supplier State]]&lt;&gt;MAIN_TABLE[[#This Row],[Destination State Name]],0,(MAIN_TABLE[[#This Row],[Taxable Value]]*MAIN_TABLE[[#This Row],[GST Rate]])/2)</f>
        <v>0</v>
      </c>
      <c r="Q153" s="32">
        <f>IF(MAIN_TABLE[[#This Row],[Supplier State]]&lt;&gt;MAIN_TABLE[[#This Row],[Destination State Name]],0,(MAIN_TABLE[[#This Row],[Taxable Value]]*MAIN_TABLE[[#This Row],[GST Rate]])/2)</f>
        <v>0</v>
      </c>
      <c r="R153" s="33">
        <f>SUM(MAIN_TABLE[[#This Row],[IGST]:[SGST]])</f>
        <v>18525.077999999998</v>
      </c>
      <c r="S15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53" s="32" t="str">
        <f>IFERROR(VLOOKUP(MAIN_TABLE[[#This Row],[GST Number]],Backend!L:M,2,),"")</f>
        <v>RAJ RAJESHWARI SALES &amp; SERVICES</v>
      </c>
    </row>
    <row r="154" spans="1:20" x14ac:dyDescent="0.3">
      <c r="A154" s="18" t="s">
        <v>8</v>
      </c>
      <c r="B154" s="1" t="s">
        <v>11</v>
      </c>
      <c r="C154" s="2">
        <v>1008</v>
      </c>
      <c r="D154" s="3">
        <v>44177</v>
      </c>
      <c r="E154" s="4" t="s">
        <v>10</v>
      </c>
      <c r="F154" s="1">
        <v>1706</v>
      </c>
      <c r="G154" s="5">
        <v>85.300000000000011</v>
      </c>
      <c r="H154" s="29">
        <f>VLOOKUP(MAIN_TABLE[[#This Row],[Product Code]],Prod_Master[[#All],[Product Code]:[PRICE]],4,)</f>
        <v>0.12</v>
      </c>
      <c r="I154" s="30">
        <f>VLOOKUP(MAIN_TABLE[[#This Row],[Product Code]],Prod_Master[[#All],[Product Code]:[PRICE]],5,)</f>
        <v>90</v>
      </c>
      <c r="J154" s="30">
        <f t="shared" si="4"/>
        <v>153540</v>
      </c>
      <c r="K154" s="30">
        <f>MAIN_TABLE[[#This Row],[Sales (Before Tax)]]-MAIN_TABLE[[#This Row],[Discount]]</f>
        <v>153454.70000000001</v>
      </c>
      <c r="L154" s="31">
        <f>VLOOKUP(MAIN_TABLE[[#This Row],[Product Code]],Prod_Master[[#All],[Product Code]:[PRICE]],3,)</f>
        <v>4975</v>
      </c>
      <c r="M154" s="32" t="str">
        <f>VLOOKUP(MAIN_TABLE[[#This Row],[Product Code]],Prod_Master[[#All],[Product Code]:[PRICE]],2,)</f>
        <v>Soap</v>
      </c>
      <c r="N154" s="32" t="str">
        <f>IF(ISBLANK(MAIN_TABLE[[#This Row],[GST Number]]),"No GST Number Available",VLOOKUP(LEFT(MAIN_TABLE[[#This Row],[GST Number]],2)*1,Table1[],2,))</f>
        <v>WEST BENGAL</v>
      </c>
      <c r="O154" s="32">
        <f>IF(MAIN_TABLE[[#This Row],[Supplier State]]=MAIN_TABLE[[#This Row],[Destination State Name]],0,MAIN_TABLE[[#This Row],[Taxable Value]]*MAIN_TABLE[[#This Row],[GST Rate]])</f>
        <v>18414.564000000002</v>
      </c>
      <c r="P154" s="32">
        <f>IF(MAIN_TABLE[[#This Row],[Supplier State]]&lt;&gt;MAIN_TABLE[[#This Row],[Destination State Name]],0,(MAIN_TABLE[[#This Row],[Taxable Value]]*MAIN_TABLE[[#This Row],[GST Rate]])/2)</f>
        <v>0</v>
      </c>
      <c r="Q154" s="32">
        <f>IF(MAIN_TABLE[[#This Row],[Supplier State]]&lt;&gt;MAIN_TABLE[[#This Row],[Destination State Name]],0,(MAIN_TABLE[[#This Row],[Taxable Value]]*MAIN_TABLE[[#This Row],[GST Rate]])/2)</f>
        <v>0</v>
      </c>
      <c r="R154" s="33">
        <f>SUM(MAIN_TABLE[[#This Row],[IGST]:[SGST]])</f>
        <v>18414.564000000002</v>
      </c>
      <c r="S15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54" s="32" t="str">
        <f>IFERROR(VLOOKUP(MAIN_TABLE[[#This Row],[GST Number]],Backend!L:M,2,),"")</f>
        <v>COMPAC INDUSTRIES INDIA LIMITED</v>
      </c>
    </row>
    <row r="155" spans="1:20" x14ac:dyDescent="0.3">
      <c r="A155" s="18" t="s">
        <v>8</v>
      </c>
      <c r="B155" s="1" t="s">
        <v>12</v>
      </c>
      <c r="C155" s="2">
        <v>1001</v>
      </c>
      <c r="D155" s="3">
        <v>43831</v>
      </c>
      <c r="E155" s="4" t="s">
        <v>10</v>
      </c>
      <c r="F155" s="1">
        <v>2434.5</v>
      </c>
      <c r="G155" s="5">
        <v>121.72500000000001</v>
      </c>
      <c r="H155" s="29">
        <f>VLOOKUP(MAIN_TABLE[[#This Row],[Product Code]],Prod_Master[[#All],[Product Code]:[PRICE]],4,)</f>
        <v>0.12</v>
      </c>
      <c r="I155" s="30">
        <f>VLOOKUP(MAIN_TABLE[[#This Row],[Product Code]],Prod_Master[[#All],[Product Code]:[PRICE]],5,)</f>
        <v>45</v>
      </c>
      <c r="J155" s="30">
        <f t="shared" si="4"/>
        <v>109552.5</v>
      </c>
      <c r="K155" s="30">
        <f>MAIN_TABLE[[#This Row],[Sales (Before Tax)]]-MAIN_TABLE[[#This Row],[Discount]]</f>
        <v>109430.77499999999</v>
      </c>
      <c r="L155" s="31">
        <f>VLOOKUP(MAIN_TABLE[[#This Row],[Product Code]],Prod_Master[[#All],[Product Code]:[PRICE]],3,)</f>
        <v>5542</v>
      </c>
      <c r="M155" s="32" t="str">
        <f>VLOOKUP(MAIN_TABLE[[#This Row],[Product Code]],Prod_Master[[#All],[Product Code]:[PRICE]],2,)</f>
        <v>Oil</v>
      </c>
      <c r="N155" s="32" t="str">
        <f>IF(ISBLANK(MAIN_TABLE[[#This Row],[GST Number]]),"No GST Number Available",VLOOKUP(LEFT(MAIN_TABLE[[#This Row],[GST Number]],2)*1,Table1[],2,))</f>
        <v>ARUNACHAL PRADESH</v>
      </c>
      <c r="O155" s="32">
        <f>IF(MAIN_TABLE[[#This Row],[Supplier State]]=MAIN_TABLE[[#This Row],[Destination State Name]],0,MAIN_TABLE[[#This Row],[Taxable Value]]*MAIN_TABLE[[#This Row],[GST Rate]])</f>
        <v>13131.692999999999</v>
      </c>
      <c r="P155" s="32">
        <f>IF(MAIN_TABLE[[#This Row],[Supplier State]]&lt;&gt;MAIN_TABLE[[#This Row],[Destination State Name]],0,(MAIN_TABLE[[#This Row],[Taxable Value]]*MAIN_TABLE[[#This Row],[GST Rate]])/2)</f>
        <v>0</v>
      </c>
      <c r="Q155" s="32">
        <f>IF(MAIN_TABLE[[#This Row],[Supplier State]]&lt;&gt;MAIN_TABLE[[#This Row],[Destination State Name]],0,(MAIN_TABLE[[#This Row],[Taxable Value]]*MAIN_TABLE[[#This Row],[GST Rate]])/2)</f>
        <v>0</v>
      </c>
      <c r="R155" s="33">
        <f>SUM(MAIN_TABLE[[#This Row],[IGST]:[SGST]])</f>
        <v>13131.692999999999</v>
      </c>
      <c r="S15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55" s="32" t="str">
        <f>IFERROR(VLOOKUP(MAIN_TABLE[[#This Row],[GST Number]],Backend!L:M,2,),"")</f>
        <v>HIND VALVES</v>
      </c>
    </row>
    <row r="156" spans="1:20" x14ac:dyDescent="0.3">
      <c r="A156" s="18" t="s">
        <v>8</v>
      </c>
      <c r="B156" s="1" t="s">
        <v>13</v>
      </c>
      <c r="C156" s="2">
        <v>1310</v>
      </c>
      <c r="D156" s="3">
        <v>43893</v>
      </c>
      <c r="E156" s="4" t="s">
        <v>10</v>
      </c>
      <c r="F156" s="1">
        <v>1774</v>
      </c>
      <c r="G156" s="5">
        <v>88.7</v>
      </c>
      <c r="H156" s="29">
        <f>VLOOKUP(MAIN_TABLE[[#This Row],[Product Code]],Prod_Master[[#All],[Product Code]:[PRICE]],4,)</f>
        <v>0.12</v>
      </c>
      <c r="I156" s="30">
        <f>VLOOKUP(MAIN_TABLE[[#This Row],[Product Code]],Prod_Master[[#All],[Product Code]:[PRICE]],5,)</f>
        <v>140</v>
      </c>
      <c r="J156" s="30">
        <f t="shared" si="4"/>
        <v>248360</v>
      </c>
      <c r="K156" s="30">
        <f>MAIN_TABLE[[#This Row],[Sales (Before Tax)]]-MAIN_TABLE[[#This Row],[Discount]]</f>
        <v>248271.3</v>
      </c>
      <c r="L156" s="31">
        <f>VLOOKUP(MAIN_TABLE[[#This Row],[Product Code]],Prod_Master[[#All],[Product Code]:[PRICE]],3,)</f>
        <v>5632</v>
      </c>
      <c r="M156" s="32" t="str">
        <f>VLOOKUP(MAIN_TABLE[[#This Row],[Product Code]],Prod_Master[[#All],[Product Code]:[PRICE]],2,)</f>
        <v>Shampoo</v>
      </c>
      <c r="N156" s="32" t="str">
        <f>IF(ISBLANK(MAIN_TABLE[[#This Row],[GST Number]]),"No GST Number Available",VLOOKUP(LEFT(MAIN_TABLE[[#This Row],[GST Number]],2)*1,Table1[],2,))</f>
        <v>ASSAM</v>
      </c>
      <c r="O156" s="32">
        <f>IF(MAIN_TABLE[[#This Row],[Supplier State]]=MAIN_TABLE[[#This Row],[Destination State Name]],0,MAIN_TABLE[[#This Row],[Taxable Value]]*MAIN_TABLE[[#This Row],[GST Rate]])</f>
        <v>29792.555999999997</v>
      </c>
      <c r="P156" s="32">
        <f>IF(MAIN_TABLE[[#This Row],[Supplier State]]&lt;&gt;MAIN_TABLE[[#This Row],[Destination State Name]],0,(MAIN_TABLE[[#This Row],[Taxable Value]]*MAIN_TABLE[[#This Row],[GST Rate]])/2)</f>
        <v>0</v>
      </c>
      <c r="Q156" s="32">
        <f>IF(MAIN_TABLE[[#This Row],[Supplier State]]&lt;&gt;MAIN_TABLE[[#This Row],[Destination State Name]],0,(MAIN_TABLE[[#This Row],[Taxable Value]]*MAIN_TABLE[[#This Row],[GST Rate]])/2)</f>
        <v>0</v>
      </c>
      <c r="R156" s="33">
        <f>SUM(MAIN_TABLE[[#This Row],[IGST]:[SGST]])</f>
        <v>29792.555999999997</v>
      </c>
      <c r="S15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56" s="32" t="str">
        <f>IFERROR(VLOOKUP(MAIN_TABLE[[#This Row],[GST Number]],Backend!L:M,2,),"")</f>
        <v>CHADHA  INDUSTRIES  PRIVATE  LIMITED</v>
      </c>
    </row>
    <row r="157" spans="1:20" x14ac:dyDescent="0.3">
      <c r="A157" s="18" t="s">
        <v>8</v>
      </c>
      <c r="B157" s="1" t="s">
        <v>14</v>
      </c>
      <c r="C157" s="2">
        <v>1001</v>
      </c>
      <c r="D157" s="3">
        <v>43988</v>
      </c>
      <c r="E157" s="4" t="s">
        <v>10</v>
      </c>
      <c r="F157" s="1">
        <v>1901</v>
      </c>
      <c r="G157" s="5">
        <v>95.050000000000011</v>
      </c>
      <c r="H157" s="29">
        <f>VLOOKUP(MAIN_TABLE[[#This Row],[Product Code]],Prod_Master[[#All],[Product Code]:[PRICE]],4,)</f>
        <v>0.12</v>
      </c>
      <c r="I157" s="30">
        <f>VLOOKUP(MAIN_TABLE[[#This Row],[Product Code]],Prod_Master[[#All],[Product Code]:[PRICE]],5,)</f>
        <v>45</v>
      </c>
      <c r="J157" s="30">
        <f t="shared" si="4"/>
        <v>85545</v>
      </c>
      <c r="K157" s="30">
        <f>MAIN_TABLE[[#This Row],[Sales (Before Tax)]]-MAIN_TABLE[[#This Row],[Discount]]</f>
        <v>85449.95</v>
      </c>
      <c r="L157" s="31">
        <f>VLOOKUP(MAIN_TABLE[[#This Row],[Product Code]],Prod_Master[[#All],[Product Code]:[PRICE]],3,)</f>
        <v>5542</v>
      </c>
      <c r="M157" s="32" t="str">
        <f>VLOOKUP(MAIN_TABLE[[#This Row],[Product Code]],Prod_Master[[#All],[Product Code]:[PRICE]],2,)</f>
        <v>Oil</v>
      </c>
      <c r="N157" s="32" t="str">
        <f>IF(ISBLANK(MAIN_TABLE[[#This Row],[GST Number]]),"No GST Number Available",VLOOKUP(LEFT(MAIN_TABLE[[#This Row],[GST Number]],2)*1,Table1[],2,))</f>
        <v>BIHAR</v>
      </c>
      <c r="O157" s="32">
        <f>IF(MAIN_TABLE[[#This Row],[Supplier State]]=MAIN_TABLE[[#This Row],[Destination State Name]],0,MAIN_TABLE[[#This Row],[Taxable Value]]*MAIN_TABLE[[#This Row],[GST Rate]])</f>
        <v>0</v>
      </c>
      <c r="P157" s="32">
        <f>IF(MAIN_TABLE[[#This Row],[Supplier State]]&lt;&gt;MAIN_TABLE[[#This Row],[Destination State Name]],0,(MAIN_TABLE[[#This Row],[Taxable Value]]*MAIN_TABLE[[#This Row],[GST Rate]])/2)</f>
        <v>5126.9969999999994</v>
      </c>
      <c r="Q157" s="32">
        <f>IF(MAIN_TABLE[[#This Row],[Supplier State]]&lt;&gt;MAIN_TABLE[[#This Row],[Destination State Name]],0,(MAIN_TABLE[[#This Row],[Taxable Value]]*MAIN_TABLE[[#This Row],[GST Rate]])/2)</f>
        <v>5126.9969999999994</v>
      </c>
      <c r="R157" s="33">
        <f>SUM(MAIN_TABLE[[#This Row],[IGST]:[SGST]])</f>
        <v>10253.993999999999</v>
      </c>
      <c r="S15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57" s="32" t="str">
        <f>IFERROR(VLOOKUP(MAIN_TABLE[[#This Row],[GST Number]],Backend!L:M,2,),"")</f>
        <v>PRABHA ELECTRONICS PVT. LTD.</v>
      </c>
    </row>
    <row r="158" spans="1:20" x14ac:dyDescent="0.3">
      <c r="A158" s="18" t="s">
        <v>8</v>
      </c>
      <c r="B158" s="1" t="s">
        <v>15</v>
      </c>
      <c r="C158" s="2">
        <v>1210</v>
      </c>
      <c r="D158" s="3">
        <v>43988</v>
      </c>
      <c r="E158" s="4" t="s">
        <v>10</v>
      </c>
      <c r="F158" s="1">
        <v>689</v>
      </c>
      <c r="G158" s="5">
        <v>34.450000000000003</v>
      </c>
      <c r="H158" s="29">
        <f>VLOOKUP(MAIN_TABLE[[#This Row],[Product Code]],Prod_Master[[#All],[Product Code]:[PRICE]],4,)</f>
        <v>0.12</v>
      </c>
      <c r="I158" s="30">
        <f>VLOOKUP(MAIN_TABLE[[#This Row],[Product Code]],Prod_Master[[#All],[Product Code]:[PRICE]],5,)</f>
        <v>120</v>
      </c>
      <c r="J158" s="30">
        <f t="shared" si="4"/>
        <v>82680</v>
      </c>
      <c r="K158" s="30">
        <f>MAIN_TABLE[[#This Row],[Sales (Before Tax)]]-MAIN_TABLE[[#This Row],[Discount]]</f>
        <v>82645.55</v>
      </c>
      <c r="L158" s="31">
        <f>VLOOKUP(MAIN_TABLE[[#This Row],[Product Code]],Prod_Master[[#All],[Product Code]:[PRICE]],3,)</f>
        <v>5524</v>
      </c>
      <c r="M158" s="32" t="str">
        <f>VLOOKUP(MAIN_TABLE[[#This Row],[Product Code]],Prod_Master[[#All],[Product Code]:[PRICE]],2,)</f>
        <v>Juice</v>
      </c>
      <c r="N158" s="32" t="str">
        <f>IF(ISBLANK(MAIN_TABLE[[#This Row],[GST Number]]),"No GST Number Available",VLOOKUP(LEFT(MAIN_TABLE[[#This Row],[GST Number]],2)*1,Table1[],2,))</f>
        <v>CHATTISGARH</v>
      </c>
      <c r="O158" s="32">
        <f>IF(MAIN_TABLE[[#This Row],[Supplier State]]=MAIN_TABLE[[#This Row],[Destination State Name]],0,MAIN_TABLE[[#This Row],[Taxable Value]]*MAIN_TABLE[[#This Row],[GST Rate]])</f>
        <v>9917.4660000000003</v>
      </c>
      <c r="P158" s="32">
        <f>IF(MAIN_TABLE[[#This Row],[Supplier State]]&lt;&gt;MAIN_TABLE[[#This Row],[Destination State Name]],0,(MAIN_TABLE[[#This Row],[Taxable Value]]*MAIN_TABLE[[#This Row],[GST Rate]])/2)</f>
        <v>0</v>
      </c>
      <c r="Q158" s="32">
        <f>IF(MAIN_TABLE[[#This Row],[Supplier State]]&lt;&gt;MAIN_TABLE[[#This Row],[Destination State Name]],0,(MAIN_TABLE[[#This Row],[Taxable Value]]*MAIN_TABLE[[#This Row],[GST Rate]])/2)</f>
        <v>0</v>
      </c>
      <c r="R158" s="33">
        <f>SUM(MAIN_TABLE[[#This Row],[IGST]:[SGST]])</f>
        <v>9917.4660000000003</v>
      </c>
      <c r="S15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58" s="32" t="str">
        <f>IFERROR(VLOOKUP(MAIN_TABLE[[#This Row],[GST Number]],Backend!L:M,2,),"")</f>
        <v>CORRSONIC ENGG. &amp; NDT SERVICES</v>
      </c>
    </row>
    <row r="159" spans="1:20" x14ac:dyDescent="0.3">
      <c r="A159" s="18" t="s">
        <v>8</v>
      </c>
      <c r="B159" s="1" t="s">
        <v>240</v>
      </c>
      <c r="C159" s="2">
        <v>1210</v>
      </c>
      <c r="D159" s="3">
        <v>43988</v>
      </c>
      <c r="E159" s="4" t="s">
        <v>10</v>
      </c>
      <c r="F159" s="1">
        <v>1570</v>
      </c>
      <c r="G159" s="5">
        <v>78.5</v>
      </c>
      <c r="H159" s="29">
        <f>VLOOKUP(MAIN_TABLE[[#This Row],[Product Code]],Prod_Master[[#All],[Product Code]:[PRICE]],4,)</f>
        <v>0.12</v>
      </c>
      <c r="I159" s="30">
        <f>VLOOKUP(MAIN_TABLE[[#This Row],[Product Code]],Prod_Master[[#All],[Product Code]:[PRICE]],5,)</f>
        <v>120</v>
      </c>
      <c r="J159" s="30">
        <f t="shared" si="4"/>
        <v>188400</v>
      </c>
      <c r="K159" s="30">
        <f>MAIN_TABLE[[#This Row],[Sales (Before Tax)]]-MAIN_TABLE[[#This Row],[Discount]]</f>
        <v>188321.5</v>
      </c>
      <c r="L159" s="31">
        <f>VLOOKUP(MAIN_TABLE[[#This Row],[Product Code]],Prod_Master[[#All],[Product Code]:[PRICE]],3,)</f>
        <v>5524</v>
      </c>
      <c r="M159" s="32" t="str">
        <f>VLOOKUP(MAIN_TABLE[[#This Row],[Product Code]],Prod_Master[[#All],[Product Code]:[PRICE]],2,)</f>
        <v>Juice</v>
      </c>
      <c r="N159" s="32" t="str">
        <f>IF(ISBLANK(MAIN_TABLE[[#This Row],[GST Number]]),"No GST Number Available",VLOOKUP(LEFT(MAIN_TABLE[[#This Row],[GST Number]],2)*1,Table1[],2,))</f>
        <v>DADRA AND NAGAR HAVELI AND DAMAN AND DIU (NEWLY MERGED UT)</v>
      </c>
      <c r="O159" s="32">
        <f>IF(MAIN_TABLE[[#This Row],[Supplier State]]=MAIN_TABLE[[#This Row],[Destination State Name]],0,MAIN_TABLE[[#This Row],[Taxable Value]]*MAIN_TABLE[[#This Row],[GST Rate]])</f>
        <v>22598.579999999998</v>
      </c>
      <c r="P159" s="32">
        <f>IF(MAIN_TABLE[[#This Row],[Supplier State]]&lt;&gt;MAIN_TABLE[[#This Row],[Destination State Name]],0,(MAIN_TABLE[[#This Row],[Taxable Value]]*MAIN_TABLE[[#This Row],[GST Rate]])/2)</f>
        <v>0</v>
      </c>
      <c r="Q159" s="32">
        <f>IF(MAIN_TABLE[[#This Row],[Supplier State]]&lt;&gt;MAIN_TABLE[[#This Row],[Destination State Name]],0,(MAIN_TABLE[[#This Row],[Taxable Value]]*MAIN_TABLE[[#This Row],[GST Rate]])/2)</f>
        <v>0</v>
      </c>
      <c r="R159" s="33">
        <f>SUM(MAIN_TABLE[[#This Row],[IGST]:[SGST]])</f>
        <v>22598.579999999998</v>
      </c>
      <c r="S15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59" s="32" t="str">
        <f>IFERROR(VLOOKUP(MAIN_TABLE[[#This Row],[GST Number]],Backend!L:M,2,),"")</f>
        <v>RELIANCE RETAIL LIMITED</v>
      </c>
    </row>
    <row r="160" spans="1:20" x14ac:dyDescent="0.3">
      <c r="A160" s="18" t="s">
        <v>8</v>
      </c>
      <c r="B160" s="1" t="s">
        <v>16</v>
      </c>
      <c r="C160" s="2">
        <v>1008</v>
      </c>
      <c r="D160" s="3">
        <v>44019</v>
      </c>
      <c r="E160" s="4" t="s">
        <v>10</v>
      </c>
      <c r="F160" s="1">
        <v>1369.5</v>
      </c>
      <c r="G160" s="5">
        <v>68.475000000000009</v>
      </c>
      <c r="H160" s="29">
        <f>VLOOKUP(MAIN_TABLE[[#This Row],[Product Code]],Prod_Master[[#All],[Product Code]:[PRICE]],4,)</f>
        <v>0.12</v>
      </c>
      <c r="I160" s="30">
        <f>VLOOKUP(MAIN_TABLE[[#This Row],[Product Code]],Prod_Master[[#All],[Product Code]:[PRICE]],5,)</f>
        <v>90</v>
      </c>
      <c r="J160" s="30">
        <f t="shared" si="4"/>
        <v>123255</v>
      </c>
      <c r="K160" s="30">
        <f>MAIN_TABLE[[#This Row],[Sales (Before Tax)]]-MAIN_TABLE[[#This Row],[Discount]]</f>
        <v>123186.52499999999</v>
      </c>
      <c r="L160" s="31">
        <f>VLOOKUP(MAIN_TABLE[[#This Row],[Product Code]],Prod_Master[[#All],[Product Code]:[PRICE]],3,)</f>
        <v>4975</v>
      </c>
      <c r="M160" s="32" t="str">
        <f>VLOOKUP(MAIN_TABLE[[#This Row],[Product Code]],Prod_Master[[#All],[Product Code]:[PRICE]],2,)</f>
        <v>Soap</v>
      </c>
      <c r="N160" s="32" t="str">
        <f>IF(ISBLANK(MAIN_TABLE[[#This Row],[GST Number]]),"No GST Number Available",VLOOKUP(LEFT(MAIN_TABLE[[#This Row],[GST Number]],2)*1,Table1[],2,))</f>
        <v>MADHYA PRADESH</v>
      </c>
      <c r="O160" s="32">
        <f>IF(MAIN_TABLE[[#This Row],[Supplier State]]=MAIN_TABLE[[#This Row],[Destination State Name]],0,MAIN_TABLE[[#This Row],[Taxable Value]]*MAIN_TABLE[[#This Row],[GST Rate]])</f>
        <v>14782.382999999998</v>
      </c>
      <c r="P160" s="32">
        <f>IF(MAIN_TABLE[[#This Row],[Supplier State]]&lt;&gt;MAIN_TABLE[[#This Row],[Destination State Name]],0,(MAIN_TABLE[[#This Row],[Taxable Value]]*MAIN_TABLE[[#This Row],[GST Rate]])/2)</f>
        <v>0</v>
      </c>
      <c r="Q160" s="32">
        <f>IF(MAIN_TABLE[[#This Row],[Supplier State]]&lt;&gt;MAIN_TABLE[[#This Row],[Destination State Name]],0,(MAIN_TABLE[[#This Row],[Taxable Value]]*MAIN_TABLE[[#This Row],[GST Rate]])/2)</f>
        <v>0</v>
      </c>
      <c r="R160" s="33">
        <f>SUM(MAIN_TABLE[[#This Row],[IGST]:[SGST]])</f>
        <v>14782.382999999998</v>
      </c>
      <c r="S16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60" s="32" t="str">
        <f>IFERROR(VLOOKUP(MAIN_TABLE[[#This Row],[GST Number]],Backend!L:M,2,),"")</f>
        <v>PROFESSIONAL TRADERS</v>
      </c>
    </row>
    <row r="161" spans="1:20" x14ac:dyDescent="0.3">
      <c r="A161" s="18" t="s">
        <v>8</v>
      </c>
      <c r="B161" s="1" t="s">
        <v>17</v>
      </c>
      <c r="C161" s="2">
        <v>1210</v>
      </c>
      <c r="D161" s="3">
        <v>44114</v>
      </c>
      <c r="E161" s="4" t="s">
        <v>10</v>
      </c>
      <c r="F161" s="1">
        <v>2009</v>
      </c>
      <c r="G161" s="5">
        <v>100.45</v>
      </c>
      <c r="H161" s="29">
        <f>VLOOKUP(MAIN_TABLE[[#This Row],[Product Code]],Prod_Master[[#All],[Product Code]:[PRICE]],4,)</f>
        <v>0.12</v>
      </c>
      <c r="I161" s="30">
        <f>VLOOKUP(MAIN_TABLE[[#This Row],[Product Code]],Prod_Master[[#All],[Product Code]:[PRICE]],5,)</f>
        <v>120</v>
      </c>
      <c r="J161" s="30">
        <f t="shared" si="4"/>
        <v>241080</v>
      </c>
      <c r="K161" s="30">
        <f>MAIN_TABLE[[#This Row],[Sales (Before Tax)]]-MAIN_TABLE[[#This Row],[Discount]]</f>
        <v>240979.55</v>
      </c>
      <c r="L161" s="31">
        <f>VLOOKUP(MAIN_TABLE[[#This Row],[Product Code]],Prod_Master[[#All],[Product Code]:[PRICE]],3,)</f>
        <v>5524</v>
      </c>
      <c r="M161" s="32" t="str">
        <f>VLOOKUP(MAIN_TABLE[[#This Row],[Product Code]],Prod_Master[[#All],[Product Code]:[PRICE]],2,)</f>
        <v>Juice</v>
      </c>
      <c r="N161" s="32" t="str">
        <f>IF(ISBLANK(MAIN_TABLE[[#This Row],[GST Number]]),"No GST Number Available",VLOOKUP(LEFT(MAIN_TABLE[[#This Row],[GST Number]],2)*1,Table1[],2,))</f>
        <v>ODISHA</v>
      </c>
      <c r="O161" s="32">
        <f>IF(MAIN_TABLE[[#This Row],[Supplier State]]=MAIN_TABLE[[#This Row],[Destination State Name]],0,MAIN_TABLE[[#This Row],[Taxable Value]]*MAIN_TABLE[[#This Row],[GST Rate]])</f>
        <v>28917.545999999998</v>
      </c>
      <c r="P161" s="32">
        <f>IF(MAIN_TABLE[[#This Row],[Supplier State]]&lt;&gt;MAIN_TABLE[[#This Row],[Destination State Name]],0,(MAIN_TABLE[[#This Row],[Taxable Value]]*MAIN_TABLE[[#This Row],[GST Rate]])/2)</f>
        <v>0</v>
      </c>
      <c r="Q161" s="32">
        <f>IF(MAIN_TABLE[[#This Row],[Supplier State]]&lt;&gt;MAIN_TABLE[[#This Row],[Destination State Name]],0,(MAIN_TABLE[[#This Row],[Taxable Value]]*MAIN_TABLE[[#This Row],[GST Rate]])/2)</f>
        <v>0</v>
      </c>
      <c r="R161" s="33">
        <f>SUM(MAIN_TABLE[[#This Row],[IGST]:[SGST]])</f>
        <v>28917.545999999998</v>
      </c>
      <c r="S16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61" s="32" t="str">
        <f>IFERROR(VLOOKUP(MAIN_TABLE[[#This Row],[GST Number]],Backend!L:M,2,),"")</f>
        <v>N.M.ENTERPRISES</v>
      </c>
    </row>
    <row r="162" spans="1:20" x14ac:dyDescent="0.3">
      <c r="A162" s="18" t="s">
        <v>8</v>
      </c>
      <c r="B162" s="1" t="s">
        <v>18</v>
      </c>
      <c r="C162" s="2">
        <v>1210</v>
      </c>
      <c r="D162" s="3">
        <v>44114</v>
      </c>
      <c r="E162" s="4" t="s">
        <v>10</v>
      </c>
      <c r="F162" s="1">
        <v>1945</v>
      </c>
      <c r="G162" s="5">
        <v>97.25</v>
      </c>
      <c r="H162" s="29">
        <f>VLOOKUP(MAIN_TABLE[[#This Row],[Product Code]],Prod_Master[[#All],[Product Code]:[PRICE]],4,)</f>
        <v>0.12</v>
      </c>
      <c r="I162" s="30">
        <f>VLOOKUP(MAIN_TABLE[[#This Row],[Product Code]],Prod_Master[[#All],[Product Code]:[PRICE]],5,)</f>
        <v>120</v>
      </c>
      <c r="J162" s="30">
        <f t="shared" si="4"/>
        <v>233400</v>
      </c>
      <c r="K162" s="30">
        <f>MAIN_TABLE[[#This Row],[Sales (Before Tax)]]-MAIN_TABLE[[#This Row],[Discount]]</f>
        <v>233302.75</v>
      </c>
      <c r="L162" s="31">
        <f>VLOOKUP(MAIN_TABLE[[#This Row],[Product Code]],Prod_Master[[#All],[Product Code]:[PRICE]],3,)</f>
        <v>5524</v>
      </c>
      <c r="M162" s="32" t="str">
        <f>VLOOKUP(MAIN_TABLE[[#This Row],[Product Code]],Prod_Master[[#All],[Product Code]:[PRICE]],2,)</f>
        <v>Juice</v>
      </c>
      <c r="N162" s="32" t="str">
        <f>IF(ISBLANK(MAIN_TABLE[[#This Row],[GST Number]]),"No GST Number Available",VLOOKUP(LEFT(MAIN_TABLE[[#This Row],[GST Number]],2)*1,Table1[],2,))</f>
        <v>BIHAR</v>
      </c>
      <c r="O162" s="32">
        <f>IF(MAIN_TABLE[[#This Row],[Supplier State]]=MAIN_TABLE[[#This Row],[Destination State Name]],0,MAIN_TABLE[[#This Row],[Taxable Value]]*MAIN_TABLE[[#This Row],[GST Rate]])</f>
        <v>0</v>
      </c>
      <c r="P162" s="32">
        <f>IF(MAIN_TABLE[[#This Row],[Supplier State]]&lt;&gt;MAIN_TABLE[[#This Row],[Destination State Name]],0,(MAIN_TABLE[[#This Row],[Taxable Value]]*MAIN_TABLE[[#This Row],[GST Rate]])/2)</f>
        <v>13998.164999999999</v>
      </c>
      <c r="Q162" s="32">
        <f>IF(MAIN_TABLE[[#This Row],[Supplier State]]&lt;&gt;MAIN_TABLE[[#This Row],[Destination State Name]],0,(MAIN_TABLE[[#This Row],[Taxable Value]]*MAIN_TABLE[[#This Row],[GST Rate]])/2)</f>
        <v>13998.164999999999</v>
      </c>
      <c r="R162" s="33">
        <f>SUM(MAIN_TABLE[[#This Row],[IGST]:[SGST]])</f>
        <v>27996.329999999998</v>
      </c>
      <c r="S16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62" s="32" t="str">
        <f>IFERROR(VLOOKUP(MAIN_TABLE[[#This Row],[GST Number]],Backend!L:M,2,),"")</f>
        <v>UNITY CYLINDERS &amp; EQUIPMENTS PRIVATE LIMITED</v>
      </c>
    </row>
    <row r="163" spans="1:20" x14ac:dyDescent="0.3">
      <c r="A163" s="18" t="s">
        <v>8</v>
      </c>
      <c r="B163" s="1" t="s">
        <v>19</v>
      </c>
      <c r="C163" s="2">
        <v>1004</v>
      </c>
      <c r="D163" s="3">
        <v>44177</v>
      </c>
      <c r="E163" s="4" t="s">
        <v>10</v>
      </c>
      <c r="F163" s="1">
        <v>1287</v>
      </c>
      <c r="G163" s="5">
        <v>64.350000000000009</v>
      </c>
      <c r="H163" s="29">
        <f>VLOOKUP(MAIN_TABLE[[#This Row],[Product Code]],Prod_Master[[#All],[Product Code]:[PRICE]],4,)</f>
        <v>0.28000000000000003</v>
      </c>
      <c r="I163" s="30">
        <f>VLOOKUP(MAIN_TABLE[[#This Row],[Product Code]],Prod_Master[[#All],[Product Code]:[PRICE]],5,)</f>
        <v>80</v>
      </c>
      <c r="J163" s="30">
        <f t="shared" si="4"/>
        <v>102960</v>
      </c>
      <c r="K163" s="30">
        <f>MAIN_TABLE[[#This Row],[Sales (Before Tax)]]-MAIN_TABLE[[#This Row],[Discount]]</f>
        <v>102895.65</v>
      </c>
      <c r="L163" s="31">
        <f>VLOOKUP(MAIN_TABLE[[#This Row],[Product Code]],Prod_Master[[#All],[Product Code]:[PRICE]],3,)</f>
        <v>8462</v>
      </c>
      <c r="M163" s="32" t="str">
        <f>VLOOKUP(MAIN_TABLE[[#This Row],[Product Code]],Prod_Master[[#All],[Product Code]:[PRICE]],2,)</f>
        <v>Beverage</v>
      </c>
      <c r="N163" s="32" t="str">
        <f>IF(ISBLANK(MAIN_TABLE[[#This Row],[GST Number]]),"No GST Number Available",VLOOKUP(LEFT(MAIN_TABLE[[#This Row],[GST Number]],2)*1,Table1[],2,))</f>
        <v>ANDHRA PRADESH(BEFORE DIVISION)</v>
      </c>
      <c r="O163" s="32">
        <f>IF(MAIN_TABLE[[#This Row],[Supplier State]]=MAIN_TABLE[[#This Row],[Destination State Name]],0,MAIN_TABLE[[#This Row],[Taxable Value]]*MAIN_TABLE[[#This Row],[GST Rate]])</f>
        <v>28810.782000000003</v>
      </c>
      <c r="P163" s="32">
        <f>IF(MAIN_TABLE[[#This Row],[Supplier State]]&lt;&gt;MAIN_TABLE[[#This Row],[Destination State Name]],0,(MAIN_TABLE[[#This Row],[Taxable Value]]*MAIN_TABLE[[#This Row],[GST Rate]])/2)</f>
        <v>0</v>
      </c>
      <c r="Q163" s="32">
        <f>IF(MAIN_TABLE[[#This Row],[Supplier State]]&lt;&gt;MAIN_TABLE[[#This Row],[Destination State Name]],0,(MAIN_TABLE[[#This Row],[Taxable Value]]*MAIN_TABLE[[#This Row],[GST Rate]])/2)</f>
        <v>0</v>
      </c>
      <c r="R163" s="33">
        <f>SUM(MAIN_TABLE[[#This Row],[IGST]:[SGST]])</f>
        <v>28810.782000000003</v>
      </c>
      <c r="S16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63" s="32" t="str">
        <f>IFERROR(VLOOKUP(MAIN_TABLE[[#This Row],[GST Number]],Backend!L:M,2,),"")</f>
        <v>M/S AKASH INFOTECH</v>
      </c>
    </row>
    <row r="164" spans="1:20" x14ac:dyDescent="0.3">
      <c r="A164" s="18" t="s">
        <v>8</v>
      </c>
      <c r="B164" s="1" t="s">
        <v>31</v>
      </c>
      <c r="C164" s="2">
        <v>1008</v>
      </c>
      <c r="D164" s="3">
        <v>44177</v>
      </c>
      <c r="E164" s="4" t="s">
        <v>10</v>
      </c>
      <c r="F164" s="1">
        <v>1706</v>
      </c>
      <c r="G164" s="5">
        <v>85.300000000000011</v>
      </c>
      <c r="H164" s="29">
        <f>VLOOKUP(MAIN_TABLE[[#This Row],[Product Code]],Prod_Master[[#All],[Product Code]:[PRICE]],4,)</f>
        <v>0.12</v>
      </c>
      <c r="I164" s="30">
        <f>VLOOKUP(MAIN_TABLE[[#This Row],[Product Code]],Prod_Master[[#All],[Product Code]:[PRICE]],5,)</f>
        <v>90</v>
      </c>
      <c r="J164" s="30">
        <f t="shared" si="4"/>
        <v>153540</v>
      </c>
      <c r="K164" s="30">
        <f>MAIN_TABLE[[#This Row],[Sales (Before Tax)]]-MAIN_TABLE[[#This Row],[Discount]]</f>
        <v>153454.70000000001</v>
      </c>
      <c r="L164" s="31">
        <f>VLOOKUP(MAIN_TABLE[[#This Row],[Product Code]],Prod_Master[[#All],[Product Code]:[PRICE]],3,)</f>
        <v>4975</v>
      </c>
      <c r="M164" s="32" t="str">
        <f>VLOOKUP(MAIN_TABLE[[#This Row],[Product Code]],Prod_Master[[#All],[Product Code]:[PRICE]],2,)</f>
        <v>Soap</v>
      </c>
      <c r="N164" s="32" t="str">
        <f>IF(ISBLANK(MAIN_TABLE[[#This Row],[GST Number]]),"No GST Number Available",VLOOKUP(LEFT(MAIN_TABLE[[#This Row],[GST Number]],2)*1,Table1[],2,))</f>
        <v>MANIPUR</v>
      </c>
      <c r="O164" s="32">
        <f>IF(MAIN_TABLE[[#This Row],[Supplier State]]=MAIN_TABLE[[#This Row],[Destination State Name]],0,MAIN_TABLE[[#This Row],[Taxable Value]]*MAIN_TABLE[[#This Row],[GST Rate]])</f>
        <v>18414.564000000002</v>
      </c>
      <c r="P164" s="32">
        <f>IF(MAIN_TABLE[[#This Row],[Supplier State]]&lt;&gt;MAIN_TABLE[[#This Row],[Destination State Name]],0,(MAIN_TABLE[[#This Row],[Taxable Value]]*MAIN_TABLE[[#This Row],[GST Rate]])/2)</f>
        <v>0</v>
      </c>
      <c r="Q164" s="32">
        <f>IF(MAIN_TABLE[[#This Row],[Supplier State]]&lt;&gt;MAIN_TABLE[[#This Row],[Destination State Name]],0,(MAIN_TABLE[[#This Row],[Taxable Value]]*MAIN_TABLE[[#This Row],[GST Rate]])/2)</f>
        <v>0</v>
      </c>
      <c r="R164" s="33">
        <f>SUM(MAIN_TABLE[[#This Row],[IGST]:[SGST]])</f>
        <v>18414.564000000002</v>
      </c>
      <c r="S16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64" s="32" t="str">
        <f>IFERROR(VLOOKUP(MAIN_TABLE[[#This Row],[GST Number]],Backend!L:M,2,),"")</f>
        <v>SHANKAR NARAYAN SAHU</v>
      </c>
    </row>
    <row r="165" spans="1:20" x14ac:dyDescent="0.3">
      <c r="A165" s="18" t="s">
        <v>8</v>
      </c>
      <c r="B165" s="1" t="s">
        <v>32</v>
      </c>
      <c r="C165" s="2">
        <v>1310</v>
      </c>
      <c r="D165" s="3">
        <v>44114</v>
      </c>
      <c r="E165" s="4" t="s">
        <v>10</v>
      </c>
      <c r="F165" s="1">
        <v>2009</v>
      </c>
      <c r="G165" s="5">
        <v>100.45</v>
      </c>
      <c r="H165" s="29">
        <f>VLOOKUP(MAIN_TABLE[[#This Row],[Product Code]],Prod_Master[[#All],[Product Code]:[PRICE]],4,)</f>
        <v>0.12</v>
      </c>
      <c r="I165" s="30">
        <f>VLOOKUP(MAIN_TABLE[[#This Row],[Product Code]],Prod_Master[[#All],[Product Code]:[PRICE]],5,)</f>
        <v>140</v>
      </c>
      <c r="J165" s="30">
        <f t="shared" si="4"/>
        <v>281260</v>
      </c>
      <c r="K165" s="30">
        <f>MAIN_TABLE[[#This Row],[Sales (Before Tax)]]-MAIN_TABLE[[#This Row],[Discount]]</f>
        <v>281159.55</v>
      </c>
      <c r="L165" s="31">
        <f>VLOOKUP(MAIN_TABLE[[#This Row],[Product Code]],Prod_Master[[#All],[Product Code]:[PRICE]],3,)</f>
        <v>5632</v>
      </c>
      <c r="M165" s="32" t="str">
        <f>VLOOKUP(MAIN_TABLE[[#This Row],[Product Code]],Prod_Master[[#All],[Product Code]:[PRICE]],2,)</f>
        <v>Shampoo</v>
      </c>
      <c r="N165" s="32" t="str">
        <f>IF(ISBLANK(MAIN_TABLE[[#This Row],[GST Number]]),"No GST Number Available",VLOOKUP(LEFT(MAIN_TABLE[[#This Row],[GST Number]],2)*1,Table1[],2,))</f>
        <v>NAGALAND</v>
      </c>
      <c r="O165" s="32">
        <f>IF(MAIN_TABLE[[#This Row],[Supplier State]]=MAIN_TABLE[[#This Row],[Destination State Name]],0,MAIN_TABLE[[#This Row],[Taxable Value]]*MAIN_TABLE[[#This Row],[GST Rate]])</f>
        <v>33739.146000000001</v>
      </c>
      <c r="P165" s="32">
        <f>IF(MAIN_TABLE[[#This Row],[Supplier State]]&lt;&gt;MAIN_TABLE[[#This Row],[Destination State Name]],0,(MAIN_TABLE[[#This Row],[Taxable Value]]*MAIN_TABLE[[#This Row],[GST Rate]])/2)</f>
        <v>0</v>
      </c>
      <c r="Q165" s="32">
        <f>IF(MAIN_TABLE[[#This Row],[Supplier State]]&lt;&gt;MAIN_TABLE[[#This Row],[Destination State Name]],0,(MAIN_TABLE[[#This Row],[Taxable Value]]*MAIN_TABLE[[#This Row],[GST Rate]])/2)</f>
        <v>0</v>
      </c>
      <c r="R165" s="33">
        <f>SUM(MAIN_TABLE[[#This Row],[IGST]:[SGST]])</f>
        <v>33739.146000000001</v>
      </c>
      <c r="S16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65" s="32" t="str">
        <f>IFERROR(VLOOKUP(MAIN_TABLE[[#This Row],[GST Number]],Backend!L:M,2,),"")</f>
        <v>VARDHMAN TELE MARKETING</v>
      </c>
    </row>
    <row r="166" spans="1:20" x14ac:dyDescent="0.3">
      <c r="A166" s="18" t="s">
        <v>8</v>
      </c>
      <c r="B166" s="1" t="s">
        <v>33</v>
      </c>
      <c r="C166" s="2">
        <v>1001</v>
      </c>
      <c r="D166" s="3">
        <v>43863</v>
      </c>
      <c r="E166" s="4" t="s">
        <v>10</v>
      </c>
      <c r="F166" s="1">
        <v>2844</v>
      </c>
      <c r="G166" s="5">
        <v>142.20000000000002</v>
      </c>
      <c r="H166" s="29">
        <f>VLOOKUP(MAIN_TABLE[[#This Row],[Product Code]],Prod_Master[[#All],[Product Code]:[PRICE]],4,)</f>
        <v>0.12</v>
      </c>
      <c r="I166" s="30">
        <f>VLOOKUP(MAIN_TABLE[[#This Row],[Product Code]],Prod_Master[[#All],[Product Code]:[PRICE]],5,)</f>
        <v>45</v>
      </c>
      <c r="J166" s="30">
        <f t="shared" si="4"/>
        <v>127980</v>
      </c>
      <c r="K166" s="30">
        <f>MAIN_TABLE[[#This Row],[Sales (Before Tax)]]-MAIN_TABLE[[#This Row],[Discount]]</f>
        <v>127837.8</v>
      </c>
      <c r="L166" s="31">
        <f>VLOOKUP(MAIN_TABLE[[#This Row],[Product Code]],Prod_Master[[#All],[Product Code]:[PRICE]],3,)</f>
        <v>5542</v>
      </c>
      <c r="M166" s="32" t="str">
        <f>VLOOKUP(MAIN_TABLE[[#This Row],[Product Code]],Prod_Master[[#All],[Product Code]:[PRICE]],2,)</f>
        <v>Oil</v>
      </c>
      <c r="N166" s="32" t="str">
        <f>IF(ISBLANK(MAIN_TABLE[[#This Row],[GST Number]]),"No GST Number Available",VLOOKUP(LEFT(MAIN_TABLE[[#This Row],[GST Number]],2)*1,Table1[],2,))</f>
        <v>SIKKIM</v>
      </c>
      <c r="O166" s="32">
        <f>IF(MAIN_TABLE[[#This Row],[Supplier State]]=MAIN_TABLE[[#This Row],[Destination State Name]],0,MAIN_TABLE[[#This Row],[Taxable Value]]*MAIN_TABLE[[#This Row],[GST Rate]])</f>
        <v>15340.536</v>
      </c>
      <c r="P166" s="32">
        <f>IF(MAIN_TABLE[[#This Row],[Supplier State]]&lt;&gt;MAIN_TABLE[[#This Row],[Destination State Name]],0,(MAIN_TABLE[[#This Row],[Taxable Value]]*MAIN_TABLE[[#This Row],[GST Rate]])/2)</f>
        <v>0</v>
      </c>
      <c r="Q166" s="32">
        <f>IF(MAIN_TABLE[[#This Row],[Supplier State]]&lt;&gt;MAIN_TABLE[[#This Row],[Destination State Name]],0,(MAIN_TABLE[[#This Row],[Taxable Value]]*MAIN_TABLE[[#This Row],[GST Rate]])/2)</f>
        <v>0</v>
      </c>
      <c r="R166" s="33">
        <f>SUM(MAIN_TABLE[[#This Row],[IGST]:[SGST]])</f>
        <v>15340.536</v>
      </c>
      <c r="S16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66" s="32" t="str">
        <f>IFERROR(VLOOKUP(MAIN_TABLE[[#This Row],[GST Number]],Backend!L:M,2,),"")</f>
        <v>TRACTEBEL ENGINEERING PVT LTD</v>
      </c>
    </row>
    <row r="167" spans="1:20" x14ac:dyDescent="0.3">
      <c r="A167" s="18" t="s">
        <v>8</v>
      </c>
      <c r="B167" s="1" t="s">
        <v>34</v>
      </c>
      <c r="C167" s="2">
        <v>1210</v>
      </c>
      <c r="D167" s="3">
        <v>43925</v>
      </c>
      <c r="E167" s="4" t="s">
        <v>10</v>
      </c>
      <c r="F167" s="1">
        <v>1916</v>
      </c>
      <c r="G167" s="5">
        <v>95.800000000000011</v>
      </c>
      <c r="H167" s="29">
        <f>VLOOKUP(MAIN_TABLE[[#This Row],[Product Code]],Prod_Master[[#All],[Product Code]:[PRICE]],4,)</f>
        <v>0.12</v>
      </c>
      <c r="I167" s="30">
        <f>VLOOKUP(MAIN_TABLE[[#This Row],[Product Code]],Prod_Master[[#All],[Product Code]:[PRICE]],5,)</f>
        <v>120</v>
      </c>
      <c r="J167" s="30">
        <f t="shared" si="4"/>
        <v>229920</v>
      </c>
      <c r="K167" s="30">
        <f>MAIN_TABLE[[#This Row],[Sales (Before Tax)]]-MAIN_TABLE[[#This Row],[Discount]]</f>
        <v>229824.2</v>
      </c>
      <c r="L167" s="31">
        <f>VLOOKUP(MAIN_TABLE[[#This Row],[Product Code]],Prod_Master[[#All],[Product Code]:[PRICE]],3,)</f>
        <v>5524</v>
      </c>
      <c r="M167" s="32" t="str">
        <f>VLOOKUP(MAIN_TABLE[[#This Row],[Product Code]],Prod_Master[[#All],[Product Code]:[PRICE]],2,)</f>
        <v>Juice</v>
      </c>
      <c r="N167" s="32" t="str">
        <f>IF(ISBLANK(MAIN_TABLE[[#This Row],[GST Number]]),"No GST Number Available",VLOOKUP(LEFT(MAIN_TABLE[[#This Row],[GST Number]],2)*1,Table1[],2,))</f>
        <v>ODISHA</v>
      </c>
      <c r="O167" s="32">
        <f>IF(MAIN_TABLE[[#This Row],[Supplier State]]=MAIN_TABLE[[#This Row],[Destination State Name]],0,MAIN_TABLE[[#This Row],[Taxable Value]]*MAIN_TABLE[[#This Row],[GST Rate]])</f>
        <v>27578.903999999999</v>
      </c>
      <c r="P167" s="32">
        <f>IF(MAIN_TABLE[[#This Row],[Supplier State]]&lt;&gt;MAIN_TABLE[[#This Row],[Destination State Name]],0,(MAIN_TABLE[[#This Row],[Taxable Value]]*MAIN_TABLE[[#This Row],[GST Rate]])/2)</f>
        <v>0</v>
      </c>
      <c r="Q167" s="32">
        <f>IF(MAIN_TABLE[[#This Row],[Supplier State]]&lt;&gt;MAIN_TABLE[[#This Row],[Destination State Name]],0,(MAIN_TABLE[[#This Row],[Taxable Value]]*MAIN_TABLE[[#This Row],[GST Rate]])/2)</f>
        <v>0</v>
      </c>
      <c r="R167" s="33">
        <f>SUM(MAIN_TABLE[[#This Row],[IGST]:[SGST]])</f>
        <v>27578.903999999999</v>
      </c>
      <c r="S16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67" s="32" t="str">
        <f>IFERROR(VLOOKUP(MAIN_TABLE[[#This Row],[GST Number]],Backend!L:M,2,),"")</f>
        <v>KIM BAG HOUSE</v>
      </c>
    </row>
    <row r="168" spans="1:20" x14ac:dyDescent="0.3">
      <c r="A168" s="18" t="s">
        <v>8</v>
      </c>
      <c r="B168" s="1" t="s">
        <v>242</v>
      </c>
      <c r="C168" s="2">
        <v>1210</v>
      </c>
      <c r="D168" s="3">
        <v>43988</v>
      </c>
      <c r="E168" s="4" t="s">
        <v>10</v>
      </c>
      <c r="F168" s="1">
        <v>1570</v>
      </c>
      <c r="G168" s="5">
        <v>78.5</v>
      </c>
      <c r="H168" s="29">
        <f>VLOOKUP(MAIN_TABLE[[#This Row],[Product Code]],Prod_Master[[#All],[Product Code]:[PRICE]],4,)</f>
        <v>0.12</v>
      </c>
      <c r="I168" s="30">
        <f>VLOOKUP(MAIN_TABLE[[#This Row],[Product Code]],Prod_Master[[#All],[Product Code]:[PRICE]],5,)</f>
        <v>120</v>
      </c>
      <c r="J168" s="30">
        <f t="shared" si="4"/>
        <v>188400</v>
      </c>
      <c r="K168" s="30">
        <f>MAIN_TABLE[[#This Row],[Sales (Before Tax)]]-MAIN_TABLE[[#This Row],[Discount]]</f>
        <v>188321.5</v>
      </c>
      <c r="L168" s="31">
        <f>VLOOKUP(MAIN_TABLE[[#This Row],[Product Code]],Prod_Master[[#All],[Product Code]:[PRICE]],3,)</f>
        <v>5524</v>
      </c>
      <c r="M168" s="32" t="str">
        <f>VLOOKUP(MAIN_TABLE[[#This Row],[Product Code]],Prod_Master[[#All],[Product Code]:[PRICE]],2,)</f>
        <v>Juice</v>
      </c>
      <c r="N168" s="32" t="str">
        <f>IF(ISBLANK(MAIN_TABLE[[#This Row],[GST Number]]),"No GST Number Available",VLOOKUP(LEFT(MAIN_TABLE[[#This Row],[GST Number]],2)*1,Table1[],2,))</f>
        <v>DADRA AND NAGAR HAVELI AND DAMAN AND DIU (NEWLY MERGED UT)</v>
      </c>
      <c r="O168" s="32">
        <f>IF(MAIN_TABLE[[#This Row],[Supplier State]]=MAIN_TABLE[[#This Row],[Destination State Name]],0,MAIN_TABLE[[#This Row],[Taxable Value]]*MAIN_TABLE[[#This Row],[GST Rate]])</f>
        <v>22598.579999999998</v>
      </c>
      <c r="P168" s="32">
        <f>IF(MAIN_TABLE[[#This Row],[Supplier State]]&lt;&gt;MAIN_TABLE[[#This Row],[Destination State Name]],0,(MAIN_TABLE[[#This Row],[Taxable Value]]*MAIN_TABLE[[#This Row],[GST Rate]])/2)</f>
        <v>0</v>
      </c>
      <c r="Q168" s="32">
        <f>IF(MAIN_TABLE[[#This Row],[Supplier State]]&lt;&gt;MAIN_TABLE[[#This Row],[Destination State Name]],0,(MAIN_TABLE[[#This Row],[Taxable Value]]*MAIN_TABLE[[#This Row],[GST Rate]])/2)</f>
        <v>0</v>
      </c>
      <c r="R168" s="33">
        <f>SUM(MAIN_TABLE[[#This Row],[IGST]:[SGST]])</f>
        <v>22598.579999999998</v>
      </c>
      <c r="S16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68" s="32" t="str">
        <f>IFERROR(VLOOKUP(MAIN_TABLE[[#This Row],[GST Number]],Backend!L:M,2,),"")</f>
        <v>WM ENERGY AND LIGHTING PRIVATE LIMITED</v>
      </c>
    </row>
    <row r="169" spans="1:20" x14ac:dyDescent="0.3">
      <c r="A169" s="18" t="s">
        <v>8</v>
      </c>
      <c r="B169" s="1" t="s">
        <v>35</v>
      </c>
      <c r="C169" s="2">
        <v>1310</v>
      </c>
      <c r="D169" s="3">
        <v>44051</v>
      </c>
      <c r="E169" s="4" t="s">
        <v>10</v>
      </c>
      <c r="F169" s="1">
        <v>1874</v>
      </c>
      <c r="G169" s="5">
        <v>93.7</v>
      </c>
      <c r="H169" s="29">
        <f>VLOOKUP(MAIN_TABLE[[#This Row],[Product Code]],Prod_Master[[#All],[Product Code]:[PRICE]],4,)</f>
        <v>0.12</v>
      </c>
      <c r="I169" s="30">
        <f>VLOOKUP(MAIN_TABLE[[#This Row],[Product Code]],Prod_Master[[#All],[Product Code]:[PRICE]],5,)</f>
        <v>140</v>
      </c>
      <c r="J169" s="30">
        <f t="shared" si="4"/>
        <v>262360</v>
      </c>
      <c r="K169" s="30">
        <f>MAIN_TABLE[[#This Row],[Sales (Before Tax)]]-MAIN_TABLE[[#This Row],[Discount]]</f>
        <v>262266.3</v>
      </c>
      <c r="L169" s="31">
        <f>VLOOKUP(MAIN_TABLE[[#This Row],[Product Code]],Prod_Master[[#All],[Product Code]:[PRICE]],3,)</f>
        <v>5632</v>
      </c>
      <c r="M169" s="32" t="str">
        <f>VLOOKUP(MAIN_TABLE[[#This Row],[Product Code]],Prod_Master[[#All],[Product Code]:[PRICE]],2,)</f>
        <v>Shampoo</v>
      </c>
      <c r="N169" s="32" t="str">
        <f>IF(ISBLANK(MAIN_TABLE[[#This Row],[GST Number]]),"No GST Number Available",VLOOKUP(LEFT(MAIN_TABLE[[#This Row],[GST Number]],2)*1,Table1[],2,))</f>
        <v>GUJARAT</v>
      </c>
      <c r="O169" s="32">
        <f>IF(MAIN_TABLE[[#This Row],[Supplier State]]=MAIN_TABLE[[#This Row],[Destination State Name]],0,MAIN_TABLE[[#This Row],[Taxable Value]]*MAIN_TABLE[[#This Row],[GST Rate]])</f>
        <v>31471.955999999998</v>
      </c>
      <c r="P169" s="32">
        <f>IF(MAIN_TABLE[[#This Row],[Supplier State]]&lt;&gt;MAIN_TABLE[[#This Row],[Destination State Name]],0,(MAIN_TABLE[[#This Row],[Taxable Value]]*MAIN_TABLE[[#This Row],[GST Rate]])/2)</f>
        <v>0</v>
      </c>
      <c r="Q169" s="32">
        <f>IF(MAIN_TABLE[[#This Row],[Supplier State]]&lt;&gt;MAIN_TABLE[[#This Row],[Destination State Name]],0,(MAIN_TABLE[[#This Row],[Taxable Value]]*MAIN_TABLE[[#This Row],[GST Rate]])/2)</f>
        <v>0</v>
      </c>
      <c r="R169" s="33">
        <f>SUM(MAIN_TABLE[[#This Row],[IGST]:[SGST]])</f>
        <v>31471.955999999998</v>
      </c>
      <c r="S16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69" s="32" t="str">
        <f>IFERROR(VLOOKUP(MAIN_TABLE[[#This Row],[GST Number]],Backend!L:M,2,),"")</f>
        <v>Strong Like Wood and Iron Furniture</v>
      </c>
    </row>
    <row r="170" spans="1:20" x14ac:dyDescent="0.3">
      <c r="A170" s="18" t="s">
        <v>8</v>
      </c>
      <c r="B170" s="1" t="s">
        <v>14</v>
      </c>
      <c r="C170" s="2">
        <v>1310</v>
      </c>
      <c r="D170" s="3">
        <v>44051</v>
      </c>
      <c r="E170" s="4" t="s">
        <v>10</v>
      </c>
      <c r="F170" s="1">
        <v>1642</v>
      </c>
      <c r="G170" s="5">
        <v>82.100000000000009</v>
      </c>
      <c r="H170" s="29">
        <f>VLOOKUP(MAIN_TABLE[[#This Row],[Product Code]],Prod_Master[[#All],[Product Code]:[PRICE]],4,)</f>
        <v>0.12</v>
      </c>
      <c r="I170" s="30">
        <f>VLOOKUP(MAIN_TABLE[[#This Row],[Product Code]],Prod_Master[[#All],[Product Code]:[PRICE]],5,)</f>
        <v>140</v>
      </c>
      <c r="J170" s="30">
        <f t="shared" si="4"/>
        <v>229880</v>
      </c>
      <c r="K170" s="30">
        <f>MAIN_TABLE[[#This Row],[Sales (Before Tax)]]-MAIN_TABLE[[#This Row],[Discount]]</f>
        <v>229797.9</v>
      </c>
      <c r="L170" s="31">
        <f>VLOOKUP(MAIN_TABLE[[#This Row],[Product Code]],Prod_Master[[#All],[Product Code]:[PRICE]],3,)</f>
        <v>5632</v>
      </c>
      <c r="M170" s="32" t="str">
        <f>VLOOKUP(MAIN_TABLE[[#This Row],[Product Code]],Prod_Master[[#All],[Product Code]:[PRICE]],2,)</f>
        <v>Shampoo</v>
      </c>
      <c r="N170" s="32" t="str">
        <f>IF(ISBLANK(MAIN_TABLE[[#This Row],[GST Number]]),"No GST Number Available",VLOOKUP(LEFT(MAIN_TABLE[[#This Row],[GST Number]],2)*1,Table1[],2,))</f>
        <v>BIHAR</v>
      </c>
      <c r="O170" s="32">
        <f>IF(MAIN_TABLE[[#This Row],[Supplier State]]=MAIN_TABLE[[#This Row],[Destination State Name]],0,MAIN_TABLE[[#This Row],[Taxable Value]]*MAIN_TABLE[[#This Row],[GST Rate]])</f>
        <v>0</v>
      </c>
      <c r="P170" s="32">
        <f>IF(MAIN_TABLE[[#This Row],[Supplier State]]&lt;&gt;MAIN_TABLE[[#This Row],[Destination State Name]],0,(MAIN_TABLE[[#This Row],[Taxable Value]]*MAIN_TABLE[[#This Row],[GST Rate]])/2)</f>
        <v>13787.874</v>
      </c>
      <c r="Q170" s="32">
        <f>IF(MAIN_TABLE[[#This Row],[Supplier State]]&lt;&gt;MAIN_TABLE[[#This Row],[Destination State Name]],0,(MAIN_TABLE[[#This Row],[Taxable Value]]*MAIN_TABLE[[#This Row],[GST Rate]])/2)</f>
        <v>13787.874</v>
      </c>
      <c r="R170" s="33">
        <f>SUM(MAIN_TABLE[[#This Row],[IGST]:[SGST]])</f>
        <v>27575.748</v>
      </c>
      <c r="S17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70" s="32" t="str">
        <f>IFERROR(VLOOKUP(MAIN_TABLE[[#This Row],[GST Number]],Backend!L:M,2,),"")</f>
        <v>PRABHA ELECTRONICS PVT. LTD.</v>
      </c>
    </row>
    <row r="171" spans="1:20" x14ac:dyDescent="0.3">
      <c r="A171" s="18" t="s">
        <v>8</v>
      </c>
      <c r="B171" s="1" t="s">
        <v>15</v>
      </c>
      <c r="C171" s="2">
        <v>1310</v>
      </c>
      <c r="D171" s="3">
        <v>44114</v>
      </c>
      <c r="E171" s="4" t="s">
        <v>10</v>
      </c>
      <c r="F171" s="1">
        <v>1945</v>
      </c>
      <c r="G171" s="5">
        <v>97.25</v>
      </c>
      <c r="H171" s="29">
        <f>VLOOKUP(MAIN_TABLE[[#This Row],[Product Code]],Prod_Master[[#All],[Product Code]:[PRICE]],4,)</f>
        <v>0.12</v>
      </c>
      <c r="I171" s="30">
        <f>VLOOKUP(MAIN_TABLE[[#This Row],[Product Code]],Prod_Master[[#All],[Product Code]:[PRICE]],5,)</f>
        <v>140</v>
      </c>
      <c r="J171" s="30">
        <f t="shared" si="4"/>
        <v>272300</v>
      </c>
      <c r="K171" s="30">
        <f>MAIN_TABLE[[#This Row],[Sales (Before Tax)]]-MAIN_TABLE[[#This Row],[Discount]]</f>
        <v>272202.75</v>
      </c>
      <c r="L171" s="31">
        <f>VLOOKUP(MAIN_TABLE[[#This Row],[Product Code]],Prod_Master[[#All],[Product Code]:[PRICE]],3,)</f>
        <v>5632</v>
      </c>
      <c r="M171" s="32" t="str">
        <f>VLOOKUP(MAIN_TABLE[[#This Row],[Product Code]],Prod_Master[[#All],[Product Code]:[PRICE]],2,)</f>
        <v>Shampoo</v>
      </c>
      <c r="N171" s="32" t="str">
        <f>IF(ISBLANK(MAIN_TABLE[[#This Row],[GST Number]]),"No GST Number Available",VLOOKUP(LEFT(MAIN_TABLE[[#This Row],[GST Number]],2)*1,Table1[],2,))</f>
        <v>CHATTISGARH</v>
      </c>
      <c r="O171" s="32">
        <f>IF(MAIN_TABLE[[#This Row],[Supplier State]]=MAIN_TABLE[[#This Row],[Destination State Name]],0,MAIN_TABLE[[#This Row],[Taxable Value]]*MAIN_TABLE[[#This Row],[GST Rate]])</f>
        <v>32664.329999999998</v>
      </c>
      <c r="P171" s="32">
        <f>IF(MAIN_TABLE[[#This Row],[Supplier State]]&lt;&gt;MAIN_TABLE[[#This Row],[Destination State Name]],0,(MAIN_TABLE[[#This Row],[Taxable Value]]*MAIN_TABLE[[#This Row],[GST Rate]])/2)</f>
        <v>0</v>
      </c>
      <c r="Q171" s="32">
        <f>IF(MAIN_TABLE[[#This Row],[Supplier State]]&lt;&gt;MAIN_TABLE[[#This Row],[Destination State Name]],0,(MAIN_TABLE[[#This Row],[Taxable Value]]*MAIN_TABLE[[#This Row],[GST Rate]])/2)</f>
        <v>0</v>
      </c>
      <c r="R171" s="33">
        <f>SUM(MAIN_TABLE[[#This Row],[IGST]:[SGST]])</f>
        <v>32664.329999999998</v>
      </c>
      <c r="S17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71" s="32" t="str">
        <f>IFERROR(VLOOKUP(MAIN_TABLE[[#This Row],[GST Number]],Backend!L:M,2,),"")</f>
        <v>CORRSONIC ENGG. &amp; NDT SERVICES</v>
      </c>
    </row>
    <row r="172" spans="1:20" x14ac:dyDescent="0.3">
      <c r="A172" s="18" t="s">
        <v>8</v>
      </c>
      <c r="B172" s="1" t="s">
        <v>240</v>
      </c>
      <c r="C172" s="2">
        <v>1001</v>
      </c>
      <c r="D172" s="3">
        <v>43956</v>
      </c>
      <c r="E172" s="4" t="s">
        <v>10</v>
      </c>
      <c r="F172" s="1">
        <v>831</v>
      </c>
      <c r="G172" s="5">
        <v>41.550000000000004</v>
      </c>
      <c r="H172" s="29">
        <f>VLOOKUP(MAIN_TABLE[[#This Row],[Product Code]],Prod_Master[[#All],[Product Code]:[PRICE]],4,)</f>
        <v>0.12</v>
      </c>
      <c r="I172" s="30">
        <f>VLOOKUP(MAIN_TABLE[[#This Row],[Product Code]],Prod_Master[[#All],[Product Code]:[PRICE]],5,)</f>
        <v>45</v>
      </c>
      <c r="J172" s="30">
        <f t="shared" si="4"/>
        <v>37395</v>
      </c>
      <c r="K172" s="30">
        <f>MAIN_TABLE[[#This Row],[Sales (Before Tax)]]-MAIN_TABLE[[#This Row],[Discount]]</f>
        <v>37353.449999999997</v>
      </c>
      <c r="L172" s="31">
        <f>VLOOKUP(MAIN_TABLE[[#This Row],[Product Code]],Prod_Master[[#All],[Product Code]:[PRICE]],3,)</f>
        <v>5542</v>
      </c>
      <c r="M172" s="32" t="str">
        <f>VLOOKUP(MAIN_TABLE[[#This Row],[Product Code]],Prod_Master[[#All],[Product Code]:[PRICE]],2,)</f>
        <v>Oil</v>
      </c>
      <c r="N172" s="32" t="str">
        <f>IF(ISBLANK(MAIN_TABLE[[#This Row],[GST Number]]),"No GST Number Available",VLOOKUP(LEFT(MAIN_TABLE[[#This Row],[GST Number]],2)*1,Table1[],2,))</f>
        <v>DADRA AND NAGAR HAVELI AND DAMAN AND DIU (NEWLY MERGED UT)</v>
      </c>
      <c r="O172" s="32">
        <f>IF(MAIN_TABLE[[#This Row],[Supplier State]]=MAIN_TABLE[[#This Row],[Destination State Name]],0,MAIN_TABLE[[#This Row],[Taxable Value]]*MAIN_TABLE[[#This Row],[GST Rate]])</f>
        <v>4482.4139999999998</v>
      </c>
      <c r="P172" s="32">
        <f>IF(MAIN_TABLE[[#This Row],[Supplier State]]&lt;&gt;MAIN_TABLE[[#This Row],[Destination State Name]],0,(MAIN_TABLE[[#This Row],[Taxable Value]]*MAIN_TABLE[[#This Row],[GST Rate]])/2)</f>
        <v>0</v>
      </c>
      <c r="Q172" s="32">
        <f>IF(MAIN_TABLE[[#This Row],[Supplier State]]&lt;&gt;MAIN_TABLE[[#This Row],[Destination State Name]],0,(MAIN_TABLE[[#This Row],[Taxable Value]]*MAIN_TABLE[[#This Row],[GST Rate]])/2)</f>
        <v>0</v>
      </c>
      <c r="R172" s="33">
        <f>SUM(MAIN_TABLE[[#This Row],[IGST]:[SGST]])</f>
        <v>4482.4139999999998</v>
      </c>
      <c r="S17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72" s="32" t="str">
        <f>IFERROR(VLOOKUP(MAIN_TABLE[[#This Row],[GST Number]],Backend!L:M,2,),"")</f>
        <v>RELIANCE RETAIL LIMITED</v>
      </c>
    </row>
    <row r="173" spans="1:20" x14ac:dyDescent="0.3">
      <c r="A173" s="18" t="s">
        <v>8</v>
      </c>
      <c r="B173" s="1" t="s">
        <v>16</v>
      </c>
      <c r="C173" s="2">
        <v>1001</v>
      </c>
      <c r="D173" s="3">
        <v>44083</v>
      </c>
      <c r="E173" s="4" t="s">
        <v>10</v>
      </c>
      <c r="F173" s="1">
        <v>1760</v>
      </c>
      <c r="G173" s="5">
        <v>88</v>
      </c>
      <c r="H173" s="29">
        <f>VLOOKUP(MAIN_TABLE[[#This Row],[Product Code]],Prod_Master[[#All],[Product Code]:[PRICE]],4,)</f>
        <v>0.12</v>
      </c>
      <c r="I173" s="30">
        <f>VLOOKUP(MAIN_TABLE[[#This Row],[Product Code]],Prod_Master[[#All],[Product Code]:[PRICE]],5,)</f>
        <v>45</v>
      </c>
      <c r="J173" s="30">
        <f t="shared" si="4"/>
        <v>79200</v>
      </c>
      <c r="K173" s="30">
        <f>MAIN_TABLE[[#This Row],[Sales (Before Tax)]]-MAIN_TABLE[[#This Row],[Discount]]</f>
        <v>79112</v>
      </c>
      <c r="L173" s="31">
        <f>VLOOKUP(MAIN_TABLE[[#This Row],[Product Code]],Prod_Master[[#All],[Product Code]:[PRICE]],3,)</f>
        <v>5542</v>
      </c>
      <c r="M173" s="32" t="str">
        <f>VLOOKUP(MAIN_TABLE[[#This Row],[Product Code]],Prod_Master[[#All],[Product Code]:[PRICE]],2,)</f>
        <v>Oil</v>
      </c>
      <c r="N173" s="32" t="str">
        <f>IF(ISBLANK(MAIN_TABLE[[#This Row],[GST Number]]),"No GST Number Available",VLOOKUP(LEFT(MAIN_TABLE[[#This Row],[GST Number]],2)*1,Table1[],2,))</f>
        <v>MADHYA PRADESH</v>
      </c>
      <c r="O173" s="32">
        <f>IF(MAIN_TABLE[[#This Row],[Supplier State]]=MAIN_TABLE[[#This Row],[Destination State Name]],0,MAIN_TABLE[[#This Row],[Taxable Value]]*MAIN_TABLE[[#This Row],[GST Rate]])</f>
        <v>9493.44</v>
      </c>
      <c r="P173" s="32">
        <f>IF(MAIN_TABLE[[#This Row],[Supplier State]]&lt;&gt;MAIN_TABLE[[#This Row],[Destination State Name]],0,(MAIN_TABLE[[#This Row],[Taxable Value]]*MAIN_TABLE[[#This Row],[GST Rate]])/2)</f>
        <v>0</v>
      </c>
      <c r="Q173" s="32">
        <f>IF(MAIN_TABLE[[#This Row],[Supplier State]]&lt;&gt;MAIN_TABLE[[#This Row],[Destination State Name]],0,(MAIN_TABLE[[#This Row],[Taxable Value]]*MAIN_TABLE[[#This Row],[GST Rate]])/2)</f>
        <v>0</v>
      </c>
      <c r="R173" s="33">
        <f>SUM(MAIN_TABLE[[#This Row],[IGST]:[SGST]])</f>
        <v>9493.44</v>
      </c>
      <c r="S17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73" s="32" t="str">
        <f>IFERROR(VLOOKUP(MAIN_TABLE[[#This Row],[GST Number]],Backend!L:M,2,),"")</f>
        <v>PROFESSIONAL TRADERS</v>
      </c>
    </row>
    <row r="174" spans="1:20" x14ac:dyDescent="0.3">
      <c r="A174" s="18" t="s">
        <v>8</v>
      </c>
      <c r="B174" s="1" t="s">
        <v>17</v>
      </c>
      <c r="C174" s="2">
        <v>1001</v>
      </c>
      <c r="D174" s="3">
        <v>43925</v>
      </c>
      <c r="E174" s="4" t="s">
        <v>10</v>
      </c>
      <c r="F174" s="1">
        <v>3850.5</v>
      </c>
      <c r="G174" s="5">
        <v>192.52500000000001</v>
      </c>
      <c r="H174" s="29">
        <f>VLOOKUP(MAIN_TABLE[[#This Row],[Product Code]],Prod_Master[[#All],[Product Code]:[PRICE]],4,)</f>
        <v>0.12</v>
      </c>
      <c r="I174" s="30">
        <f>VLOOKUP(MAIN_TABLE[[#This Row],[Product Code]],Prod_Master[[#All],[Product Code]:[PRICE]],5,)</f>
        <v>45</v>
      </c>
      <c r="J174" s="30">
        <f t="shared" si="4"/>
        <v>173272.5</v>
      </c>
      <c r="K174" s="30">
        <f>MAIN_TABLE[[#This Row],[Sales (Before Tax)]]-MAIN_TABLE[[#This Row],[Discount]]</f>
        <v>173079.97500000001</v>
      </c>
      <c r="L174" s="31">
        <f>VLOOKUP(MAIN_TABLE[[#This Row],[Product Code]],Prod_Master[[#All],[Product Code]:[PRICE]],3,)</f>
        <v>5542</v>
      </c>
      <c r="M174" s="32" t="str">
        <f>VLOOKUP(MAIN_TABLE[[#This Row],[Product Code]],Prod_Master[[#All],[Product Code]:[PRICE]],2,)</f>
        <v>Oil</v>
      </c>
      <c r="N174" s="32" t="str">
        <f>IF(ISBLANK(MAIN_TABLE[[#This Row],[GST Number]]),"No GST Number Available",VLOOKUP(LEFT(MAIN_TABLE[[#This Row],[GST Number]],2)*1,Table1[],2,))</f>
        <v>ODISHA</v>
      </c>
      <c r="O174" s="32">
        <f>IF(MAIN_TABLE[[#This Row],[Supplier State]]=MAIN_TABLE[[#This Row],[Destination State Name]],0,MAIN_TABLE[[#This Row],[Taxable Value]]*MAIN_TABLE[[#This Row],[GST Rate]])</f>
        <v>20769.597000000002</v>
      </c>
      <c r="P174" s="32">
        <f>IF(MAIN_TABLE[[#This Row],[Supplier State]]&lt;&gt;MAIN_TABLE[[#This Row],[Destination State Name]],0,(MAIN_TABLE[[#This Row],[Taxable Value]]*MAIN_TABLE[[#This Row],[GST Rate]])/2)</f>
        <v>0</v>
      </c>
      <c r="Q174" s="32">
        <f>IF(MAIN_TABLE[[#This Row],[Supplier State]]&lt;&gt;MAIN_TABLE[[#This Row],[Destination State Name]],0,(MAIN_TABLE[[#This Row],[Taxable Value]]*MAIN_TABLE[[#This Row],[GST Rate]])/2)</f>
        <v>0</v>
      </c>
      <c r="R174" s="33">
        <f>SUM(MAIN_TABLE[[#This Row],[IGST]:[SGST]])</f>
        <v>20769.597000000002</v>
      </c>
      <c r="S17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74" s="32" t="str">
        <f>IFERROR(VLOOKUP(MAIN_TABLE[[#This Row],[GST Number]],Backend!L:M,2,),"")</f>
        <v>N.M.ENTERPRISES</v>
      </c>
    </row>
    <row r="175" spans="1:20" x14ac:dyDescent="0.3">
      <c r="A175" s="18" t="s">
        <v>8</v>
      </c>
      <c r="B175" s="1" t="s">
        <v>18</v>
      </c>
      <c r="C175" s="2">
        <v>1008</v>
      </c>
      <c r="D175" s="3">
        <v>43831</v>
      </c>
      <c r="E175" s="4" t="s">
        <v>10</v>
      </c>
      <c r="F175" s="1">
        <v>2479</v>
      </c>
      <c r="G175" s="5">
        <v>123.95</v>
      </c>
      <c r="H175" s="29">
        <f>VLOOKUP(MAIN_TABLE[[#This Row],[Product Code]],Prod_Master[[#All],[Product Code]:[PRICE]],4,)</f>
        <v>0.12</v>
      </c>
      <c r="I175" s="30">
        <f>VLOOKUP(MAIN_TABLE[[#This Row],[Product Code]],Prod_Master[[#All],[Product Code]:[PRICE]],5,)</f>
        <v>90</v>
      </c>
      <c r="J175" s="30">
        <f t="shared" si="4"/>
        <v>223110</v>
      </c>
      <c r="K175" s="30">
        <f>MAIN_TABLE[[#This Row],[Sales (Before Tax)]]-MAIN_TABLE[[#This Row],[Discount]]</f>
        <v>222986.05</v>
      </c>
      <c r="L175" s="31">
        <f>VLOOKUP(MAIN_TABLE[[#This Row],[Product Code]],Prod_Master[[#All],[Product Code]:[PRICE]],3,)</f>
        <v>4975</v>
      </c>
      <c r="M175" s="32" t="str">
        <f>VLOOKUP(MAIN_TABLE[[#This Row],[Product Code]],Prod_Master[[#All],[Product Code]:[PRICE]],2,)</f>
        <v>Soap</v>
      </c>
      <c r="N175" s="32" t="str">
        <f>IF(ISBLANK(MAIN_TABLE[[#This Row],[GST Number]]),"No GST Number Available",VLOOKUP(LEFT(MAIN_TABLE[[#This Row],[GST Number]],2)*1,Table1[],2,))</f>
        <v>BIHAR</v>
      </c>
      <c r="O175" s="32">
        <f>IF(MAIN_TABLE[[#This Row],[Supplier State]]=MAIN_TABLE[[#This Row],[Destination State Name]],0,MAIN_TABLE[[#This Row],[Taxable Value]]*MAIN_TABLE[[#This Row],[GST Rate]])</f>
        <v>0</v>
      </c>
      <c r="P175" s="32">
        <f>IF(MAIN_TABLE[[#This Row],[Supplier State]]&lt;&gt;MAIN_TABLE[[#This Row],[Destination State Name]],0,(MAIN_TABLE[[#This Row],[Taxable Value]]*MAIN_TABLE[[#This Row],[GST Rate]])/2)</f>
        <v>13379.162999999999</v>
      </c>
      <c r="Q175" s="32">
        <f>IF(MAIN_TABLE[[#This Row],[Supplier State]]&lt;&gt;MAIN_TABLE[[#This Row],[Destination State Name]],0,(MAIN_TABLE[[#This Row],[Taxable Value]]*MAIN_TABLE[[#This Row],[GST Rate]])/2)</f>
        <v>13379.162999999999</v>
      </c>
      <c r="R175" s="33">
        <f>SUM(MAIN_TABLE[[#This Row],[IGST]:[SGST]])</f>
        <v>26758.325999999997</v>
      </c>
      <c r="S17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75" s="32" t="str">
        <f>IFERROR(VLOOKUP(MAIN_TABLE[[#This Row],[GST Number]],Backend!L:M,2,),"")</f>
        <v>UNITY CYLINDERS &amp; EQUIPMENTS PRIVATE LIMITED</v>
      </c>
    </row>
    <row r="176" spans="1:20" x14ac:dyDescent="0.3">
      <c r="A176" s="18" t="s">
        <v>8</v>
      </c>
      <c r="B176" s="1" t="s">
        <v>19</v>
      </c>
      <c r="C176" s="2">
        <v>1008</v>
      </c>
      <c r="D176" s="3">
        <v>44114</v>
      </c>
      <c r="E176" s="4" t="s">
        <v>10</v>
      </c>
      <c r="F176" s="1">
        <v>2031</v>
      </c>
      <c r="G176" s="5">
        <v>101.55000000000001</v>
      </c>
      <c r="H176" s="29">
        <f>VLOOKUP(MAIN_TABLE[[#This Row],[Product Code]],Prod_Master[[#All],[Product Code]:[PRICE]],4,)</f>
        <v>0.12</v>
      </c>
      <c r="I176" s="30">
        <f>VLOOKUP(MAIN_TABLE[[#This Row],[Product Code]],Prod_Master[[#All],[Product Code]:[PRICE]],5,)</f>
        <v>90</v>
      </c>
      <c r="J176" s="30">
        <f t="shared" si="4"/>
        <v>182790</v>
      </c>
      <c r="K176" s="30">
        <f>MAIN_TABLE[[#This Row],[Sales (Before Tax)]]-MAIN_TABLE[[#This Row],[Discount]]</f>
        <v>182688.45</v>
      </c>
      <c r="L176" s="31">
        <f>VLOOKUP(MAIN_TABLE[[#This Row],[Product Code]],Prod_Master[[#All],[Product Code]:[PRICE]],3,)</f>
        <v>4975</v>
      </c>
      <c r="M176" s="32" t="str">
        <f>VLOOKUP(MAIN_TABLE[[#This Row],[Product Code]],Prod_Master[[#All],[Product Code]:[PRICE]],2,)</f>
        <v>Soap</v>
      </c>
      <c r="N176" s="32" t="str">
        <f>IF(ISBLANK(MAIN_TABLE[[#This Row],[GST Number]]),"No GST Number Available",VLOOKUP(LEFT(MAIN_TABLE[[#This Row],[GST Number]],2)*1,Table1[],2,))</f>
        <v>ANDHRA PRADESH(BEFORE DIVISION)</v>
      </c>
      <c r="O176" s="32">
        <f>IF(MAIN_TABLE[[#This Row],[Supplier State]]=MAIN_TABLE[[#This Row],[Destination State Name]],0,MAIN_TABLE[[#This Row],[Taxable Value]]*MAIN_TABLE[[#This Row],[GST Rate]])</f>
        <v>21922.614000000001</v>
      </c>
      <c r="P176" s="32">
        <f>IF(MAIN_TABLE[[#This Row],[Supplier State]]&lt;&gt;MAIN_TABLE[[#This Row],[Destination State Name]],0,(MAIN_TABLE[[#This Row],[Taxable Value]]*MAIN_TABLE[[#This Row],[GST Rate]])/2)</f>
        <v>0</v>
      </c>
      <c r="Q176" s="32">
        <f>IF(MAIN_TABLE[[#This Row],[Supplier State]]&lt;&gt;MAIN_TABLE[[#This Row],[Destination State Name]],0,(MAIN_TABLE[[#This Row],[Taxable Value]]*MAIN_TABLE[[#This Row],[GST Rate]])/2)</f>
        <v>0</v>
      </c>
      <c r="R176" s="33">
        <f>SUM(MAIN_TABLE[[#This Row],[IGST]:[SGST]])</f>
        <v>21922.614000000001</v>
      </c>
      <c r="S17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76" s="32" t="str">
        <f>IFERROR(VLOOKUP(MAIN_TABLE[[#This Row],[GST Number]],Backend!L:M,2,),"")</f>
        <v>M/S AKASH INFOTECH</v>
      </c>
    </row>
    <row r="177" spans="1:20" x14ac:dyDescent="0.3">
      <c r="A177" s="18" t="s">
        <v>8</v>
      </c>
      <c r="B177" s="1" t="s">
        <v>22</v>
      </c>
      <c r="C177" s="2">
        <v>1210</v>
      </c>
      <c r="D177" s="3">
        <v>44114</v>
      </c>
      <c r="E177" s="4" t="s">
        <v>10</v>
      </c>
      <c r="F177" s="1">
        <v>2031</v>
      </c>
      <c r="G177" s="5">
        <v>101.55000000000001</v>
      </c>
      <c r="H177" s="29">
        <f>VLOOKUP(MAIN_TABLE[[#This Row],[Product Code]],Prod_Master[[#All],[Product Code]:[PRICE]],4,)</f>
        <v>0.12</v>
      </c>
      <c r="I177" s="30">
        <f>VLOOKUP(MAIN_TABLE[[#This Row],[Product Code]],Prod_Master[[#All],[Product Code]:[PRICE]],5,)</f>
        <v>120</v>
      </c>
      <c r="J177" s="30">
        <f t="shared" si="4"/>
        <v>243720</v>
      </c>
      <c r="K177" s="30">
        <f>MAIN_TABLE[[#This Row],[Sales (Before Tax)]]-MAIN_TABLE[[#This Row],[Discount]]</f>
        <v>243618.45</v>
      </c>
      <c r="L177" s="31">
        <f>VLOOKUP(MAIN_TABLE[[#This Row],[Product Code]],Prod_Master[[#All],[Product Code]:[PRICE]],3,)</f>
        <v>5524</v>
      </c>
      <c r="M177" s="32" t="str">
        <f>VLOOKUP(MAIN_TABLE[[#This Row],[Product Code]],Prod_Master[[#All],[Product Code]:[PRICE]],2,)</f>
        <v>Juice</v>
      </c>
      <c r="N177" s="32" t="str">
        <f>IF(ISBLANK(MAIN_TABLE[[#This Row],[GST Number]]),"No GST Number Available",VLOOKUP(LEFT(MAIN_TABLE[[#This Row],[GST Number]],2)*1,Table1[],2,))</f>
        <v>GUJARAT</v>
      </c>
      <c r="O177" s="32">
        <f>IF(MAIN_TABLE[[#This Row],[Supplier State]]=MAIN_TABLE[[#This Row],[Destination State Name]],0,MAIN_TABLE[[#This Row],[Taxable Value]]*MAIN_TABLE[[#This Row],[GST Rate]])</f>
        <v>29234.214</v>
      </c>
      <c r="P177" s="32">
        <f>IF(MAIN_TABLE[[#This Row],[Supplier State]]&lt;&gt;MAIN_TABLE[[#This Row],[Destination State Name]],0,(MAIN_TABLE[[#This Row],[Taxable Value]]*MAIN_TABLE[[#This Row],[GST Rate]])/2)</f>
        <v>0</v>
      </c>
      <c r="Q177" s="32">
        <f>IF(MAIN_TABLE[[#This Row],[Supplier State]]&lt;&gt;MAIN_TABLE[[#This Row],[Destination State Name]],0,(MAIN_TABLE[[#This Row],[Taxable Value]]*MAIN_TABLE[[#This Row],[GST Rate]])/2)</f>
        <v>0</v>
      </c>
      <c r="R177" s="33">
        <f>SUM(MAIN_TABLE[[#This Row],[IGST]:[SGST]])</f>
        <v>29234.214</v>
      </c>
      <c r="S17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77" s="32" t="str">
        <f>IFERROR(VLOOKUP(MAIN_TABLE[[#This Row],[GST Number]],Backend!L:M,2,),"")</f>
        <v>HARI OM HANDICRAFT</v>
      </c>
    </row>
    <row r="178" spans="1:20" x14ac:dyDescent="0.3">
      <c r="A178" s="18" t="s">
        <v>8</v>
      </c>
      <c r="B178" s="1" t="s">
        <v>22</v>
      </c>
      <c r="C178" s="2">
        <v>1210</v>
      </c>
      <c r="D178" s="3">
        <v>44177</v>
      </c>
      <c r="E178" s="4" t="s">
        <v>10</v>
      </c>
      <c r="F178" s="1">
        <v>2261</v>
      </c>
      <c r="G178" s="5">
        <v>113.05000000000001</v>
      </c>
      <c r="H178" s="29">
        <f>VLOOKUP(MAIN_TABLE[[#This Row],[Product Code]],Prod_Master[[#All],[Product Code]:[PRICE]],4,)</f>
        <v>0.12</v>
      </c>
      <c r="I178" s="30">
        <f>VLOOKUP(MAIN_TABLE[[#This Row],[Product Code]],Prod_Master[[#All],[Product Code]:[PRICE]],5,)</f>
        <v>120</v>
      </c>
      <c r="J178" s="30">
        <f t="shared" si="4"/>
        <v>271320</v>
      </c>
      <c r="K178" s="30">
        <f>MAIN_TABLE[[#This Row],[Sales (Before Tax)]]-MAIN_TABLE[[#This Row],[Discount]]</f>
        <v>271206.95</v>
      </c>
      <c r="L178" s="31">
        <f>VLOOKUP(MAIN_TABLE[[#This Row],[Product Code]],Prod_Master[[#All],[Product Code]:[PRICE]],3,)</f>
        <v>5524</v>
      </c>
      <c r="M178" s="32" t="str">
        <f>VLOOKUP(MAIN_TABLE[[#This Row],[Product Code]],Prod_Master[[#All],[Product Code]:[PRICE]],2,)</f>
        <v>Juice</v>
      </c>
      <c r="N178" s="32" t="str">
        <f>IF(ISBLANK(MAIN_TABLE[[#This Row],[GST Number]]),"No GST Number Available",VLOOKUP(LEFT(MAIN_TABLE[[#This Row],[GST Number]],2)*1,Table1[],2,))</f>
        <v>GUJARAT</v>
      </c>
      <c r="O178" s="32">
        <f>IF(MAIN_TABLE[[#This Row],[Supplier State]]=MAIN_TABLE[[#This Row],[Destination State Name]],0,MAIN_TABLE[[#This Row],[Taxable Value]]*MAIN_TABLE[[#This Row],[GST Rate]])</f>
        <v>32544.833999999999</v>
      </c>
      <c r="P178" s="32">
        <f>IF(MAIN_TABLE[[#This Row],[Supplier State]]&lt;&gt;MAIN_TABLE[[#This Row],[Destination State Name]],0,(MAIN_TABLE[[#This Row],[Taxable Value]]*MAIN_TABLE[[#This Row],[GST Rate]])/2)</f>
        <v>0</v>
      </c>
      <c r="Q178" s="32">
        <f>IF(MAIN_TABLE[[#This Row],[Supplier State]]&lt;&gt;MAIN_TABLE[[#This Row],[Destination State Name]],0,(MAIN_TABLE[[#This Row],[Taxable Value]]*MAIN_TABLE[[#This Row],[GST Rate]])/2)</f>
        <v>0</v>
      </c>
      <c r="R178" s="33">
        <f>SUM(MAIN_TABLE[[#This Row],[IGST]:[SGST]])</f>
        <v>32544.833999999999</v>
      </c>
      <c r="S17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78" s="32" t="str">
        <f>IFERROR(VLOOKUP(MAIN_TABLE[[#This Row],[GST Number]],Backend!L:M,2,),"")</f>
        <v>HARI OM HANDICRAFT</v>
      </c>
    </row>
    <row r="179" spans="1:20" x14ac:dyDescent="0.3">
      <c r="A179" s="18" t="s">
        <v>8</v>
      </c>
      <c r="B179" s="1" t="s">
        <v>22</v>
      </c>
      <c r="C179" s="2">
        <v>1310</v>
      </c>
      <c r="D179" s="3">
        <v>44083</v>
      </c>
      <c r="E179" s="4" t="s">
        <v>10</v>
      </c>
      <c r="F179" s="1">
        <v>736</v>
      </c>
      <c r="G179" s="5">
        <v>36.800000000000004</v>
      </c>
      <c r="H179" s="29">
        <f>VLOOKUP(MAIN_TABLE[[#This Row],[Product Code]],Prod_Master[[#All],[Product Code]:[PRICE]],4,)</f>
        <v>0.12</v>
      </c>
      <c r="I179" s="30">
        <f>VLOOKUP(MAIN_TABLE[[#This Row],[Product Code]],Prod_Master[[#All],[Product Code]:[PRICE]],5,)</f>
        <v>140</v>
      </c>
      <c r="J179" s="30">
        <f t="shared" si="4"/>
        <v>103040</v>
      </c>
      <c r="K179" s="30">
        <f>MAIN_TABLE[[#This Row],[Sales (Before Tax)]]-MAIN_TABLE[[#This Row],[Discount]]</f>
        <v>103003.2</v>
      </c>
      <c r="L179" s="31">
        <f>VLOOKUP(MAIN_TABLE[[#This Row],[Product Code]],Prod_Master[[#All],[Product Code]:[PRICE]],3,)</f>
        <v>5632</v>
      </c>
      <c r="M179" s="32" t="str">
        <f>VLOOKUP(MAIN_TABLE[[#This Row],[Product Code]],Prod_Master[[#All],[Product Code]:[PRICE]],2,)</f>
        <v>Shampoo</v>
      </c>
      <c r="N179" s="32" t="str">
        <f>IF(ISBLANK(MAIN_TABLE[[#This Row],[GST Number]]),"No GST Number Available",VLOOKUP(LEFT(MAIN_TABLE[[#This Row],[GST Number]],2)*1,Table1[],2,))</f>
        <v>GUJARAT</v>
      </c>
      <c r="O179" s="32">
        <f>IF(MAIN_TABLE[[#This Row],[Supplier State]]=MAIN_TABLE[[#This Row],[Destination State Name]],0,MAIN_TABLE[[#This Row],[Taxable Value]]*MAIN_TABLE[[#This Row],[GST Rate]])</f>
        <v>12360.384</v>
      </c>
      <c r="P179" s="32">
        <f>IF(MAIN_TABLE[[#This Row],[Supplier State]]&lt;&gt;MAIN_TABLE[[#This Row],[Destination State Name]],0,(MAIN_TABLE[[#This Row],[Taxable Value]]*MAIN_TABLE[[#This Row],[GST Rate]])/2)</f>
        <v>0</v>
      </c>
      <c r="Q179" s="32">
        <f>IF(MAIN_TABLE[[#This Row],[Supplier State]]&lt;&gt;MAIN_TABLE[[#This Row],[Destination State Name]],0,(MAIN_TABLE[[#This Row],[Taxable Value]]*MAIN_TABLE[[#This Row],[GST Rate]])/2)</f>
        <v>0</v>
      </c>
      <c r="R179" s="33">
        <f>SUM(MAIN_TABLE[[#This Row],[IGST]:[SGST]])</f>
        <v>12360.384</v>
      </c>
      <c r="S17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79" s="32" t="str">
        <f>IFERROR(VLOOKUP(MAIN_TABLE[[#This Row],[GST Number]],Backend!L:M,2,),"")</f>
        <v>HARI OM HANDICRAFT</v>
      </c>
    </row>
    <row r="180" spans="1:20" x14ac:dyDescent="0.3">
      <c r="A180" s="18" t="s">
        <v>8</v>
      </c>
      <c r="B180" s="1" t="s">
        <v>22</v>
      </c>
      <c r="C180" s="2">
        <v>1310</v>
      </c>
      <c r="D180" s="3">
        <v>44114</v>
      </c>
      <c r="E180" s="4" t="s">
        <v>10</v>
      </c>
      <c r="F180" s="1">
        <v>2851</v>
      </c>
      <c r="G180" s="5">
        <v>142.55000000000001</v>
      </c>
      <c r="H180" s="29">
        <f>VLOOKUP(MAIN_TABLE[[#This Row],[Product Code]],Prod_Master[[#All],[Product Code]:[PRICE]],4,)</f>
        <v>0.12</v>
      </c>
      <c r="I180" s="30">
        <f>VLOOKUP(MAIN_TABLE[[#This Row],[Product Code]],Prod_Master[[#All],[Product Code]:[PRICE]],5,)</f>
        <v>140</v>
      </c>
      <c r="J180" s="30">
        <f t="shared" si="4"/>
        <v>399140</v>
      </c>
      <c r="K180" s="30">
        <f>MAIN_TABLE[[#This Row],[Sales (Before Tax)]]-MAIN_TABLE[[#This Row],[Discount]]</f>
        <v>398997.45</v>
      </c>
      <c r="L180" s="31">
        <f>VLOOKUP(MAIN_TABLE[[#This Row],[Product Code]],Prod_Master[[#All],[Product Code]:[PRICE]],3,)</f>
        <v>5632</v>
      </c>
      <c r="M180" s="32" t="str">
        <f>VLOOKUP(MAIN_TABLE[[#This Row],[Product Code]],Prod_Master[[#All],[Product Code]:[PRICE]],2,)</f>
        <v>Shampoo</v>
      </c>
      <c r="N180" s="32" t="str">
        <f>IF(ISBLANK(MAIN_TABLE[[#This Row],[GST Number]]),"No GST Number Available",VLOOKUP(LEFT(MAIN_TABLE[[#This Row],[GST Number]],2)*1,Table1[],2,))</f>
        <v>GUJARAT</v>
      </c>
      <c r="O180" s="32">
        <f>IF(MAIN_TABLE[[#This Row],[Supplier State]]=MAIN_TABLE[[#This Row],[Destination State Name]],0,MAIN_TABLE[[#This Row],[Taxable Value]]*MAIN_TABLE[[#This Row],[GST Rate]])</f>
        <v>47879.694000000003</v>
      </c>
      <c r="P180" s="32">
        <f>IF(MAIN_TABLE[[#This Row],[Supplier State]]&lt;&gt;MAIN_TABLE[[#This Row],[Destination State Name]],0,(MAIN_TABLE[[#This Row],[Taxable Value]]*MAIN_TABLE[[#This Row],[GST Rate]])/2)</f>
        <v>0</v>
      </c>
      <c r="Q180" s="32">
        <f>IF(MAIN_TABLE[[#This Row],[Supplier State]]&lt;&gt;MAIN_TABLE[[#This Row],[Destination State Name]],0,(MAIN_TABLE[[#This Row],[Taxable Value]]*MAIN_TABLE[[#This Row],[GST Rate]])/2)</f>
        <v>0</v>
      </c>
      <c r="R180" s="33">
        <f>SUM(MAIN_TABLE[[#This Row],[IGST]:[SGST]])</f>
        <v>47879.694000000003</v>
      </c>
      <c r="S18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80" s="32" t="str">
        <f>IFERROR(VLOOKUP(MAIN_TABLE[[#This Row],[GST Number]],Backend!L:M,2,),"")</f>
        <v>HARI OM HANDICRAFT</v>
      </c>
    </row>
    <row r="181" spans="1:20" x14ac:dyDescent="0.3">
      <c r="A181" s="18" t="s">
        <v>8</v>
      </c>
      <c r="B181" s="1" t="s">
        <v>22</v>
      </c>
      <c r="C181" s="2">
        <v>1004</v>
      </c>
      <c r="D181" s="3">
        <v>44114</v>
      </c>
      <c r="E181" s="4" t="s">
        <v>10</v>
      </c>
      <c r="F181" s="1">
        <v>2021</v>
      </c>
      <c r="G181" s="5">
        <v>101.05000000000001</v>
      </c>
      <c r="H181" s="29">
        <f>VLOOKUP(MAIN_TABLE[[#This Row],[Product Code]],Prod_Master[[#All],[Product Code]:[PRICE]],4,)</f>
        <v>0.28000000000000003</v>
      </c>
      <c r="I181" s="30">
        <f>VLOOKUP(MAIN_TABLE[[#This Row],[Product Code]],Prod_Master[[#All],[Product Code]:[PRICE]],5,)</f>
        <v>80</v>
      </c>
      <c r="J181" s="30">
        <f t="shared" si="4"/>
        <v>161680</v>
      </c>
      <c r="K181" s="30">
        <f>MAIN_TABLE[[#This Row],[Sales (Before Tax)]]-MAIN_TABLE[[#This Row],[Discount]]</f>
        <v>161578.95000000001</v>
      </c>
      <c r="L181" s="31">
        <f>VLOOKUP(MAIN_TABLE[[#This Row],[Product Code]],Prod_Master[[#All],[Product Code]:[PRICE]],3,)</f>
        <v>8462</v>
      </c>
      <c r="M181" s="32" t="str">
        <f>VLOOKUP(MAIN_TABLE[[#This Row],[Product Code]],Prod_Master[[#All],[Product Code]:[PRICE]],2,)</f>
        <v>Beverage</v>
      </c>
      <c r="N181" s="32" t="str">
        <f>IF(ISBLANK(MAIN_TABLE[[#This Row],[GST Number]]),"No GST Number Available",VLOOKUP(LEFT(MAIN_TABLE[[#This Row],[GST Number]],2)*1,Table1[],2,))</f>
        <v>GUJARAT</v>
      </c>
      <c r="O181" s="32">
        <f>IF(MAIN_TABLE[[#This Row],[Supplier State]]=MAIN_TABLE[[#This Row],[Destination State Name]],0,MAIN_TABLE[[#This Row],[Taxable Value]]*MAIN_TABLE[[#This Row],[GST Rate]])</f>
        <v>45242.106000000007</v>
      </c>
      <c r="P181" s="32">
        <f>IF(MAIN_TABLE[[#This Row],[Supplier State]]&lt;&gt;MAIN_TABLE[[#This Row],[Destination State Name]],0,(MAIN_TABLE[[#This Row],[Taxable Value]]*MAIN_TABLE[[#This Row],[GST Rate]])/2)</f>
        <v>0</v>
      </c>
      <c r="Q181" s="32">
        <f>IF(MAIN_TABLE[[#This Row],[Supplier State]]&lt;&gt;MAIN_TABLE[[#This Row],[Destination State Name]],0,(MAIN_TABLE[[#This Row],[Taxable Value]]*MAIN_TABLE[[#This Row],[GST Rate]])/2)</f>
        <v>0</v>
      </c>
      <c r="R181" s="33">
        <f>SUM(MAIN_TABLE[[#This Row],[IGST]:[SGST]])</f>
        <v>45242.106000000007</v>
      </c>
      <c r="S18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81" s="32" t="str">
        <f>IFERROR(VLOOKUP(MAIN_TABLE[[#This Row],[GST Number]],Backend!L:M,2,),"")</f>
        <v>HARI OM HANDICRAFT</v>
      </c>
    </row>
    <row r="182" spans="1:20" x14ac:dyDescent="0.3">
      <c r="A182" s="18" t="s">
        <v>8</v>
      </c>
      <c r="B182" s="1" t="s">
        <v>22</v>
      </c>
      <c r="C182" s="2">
        <v>1310</v>
      </c>
      <c r="D182" s="3">
        <v>44177</v>
      </c>
      <c r="E182" s="4" t="s">
        <v>10</v>
      </c>
      <c r="F182" s="1">
        <v>274</v>
      </c>
      <c r="G182" s="5">
        <v>13.700000000000001</v>
      </c>
      <c r="H182" s="29">
        <f>VLOOKUP(MAIN_TABLE[[#This Row],[Product Code]],Prod_Master[[#All],[Product Code]:[PRICE]],4,)</f>
        <v>0.12</v>
      </c>
      <c r="I182" s="30">
        <f>VLOOKUP(MAIN_TABLE[[#This Row],[Product Code]],Prod_Master[[#All],[Product Code]:[PRICE]],5,)</f>
        <v>140</v>
      </c>
      <c r="J182" s="30">
        <f t="shared" si="4"/>
        <v>38360</v>
      </c>
      <c r="K182" s="30">
        <f>MAIN_TABLE[[#This Row],[Sales (Before Tax)]]-MAIN_TABLE[[#This Row],[Discount]]</f>
        <v>38346.300000000003</v>
      </c>
      <c r="L182" s="31">
        <f>VLOOKUP(MAIN_TABLE[[#This Row],[Product Code]],Prod_Master[[#All],[Product Code]:[PRICE]],3,)</f>
        <v>5632</v>
      </c>
      <c r="M182" s="32" t="str">
        <f>VLOOKUP(MAIN_TABLE[[#This Row],[Product Code]],Prod_Master[[#All],[Product Code]:[PRICE]],2,)</f>
        <v>Shampoo</v>
      </c>
      <c r="N182" s="32" t="str">
        <f>IF(ISBLANK(MAIN_TABLE[[#This Row],[GST Number]]),"No GST Number Available",VLOOKUP(LEFT(MAIN_TABLE[[#This Row],[GST Number]],2)*1,Table1[],2,))</f>
        <v>GUJARAT</v>
      </c>
      <c r="O182" s="32">
        <f>IF(MAIN_TABLE[[#This Row],[Supplier State]]=MAIN_TABLE[[#This Row],[Destination State Name]],0,MAIN_TABLE[[#This Row],[Taxable Value]]*MAIN_TABLE[[#This Row],[GST Rate]])</f>
        <v>4601.5560000000005</v>
      </c>
      <c r="P182" s="32">
        <f>IF(MAIN_TABLE[[#This Row],[Supplier State]]&lt;&gt;MAIN_TABLE[[#This Row],[Destination State Name]],0,(MAIN_TABLE[[#This Row],[Taxable Value]]*MAIN_TABLE[[#This Row],[GST Rate]])/2)</f>
        <v>0</v>
      </c>
      <c r="Q182" s="32">
        <f>IF(MAIN_TABLE[[#This Row],[Supplier State]]&lt;&gt;MAIN_TABLE[[#This Row],[Destination State Name]],0,(MAIN_TABLE[[#This Row],[Taxable Value]]*MAIN_TABLE[[#This Row],[GST Rate]])/2)</f>
        <v>0</v>
      </c>
      <c r="R182" s="33">
        <f>SUM(MAIN_TABLE[[#This Row],[IGST]:[SGST]])</f>
        <v>4601.5560000000005</v>
      </c>
      <c r="S18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82" s="32" t="str">
        <f>IFERROR(VLOOKUP(MAIN_TABLE[[#This Row],[GST Number]],Backend!L:M,2,),"")</f>
        <v>HARI OM HANDICRAFT</v>
      </c>
    </row>
    <row r="183" spans="1:20" x14ac:dyDescent="0.3">
      <c r="A183" s="18" t="s">
        <v>8</v>
      </c>
      <c r="B183" s="1" t="s">
        <v>22</v>
      </c>
      <c r="C183" s="2">
        <v>1004</v>
      </c>
      <c r="D183" s="3">
        <v>43893</v>
      </c>
      <c r="E183" s="4" t="s">
        <v>10</v>
      </c>
      <c r="F183" s="1">
        <v>1967</v>
      </c>
      <c r="G183" s="5">
        <v>98.350000000000009</v>
      </c>
      <c r="H183" s="29">
        <f>VLOOKUP(MAIN_TABLE[[#This Row],[Product Code]],Prod_Master[[#All],[Product Code]:[PRICE]],4,)</f>
        <v>0.28000000000000003</v>
      </c>
      <c r="I183" s="30">
        <f>VLOOKUP(MAIN_TABLE[[#This Row],[Product Code]],Prod_Master[[#All],[Product Code]:[PRICE]],5,)</f>
        <v>80</v>
      </c>
      <c r="J183" s="30">
        <f t="shared" si="4"/>
        <v>157360</v>
      </c>
      <c r="K183" s="30">
        <f>MAIN_TABLE[[#This Row],[Sales (Before Tax)]]-MAIN_TABLE[[#This Row],[Discount]]</f>
        <v>157261.65</v>
      </c>
      <c r="L183" s="31">
        <f>VLOOKUP(MAIN_TABLE[[#This Row],[Product Code]],Prod_Master[[#All],[Product Code]:[PRICE]],3,)</f>
        <v>8462</v>
      </c>
      <c r="M183" s="32" t="str">
        <f>VLOOKUP(MAIN_TABLE[[#This Row],[Product Code]],Prod_Master[[#All],[Product Code]:[PRICE]],2,)</f>
        <v>Beverage</v>
      </c>
      <c r="N183" s="32" t="str">
        <f>IF(ISBLANK(MAIN_TABLE[[#This Row],[GST Number]]),"No GST Number Available",VLOOKUP(LEFT(MAIN_TABLE[[#This Row],[GST Number]],2)*1,Table1[],2,))</f>
        <v>GUJARAT</v>
      </c>
      <c r="O183" s="32">
        <f>IF(MAIN_TABLE[[#This Row],[Supplier State]]=MAIN_TABLE[[#This Row],[Destination State Name]],0,MAIN_TABLE[[#This Row],[Taxable Value]]*MAIN_TABLE[[#This Row],[GST Rate]])</f>
        <v>44033.262000000002</v>
      </c>
      <c r="P183" s="32">
        <f>IF(MAIN_TABLE[[#This Row],[Supplier State]]&lt;&gt;MAIN_TABLE[[#This Row],[Destination State Name]],0,(MAIN_TABLE[[#This Row],[Taxable Value]]*MAIN_TABLE[[#This Row],[GST Rate]])/2)</f>
        <v>0</v>
      </c>
      <c r="Q183" s="32">
        <f>IF(MAIN_TABLE[[#This Row],[Supplier State]]&lt;&gt;MAIN_TABLE[[#This Row],[Destination State Name]],0,(MAIN_TABLE[[#This Row],[Taxable Value]]*MAIN_TABLE[[#This Row],[GST Rate]])/2)</f>
        <v>0</v>
      </c>
      <c r="R183" s="33">
        <f>SUM(MAIN_TABLE[[#This Row],[IGST]:[SGST]])</f>
        <v>44033.262000000002</v>
      </c>
      <c r="S18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83" s="32" t="str">
        <f>IFERROR(VLOOKUP(MAIN_TABLE[[#This Row],[GST Number]],Backend!L:M,2,),"")</f>
        <v>HARI OM HANDICRAFT</v>
      </c>
    </row>
    <row r="184" spans="1:20" x14ac:dyDescent="0.3">
      <c r="A184" s="18" t="s">
        <v>8</v>
      </c>
      <c r="B184" s="1" t="s">
        <v>30</v>
      </c>
      <c r="C184" s="2">
        <v>1210</v>
      </c>
      <c r="D184" s="3">
        <v>44051</v>
      </c>
      <c r="E184" s="4" t="s">
        <v>10</v>
      </c>
      <c r="F184" s="1">
        <v>1859</v>
      </c>
      <c r="G184" s="5">
        <v>92.95</v>
      </c>
      <c r="H184" s="29">
        <f>VLOOKUP(MAIN_TABLE[[#This Row],[Product Code]],Prod_Master[[#All],[Product Code]:[PRICE]],4,)</f>
        <v>0.12</v>
      </c>
      <c r="I184" s="30">
        <f>VLOOKUP(MAIN_TABLE[[#This Row],[Product Code]],Prod_Master[[#All],[Product Code]:[PRICE]],5,)</f>
        <v>120</v>
      </c>
      <c r="J184" s="30">
        <f t="shared" si="4"/>
        <v>223080</v>
      </c>
      <c r="K184" s="30">
        <f>MAIN_TABLE[[#This Row],[Sales (Before Tax)]]-MAIN_TABLE[[#This Row],[Discount]]</f>
        <v>222987.05</v>
      </c>
      <c r="L184" s="31">
        <f>VLOOKUP(MAIN_TABLE[[#This Row],[Product Code]],Prod_Master[[#All],[Product Code]:[PRICE]],3,)</f>
        <v>5524</v>
      </c>
      <c r="M184" s="32" t="str">
        <f>VLOOKUP(MAIN_TABLE[[#This Row],[Product Code]],Prod_Master[[#All],[Product Code]:[PRICE]],2,)</f>
        <v>Juice</v>
      </c>
      <c r="N184" s="32" t="str">
        <f>IF(ISBLANK(MAIN_TABLE[[#This Row],[GST Number]]),"No GST Number Available",VLOOKUP(LEFT(MAIN_TABLE[[#This Row],[GST Number]],2)*1,Table1[],2,))</f>
        <v>ANDHRA PRADESH(BEFORE DIVISION)</v>
      </c>
      <c r="O184" s="32">
        <f>IF(MAIN_TABLE[[#This Row],[Supplier State]]=MAIN_TABLE[[#This Row],[Destination State Name]],0,MAIN_TABLE[[#This Row],[Taxable Value]]*MAIN_TABLE[[#This Row],[GST Rate]])</f>
        <v>26758.445999999996</v>
      </c>
      <c r="P184" s="32">
        <f>IF(MAIN_TABLE[[#This Row],[Supplier State]]&lt;&gt;MAIN_TABLE[[#This Row],[Destination State Name]],0,(MAIN_TABLE[[#This Row],[Taxable Value]]*MAIN_TABLE[[#This Row],[GST Rate]])/2)</f>
        <v>0</v>
      </c>
      <c r="Q184" s="32">
        <f>IF(MAIN_TABLE[[#This Row],[Supplier State]]&lt;&gt;MAIN_TABLE[[#This Row],[Destination State Name]],0,(MAIN_TABLE[[#This Row],[Taxable Value]]*MAIN_TABLE[[#This Row],[GST Rate]])/2)</f>
        <v>0</v>
      </c>
      <c r="R184" s="33">
        <f>SUM(MAIN_TABLE[[#This Row],[IGST]:[SGST]])</f>
        <v>26758.445999999996</v>
      </c>
      <c r="S18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84" s="32" t="str">
        <f>IFERROR(VLOOKUP(MAIN_TABLE[[#This Row],[GST Number]],Backend!L:M,2,),"")</f>
        <v>M/S  CLOUDTAIL INDIA PRIVATE LIMITED</v>
      </c>
    </row>
    <row r="185" spans="1:20" x14ac:dyDescent="0.3">
      <c r="A185" s="18" t="s">
        <v>8</v>
      </c>
      <c r="B185" s="1" t="s">
        <v>9</v>
      </c>
      <c r="C185" s="2">
        <v>1310</v>
      </c>
      <c r="D185" s="3">
        <v>44114</v>
      </c>
      <c r="E185" s="4" t="s">
        <v>10</v>
      </c>
      <c r="F185" s="1">
        <v>2851</v>
      </c>
      <c r="G185" s="5">
        <v>142.55000000000001</v>
      </c>
      <c r="H185" s="29">
        <f>VLOOKUP(MAIN_TABLE[[#This Row],[Product Code]],Prod_Master[[#All],[Product Code]:[PRICE]],4,)</f>
        <v>0.12</v>
      </c>
      <c r="I185" s="30">
        <f>VLOOKUP(MAIN_TABLE[[#This Row],[Product Code]],Prod_Master[[#All],[Product Code]:[PRICE]],5,)</f>
        <v>140</v>
      </c>
      <c r="J185" s="30">
        <f t="shared" si="4"/>
        <v>399140</v>
      </c>
      <c r="K185" s="30">
        <f>MAIN_TABLE[[#This Row],[Sales (Before Tax)]]-MAIN_TABLE[[#This Row],[Discount]]</f>
        <v>398997.45</v>
      </c>
      <c r="L185" s="31">
        <f>VLOOKUP(MAIN_TABLE[[#This Row],[Product Code]],Prod_Master[[#All],[Product Code]:[PRICE]],3,)</f>
        <v>5632</v>
      </c>
      <c r="M185" s="32" t="str">
        <f>VLOOKUP(MAIN_TABLE[[#This Row],[Product Code]],Prod_Master[[#All],[Product Code]:[PRICE]],2,)</f>
        <v>Shampoo</v>
      </c>
      <c r="N185" s="32" t="str">
        <f>IF(ISBLANK(MAIN_TABLE[[#This Row],[GST Number]]),"No GST Number Available",VLOOKUP(LEFT(MAIN_TABLE[[#This Row],[GST Number]],2)*1,Table1[],2,))</f>
        <v>ANDHRA PRADESH(BEFORE DIVISION)</v>
      </c>
      <c r="O185" s="32">
        <f>IF(MAIN_TABLE[[#This Row],[Supplier State]]=MAIN_TABLE[[#This Row],[Destination State Name]],0,MAIN_TABLE[[#This Row],[Taxable Value]]*MAIN_TABLE[[#This Row],[GST Rate]])</f>
        <v>47879.694000000003</v>
      </c>
      <c r="P185" s="32">
        <f>IF(MAIN_TABLE[[#This Row],[Supplier State]]&lt;&gt;MAIN_TABLE[[#This Row],[Destination State Name]],0,(MAIN_TABLE[[#This Row],[Taxable Value]]*MAIN_TABLE[[#This Row],[GST Rate]])/2)</f>
        <v>0</v>
      </c>
      <c r="Q185" s="32">
        <f>IF(MAIN_TABLE[[#This Row],[Supplier State]]&lt;&gt;MAIN_TABLE[[#This Row],[Destination State Name]],0,(MAIN_TABLE[[#This Row],[Taxable Value]]*MAIN_TABLE[[#This Row],[GST Rate]])/2)</f>
        <v>0</v>
      </c>
      <c r="R185" s="33">
        <f>SUM(MAIN_TABLE[[#This Row],[IGST]:[SGST]])</f>
        <v>47879.694000000003</v>
      </c>
      <c r="S18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85" s="32" t="str">
        <f>IFERROR(VLOOKUP(MAIN_TABLE[[#This Row],[GST Number]],Backend!L:M,2,),"")</f>
        <v>RAJ RAJESHWARI SALES &amp; SERVICES</v>
      </c>
    </row>
    <row r="186" spans="1:20" x14ac:dyDescent="0.3">
      <c r="A186" s="18" t="s">
        <v>8</v>
      </c>
      <c r="B186" s="1" t="s">
        <v>11</v>
      </c>
      <c r="C186" s="2">
        <v>1001</v>
      </c>
      <c r="D186" s="3">
        <v>44114</v>
      </c>
      <c r="E186" s="4" t="s">
        <v>10</v>
      </c>
      <c r="F186" s="1">
        <v>2021</v>
      </c>
      <c r="G186" s="5">
        <v>101.05000000000001</v>
      </c>
      <c r="H186" s="29">
        <f>VLOOKUP(MAIN_TABLE[[#This Row],[Product Code]],Prod_Master[[#All],[Product Code]:[PRICE]],4,)</f>
        <v>0.12</v>
      </c>
      <c r="I186" s="30">
        <f>VLOOKUP(MAIN_TABLE[[#This Row],[Product Code]],Prod_Master[[#All],[Product Code]:[PRICE]],5,)</f>
        <v>45</v>
      </c>
      <c r="J186" s="30">
        <f t="shared" si="4"/>
        <v>90945</v>
      </c>
      <c r="K186" s="30">
        <f>MAIN_TABLE[[#This Row],[Sales (Before Tax)]]-MAIN_TABLE[[#This Row],[Discount]]</f>
        <v>90843.95</v>
      </c>
      <c r="L186" s="31">
        <f>VLOOKUP(MAIN_TABLE[[#This Row],[Product Code]],Prod_Master[[#All],[Product Code]:[PRICE]],3,)</f>
        <v>5542</v>
      </c>
      <c r="M186" s="32" t="str">
        <f>VLOOKUP(MAIN_TABLE[[#This Row],[Product Code]],Prod_Master[[#All],[Product Code]:[PRICE]],2,)</f>
        <v>Oil</v>
      </c>
      <c r="N186" s="32" t="str">
        <f>IF(ISBLANK(MAIN_TABLE[[#This Row],[GST Number]]),"No GST Number Available",VLOOKUP(LEFT(MAIN_TABLE[[#This Row],[GST Number]],2)*1,Table1[],2,))</f>
        <v>WEST BENGAL</v>
      </c>
      <c r="O186" s="32">
        <f>IF(MAIN_TABLE[[#This Row],[Supplier State]]=MAIN_TABLE[[#This Row],[Destination State Name]],0,MAIN_TABLE[[#This Row],[Taxable Value]]*MAIN_TABLE[[#This Row],[GST Rate]])</f>
        <v>10901.273999999999</v>
      </c>
      <c r="P186" s="32">
        <f>IF(MAIN_TABLE[[#This Row],[Supplier State]]&lt;&gt;MAIN_TABLE[[#This Row],[Destination State Name]],0,(MAIN_TABLE[[#This Row],[Taxable Value]]*MAIN_TABLE[[#This Row],[GST Rate]])/2)</f>
        <v>0</v>
      </c>
      <c r="Q186" s="32">
        <f>IF(MAIN_TABLE[[#This Row],[Supplier State]]&lt;&gt;MAIN_TABLE[[#This Row],[Destination State Name]],0,(MAIN_TABLE[[#This Row],[Taxable Value]]*MAIN_TABLE[[#This Row],[GST Rate]])/2)</f>
        <v>0</v>
      </c>
      <c r="R186" s="33">
        <f>SUM(MAIN_TABLE[[#This Row],[IGST]:[SGST]])</f>
        <v>10901.273999999999</v>
      </c>
      <c r="S18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86" s="32" t="str">
        <f>IFERROR(VLOOKUP(MAIN_TABLE[[#This Row],[GST Number]],Backend!L:M,2,),"")</f>
        <v>COMPAC INDUSTRIES INDIA LIMITED</v>
      </c>
    </row>
    <row r="187" spans="1:20" x14ac:dyDescent="0.3">
      <c r="A187" s="18" t="s">
        <v>8</v>
      </c>
      <c r="B187" s="1" t="s">
        <v>12</v>
      </c>
      <c r="C187" s="2">
        <v>1004</v>
      </c>
      <c r="D187" s="3">
        <v>44177</v>
      </c>
      <c r="E187" s="4" t="s">
        <v>10</v>
      </c>
      <c r="F187" s="1">
        <v>1138</v>
      </c>
      <c r="G187" s="5">
        <v>56.900000000000006</v>
      </c>
      <c r="H187" s="29">
        <f>VLOOKUP(MAIN_TABLE[[#This Row],[Product Code]],Prod_Master[[#All],[Product Code]:[PRICE]],4,)</f>
        <v>0.28000000000000003</v>
      </c>
      <c r="I187" s="30">
        <f>VLOOKUP(MAIN_TABLE[[#This Row],[Product Code]],Prod_Master[[#All],[Product Code]:[PRICE]],5,)</f>
        <v>80</v>
      </c>
      <c r="J187" s="30">
        <f t="shared" si="4"/>
        <v>91040</v>
      </c>
      <c r="K187" s="30">
        <f>MAIN_TABLE[[#This Row],[Sales (Before Tax)]]-MAIN_TABLE[[#This Row],[Discount]]</f>
        <v>90983.1</v>
      </c>
      <c r="L187" s="31">
        <f>VLOOKUP(MAIN_TABLE[[#This Row],[Product Code]],Prod_Master[[#All],[Product Code]:[PRICE]],3,)</f>
        <v>8462</v>
      </c>
      <c r="M187" s="32" t="str">
        <f>VLOOKUP(MAIN_TABLE[[#This Row],[Product Code]],Prod_Master[[#All],[Product Code]:[PRICE]],2,)</f>
        <v>Beverage</v>
      </c>
      <c r="N187" s="32" t="str">
        <f>IF(ISBLANK(MAIN_TABLE[[#This Row],[GST Number]]),"No GST Number Available",VLOOKUP(LEFT(MAIN_TABLE[[#This Row],[GST Number]],2)*1,Table1[],2,))</f>
        <v>ARUNACHAL PRADESH</v>
      </c>
      <c r="O187" s="32">
        <f>IF(MAIN_TABLE[[#This Row],[Supplier State]]=MAIN_TABLE[[#This Row],[Destination State Name]],0,MAIN_TABLE[[#This Row],[Taxable Value]]*MAIN_TABLE[[#This Row],[GST Rate]])</f>
        <v>25475.268000000004</v>
      </c>
      <c r="P187" s="32">
        <f>IF(MAIN_TABLE[[#This Row],[Supplier State]]&lt;&gt;MAIN_TABLE[[#This Row],[Destination State Name]],0,(MAIN_TABLE[[#This Row],[Taxable Value]]*MAIN_TABLE[[#This Row],[GST Rate]])/2)</f>
        <v>0</v>
      </c>
      <c r="Q187" s="32">
        <f>IF(MAIN_TABLE[[#This Row],[Supplier State]]&lt;&gt;MAIN_TABLE[[#This Row],[Destination State Name]],0,(MAIN_TABLE[[#This Row],[Taxable Value]]*MAIN_TABLE[[#This Row],[GST Rate]])/2)</f>
        <v>0</v>
      </c>
      <c r="R187" s="33">
        <f>SUM(MAIN_TABLE[[#This Row],[IGST]:[SGST]])</f>
        <v>25475.268000000004</v>
      </c>
      <c r="S18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87" s="32" t="str">
        <f>IFERROR(VLOOKUP(MAIN_TABLE[[#This Row],[GST Number]],Backend!L:M,2,),"")</f>
        <v>HIND VALVES</v>
      </c>
    </row>
    <row r="188" spans="1:20" x14ac:dyDescent="0.3">
      <c r="A188" s="18" t="s">
        <v>8</v>
      </c>
      <c r="B188" s="1" t="s">
        <v>13</v>
      </c>
      <c r="C188" s="2">
        <v>1008</v>
      </c>
      <c r="D188" s="3">
        <v>43831</v>
      </c>
      <c r="E188" s="4" t="s">
        <v>10</v>
      </c>
      <c r="F188" s="1">
        <v>4251</v>
      </c>
      <c r="G188" s="5">
        <v>212.55</v>
      </c>
      <c r="H188" s="29">
        <f>VLOOKUP(MAIN_TABLE[[#This Row],[Product Code]],Prod_Master[[#All],[Product Code]:[PRICE]],4,)</f>
        <v>0.12</v>
      </c>
      <c r="I188" s="30">
        <f>VLOOKUP(MAIN_TABLE[[#This Row],[Product Code]],Prod_Master[[#All],[Product Code]:[PRICE]],5,)</f>
        <v>90</v>
      </c>
      <c r="J188" s="30">
        <f t="shared" si="4"/>
        <v>382590</v>
      </c>
      <c r="K188" s="30">
        <f>MAIN_TABLE[[#This Row],[Sales (Before Tax)]]-MAIN_TABLE[[#This Row],[Discount]]</f>
        <v>382377.45</v>
      </c>
      <c r="L188" s="31">
        <f>VLOOKUP(MAIN_TABLE[[#This Row],[Product Code]],Prod_Master[[#All],[Product Code]:[PRICE]],3,)</f>
        <v>4975</v>
      </c>
      <c r="M188" s="32" t="str">
        <f>VLOOKUP(MAIN_TABLE[[#This Row],[Product Code]],Prod_Master[[#All],[Product Code]:[PRICE]],2,)</f>
        <v>Soap</v>
      </c>
      <c r="N188" s="32" t="str">
        <f>IF(ISBLANK(MAIN_TABLE[[#This Row],[GST Number]]),"No GST Number Available",VLOOKUP(LEFT(MAIN_TABLE[[#This Row],[GST Number]],2)*1,Table1[],2,))</f>
        <v>ASSAM</v>
      </c>
      <c r="O188" s="32">
        <f>IF(MAIN_TABLE[[#This Row],[Supplier State]]=MAIN_TABLE[[#This Row],[Destination State Name]],0,MAIN_TABLE[[#This Row],[Taxable Value]]*MAIN_TABLE[[#This Row],[GST Rate]])</f>
        <v>45885.294000000002</v>
      </c>
      <c r="P188" s="32">
        <f>IF(MAIN_TABLE[[#This Row],[Supplier State]]&lt;&gt;MAIN_TABLE[[#This Row],[Destination State Name]],0,(MAIN_TABLE[[#This Row],[Taxable Value]]*MAIN_TABLE[[#This Row],[GST Rate]])/2)</f>
        <v>0</v>
      </c>
      <c r="Q188" s="32">
        <f>IF(MAIN_TABLE[[#This Row],[Supplier State]]&lt;&gt;MAIN_TABLE[[#This Row],[Destination State Name]],0,(MAIN_TABLE[[#This Row],[Taxable Value]]*MAIN_TABLE[[#This Row],[GST Rate]])/2)</f>
        <v>0</v>
      </c>
      <c r="R188" s="33">
        <f>SUM(MAIN_TABLE[[#This Row],[IGST]:[SGST]])</f>
        <v>45885.294000000002</v>
      </c>
      <c r="S18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88" s="32" t="str">
        <f>IFERROR(VLOOKUP(MAIN_TABLE[[#This Row],[GST Number]],Backend!L:M,2,),"")</f>
        <v>CHADHA  INDUSTRIES  PRIVATE  LIMITED</v>
      </c>
    </row>
    <row r="189" spans="1:20" x14ac:dyDescent="0.3">
      <c r="A189" s="18" t="s">
        <v>8</v>
      </c>
      <c r="B189" s="1" t="s">
        <v>14</v>
      </c>
      <c r="C189" s="2">
        <v>1004</v>
      </c>
      <c r="D189" s="3">
        <v>43893</v>
      </c>
      <c r="E189" s="4" t="s">
        <v>10</v>
      </c>
      <c r="F189" s="1">
        <v>795</v>
      </c>
      <c r="G189" s="5">
        <v>39.75</v>
      </c>
      <c r="H189" s="29">
        <f>VLOOKUP(MAIN_TABLE[[#This Row],[Product Code]],Prod_Master[[#All],[Product Code]:[PRICE]],4,)</f>
        <v>0.28000000000000003</v>
      </c>
      <c r="I189" s="30">
        <f>VLOOKUP(MAIN_TABLE[[#This Row],[Product Code]],Prod_Master[[#All],[Product Code]:[PRICE]],5,)</f>
        <v>80</v>
      </c>
      <c r="J189" s="30">
        <f t="shared" si="4"/>
        <v>63600</v>
      </c>
      <c r="K189" s="30">
        <f>MAIN_TABLE[[#This Row],[Sales (Before Tax)]]-MAIN_TABLE[[#This Row],[Discount]]</f>
        <v>63560.25</v>
      </c>
      <c r="L189" s="31">
        <f>VLOOKUP(MAIN_TABLE[[#This Row],[Product Code]],Prod_Master[[#All],[Product Code]:[PRICE]],3,)</f>
        <v>8462</v>
      </c>
      <c r="M189" s="32" t="str">
        <f>VLOOKUP(MAIN_TABLE[[#This Row],[Product Code]],Prod_Master[[#All],[Product Code]:[PRICE]],2,)</f>
        <v>Beverage</v>
      </c>
      <c r="N189" s="32" t="str">
        <f>IF(ISBLANK(MAIN_TABLE[[#This Row],[GST Number]]),"No GST Number Available",VLOOKUP(LEFT(MAIN_TABLE[[#This Row],[GST Number]],2)*1,Table1[],2,))</f>
        <v>BIHAR</v>
      </c>
      <c r="O189" s="32">
        <f>IF(MAIN_TABLE[[#This Row],[Supplier State]]=MAIN_TABLE[[#This Row],[Destination State Name]],0,MAIN_TABLE[[#This Row],[Taxable Value]]*MAIN_TABLE[[#This Row],[GST Rate]])</f>
        <v>0</v>
      </c>
      <c r="P189" s="32">
        <f>IF(MAIN_TABLE[[#This Row],[Supplier State]]&lt;&gt;MAIN_TABLE[[#This Row],[Destination State Name]],0,(MAIN_TABLE[[#This Row],[Taxable Value]]*MAIN_TABLE[[#This Row],[GST Rate]])/2)</f>
        <v>8898.4350000000013</v>
      </c>
      <c r="Q189" s="32">
        <f>IF(MAIN_TABLE[[#This Row],[Supplier State]]&lt;&gt;MAIN_TABLE[[#This Row],[Destination State Name]],0,(MAIN_TABLE[[#This Row],[Taxable Value]]*MAIN_TABLE[[#This Row],[GST Rate]])/2)</f>
        <v>8898.4350000000013</v>
      </c>
      <c r="R189" s="33">
        <f>SUM(MAIN_TABLE[[#This Row],[IGST]:[SGST]])</f>
        <v>17796.870000000003</v>
      </c>
      <c r="S18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89" s="32" t="str">
        <f>IFERROR(VLOOKUP(MAIN_TABLE[[#This Row],[GST Number]],Backend!L:M,2,),"")</f>
        <v>PRABHA ELECTRONICS PVT. LTD.</v>
      </c>
    </row>
    <row r="190" spans="1:20" x14ac:dyDescent="0.3">
      <c r="A190" s="18" t="s">
        <v>8</v>
      </c>
      <c r="B190" s="1" t="s">
        <v>15</v>
      </c>
      <c r="C190" s="2">
        <v>1004</v>
      </c>
      <c r="D190" s="3">
        <v>43925</v>
      </c>
      <c r="E190" s="4" t="s">
        <v>10</v>
      </c>
      <c r="F190" s="1">
        <v>1414.5</v>
      </c>
      <c r="G190" s="5">
        <v>70.725000000000009</v>
      </c>
      <c r="H190" s="29">
        <f>VLOOKUP(MAIN_TABLE[[#This Row],[Product Code]],Prod_Master[[#All],[Product Code]:[PRICE]],4,)</f>
        <v>0.28000000000000003</v>
      </c>
      <c r="I190" s="30">
        <f>VLOOKUP(MAIN_TABLE[[#This Row],[Product Code]],Prod_Master[[#All],[Product Code]:[PRICE]],5,)</f>
        <v>80</v>
      </c>
      <c r="J190" s="30">
        <f t="shared" si="4"/>
        <v>113160</v>
      </c>
      <c r="K190" s="30">
        <f>MAIN_TABLE[[#This Row],[Sales (Before Tax)]]-MAIN_TABLE[[#This Row],[Discount]]</f>
        <v>113089.27499999999</v>
      </c>
      <c r="L190" s="31">
        <f>VLOOKUP(MAIN_TABLE[[#This Row],[Product Code]],Prod_Master[[#All],[Product Code]:[PRICE]],3,)</f>
        <v>8462</v>
      </c>
      <c r="M190" s="32" t="str">
        <f>VLOOKUP(MAIN_TABLE[[#This Row],[Product Code]],Prod_Master[[#All],[Product Code]:[PRICE]],2,)</f>
        <v>Beverage</v>
      </c>
      <c r="N190" s="32" t="str">
        <f>IF(ISBLANK(MAIN_TABLE[[#This Row],[GST Number]]),"No GST Number Available",VLOOKUP(LEFT(MAIN_TABLE[[#This Row],[GST Number]],2)*1,Table1[],2,))</f>
        <v>CHATTISGARH</v>
      </c>
      <c r="O190" s="32">
        <f>IF(MAIN_TABLE[[#This Row],[Supplier State]]=MAIN_TABLE[[#This Row],[Destination State Name]],0,MAIN_TABLE[[#This Row],[Taxable Value]]*MAIN_TABLE[[#This Row],[GST Rate]])</f>
        <v>31664.997000000003</v>
      </c>
      <c r="P190" s="32">
        <f>IF(MAIN_TABLE[[#This Row],[Supplier State]]&lt;&gt;MAIN_TABLE[[#This Row],[Destination State Name]],0,(MAIN_TABLE[[#This Row],[Taxable Value]]*MAIN_TABLE[[#This Row],[GST Rate]])/2)</f>
        <v>0</v>
      </c>
      <c r="Q190" s="32">
        <f>IF(MAIN_TABLE[[#This Row],[Supplier State]]&lt;&gt;MAIN_TABLE[[#This Row],[Destination State Name]],0,(MAIN_TABLE[[#This Row],[Taxable Value]]*MAIN_TABLE[[#This Row],[GST Rate]])/2)</f>
        <v>0</v>
      </c>
      <c r="R190" s="33">
        <f>SUM(MAIN_TABLE[[#This Row],[IGST]:[SGST]])</f>
        <v>31664.997000000003</v>
      </c>
      <c r="S19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90" s="32" t="str">
        <f>IFERROR(VLOOKUP(MAIN_TABLE[[#This Row],[GST Number]],Backend!L:M,2,),"")</f>
        <v>CORRSONIC ENGG. &amp; NDT SERVICES</v>
      </c>
    </row>
    <row r="191" spans="1:20" x14ac:dyDescent="0.3">
      <c r="A191" s="18" t="s">
        <v>8</v>
      </c>
      <c r="B191" s="1" t="s">
        <v>240</v>
      </c>
      <c r="C191" s="2">
        <v>1008</v>
      </c>
      <c r="D191" s="3">
        <v>43956</v>
      </c>
      <c r="E191" s="4" t="s">
        <v>10</v>
      </c>
      <c r="F191" s="1">
        <v>2918</v>
      </c>
      <c r="G191" s="5">
        <v>145.9</v>
      </c>
      <c r="H191" s="29">
        <f>VLOOKUP(MAIN_TABLE[[#This Row],[Product Code]],Prod_Master[[#All],[Product Code]:[PRICE]],4,)</f>
        <v>0.12</v>
      </c>
      <c r="I191" s="30">
        <f>VLOOKUP(MAIN_TABLE[[#This Row],[Product Code]],Prod_Master[[#All],[Product Code]:[PRICE]],5,)</f>
        <v>90</v>
      </c>
      <c r="J191" s="30">
        <f t="shared" si="4"/>
        <v>262620</v>
      </c>
      <c r="K191" s="30">
        <f>MAIN_TABLE[[#This Row],[Sales (Before Tax)]]-MAIN_TABLE[[#This Row],[Discount]]</f>
        <v>262474.09999999998</v>
      </c>
      <c r="L191" s="31">
        <f>VLOOKUP(MAIN_TABLE[[#This Row],[Product Code]],Prod_Master[[#All],[Product Code]:[PRICE]],3,)</f>
        <v>4975</v>
      </c>
      <c r="M191" s="32" t="str">
        <f>VLOOKUP(MAIN_TABLE[[#This Row],[Product Code]],Prod_Master[[#All],[Product Code]:[PRICE]],2,)</f>
        <v>Soap</v>
      </c>
      <c r="N191" s="32" t="str">
        <f>IF(ISBLANK(MAIN_TABLE[[#This Row],[GST Number]]),"No GST Number Available",VLOOKUP(LEFT(MAIN_TABLE[[#This Row],[GST Number]],2)*1,Table1[],2,))</f>
        <v>DADRA AND NAGAR HAVELI AND DAMAN AND DIU (NEWLY MERGED UT)</v>
      </c>
      <c r="O191" s="32">
        <f>IF(MAIN_TABLE[[#This Row],[Supplier State]]=MAIN_TABLE[[#This Row],[Destination State Name]],0,MAIN_TABLE[[#This Row],[Taxable Value]]*MAIN_TABLE[[#This Row],[GST Rate]])</f>
        <v>31496.891999999996</v>
      </c>
      <c r="P191" s="32">
        <f>IF(MAIN_TABLE[[#This Row],[Supplier State]]&lt;&gt;MAIN_TABLE[[#This Row],[Destination State Name]],0,(MAIN_TABLE[[#This Row],[Taxable Value]]*MAIN_TABLE[[#This Row],[GST Rate]])/2)</f>
        <v>0</v>
      </c>
      <c r="Q191" s="32">
        <f>IF(MAIN_TABLE[[#This Row],[Supplier State]]&lt;&gt;MAIN_TABLE[[#This Row],[Destination State Name]],0,(MAIN_TABLE[[#This Row],[Taxable Value]]*MAIN_TABLE[[#This Row],[GST Rate]])/2)</f>
        <v>0</v>
      </c>
      <c r="R191" s="33">
        <f>SUM(MAIN_TABLE[[#This Row],[IGST]:[SGST]])</f>
        <v>31496.891999999996</v>
      </c>
      <c r="S19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91" s="32" t="str">
        <f>IFERROR(VLOOKUP(MAIN_TABLE[[#This Row],[GST Number]],Backend!L:M,2,),"")</f>
        <v>RELIANCE RETAIL LIMITED</v>
      </c>
    </row>
    <row r="192" spans="1:20" x14ac:dyDescent="0.3">
      <c r="A192" s="18" t="s">
        <v>8</v>
      </c>
      <c r="B192" s="1" t="s">
        <v>16</v>
      </c>
      <c r="C192" s="2">
        <v>1004</v>
      </c>
      <c r="D192" s="3">
        <v>44019</v>
      </c>
      <c r="E192" s="4" t="s">
        <v>10</v>
      </c>
      <c r="F192" s="1">
        <v>3450</v>
      </c>
      <c r="G192" s="5">
        <v>172.5</v>
      </c>
      <c r="H192" s="29">
        <f>VLOOKUP(MAIN_TABLE[[#This Row],[Product Code]],Prod_Master[[#All],[Product Code]:[PRICE]],4,)</f>
        <v>0.28000000000000003</v>
      </c>
      <c r="I192" s="30">
        <f>VLOOKUP(MAIN_TABLE[[#This Row],[Product Code]],Prod_Master[[#All],[Product Code]:[PRICE]],5,)</f>
        <v>80</v>
      </c>
      <c r="J192" s="30">
        <f t="shared" si="4"/>
        <v>276000</v>
      </c>
      <c r="K192" s="30">
        <f>MAIN_TABLE[[#This Row],[Sales (Before Tax)]]-MAIN_TABLE[[#This Row],[Discount]]</f>
        <v>275827.5</v>
      </c>
      <c r="L192" s="31">
        <f>VLOOKUP(MAIN_TABLE[[#This Row],[Product Code]],Prod_Master[[#All],[Product Code]:[PRICE]],3,)</f>
        <v>8462</v>
      </c>
      <c r="M192" s="32" t="str">
        <f>VLOOKUP(MAIN_TABLE[[#This Row],[Product Code]],Prod_Master[[#All],[Product Code]:[PRICE]],2,)</f>
        <v>Beverage</v>
      </c>
      <c r="N192" s="32" t="str">
        <f>IF(ISBLANK(MAIN_TABLE[[#This Row],[GST Number]]),"No GST Number Available",VLOOKUP(LEFT(MAIN_TABLE[[#This Row],[GST Number]],2)*1,Table1[],2,))</f>
        <v>MADHYA PRADESH</v>
      </c>
      <c r="O192" s="32">
        <f>IF(MAIN_TABLE[[#This Row],[Supplier State]]=MAIN_TABLE[[#This Row],[Destination State Name]],0,MAIN_TABLE[[#This Row],[Taxable Value]]*MAIN_TABLE[[#This Row],[GST Rate]])</f>
        <v>77231.700000000012</v>
      </c>
      <c r="P192" s="32">
        <f>IF(MAIN_TABLE[[#This Row],[Supplier State]]&lt;&gt;MAIN_TABLE[[#This Row],[Destination State Name]],0,(MAIN_TABLE[[#This Row],[Taxable Value]]*MAIN_TABLE[[#This Row],[GST Rate]])/2)</f>
        <v>0</v>
      </c>
      <c r="Q192" s="32">
        <f>IF(MAIN_TABLE[[#This Row],[Supplier State]]&lt;&gt;MAIN_TABLE[[#This Row],[Destination State Name]],0,(MAIN_TABLE[[#This Row],[Taxable Value]]*MAIN_TABLE[[#This Row],[GST Rate]])/2)</f>
        <v>0</v>
      </c>
      <c r="R192" s="33">
        <f>SUM(MAIN_TABLE[[#This Row],[IGST]:[SGST]])</f>
        <v>77231.700000000012</v>
      </c>
      <c r="S19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92" s="32" t="str">
        <f>IFERROR(VLOOKUP(MAIN_TABLE[[#This Row],[GST Number]],Backend!L:M,2,),"")</f>
        <v>PROFESSIONAL TRADERS</v>
      </c>
    </row>
    <row r="193" spans="1:20" x14ac:dyDescent="0.3">
      <c r="A193" s="18" t="s">
        <v>8</v>
      </c>
      <c r="B193" s="1" t="s">
        <v>17</v>
      </c>
      <c r="C193" s="2">
        <v>1310</v>
      </c>
      <c r="D193" s="3">
        <v>44019</v>
      </c>
      <c r="E193" s="4" t="s">
        <v>10</v>
      </c>
      <c r="F193" s="1">
        <v>2988</v>
      </c>
      <c r="G193" s="5">
        <v>149.4</v>
      </c>
      <c r="H193" s="29">
        <f>VLOOKUP(MAIN_TABLE[[#This Row],[Product Code]],Prod_Master[[#All],[Product Code]:[PRICE]],4,)</f>
        <v>0.12</v>
      </c>
      <c r="I193" s="30">
        <f>VLOOKUP(MAIN_TABLE[[#This Row],[Product Code]],Prod_Master[[#All],[Product Code]:[PRICE]],5,)</f>
        <v>140</v>
      </c>
      <c r="J193" s="30">
        <f t="shared" si="4"/>
        <v>418320</v>
      </c>
      <c r="K193" s="30">
        <f>MAIN_TABLE[[#This Row],[Sales (Before Tax)]]-MAIN_TABLE[[#This Row],[Discount]]</f>
        <v>418170.6</v>
      </c>
      <c r="L193" s="31">
        <f>VLOOKUP(MAIN_TABLE[[#This Row],[Product Code]],Prod_Master[[#All],[Product Code]:[PRICE]],3,)</f>
        <v>5632</v>
      </c>
      <c r="M193" s="32" t="str">
        <f>VLOOKUP(MAIN_TABLE[[#This Row],[Product Code]],Prod_Master[[#All],[Product Code]:[PRICE]],2,)</f>
        <v>Shampoo</v>
      </c>
      <c r="N193" s="32" t="str">
        <f>IF(ISBLANK(MAIN_TABLE[[#This Row],[GST Number]]),"No GST Number Available",VLOOKUP(LEFT(MAIN_TABLE[[#This Row],[GST Number]],2)*1,Table1[],2,))</f>
        <v>ODISHA</v>
      </c>
      <c r="O193" s="32">
        <f>IF(MAIN_TABLE[[#This Row],[Supplier State]]=MAIN_TABLE[[#This Row],[Destination State Name]],0,MAIN_TABLE[[#This Row],[Taxable Value]]*MAIN_TABLE[[#This Row],[GST Rate]])</f>
        <v>50180.471999999994</v>
      </c>
      <c r="P193" s="32">
        <f>IF(MAIN_TABLE[[#This Row],[Supplier State]]&lt;&gt;MAIN_TABLE[[#This Row],[Destination State Name]],0,(MAIN_TABLE[[#This Row],[Taxable Value]]*MAIN_TABLE[[#This Row],[GST Rate]])/2)</f>
        <v>0</v>
      </c>
      <c r="Q193" s="32">
        <f>IF(MAIN_TABLE[[#This Row],[Supplier State]]&lt;&gt;MAIN_TABLE[[#This Row],[Destination State Name]],0,(MAIN_TABLE[[#This Row],[Taxable Value]]*MAIN_TABLE[[#This Row],[GST Rate]])/2)</f>
        <v>0</v>
      </c>
      <c r="R193" s="33">
        <f>SUM(MAIN_TABLE[[#This Row],[IGST]:[SGST]])</f>
        <v>50180.471999999994</v>
      </c>
      <c r="S19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93" s="32" t="str">
        <f>IFERROR(VLOOKUP(MAIN_TABLE[[#This Row],[GST Number]],Backend!L:M,2,),"")</f>
        <v>N.M.ENTERPRISES</v>
      </c>
    </row>
    <row r="194" spans="1:20" x14ac:dyDescent="0.3">
      <c r="A194" s="18" t="s">
        <v>8</v>
      </c>
      <c r="B194" s="1" t="s">
        <v>18</v>
      </c>
      <c r="C194" s="2">
        <v>1004</v>
      </c>
      <c r="D194" s="3">
        <v>44083</v>
      </c>
      <c r="E194" s="4" t="s">
        <v>20</v>
      </c>
      <c r="F194" s="1">
        <v>218</v>
      </c>
      <c r="G194" s="5">
        <v>10.9</v>
      </c>
      <c r="H194" s="29">
        <f>VLOOKUP(MAIN_TABLE[[#This Row],[Product Code]],Prod_Master[[#All],[Product Code]:[PRICE]],4,)</f>
        <v>0.28000000000000003</v>
      </c>
      <c r="I194" s="30">
        <f>VLOOKUP(MAIN_TABLE[[#This Row],[Product Code]],Prod_Master[[#All],[Product Code]:[PRICE]],5,)</f>
        <v>80</v>
      </c>
      <c r="J194" s="30">
        <f t="shared" si="4"/>
        <v>17440</v>
      </c>
      <c r="K194" s="30">
        <f>MAIN_TABLE[[#This Row],[Sales (Before Tax)]]-MAIN_TABLE[[#This Row],[Discount]]</f>
        <v>17429.099999999999</v>
      </c>
      <c r="L194" s="31">
        <f>VLOOKUP(MAIN_TABLE[[#This Row],[Product Code]],Prod_Master[[#All],[Product Code]:[PRICE]],3,)</f>
        <v>8462</v>
      </c>
      <c r="M194" s="32" t="str">
        <f>VLOOKUP(MAIN_TABLE[[#This Row],[Product Code]],Prod_Master[[#All],[Product Code]:[PRICE]],2,)</f>
        <v>Beverage</v>
      </c>
      <c r="N194" s="32" t="str">
        <f>IF(ISBLANK(MAIN_TABLE[[#This Row],[GST Number]]),"No GST Number Available",VLOOKUP(LEFT(MAIN_TABLE[[#This Row],[GST Number]],2)*1,Table1[],2,))</f>
        <v>BIHAR</v>
      </c>
      <c r="O194" s="32">
        <f>IF(MAIN_TABLE[[#This Row],[Supplier State]]=MAIN_TABLE[[#This Row],[Destination State Name]],0,MAIN_TABLE[[#This Row],[Taxable Value]]*MAIN_TABLE[[#This Row],[GST Rate]])</f>
        <v>0</v>
      </c>
      <c r="P194" s="32">
        <f>IF(MAIN_TABLE[[#This Row],[Supplier State]]&lt;&gt;MAIN_TABLE[[#This Row],[Destination State Name]],0,(MAIN_TABLE[[#This Row],[Taxable Value]]*MAIN_TABLE[[#This Row],[GST Rate]])/2)</f>
        <v>2440.0740000000001</v>
      </c>
      <c r="Q194" s="32">
        <f>IF(MAIN_TABLE[[#This Row],[Supplier State]]&lt;&gt;MAIN_TABLE[[#This Row],[Destination State Name]],0,(MAIN_TABLE[[#This Row],[Taxable Value]]*MAIN_TABLE[[#This Row],[GST Rate]])/2)</f>
        <v>2440.0740000000001</v>
      </c>
      <c r="R194" s="33">
        <f>SUM(MAIN_TABLE[[#This Row],[IGST]:[SGST]])</f>
        <v>4880.1480000000001</v>
      </c>
      <c r="S194" s="32" t="str">
        <f>IF(MAIN_TABLE[[#This Row],[Doc Type]]="Credit Note","Table 9A",IF(AND(MAIN_TABLE[[#This Row],[Doc Type]]="Invoice",MAIN_TABLE[[#This Row],[GST Number]]&lt;&gt;""),"Table 4A -B2B","Table 5A-B2C"))</f>
        <v>Table 9A</v>
      </c>
      <c r="T194" s="32" t="str">
        <f>IFERROR(VLOOKUP(MAIN_TABLE[[#This Row],[GST Number]],Backend!L:M,2,),"")</f>
        <v>UNITY CYLINDERS &amp; EQUIPMENTS PRIVATE LIMITED</v>
      </c>
    </row>
    <row r="195" spans="1:20" x14ac:dyDescent="0.3">
      <c r="A195" s="18" t="s">
        <v>8</v>
      </c>
      <c r="B195" s="1" t="s">
        <v>19</v>
      </c>
      <c r="C195" s="2">
        <v>1001</v>
      </c>
      <c r="D195" s="3">
        <v>44083</v>
      </c>
      <c r="E195" s="4" t="s">
        <v>10</v>
      </c>
      <c r="F195" s="1">
        <v>2074</v>
      </c>
      <c r="G195" s="5">
        <v>103.7</v>
      </c>
      <c r="H195" s="29">
        <f>VLOOKUP(MAIN_TABLE[[#This Row],[Product Code]],Prod_Master[[#All],[Product Code]:[PRICE]],4,)</f>
        <v>0.12</v>
      </c>
      <c r="I195" s="30">
        <f>VLOOKUP(MAIN_TABLE[[#This Row],[Product Code]],Prod_Master[[#All],[Product Code]:[PRICE]],5,)</f>
        <v>45</v>
      </c>
      <c r="J195" s="30">
        <f t="shared" si="4"/>
        <v>93330</v>
      </c>
      <c r="K195" s="30">
        <f>MAIN_TABLE[[#This Row],[Sales (Before Tax)]]-MAIN_TABLE[[#This Row],[Discount]]</f>
        <v>93226.3</v>
      </c>
      <c r="L195" s="31">
        <f>VLOOKUP(MAIN_TABLE[[#This Row],[Product Code]],Prod_Master[[#All],[Product Code]:[PRICE]],3,)</f>
        <v>5542</v>
      </c>
      <c r="M195" s="32" t="str">
        <f>VLOOKUP(MAIN_TABLE[[#This Row],[Product Code]],Prod_Master[[#All],[Product Code]:[PRICE]],2,)</f>
        <v>Oil</v>
      </c>
      <c r="N195" s="32" t="str">
        <f>IF(ISBLANK(MAIN_TABLE[[#This Row],[GST Number]]),"No GST Number Available",VLOOKUP(LEFT(MAIN_TABLE[[#This Row],[GST Number]],2)*1,Table1[],2,))</f>
        <v>ANDHRA PRADESH(BEFORE DIVISION)</v>
      </c>
      <c r="O195" s="32">
        <f>IF(MAIN_TABLE[[#This Row],[Supplier State]]=MAIN_TABLE[[#This Row],[Destination State Name]],0,MAIN_TABLE[[#This Row],[Taxable Value]]*MAIN_TABLE[[#This Row],[GST Rate]])</f>
        <v>11187.155999999999</v>
      </c>
      <c r="P195" s="32">
        <f>IF(MAIN_TABLE[[#This Row],[Supplier State]]&lt;&gt;MAIN_TABLE[[#This Row],[Destination State Name]],0,(MAIN_TABLE[[#This Row],[Taxable Value]]*MAIN_TABLE[[#This Row],[GST Rate]])/2)</f>
        <v>0</v>
      </c>
      <c r="Q195" s="32">
        <f>IF(MAIN_TABLE[[#This Row],[Supplier State]]&lt;&gt;MAIN_TABLE[[#This Row],[Destination State Name]],0,(MAIN_TABLE[[#This Row],[Taxable Value]]*MAIN_TABLE[[#This Row],[GST Rate]])/2)</f>
        <v>0</v>
      </c>
      <c r="R195" s="33">
        <f>SUM(MAIN_TABLE[[#This Row],[IGST]:[SGST]])</f>
        <v>11187.155999999999</v>
      </c>
      <c r="S19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95" s="32" t="str">
        <f>IFERROR(VLOOKUP(MAIN_TABLE[[#This Row],[GST Number]],Backend!L:M,2,),"")</f>
        <v>M/S AKASH INFOTECH</v>
      </c>
    </row>
    <row r="196" spans="1:20" x14ac:dyDescent="0.3">
      <c r="A196" s="18" t="s">
        <v>8</v>
      </c>
      <c r="B196" s="1" t="s">
        <v>31</v>
      </c>
      <c r="C196" s="2">
        <v>1210</v>
      </c>
      <c r="D196" s="3">
        <v>44083</v>
      </c>
      <c r="E196" s="4" t="s">
        <v>10</v>
      </c>
      <c r="F196" s="1">
        <v>1056</v>
      </c>
      <c r="G196" s="5">
        <v>52.800000000000004</v>
      </c>
      <c r="H196" s="29">
        <f>VLOOKUP(MAIN_TABLE[[#This Row],[Product Code]],Prod_Master[[#All],[Product Code]:[PRICE]],4,)</f>
        <v>0.12</v>
      </c>
      <c r="I196" s="30">
        <f>VLOOKUP(MAIN_TABLE[[#This Row],[Product Code]],Prod_Master[[#All],[Product Code]:[PRICE]],5,)</f>
        <v>120</v>
      </c>
      <c r="J196" s="30">
        <f t="shared" si="4"/>
        <v>126720</v>
      </c>
      <c r="K196" s="30">
        <f>MAIN_TABLE[[#This Row],[Sales (Before Tax)]]-MAIN_TABLE[[#This Row],[Discount]]</f>
        <v>126667.2</v>
      </c>
      <c r="L196" s="31">
        <f>VLOOKUP(MAIN_TABLE[[#This Row],[Product Code]],Prod_Master[[#All],[Product Code]:[PRICE]],3,)</f>
        <v>5524</v>
      </c>
      <c r="M196" s="32" t="str">
        <f>VLOOKUP(MAIN_TABLE[[#This Row],[Product Code]],Prod_Master[[#All],[Product Code]:[PRICE]],2,)</f>
        <v>Juice</v>
      </c>
      <c r="N196" s="32" t="str">
        <f>IF(ISBLANK(MAIN_TABLE[[#This Row],[GST Number]]),"No GST Number Available",VLOOKUP(LEFT(MAIN_TABLE[[#This Row],[GST Number]],2)*1,Table1[],2,))</f>
        <v>MANIPUR</v>
      </c>
      <c r="O196" s="32">
        <f>IF(MAIN_TABLE[[#This Row],[Supplier State]]=MAIN_TABLE[[#This Row],[Destination State Name]],0,MAIN_TABLE[[#This Row],[Taxable Value]]*MAIN_TABLE[[#This Row],[GST Rate]])</f>
        <v>15200.063999999998</v>
      </c>
      <c r="P196" s="32">
        <f>IF(MAIN_TABLE[[#This Row],[Supplier State]]&lt;&gt;MAIN_TABLE[[#This Row],[Destination State Name]],0,(MAIN_TABLE[[#This Row],[Taxable Value]]*MAIN_TABLE[[#This Row],[GST Rate]])/2)</f>
        <v>0</v>
      </c>
      <c r="Q196" s="32">
        <f>IF(MAIN_TABLE[[#This Row],[Supplier State]]&lt;&gt;MAIN_TABLE[[#This Row],[Destination State Name]],0,(MAIN_TABLE[[#This Row],[Taxable Value]]*MAIN_TABLE[[#This Row],[GST Rate]])/2)</f>
        <v>0</v>
      </c>
      <c r="R196" s="33">
        <f>SUM(MAIN_TABLE[[#This Row],[IGST]:[SGST]])</f>
        <v>15200.063999999998</v>
      </c>
      <c r="S19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96" s="32" t="str">
        <f>IFERROR(VLOOKUP(MAIN_TABLE[[#This Row],[GST Number]],Backend!L:M,2,),"")</f>
        <v>SHANKAR NARAYAN SAHU</v>
      </c>
    </row>
    <row r="197" spans="1:20" x14ac:dyDescent="0.3">
      <c r="A197" s="18" t="s">
        <v>8</v>
      </c>
      <c r="B197" s="1" t="s">
        <v>32</v>
      </c>
      <c r="C197" s="2">
        <v>1210</v>
      </c>
      <c r="D197" s="3">
        <v>44114</v>
      </c>
      <c r="E197" s="4" t="s">
        <v>10</v>
      </c>
      <c r="F197" s="1">
        <v>671</v>
      </c>
      <c r="G197" s="5">
        <v>33.550000000000004</v>
      </c>
      <c r="H197" s="29">
        <f>VLOOKUP(MAIN_TABLE[[#This Row],[Product Code]],Prod_Master[[#All],[Product Code]:[PRICE]],4,)</f>
        <v>0.12</v>
      </c>
      <c r="I197" s="30">
        <f>VLOOKUP(MAIN_TABLE[[#This Row],[Product Code]],Prod_Master[[#All],[Product Code]:[PRICE]],5,)</f>
        <v>120</v>
      </c>
      <c r="J197" s="30">
        <f t="shared" si="4"/>
        <v>80520</v>
      </c>
      <c r="K197" s="30">
        <f>MAIN_TABLE[[#This Row],[Sales (Before Tax)]]-MAIN_TABLE[[#This Row],[Discount]]</f>
        <v>80486.45</v>
      </c>
      <c r="L197" s="31">
        <f>VLOOKUP(MAIN_TABLE[[#This Row],[Product Code]],Prod_Master[[#All],[Product Code]:[PRICE]],3,)</f>
        <v>5524</v>
      </c>
      <c r="M197" s="32" t="str">
        <f>VLOOKUP(MAIN_TABLE[[#This Row],[Product Code]],Prod_Master[[#All],[Product Code]:[PRICE]],2,)</f>
        <v>Juice</v>
      </c>
      <c r="N197" s="32" t="str">
        <f>IF(ISBLANK(MAIN_TABLE[[#This Row],[GST Number]]),"No GST Number Available",VLOOKUP(LEFT(MAIN_TABLE[[#This Row],[GST Number]],2)*1,Table1[],2,))</f>
        <v>NAGALAND</v>
      </c>
      <c r="O197" s="32">
        <f>IF(MAIN_TABLE[[#This Row],[Supplier State]]=MAIN_TABLE[[#This Row],[Destination State Name]],0,MAIN_TABLE[[#This Row],[Taxable Value]]*MAIN_TABLE[[#This Row],[GST Rate]])</f>
        <v>9658.3739999999998</v>
      </c>
      <c r="P197" s="32">
        <f>IF(MAIN_TABLE[[#This Row],[Supplier State]]&lt;&gt;MAIN_TABLE[[#This Row],[Destination State Name]],0,(MAIN_TABLE[[#This Row],[Taxable Value]]*MAIN_TABLE[[#This Row],[GST Rate]])/2)</f>
        <v>0</v>
      </c>
      <c r="Q197" s="32">
        <f>IF(MAIN_TABLE[[#This Row],[Supplier State]]&lt;&gt;MAIN_TABLE[[#This Row],[Destination State Name]],0,(MAIN_TABLE[[#This Row],[Taxable Value]]*MAIN_TABLE[[#This Row],[GST Rate]])/2)</f>
        <v>0</v>
      </c>
      <c r="R197" s="33">
        <f>SUM(MAIN_TABLE[[#This Row],[IGST]:[SGST]])</f>
        <v>9658.3739999999998</v>
      </c>
      <c r="S19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97" s="32" t="str">
        <f>IFERROR(VLOOKUP(MAIN_TABLE[[#This Row],[GST Number]],Backend!L:M,2,),"")</f>
        <v>VARDHMAN TELE MARKETING</v>
      </c>
    </row>
    <row r="198" spans="1:20" x14ac:dyDescent="0.3">
      <c r="A198" s="18" t="s">
        <v>8</v>
      </c>
      <c r="B198" s="1" t="s">
        <v>33</v>
      </c>
      <c r="C198" s="2">
        <v>1210</v>
      </c>
      <c r="D198" s="3">
        <v>44114</v>
      </c>
      <c r="E198" s="4" t="s">
        <v>10</v>
      </c>
      <c r="F198" s="1">
        <v>1514</v>
      </c>
      <c r="G198" s="5">
        <v>75.7</v>
      </c>
      <c r="H198" s="29">
        <f>VLOOKUP(MAIN_TABLE[[#This Row],[Product Code]],Prod_Master[[#All],[Product Code]:[PRICE]],4,)</f>
        <v>0.12</v>
      </c>
      <c r="I198" s="30">
        <f>VLOOKUP(MAIN_TABLE[[#This Row],[Product Code]],Prod_Master[[#All],[Product Code]:[PRICE]],5,)</f>
        <v>120</v>
      </c>
      <c r="J198" s="30">
        <f t="shared" si="4"/>
        <v>181680</v>
      </c>
      <c r="K198" s="30">
        <f>MAIN_TABLE[[#This Row],[Sales (Before Tax)]]-MAIN_TABLE[[#This Row],[Discount]]</f>
        <v>181604.3</v>
      </c>
      <c r="L198" s="31">
        <f>VLOOKUP(MAIN_TABLE[[#This Row],[Product Code]],Prod_Master[[#All],[Product Code]:[PRICE]],3,)</f>
        <v>5524</v>
      </c>
      <c r="M198" s="32" t="str">
        <f>VLOOKUP(MAIN_TABLE[[#This Row],[Product Code]],Prod_Master[[#All],[Product Code]:[PRICE]],2,)</f>
        <v>Juice</v>
      </c>
      <c r="N198" s="32" t="str">
        <f>IF(ISBLANK(MAIN_TABLE[[#This Row],[GST Number]]),"No GST Number Available",VLOOKUP(LEFT(MAIN_TABLE[[#This Row],[GST Number]],2)*1,Table1[],2,))</f>
        <v>SIKKIM</v>
      </c>
      <c r="O198" s="32">
        <f>IF(MAIN_TABLE[[#This Row],[Supplier State]]=MAIN_TABLE[[#This Row],[Destination State Name]],0,MAIN_TABLE[[#This Row],[Taxable Value]]*MAIN_TABLE[[#This Row],[GST Rate]])</f>
        <v>21792.515999999996</v>
      </c>
      <c r="P198" s="32">
        <f>IF(MAIN_TABLE[[#This Row],[Supplier State]]&lt;&gt;MAIN_TABLE[[#This Row],[Destination State Name]],0,(MAIN_TABLE[[#This Row],[Taxable Value]]*MAIN_TABLE[[#This Row],[GST Rate]])/2)</f>
        <v>0</v>
      </c>
      <c r="Q198" s="32">
        <f>IF(MAIN_TABLE[[#This Row],[Supplier State]]&lt;&gt;MAIN_TABLE[[#This Row],[Destination State Name]],0,(MAIN_TABLE[[#This Row],[Taxable Value]]*MAIN_TABLE[[#This Row],[GST Rate]])/2)</f>
        <v>0</v>
      </c>
      <c r="R198" s="33">
        <f>SUM(MAIN_TABLE[[#This Row],[IGST]:[SGST]])</f>
        <v>21792.515999999996</v>
      </c>
      <c r="S19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98" s="32" t="str">
        <f>IFERROR(VLOOKUP(MAIN_TABLE[[#This Row],[GST Number]],Backend!L:M,2,),"")</f>
        <v>TRACTEBEL ENGINEERING PVT LTD</v>
      </c>
    </row>
    <row r="199" spans="1:20" x14ac:dyDescent="0.3">
      <c r="A199" s="18" t="s">
        <v>8</v>
      </c>
      <c r="B199" s="1" t="s">
        <v>34</v>
      </c>
      <c r="C199" s="2">
        <v>1310</v>
      </c>
      <c r="D199" s="3">
        <v>44177</v>
      </c>
      <c r="E199" s="4" t="s">
        <v>10</v>
      </c>
      <c r="F199" s="1">
        <v>274</v>
      </c>
      <c r="G199" s="5">
        <v>13.700000000000001</v>
      </c>
      <c r="H199" s="29">
        <f>VLOOKUP(MAIN_TABLE[[#This Row],[Product Code]],Prod_Master[[#All],[Product Code]:[PRICE]],4,)</f>
        <v>0.12</v>
      </c>
      <c r="I199" s="30">
        <f>VLOOKUP(MAIN_TABLE[[#This Row],[Product Code]],Prod_Master[[#All],[Product Code]:[PRICE]],5,)</f>
        <v>140</v>
      </c>
      <c r="J199" s="30">
        <f t="shared" si="4"/>
        <v>38360</v>
      </c>
      <c r="K199" s="30">
        <f>MAIN_TABLE[[#This Row],[Sales (Before Tax)]]-MAIN_TABLE[[#This Row],[Discount]]</f>
        <v>38346.300000000003</v>
      </c>
      <c r="L199" s="31">
        <f>VLOOKUP(MAIN_TABLE[[#This Row],[Product Code]],Prod_Master[[#All],[Product Code]:[PRICE]],3,)</f>
        <v>5632</v>
      </c>
      <c r="M199" s="32" t="str">
        <f>VLOOKUP(MAIN_TABLE[[#This Row],[Product Code]],Prod_Master[[#All],[Product Code]:[PRICE]],2,)</f>
        <v>Shampoo</v>
      </c>
      <c r="N199" s="32" t="str">
        <f>IF(ISBLANK(MAIN_TABLE[[#This Row],[GST Number]]),"No GST Number Available",VLOOKUP(LEFT(MAIN_TABLE[[#This Row],[GST Number]],2)*1,Table1[],2,))</f>
        <v>ODISHA</v>
      </c>
      <c r="O199" s="32">
        <f>IF(MAIN_TABLE[[#This Row],[Supplier State]]=MAIN_TABLE[[#This Row],[Destination State Name]],0,MAIN_TABLE[[#This Row],[Taxable Value]]*MAIN_TABLE[[#This Row],[GST Rate]])</f>
        <v>4601.5560000000005</v>
      </c>
      <c r="P199" s="32">
        <f>IF(MAIN_TABLE[[#This Row],[Supplier State]]&lt;&gt;MAIN_TABLE[[#This Row],[Destination State Name]],0,(MAIN_TABLE[[#This Row],[Taxable Value]]*MAIN_TABLE[[#This Row],[GST Rate]])/2)</f>
        <v>0</v>
      </c>
      <c r="Q199" s="32">
        <f>IF(MAIN_TABLE[[#This Row],[Supplier State]]&lt;&gt;MAIN_TABLE[[#This Row],[Destination State Name]],0,(MAIN_TABLE[[#This Row],[Taxable Value]]*MAIN_TABLE[[#This Row],[GST Rate]])/2)</f>
        <v>0</v>
      </c>
      <c r="R199" s="33">
        <f>SUM(MAIN_TABLE[[#This Row],[IGST]:[SGST]])</f>
        <v>4601.5560000000005</v>
      </c>
      <c r="S19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99" s="32" t="str">
        <f>IFERROR(VLOOKUP(MAIN_TABLE[[#This Row],[GST Number]],Backend!L:M,2,),"")</f>
        <v>KIM BAG HOUSE</v>
      </c>
    </row>
    <row r="200" spans="1:20" x14ac:dyDescent="0.3">
      <c r="A200" s="18" t="s">
        <v>8</v>
      </c>
      <c r="B200" s="1" t="s">
        <v>242</v>
      </c>
      <c r="C200" s="2">
        <v>1310</v>
      </c>
      <c r="D200" s="3">
        <v>44177</v>
      </c>
      <c r="E200" s="4" t="s">
        <v>10</v>
      </c>
      <c r="F200" s="1">
        <v>1138</v>
      </c>
      <c r="G200" s="5">
        <v>56.900000000000006</v>
      </c>
      <c r="H200" s="29">
        <f>VLOOKUP(MAIN_TABLE[[#This Row],[Product Code]],Prod_Master[[#All],[Product Code]:[PRICE]],4,)</f>
        <v>0.12</v>
      </c>
      <c r="I200" s="30">
        <f>VLOOKUP(MAIN_TABLE[[#This Row],[Product Code]],Prod_Master[[#All],[Product Code]:[PRICE]],5,)</f>
        <v>140</v>
      </c>
      <c r="J200" s="30">
        <f t="shared" si="4"/>
        <v>159320</v>
      </c>
      <c r="K200" s="30">
        <f>MAIN_TABLE[[#This Row],[Sales (Before Tax)]]-MAIN_TABLE[[#This Row],[Discount]]</f>
        <v>159263.1</v>
      </c>
      <c r="L200" s="31">
        <f>VLOOKUP(MAIN_TABLE[[#This Row],[Product Code]],Prod_Master[[#All],[Product Code]:[PRICE]],3,)</f>
        <v>5632</v>
      </c>
      <c r="M200" s="32" t="str">
        <f>VLOOKUP(MAIN_TABLE[[#This Row],[Product Code]],Prod_Master[[#All],[Product Code]:[PRICE]],2,)</f>
        <v>Shampoo</v>
      </c>
      <c r="N200" s="32" t="str">
        <f>IF(ISBLANK(MAIN_TABLE[[#This Row],[GST Number]]),"No GST Number Available",VLOOKUP(LEFT(MAIN_TABLE[[#This Row],[GST Number]],2)*1,Table1[],2,))</f>
        <v>DADRA AND NAGAR HAVELI AND DAMAN AND DIU (NEWLY MERGED UT)</v>
      </c>
      <c r="O200" s="32">
        <f>IF(MAIN_TABLE[[#This Row],[Supplier State]]=MAIN_TABLE[[#This Row],[Destination State Name]],0,MAIN_TABLE[[#This Row],[Taxable Value]]*MAIN_TABLE[[#This Row],[GST Rate]])</f>
        <v>19111.572</v>
      </c>
      <c r="P200" s="32">
        <f>IF(MAIN_TABLE[[#This Row],[Supplier State]]&lt;&gt;MAIN_TABLE[[#This Row],[Destination State Name]],0,(MAIN_TABLE[[#This Row],[Taxable Value]]*MAIN_TABLE[[#This Row],[GST Rate]])/2)</f>
        <v>0</v>
      </c>
      <c r="Q200" s="32">
        <f>IF(MAIN_TABLE[[#This Row],[Supplier State]]&lt;&gt;MAIN_TABLE[[#This Row],[Destination State Name]],0,(MAIN_TABLE[[#This Row],[Taxable Value]]*MAIN_TABLE[[#This Row],[GST Rate]])/2)</f>
        <v>0</v>
      </c>
      <c r="R200" s="33">
        <f>SUM(MAIN_TABLE[[#This Row],[IGST]:[SGST]])</f>
        <v>19111.572</v>
      </c>
      <c r="S20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00" s="32" t="str">
        <f>IFERROR(VLOOKUP(MAIN_TABLE[[#This Row],[GST Number]],Backend!L:M,2,),"")</f>
        <v>WM ENERGY AND LIGHTING PRIVATE LIMITED</v>
      </c>
    </row>
    <row r="201" spans="1:20" x14ac:dyDescent="0.3">
      <c r="A201" s="18" t="s">
        <v>8</v>
      </c>
      <c r="B201" s="1" t="s">
        <v>35</v>
      </c>
      <c r="C201" s="2">
        <v>1310</v>
      </c>
      <c r="D201" s="3">
        <v>43893</v>
      </c>
      <c r="E201" s="4" t="s">
        <v>10</v>
      </c>
      <c r="F201" s="1">
        <v>1465</v>
      </c>
      <c r="G201" s="5">
        <v>73.25</v>
      </c>
      <c r="H201" s="29">
        <f>VLOOKUP(MAIN_TABLE[[#This Row],[Product Code]],Prod_Master[[#All],[Product Code]:[PRICE]],4,)</f>
        <v>0.12</v>
      </c>
      <c r="I201" s="30">
        <f>VLOOKUP(MAIN_TABLE[[#This Row],[Product Code]],Prod_Master[[#All],[Product Code]:[PRICE]],5,)</f>
        <v>140</v>
      </c>
      <c r="J201" s="30">
        <f t="shared" si="4"/>
        <v>205100</v>
      </c>
      <c r="K201" s="30">
        <f>MAIN_TABLE[[#This Row],[Sales (Before Tax)]]-MAIN_TABLE[[#This Row],[Discount]]</f>
        <v>205026.75</v>
      </c>
      <c r="L201" s="31">
        <f>VLOOKUP(MAIN_TABLE[[#This Row],[Product Code]],Prod_Master[[#All],[Product Code]:[PRICE]],3,)</f>
        <v>5632</v>
      </c>
      <c r="M201" s="32" t="str">
        <f>VLOOKUP(MAIN_TABLE[[#This Row],[Product Code]],Prod_Master[[#All],[Product Code]:[PRICE]],2,)</f>
        <v>Shampoo</v>
      </c>
      <c r="N201" s="32" t="str">
        <f>IF(ISBLANK(MAIN_TABLE[[#This Row],[GST Number]]),"No GST Number Available",VLOOKUP(LEFT(MAIN_TABLE[[#This Row],[GST Number]],2)*1,Table1[],2,))</f>
        <v>GUJARAT</v>
      </c>
      <c r="O201" s="32">
        <f>IF(MAIN_TABLE[[#This Row],[Supplier State]]=MAIN_TABLE[[#This Row],[Destination State Name]],0,MAIN_TABLE[[#This Row],[Taxable Value]]*MAIN_TABLE[[#This Row],[GST Rate]])</f>
        <v>24603.21</v>
      </c>
      <c r="P201" s="32">
        <f>IF(MAIN_TABLE[[#This Row],[Supplier State]]&lt;&gt;MAIN_TABLE[[#This Row],[Destination State Name]],0,(MAIN_TABLE[[#This Row],[Taxable Value]]*MAIN_TABLE[[#This Row],[GST Rate]])/2)</f>
        <v>0</v>
      </c>
      <c r="Q201" s="32">
        <f>IF(MAIN_TABLE[[#This Row],[Supplier State]]&lt;&gt;MAIN_TABLE[[#This Row],[Destination State Name]],0,(MAIN_TABLE[[#This Row],[Taxable Value]]*MAIN_TABLE[[#This Row],[GST Rate]])/2)</f>
        <v>0</v>
      </c>
      <c r="R201" s="33">
        <f>SUM(MAIN_TABLE[[#This Row],[IGST]:[SGST]])</f>
        <v>24603.21</v>
      </c>
      <c r="S20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01" s="32" t="str">
        <f>IFERROR(VLOOKUP(MAIN_TABLE[[#This Row],[GST Number]],Backend!L:M,2,),"")</f>
        <v>Strong Like Wood and Iron Furniture</v>
      </c>
    </row>
    <row r="202" spans="1:20" x14ac:dyDescent="0.3">
      <c r="A202" s="18" t="s">
        <v>8</v>
      </c>
      <c r="B202" s="1" t="s">
        <v>14</v>
      </c>
      <c r="C202" s="2">
        <v>1008</v>
      </c>
      <c r="D202" s="3">
        <v>44083</v>
      </c>
      <c r="E202" s="4" t="s">
        <v>10</v>
      </c>
      <c r="F202" s="1">
        <v>2646</v>
      </c>
      <c r="G202" s="5">
        <v>132.30000000000001</v>
      </c>
      <c r="H202" s="29">
        <f>VLOOKUP(MAIN_TABLE[[#This Row],[Product Code]],Prod_Master[[#All],[Product Code]:[PRICE]],4,)</f>
        <v>0.12</v>
      </c>
      <c r="I202" s="30">
        <f>VLOOKUP(MAIN_TABLE[[#This Row],[Product Code]],Prod_Master[[#All],[Product Code]:[PRICE]],5,)</f>
        <v>90</v>
      </c>
      <c r="J202" s="30">
        <f t="shared" si="4"/>
        <v>238140</v>
      </c>
      <c r="K202" s="30">
        <f>MAIN_TABLE[[#This Row],[Sales (Before Tax)]]-MAIN_TABLE[[#This Row],[Discount]]</f>
        <v>238007.7</v>
      </c>
      <c r="L202" s="31">
        <f>VLOOKUP(MAIN_TABLE[[#This Row],[Product Code]],Prod_Master[[#All],[Product Code]:[PRICE]],3,)</f>
        <v>4975</v>
      </c>
      <c r="M202" s="32" t="str">
        <f>VLOOKUP(MAIN_TABLE[[#This Row],[Product Code]],Prod_Master[[#All],[Product Code]:[PRICE]],2,)</f>
        <v>Soap</v>
      </c>
      <c r="N202" s="32" t="str">
        <f>IF(ISBLANK(MAIN_TABLE[[#This Row],[GST Number]]),"No GST Number Available",VLOOKUP(LEFT(MAIN_TABLE[[#This Row],[GST Number]],2)*1,Table1[],2,))</f>
        <v>BIHAR</v>
      </c>
      <c r="O202" s="32">
        <f>IF(MAIN_TABLE[[#This Row],[Supplier State]]=MAIN_TABLE[[#This Row],[Destination State Name]],0,MAIN_TABLE[[#This Row],[Taxable Value]]*MAIN_TABLE[[#This Row],[GST Rate]])</f>
        <v>0</v>
      </c>
      <c r="P202" s="32">
        <f>IF(MAIN_TABLE[[#This Row],[Supplier State]]&lt;&gt;MAIN_TABLE[[#This Row],[Destination State Name]],0,(MAIN_TABLE[[#This Row],[Taxable Value]]*MAIN_TABLE[[#This Row],[GST Rate]])/2)</f>
        <v>14280.462</v>
      </c>
      <c r="Q202" s="32">
        <f>IF(MAIN_TABLE[[#This Row],[Supplier State]]&lt;&gt;MAIN_TABLE[[#This Row],[Destination State Name]],0,(MAIN_TABLE[[#This Row],[Taxable Value]]*MAIN_TABLE[[#This Row],[GST Rate]])/2)</f>
        <v>14280.462</v>
      </c>
      <c r="R202" s="33">
        <f>SUM(MAIN_TABLE[[#This Row],[IGST]:[SGST]])</f>
        <v>28560.923999999999</v>
      </c>
      <c r="S20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02" s="32" t="str">
        <f>IFERROR(VLOOKUP(MAIN_TABLE[[#This Row],[GST Number]],Backend!L:M,2,),"")</f>
        <v>PRABHA ELECTRONICS PVT. LTD.</v>
      </c>
    </row>
    <row r="203" spans="1:20" x14ac:dyDescent="0.3">
      <c r="A203" s="18" t="s">
        <v>8</v>
      </c>
      <c r="B203" s="1" t="s">
        <v>15</v>
      </c>
      <c r="C203" s="2">
        <v>1004</v>
      </c>
      <c r="D203" s="3">
        <v>44114</v>
      </c>
      <c r="E203" s="4" t="s">
        <v>10</v>
      </c>
      <c r="F203" s="1">
        <v>2177</v>
      </c>
      <c r="G203" s="5">
        <v>108.85000000000001</v>
      </c>
      <c r="H203" s="29">
        <f>VLOOKUP(MAIN_TABLE[[#This Row],[Product Code]],Prod_Master[[#All],[Product Code]:[PRICE]],4,)</f>
        <v>0.28000000000000003</v>
      </c>
      <c r="I203" s="30">
        <f>VLOOKUP(MAIN_TABLE[[#This Row],[Product Code]],Prod_Master[[#All],[Product Code]:[PRICE]],5,)</f>
        <v>80</v>
      </c>
      <c r="J203" s="30">
        <f t="shared" si="4"/>
        <v>174160</v>
      </c>
      <c r="K203" s="30">
        <f>MAIN_TABLE[[#This Row],[Sales (Before Tax)]]-MAIN_TABLE[[#This Row],[Discount]]</f>
        <v>174051.15</v>
      </c>
      <c r="L203" s="31">
        <f>VLOOKUP(MAIN_TABLE[[#This Row],[Product Code]],Prod_Master[[#All],[Product Code]:[PRICE]],3,)</f>
        <v>8462</v>
      </c>
      <c r="M203" s="32" t="str">
        <f>VLOOKUP(MAIN_TABLE[[#This Row],[Product Code]],Prod_Master[[#All],[Product Code]:[PRICE]],2,)</f>
        <v>Beverage</v>
      </c>
      <c r="N203" s="32" t="str">
        <f>IF(ISBLANK(MAIN_TABLE[[#This Row],[GST Number]]),"No GST Number Available",VLOOKUP(LEFT(MAIN_TABLE[[#This Row],[GST Number]],2)*1,Table1[],2,))</f>
        <v>CHATTISGARH</v>
      </c>
      <c r="O203" s="32">
        <f>IF(MAIN_TABLE[[#This Row],[Supplier State]]=MAIN_TABLE[[#This Row],[Destination State Name]],0,MAIN_TABLE[[#This Row],[Taxable Value]]*MAIN_TABLE[[#This Row],[GST Rate]])</f>
        <v>48734.322</v>
      </c>
      <c r="P203" s="32">
        <f>IF(MAIN_TABLE[[#This Row],[Supplier State]]&lt;&gt;MAIN_TABLE[[#This Row],[Destination State Name]],0,(MAIN_TABLE[[#This Row],[Taxable Value]]*MAIN_TABLE[[#This Row],[GST Rate]])/2)</f>
        <v>0</v>
      </c>
      <c r="Q203" s="32">
        <f>IF(MAIN_TABLE[[#This Row],[Supplier State]]&lt;&gt;MAIN_TABLE[[#This Row],[Destination State Name]],0,(MAIN_TABLE[[#This Row],[Taxable Value]]*MAIN_TABLE[[#This Row],[GST Rate]])/2)</f>
        <v>0</v>
      </c>
      <c r="R203" s="33">
        <f>SUM(MAIN_TABLE[[#This Row],[IGST]:[SGST]])</f>
        <v>48734.322</v>
      </c>
      <c r="S20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03" s="32" t="str">
        <f>IFERROR(VLOOKUP(MAIN_TABLE[[#This Row],[GST Number]],Backend!L:M,2,),"")</f>
        <v>CORRSONIC ENGG. &amp; NDT SERVICES</v>
      </c>
    </row>
    <row r="204" spans="1:20" x14ac:dyDescent="0.3">
      <c r="A204" s="18" t="s">
        <v>8</v>
      </c>
      <c r="B204" s="1" t="s">
        <v>240</v>
      </c>
      <c r="C204" s="2">
        <v>1210</v>
      </c>
      <c r="D204" s="3">
        <v>43956</v>
      </c>
      <c r="E204" s="4" t="s">
        <v>10</v>
      </c>
      <c r="F204" s="1">
        <v>866</v>
      </c>
      <c r="G204" s="5">
        <v>43.300000000000004</v>
      </c>
      <c r="H204" s="29">
        <f>VLOOKUP(MAIN_TABLE[[#This Row],[Product Code]],Prod_Master[[#All],[Product Code]:[PRICE]],4,)</f>
        <v>0.12</v>
      </c>
      <c r="I204" s="30">
        <f>VLOOKUP(MAIN_TABLE[[#This Row],[Product Code]],Prod_Master[[#All],[Product Code]:[PRICE]],5,)</f>
        <v>120</v>
      </c>
      <c r="J204" s="30">
        <f t="shared" ref="J204:J267" si="5">(F204*I204)</f>
        <v>103920</v>
      </c>
      <c r="K204" s="30">
        <f>MAIN_TABLE[[#This Row],[Sales (Before Tax)]]-MAIN_TABLE[[#This Row],[Discount]]</f>
        <v>103876.7</v>
      </c>
      <c r="L204" s="31">
        <f>VLOOKUP(MAIN_TABLE[[#This Row],[Product Code]],Prod_Master[[#All],[Product Code]:[PRICE]],3,)</f>
        <v>5524</v>
      </c>
      <c r="M204" s="32" t="str">
        <f>VLOOKUP(MAIN_TABLE[[#This Row],[Product Code]],Prod_Master[[#All],[Product Code]:[PRICE]],2,)</f>
        <v>Juice</v>
      </c>
      <c r="N204" s="32" t="str">
        <f>IF(ISBLANK(MAIN_TABLE[[#This Row],[GST Number]]),"No GST Number Available",VLOOKUP(LEFT(MAIN_TABLE[[#This Row],[GST Number]],2)*1,Table1[],2,))</f>
        <v>DADRA AND NAGAR HAVELI AND DAMAN AND DIU (NEWLY MERGED UT)</v>
      </c>
      <c r="O204" s="32">
        <f>IF(MAIN_TABLE[[#This Row],[Supplier State]]=MAIN_TABLE[[#This Row],[Destination State Name]],0,MAIN_TABLE[[#This Row],[Taxable Value]]*MAIN_TABLE[[#This Row],[GST Rate]])</f>
        <v>12465.204</v>
      </c>
      <c r="P204" s="32">
        <f>IF(MAIN_TABLE[[#This Row],[Supplier State]]&lt;&gt;MAIN_TABLE[[#This Row],[Destination State Name]],0,(MAIN_TABLE[[#This Row],[Taxable Value]]*MAIN_TABLE[[#This Row],[GST Rate]])/2)</f>
        <v>0</v>
      </c>
      <c r="Q204" s="32">
        <f>IF(MAIN_TABLE[[#This Row],[Supplier State]]&lt;&gt;MAIN_TABLE[[#This Row],[Destination State Name]],0,(MAIN_TABLE[[#This Row],[Taxable Value]]*MAIN_TABLE[[#This Row],[GST Rate]])/2)</f>
        <v>0</v>
      </c>
      <c r="R204" s="33">
        <f>SUM(MAIN_TABLE[[#This Row],[IGST]:[SGST]])</f>
        <v>12465.204</v>
      </c>
      <c r="S20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04" s="32" t="str">
        <f>IFERROR(VLOOKUP(MAIN_TABLE[[#This Row],[GST Number]],Backend!L:M,2,),"")</f>
        <v>RELIANCE RETAIL LIMITED</v>
      </c>
    </row>
    <row r="205" spans="1:20" x14ac:dyDescent="0.3">
      <c r="A205" s="18" t="s">
        <v>8</v>
      </c>
      <c r="B205" s="1" t="s">
        <v>16</v>
      </c>
      <c r="C205" s="2">
        <v>1310</v>
      </c>
      <c r="D205" s="3">
        <v>44083</v>
      </c>
      <c r="E205" s="4" t="s">
        <v>10</v>
      </c>
      <c r="F205" s="1">
        <v>349</v>
      </c>
      <c r="G205" s="5">
        <v>17.45</v>
      </c>
      <c r="H205" s="29">
        <f>VLOOKUP(MAIN_TABLE[[#This Row],[Product Code]],Prod_Master[[#All],[Product Code]:[PRICE]],4,)</f>
        <v>0.12</v>
      </c>
      <c r="I205" s="30">
        <f>VLOOKUP(MAIN_TABLE[[#This Row],[Product Code]],Prod_Master[[#All],[Product Code]:[PRICE]],5,)</f>
        <v>140</v>
      </c>
      <c r="J205" s="30">
        <f t="shared" si="5"/>
        <v>48860</v>
      </c>
      <c r="K205" s="30">
        <f>MAIN_TABLE[[#This Row],[Sales (Before Tax)]]-MAIN_TABLE[[#This Row],[Discount]]</f>
        <v>48842.55</v>
      </c>
      <c r="L205" s="31">
        <f>VLOOKUP(MAIN_TABLE[[#This Row],[Product Code]],Prod_Master[[#All],[Product Code]:[PRICE]],3,)</f>
        <v>5632</v>
      </c>
      <c r="M205" s="32" t="str">
        <f>VLOOKUP(MAIN_TABLE[[#This Row],[Product Code]],Prod_Master[[#All],[Product Code]:[PRICE]],2,)</f>
        <v>Shampoo</v>
      </c>
      <c r="N205" s="32" t="str">
        <f>IF(ISBLANK(MAIN_TABLE[[#This Row],[GST Number]]),"No GST Number Available",VLOOKUP(LEFT(MAIN_TABLE[[#This Row],[GST Number]],2)*1,Table1[],2,))</f>
        <v>MADHYA PRADESH</v>
      </c>
      <c r="O205" s="32">
        <f>IF(MAIN_TABLE[[#This Row],[Supplier State]]=MAIN_TABLE[[#This Row],[Destination State Name]],0,MAIN_TABLE[[#This Row],[Taxable Value]]*MAIN_TABLE[[#This Row],[GST Rate]])</f>
        <v>5861.1059999999998</v>
      </c>
      <c r="P205" s="32">
        <f>IF(MAIN_TABLE[[#This Row],[Supplier State]]&lt;&gt;MAIN_TABLE[[#This Row],[Destination State Name]],0,(MAIN_TABLE[[#This Row],[Taxable Value]]*MAIN_TABLE[[#This Row],[GST Rate]])/2)</f>
        <v>0</v>
      </c>
      <c r="Q205" s="32">
        <f>IF(MAIN_TABLE[[#This Row],[Supplier State]]&lt;&gt;MAIN_TABLE[[#This Row],[Destination State Name]],0,(MAIN_TABLE[[#This Row],[Taxable Value]]*MAIN_TABLE[[#This Row],[GST Rate]])/2)</f>
        <v>0</v>
      </c>
      <c r="R205" s="33">
        <f>SUM(MAIN_TABLE[[#This Row],[IGST]:[SGST]])</f>
        <v>5861.1059999999998</v>
      </c>
      <c r="S20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05" s="32" t="str">
        <f>IFERROR(VLOOKUP(MAIN_TABLE[[#This Row],[GST Number]],Backend!L:M,2,),"")</f>
        <v>PROFESSIONAL TRADERS</v>
      </c>
    </row>
    <row r="206" spans="1:20" x14ac:dyDescent="0.3">
      <c r="A206" s="18" t="s">
        <v>8</v>
      </c>
      <c r="B206" s="1" t="s">
        <v>17</v>
      </c>
      <c r="C206" s="2">
        <v>1310</v>
      </c>
      <c r="D206" s="3">
        <v>44114</v>
      </c>
      <c r="E206" s="4" t="s">
        <v>10</v>
      </c>
      <c r="F206" s="1">
        <v>2177</v>
      </c>
      <c r="G206" s="5">
        <v>108.85000000000001</v>
      </c>
      <c r="H206" s="29">
        <f>VLOOKUP(MAIN_TABLE[[#This Row],[Product Code]],Prod_Master[[#All],[Product Code]:[PRICE]],4,)</f>
        <v>0.12</v>
      </c>
      <c r="I206" s="30">
        <f>VLOOKUP(MAIN_TABLE[[#This Row],[Product Code]],Prod_Master[[#All],[Product Code]:[PRICE]],5,)</f>
        <v>140</v>
      </c>
      <c r="J206" s="30">
        <f t="shared" si="5"/>
        <v>304780</v>
      </c>
      <c r="K206" s="30">
        <f>MAIN_TABLE[[#This Row],[Sales (Before Tax)]]-MAIN_TABLE[[#This Row],[Discount]]</f>
        <v>304671.15000000002</v>
      </c>
      <c r="L206" s="31">
        <f>VLOOKUP(MAIN_TABLE[[#This Row],[Product Code]],Prod_Master[[#All],[Product Code]:[PRICE]],3,)</f>
        <v>5632</v>
      </c>
      <c r="M206" s="32" t="str">
        <f>VLOOKUP(MAIN_TABLE[[#This Row],[Product Code]],Prod_Master[[#All],[Product Code]:[PRICE]],2,)</f>
        <v>Shampoo</v>
      </c>
      <c r="N206" s="32" t="str">
        <f>IF(ISBLANK(MAIN_TABLE[[#This Row],[GST Number]]),"No GST Number Available",VLOOKUP(LEFT(MAIN_TABLE[[#This Row],[GST Number]],2)*1,Table1[],2,))</f>
        <v>ODISHA</v>
      </c>
      <c r="O206" s="32">
        <f>IF(MAIN_TABLE[[#This Row],[Supplier State]]=MAIN_TABLE[[#This Row],[Destination State Name]],0,MAIN_TABLE[[#This Row],[Taxable Value]]*MAIN_TABLE[[#This Row],[GST Rate]])</f>
        <v>36560.538</v>
      </c>
      <c r="P206" s="32">
        <f>IF(MAIN_TABLE[[#This Row],[Supplier State]]&lt;&gt;MAIN_TABLE[[#This Row],[Destination State Name]],0,(MAIN_TABLE[[#This Row],[Taxable Value]]*MAIN_TABLE[[#This Row],[GST Rate]])/2)</f>
        <v>0</v>
      </c>
      <c r="Q206" s="32">
        <f>IF(MAIN_TABLE[[#This Row],[Supplier State]]&lt;&gt;MAIN_TABLE[[#This Row],[Destination State Name]],0,(MAIN_TABLE[[#This Row],[Taxable Value]]*MAIN_TABLE[[#This Row],[GST Rate]])/2)</f>
        <v>0</v>
      </c>
      <c r="R206" s="33">
        <f>SUM(MAIN_TABLE[[#This Row],[IGST]:[SGST]])</f>
        <v>36560.538</v>
      </c>
      <c r="S20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06" s="32" t="str">
        <f>IFERROR(VLOOKUP(MAIN_TABLE[[#This Row],[GST Number]],Backend!L:M,2,),"")</f>
        <v>N.M.ENTERPRISES</v>
      </c>
    </row>
    <row r="207" spans="1:20" x14ac:dyDescent="0.3">
      <c r="A207" s="18" t="s">
        <v>8</v>
      </c>
      <c r="B207" s="1" t="s">
        <v>18</v>
      </c>
      <c r="C207" s="2">
        <v>1310</v>
      </c>
      <c r="D207" s="3">
        <v>44114</v>
      </c>
      <c r="E207" s="4" t="s">
        <v>10</v>
      </c>
      <c r="F207" s="1">
        <v>1514</v>
      </c>
      <c r="G207" s="5">
        <v>75.7</v>
      </c>
      <c r="H207" s="29">
        <f>VLOOKUP(MAIN_TABLE[[#This Row],[Product Code]],Prod_Master[[#All],[Product Code]:[PRICE]],4,)</f>
        <v>0.12</v>
      </c>
      <c r="I207" s="30">
        <f>VLOOKUP(MAIN_TABLE[[#This Row],[Product Code]],Prod_Master[[#All],[Product Code]:[PRICE]],5,)</f>
        <v>140</v>
      </c>
      <c r="J207" s="30">
        <f t="shared" si="5"/>
        <v>211960</v>
      </c>
      <c r="K207" s="30">
        <f>MAIN_TABLE[[#This Row],[Sales (Before Tax)]]-MAIN_TABLE[[#This Row],[Discount]]</f>
        <v>211884.3</v>
      </c>
      <c r="L207" s="31">
        <f>VLOOKUP(MAIN_TABLE[[#This Row],[Product Code]],Prod_Master[[#All],[Product Code]:[PRICE]],3,)</f>
        <v>5632</v>
      </c>
      <c r="M207" s="32" t="str">
        <f>VLOOKUP(MAIN_TABLE[[#This Row],[Product Code]],Prod_Master[[#All],[Product Code]:[PRICE]],2,)</f>
        <v>Shampoo</v>
      </c>
      <c r="N207" s="32" t="str">
        <f>IF(ISBLANK(MAIN_TABLE[[#This Row],[GST Number]]),"No GST Number Available",VLOOKUP(LEFT(MAIN_TABLE[[#This Row],[GST Number]],2)*1,Table1[],2,))</f>
        <v>BIHAR</v>
      </c>
      <c r="O207" s="32">
        <f>IF(MAIN_TABLE[[#This Row],[Supplier State]]=MAIN_TABLE[[#This Row],[Destination State Name]],0,MAIN_TABLE[[#This Row],[Taxable Value]]*MAIN_TABLE[[#This Row],[GST Rate]])</f>
        <v>0</v>
      </c>
      <c r="P207" s="32">
        <f>IF(MAIN_TABLE[[#This Row],[Supplier State]]&lt;&gt;MAIN_TABLE[[#This Row],[Destination State Name]],0,(MAIN_TABLE[[#This Row],[Taxable Value]]*MAIN_TABLE[[#This Row],[GST Rate]])/2)</f>
        <v>12713.057999999999</v>
      </c>
      <c r="Q207" s="32">
        <f>IF(MAIN_TABLE[[#This Row],[Supplier State]]&lt;&gt;MAIN_TABLE[[#This Row],[Destination State Name]],0,(MAIN_TABLE[[#This Row],[Taxable Value]]*MAIN_TABLE[[#This Row],[GST Rate]])/2)</f>
        <v>12713.057999999999</v>
      </c>
      <c r="R207" s="33">
        <f>SUM(MAIN_TABLE[[#This Row],[IGST]:[SGST]])</f>
        <v>25426.115999999998</v>
      </c>
      <c r="S20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07" s="32" t="str">
        <f>IFERROR(VLOOKUP(MAIN_TABLE[[#This Row],[GST Number]],Backend!L:M,2,),"")</f>
        <v>UNITY CYLINDERS &amp; EQUIPMENTS PRIVATE LIMITED</v>
      </c>
    </row>
    <row r="208" spans="1:20" x14ac:dyDescent="0.3">
      <c r="A208" s="18" t="s">
        <v>8</v>
      </c>
      <c r="B208" s="1" t="s">
        <v>19</v>
      </c>
      <c r="C208" s="2">
        <v>1004</v>
      </c>
      <c r="D208" s="3">
        <v>43863</v>
      </c>
      <c r="E208" s="4" t="s">
        <v>10</v>
      </c>
      <c r="F208" s="1">
        <v>1865</v>
      </c>
      <c r="G208" s="5">
        <v>93.25</v>
      </c>
      <c r="H208" s="29">
        <f>VLOOKUP(MAIN_TABLE[[#This Row],[Product Code]],Prod_Master[[#All],[Product Code]:[PRICE]],4,)</f>
        <v>0.28000000000000003</v>
      </c>
      <c r="I208" s="30">
        <f>VLOOKUP(MAIN_TABLE[[#This Row],[Product Code]],Prod_Master[[#All],[Product Code]:[PRICE]],5,)</f>
        <v>80</v>
      </c>
      <c r="J208" s="30">
        <f t="shared" si="5"/>
        <v>149200</v>
      </c>
      <c r="K208" s="30">
        <f>MAIN_TABLE[[#This Row],[Sales (Before Tax)]]-MAIN_TABLE[[#This Row],[Discount]]</f>
        <v>149106.75</v>
      </c>
      <c r="L208" s="31">
        <f>VLOOKUP(MAIN_TABLE[[#This Row],[Product Code]],Prod_Master[[#All],[Product Code]:[PRICE]],3,)</f>
        <v>8462</v>
      </c>
      <c r="M208" s="32" t="str">
        <f>VLOOKUP(MAIN_TABLE[[#This Row],[Product Code]],Prod_Master[[#All],[Product Code]:[PRICE]],2,)</f>
        <v>Beverage</v>
      </c>
      <c r="N208" s="32" t="str">
        <f>IF(ISBLANK(MAIN_TABLE[[#This Row],[GST Number]]),"No GST Number Available",VLOOKUP(LEFT(MAIN_TABLE[[#This Row],[GST Number]],2)*1,Table1[],2,))</f>
        <v>ANDHRA PRADESH(BEFORE DIVISION)</v>
      </c>
      <c r="O208" s="32">
        <f>IF(MAIN_TABLE[[#This Row],[Supplier State]]=MAIN_TABLE[[#This Row],[Destination State Name]],0,MAIN_TABLE[[#This Row],[Taxable Value]]*MAIN_TABLE[[#This Row],[GST Rate]])</f>
        <v>41749.890000000007</v>
      </c>
      <c r="P208" s="32">
        <f>IF(MAIN_TABLE[[#This Row],[Supplier State]]&lt;&gt;MAIN_TABLE[[#This Row],[Destination State Name]],0,(MAIN_TABLE[[#This Row],[Taxable Value]]*MAIN_TABLE[[#This Row],[GST Rate]])/2)</f>
        <v>0</v>
      </c>
      <c r="Q208" s="32">
        <f>IF(MAIN_TABLE[[#This Row],[Supplier State]]&lt;&gt;MAIN_TABLE[[#This Row],[Destination State Name]],0,(MAIN_TABLE[[#This Row],[Taxable Value]]*MAIN_TABLE[[#This Row],[GST Rate]])/2)</f>
        <v>0</v>
      </c>
      <c r="R208" s="33">
        <f>SUM(MAIN_TABLE[[#This Row],[IGST]:[SGST]])</f>
        <v>41749.890000000007</v>
      </c>
      <c r="S20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08" s="32" t="str">
        <f>IFERROR(VLOOKUP(MAIN_TABLE[[#This Row],[GST Number]],Backend!L:M,2,),"")</f>
        <v>M/S AKASH INFOTECH</v>
      </c>
    </row>
    <row r="209" spans="1:20" x14ac:dyDescent="0.3">
      <c r="A209" s="18" t="s">
        <v>8</v>
      </c>
      <c r="B209" s="1" t="s">
        <v>23</v>
      </c>
      <c r="C209" s="2">
        <v>1310</v>
      </c>
      <c r="D209" s="3">
        <v>43925</v>
      </c>
      <c r="E209" s="4" t="s">
        <v>10</v>
      </c>
      <c r="F209" s="1">
        <v>1074</v>
      </c>
      <c r="G209" s="5">
        <v>53.7</v>
      </c>
      <c r="H209" s="29">
        <f>VLOOKUP(MAIN_TABLE[[#This Row],[Product Code]],Prod_Master[[#All],[Product Code]:[PRICE]],4,)</f>
        <v>0.12</v>
      </c>
      <c r="I209" s="30">
        <f>VLOOKUP(MAIN_TABLE[[#This Row],[Product Code]],Prod_Master[[#All],[Product Code]:[PRICE]],5,)</f>
        <v>140</v>
      </c>
      <c r="J209" s="30">
        <f t="shared" si="5"/>
        <v>150360</v>
      </c>
      <c r="K209" s="30">
        <f>MAIN_TABLE[[#This Row],[Sales (Before Tax)]]-MAIN_TABLE[[#This Row],[Discount]]</f>
        <v>150306.29999999999</v>
      </c>
      <c r="L209" s="31">
        <f>VLOOKUP(MAIN_TABLE[[#This Row],[Product Code]],Prod_Master[[#All],[Product Code]:[PRICE]],3,)</f>
        <v>5632</v>
      </c>
      <c r="M209" s="32" t="str">
        <f>VLOOKUP(MAIN_TABLE[[#This Row],[Product Code]],Prod_Master[[#All],[Product Code]:[PRICE]],2,)</f>
        <v>Shampoo</v>
      </c>
      <c r="N209" s="32" t="str">
        <f>IF(ISBLANK(MAIN_TABLE[[#This Row],[GST Number]]),"No GST Number Available",VLOOKUP(LEFT(MAIN_TABLE[[#This Row],[GST Number]],2)*1,Table1[],2,))</f>
        <v>CHATTISGARH</v>
      </c>
      <c r="O209" s="32">
        <f>IF(MAIN_TABLE[[#This Row],[Supplier State]]=MAIN_TABLE[[#This Row],[Destination State Name]],0,MAIN_TABLE[[#This Row],[Taxable Value]]*MAIN_TABLE[[#This Row],[GST Rate]])</f>
        <v>18036.755999999998</v>
      </c>
      <c r="P209" s="32">
        <f>IF(MAIN_TABLE[[#This Row],[Supplier State]]&lt;&gt;MAIN_TABLE[[#This Row],[Destination State Name]],0,(MAIN_TABLE[[#This Row],[Taxable Value]]*MAIN_TABLE[[#This Row],[GST Rate]])/2)</f>
        <v>0</v>
      </c>
      <c r="Q209" s="32">
        <f>IF(MAIN_TABLE[[#This Row],[Supplier State]]&lt;&gt;MAIN_TABLE[[#This Row],[Destination State Name]],0,(MAIN_TABLE[[#This Row],[Taxable Value]]*MAIN_TABLE[[#This Row],[GST Rate]])/2)</f>
        <v>0</v>
      </c>
      <c r="R209" s="33">
        <f>SUM(MAIN_TABLE[[#This Row],[IGST]:[SGST]])</f>
        <v>18036.755999999998</v>
      </c>
      <c r="S20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09" s="32" t="str">
        <f>IFERROR(VLOOKUP(MAIN_TABLE[[#This Row],[GST Number]],Backend!L:M,2,),"")</f>
        <v>M/s NG Trading Co.</v>
      </c>
    </row>
    <row r="210" spans="1:20" x14ac:dyDescent="0.3">
      <c r="A210" s="18" t="s">
        <v>8</v>
      </c>
      <c r="B210" s="1" t="s">
        <v>24</v>
      </c>
      <c r="C210" s="2">
        <v>1008</v>
      </c>
      <c r="D210" s="3">
        <v>44083</v>
      </c>
      <c r="E210" s="4" t="s">
        <v>10</v>
      </c>
      <c r="F210" s="1">
        <v>1907</v>
      </c>
      <c r="G210" s="5">
        <v>95.350000000000009</v>
      </c>
      <c r="H210" s="29">
        <f>VLOOKUP(MAIN_TABLE[[#This Row],[Product Code]],Prod_Master[[#All],[Product Code]:[PRICE]],4,)</f>
        <v>0.12</v>
      </c>
      <c r="I210" s="30">
        <f>VLOOKUP(MAIN_TABLE[[#This Row],[Product Code]],Prod_Master[[#All],[Product Code]:[PRICE]],5,)</f>
        <v>90</v>
      </c>
      <c r="J210" s="30">
        <f t="shared" si="5"/>
        <v>171630</v>
      </c>
      <c r="K210" s="30">
        <f>MAIN_TABLE[[#This Row],[Sales (Before Tax)]]-MAIN_TABLE[[#This Row],[Discount]]</f>
        <v>171534.65</v>
      </c>
      <c r="L210" s="31">
        <f>VLOOKUP(MAIN_TABLE[[#This Row],[Product Code]],Prod_Master[[#All],[Product Code]:[PRICE]],3,)</f>
        <v>4975</v>
      </c>
      <c r="M210" s="32" t="str">
        <f>VLOOKUP(MAIN_TABLE[[#This Row],[Product Code]],Prod_Master[[#All],[Product Code]:[PRICE]],2,)</f>
        <v>Soap</v>
      </c>
      <c r="N210" s="32" t="str">
        <f>IF(ISBLANK(MAIN_TABLE[[#This Row],[GST Number]]),"No GST Number Available",VLOOKUP(LEFT(MAIN_TABLE[[#This Row],[GST Number]],2)*1,Table1[],2,))</f>
        <v>BIHAR</v>
      </c>
      <c r="O210" s="32">
        <f>IF(MAIN_TABLE[[#This Row],[Supplier State]]=MAIN_TABLE[[#This Row],[Destination State Name]],0,MAIN_TABLE[[#This Row],[Taxable Value]]*MAIN_TABLE[[#This Row],[GST Rate]])</f>
        <v>0</v>
      </c>
      <c r="P210" s="32">
        <f>IF(MAIN_TABLE[[#This Row],[Supplier State]]&lt;&gt;MAIN_TABLE[[#This Row],[Destination State Name]],0,(MAIN_TABLE[[#This Row],[Taxable Value]]*MAIN_TABLE[[#This Row],[GST Rate]])/2)</f>
        <v>10292.079</v>
      </c>
      <c r="Q210" s="32">
        <f>IF(MAIN_TABLE[[#This Row],[Supplier State]]&lt;&gt;MAIN_TABLE[[#This Row],[Destination State Name]],0,(MAIN_TABLE[[#This Row],[Taxable Value]]*MAIN_TABLE[[#This Row],[GST Rate]])/2)</f>
        <v>10292.079</v>
      </c>
      <c r="R210" s="33">
        <f>SUM(MAIN_TABLE[[#This Row],[IGST]:[SGST]])</f>
        <v>20584.157999999999</v>
      </c>
      <c r="S21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10" s="32" t="str">
        <f>IFERROR(VLOOKUP(MAIN_TABLE[[#This Row],[GST Number]],Backend!L:M,2,),"")</f>
        <v>N.K. HANDICRAFTS  PVT LTD</v>
      </c>
    </row>
    <row r="211" spans="1:20" x14ac:dyDescent="0.3">
      <c r="A211" s="18" t="s">
        <v>8</v>
      </c>
      <c r="B211" s="1" t="s">
        <v>25</v>
      </c>
      <c r="C211" s="2">
        <v>1210</v>
      </c>
      <c r="D211" s="3">
        <v>44114</v>
      </c>
      <c r="E211" s="4" t="s">
        <v>10</v>
      </c>
      <c r="F211" s="1">
        <v>671</v>
      </c>
      <c r="G211" s="5">
        <v>33.550000000000004</v>
      </c>
      <c r="H211" s="29">
        <f>VLOOKUP(MAIN_TABLE[[#This Row],[Product Code]],Prod_Master[[#All],[Product Code]:[PRICE]],4,)</f>
        <v>0.12</v>
      </c>
      <c r="I211" s="30">
        <f>VLOOKUP(MAIN_TABLE[[#This Row],[Product Code]],Prod_Master[[#All],[Product Code]:[PRICE]],5,)</f>
        <v>120</v>
      </c>
      <c r="J211" s="30">
        <f t="shared" si="5"/>
        <v>80520</v>
      </c>
      <c r="K211" s="30">
        <f>MAIN_TABLE[[#This Row],[Sales (Before Tax)]]-MAIN_TABLE[[#This Row],[Discount]]</f>
        <v>80486.45</v>
      </c>
      <c r="L211" s="31">
        <f>VLOOKUP(MAIN_TABLE[[#This Row],[Product Code]],Prod_Master[[#All],[Product Code]:[PRICE]],3,)</f>
        <v>5524</v>
      </c>
      <c r="M211" s="32" t="str">
        <f>VLOOKUP(MAIN_TABLE[[#This Row],[Product Code]],Prod_Master[[#All],[Product Code]:[PRICE]],2,)</f>
        <v>Juice</v>
      </c>
      <c r="N211" s="32" t="str">
        <f>IF(ISBLANK(MAIN_TABLE[[#This Row],[GST Number]]),"No GST Number Available",VLOOKUP(LEFT(MAIN_TABLE[[#This Row],[GST Number]],2)*1,Table1[],2,))</f>
        <v>MADHYA PRADESH</v>
      </c>
      <c r="O211" s="32">
        <f>IF(MAIN_TABLE[[#This Row],[Supplier State]]=MAIN_TABLE[[#This Row],[Destination State Name]],0,MAIN_TABLE[[#This Row],[Taxable Value]]*MAIN_TABLE[[#This Row],[GST Rate]])</f>
        <v>9658.3739999999998</v>
      </c>
      <c r="P211" s="32">
        <f>IF(MAIN_TABLE[[#This Row],[Supplier State]]&lt;&gt;MAIN_TABLE[[#This Row],[Destination State Name]],0,(MAIN_TABLE[[#This Row],[Taxable Value]]*MAIN_TABLE[[#This Row],[GST Rate]])/2)</f>
        <v>0</v>
      </c>
      <c r="Q211" s="32">
        <f>IF(MAIN_TABLE[[#This Row],[Supplier State]]&lt;&gt;MAIN_TABLE[[#This Row],[Destination State Name]],0,(MAIN_TABLE[[#This Row],[Taxable Value]]*MAIN_TABLE[[#This Row],[GST Rate]])/2)</f>
        <v>0</v>
      </c>
      <c r="R211" s="33">
        <f>SUM(MAIN_TABLE[[#This Row],[IGST]:[SGST]])</f>
        <v>9658.3739999999998</v>
      </c>
      <c r="S21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11" s="32" t="str">
        <f>IFERROR(VLOOKUP(MAIN_TABLE[[#This Row],[GST Number]],Backend!L:M,2,),"")</f>
        <v>PRITI INTERNATIONAL LIMITED</v>
      </c>
    </row>
    <row r="212" spans="1:20" x14ac:dyDescent="0.3">
      <c r="A212" s="18" t="s">
        <v>8</v>
      </c>
      <c r="B212" s="1" t="s">
        <v>26</v>
      </c>
      <c r="C212" s="2">
        <v>1001</v>
      </c>
      <c r="D212" s="3">
        <v>44177</v>
      </c>
      <c r="E212" s="4" t="s">
        <v>10</v>
      </c>
      <c r="F212" s="1">
        <v>1778</v>
      </c>
      <c r="G212" s="5">
        <v>88.9</v>
      </c>
      <c r="H212" s="29">
        <f>VLOOKUP(MAIN_TABLE[[#This Row],[Product Code]],Prod_Master[[#All],[Product Code]:[PRICE]],4,)</f>
        <v>0.12</v>
      </c>
      <c r="I212" s="30">
        <f>VLOOKUP(MAIN_TABLE[[#This Row],[Product Code]],Prod_Master[[#All],[Product Code]:[PRICE]],5,)</f>
        <v>45</v>
      </c>
      <c r="J212" s="30">
        <f t="shared" si="5"/>
        <v>80010</v>
      </c>
      <c r="K212" s="30">
        <f>MAIN_TABLE[[#This Row],[Sales (Before Tax)]]-MAIN_TABLE[[#This Row],[Discount]]</f>
        <v>79921.100000000006</v>
      </c>
      <c r="L212" s="31">
        <f>VLOOKUP(MAIN_TABLE[[#This Row],[Product Code]],Prod_Master[[#All],[Product Code]:[PRICE]],3,)</f>
        <v>5542</v>
      </c>
      <c r="M212" s="32" t="str">
        <f>VLOOKUP(MAIN_TABLE[[#This Row],[Product Code]],Prod_Master[[#All],[Product Code]:[PRICE]],2,)</f>
        <v>Oil</v>
      </c>
      <c r="N212" s="32" t="str">
        <f>IF(ISBLANK(MAIN_TABLE[[#This Row],[GST Number]]),"No GST Number Available",VLOOKUP(LEFT(MAIN_TABLE[[#This Row],[GST Number]],2)*1,Table1[],2,))</f>
        <v>SIKKIM</v>
      </c>
      <c r="O212" s="32">
        <f>IF(MAIN_TABLE[[#This Row],[Supplier State]]=MAIN_TABLE[[#This Row],[Destination State Name]],0,MAIN_TABLE[[#This Row],[Taxable Value]]*MAIN_TABLE[[#This Row],[GST Rate]])</f>
        <v>9590.5320000000011</v>
      </c>
      <c r="P212" s="32">
        <f>IF(MAIN_TABLE[[#This Row],[Supplier State]]&lt;&gt;MAIN_TABLE[[#This Row],[Destination State Name]],0,(MAIN_TABLE[[#This Row],[Taxable Value]]*MAIN_TABLE[[#This Row],[GST Rate]])/2)</f>
        <v>0</v>
      </c>
      <c r="Q212" s="32">
        <f>IF(MAIN_TABLE[[#This Row],[Supplier State]]&lt;&gt;MAIN_TABLE[[#This Row],[Destination State Name]],0,(MAIN_TABLE[[#This Row],[Taxable Value]]*MAIN_TABLE[[#This Row],[GST Rate]])/2)</f>
        <v>0</v>
      </c>
      <c r="R212" s="33">
        <f>SUM(MAIN_TABLE[[#This Row],[IGST]:[SGST]])</f>
        <v>9590.5320000000011</v>
      </c>
      <c r="S21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12" s="32" t="str">
        <f>IFERROR(VLOOKUP(MAIN_TABLE[[#This Row],[GST Number]],Backend!L:M,2,),"")</f>
        <v>BATHLA TELETECH PRIVATE LIMITED</v>
      </c>
    </row>
    <row r="213" spans="1:20" x14ac:dyDescent="0.3">
      <c r="A213" s="18" t="s">
        <v>8</v>
      </c>
      <c r="B213" s="1" t="s">
        <v>27</v>
      </c>
      <c r="C213" s="2">
        <v>1004</v>
      </c>
      <c r="D213" s="3">
        <v>44114</v>
      </c>
      <c r="E213" s="4" t="s">
        <v>10</v>
      </c>
      <c r="F213" s="1">
        <v>1159</v>
      </c>
      <c r="G213" s="5">
        <v>57.95</v>
      </c>
      <c r="H213" s="29">
        <f>VLOOKUP(MAIN_TABLE[[#This Row],[Product Code]],Prod_Master[[#All],[Product Code]:[PRICE]],4,)</f>
        <v>0.28000000000000003</v>
      </c>
      <c r="I213" s="30">
        <f>VLOOKUP(MAIN_TABLE[[#This Row],[Product Code]],Prod_Master[[#All],[Product Code]:[PRICE]],5,)</f>
        <v>80</v>
      </c>
      <c r="J213" s="30">
        <f t="shared" si="5"/>
        <v>92720</v>
      </c>
      <c r="K213" s="30">
        <f>MAIN_TABLE[[#This Row],[Sales (Before Tax)]]-MAIN_TABLE[[#This Row],[Discount]]</f>
        <v>92662.05</v>
      </c>
      <c r="L213" s="31">
        <f>VLOOKUP(MAIN_TABLE[[#This Row],[Product Code]],Prod_Master[[#All],[Product Code]:[PRICE]],3,)</f>
        <v>8462</v>
      </c>
      <c r="M213" s="32" t="str">
        <f>VLOOKUP(MAIN_TABLE[[#This Row],[Product Code]],Prod_Master[[#All],[Product Code]:[PRICE]],2,)</f>
        <v>Beverage</v>
      </c>
      <c r="N213" s="32" t="str">
        <f>IF(ISBLANK(MAIN_TABLE[[#This Row],[GST Number]]),"No GST Number Available",VLOOKUP(LEFT(MAIN_TABLE[[#This Row],[GST Number]],2)*1,Table1[],2,))</f>
        <v>WEST BENGAL</v>
      </c>
      <c r="O213" s="32">
        <f>IF(MAIN_TABLE[[#This Row],[Supplier State]]=MAIN_TABLE[[#This Row],[Destination State Name]],0,MAIN_TABLE[[#This Row],[Taxable Value]]*MAIN_TABLE[[#This Row],[GST Rate]])</f>
        <v>25945.374000000003</v>
      </c>
      <c r="P213" s="32">
        <f>IF(MAIN_TABLE[[#This Row],[Supplier State]]&lt;&gt;MAIN_TABLE[[#This Row],[Destination State Name]],0,(MAIN_TABLE[[#This Row],[Taxable Value]]*MAIN_TABLE[[#This Row],[GST Rate]])/2)</f>
        <v>0</v>
      </c>
      <c r="Q213" s="32">
        <f>IF(MAIN_TABLE[[#This Row],[Supplier State]]&lt;&gt;MAIN_TABLE[[#This Row],[Destination State Name]],0,(MAIN_TABLE[[#This Row],[Taxable Value]]*MAIN_TABLE[[#This Row],[GST Rate]])/2)</f>
        <v>0</v>
      </c>
      <c r="R213" s="33">
        <f>SUM(MAIN_TABLE[[#This Row],[IGST]:[SGST]])</f>
        <v>25945.374000000003</v>
      </c>
      <c r="S21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13" s="32" t="str">
        <f>IFERROR(VLOOKUP(MAIN_TABLE[[#This Row],[GST Number]],Backend!L:M,2,),"")</f>
        <v>Croma</v>
      </c>
    </row>
    <row r="214" spans="1:20" x14ac:dyDescent="0.3">
      <c r="A214" s="18" t="s">
        <v>8</v>
      </c>
      <c r="B214" s="1" t="s">
        <v>28</v>
      </c>
      <c r="C214" s="2">
        <v>1008</v>
      </c>
      <c r="D214" s="3">
        <v>43831</v>
      </c>
      <c r="E214" s="4" t="s">
        <v>10</v>
      </c>
      <c r="F214" s="1">
        <v>1372</v>
      </c>
      <c r="G214" s="5">
        <v>68.600000000000009</v>
      </c>
      <c r="H214" s="29">
        <f>VLOOKUP(MAIN_TABLE[[#This Row],[Product Code]],Prod_Master[[#All],[Product Code]:[PRICE]],4,)</f>
        <v>0.12</v>
      </c>
      <c r="I214" s="30">
        <f>VLOOKUP(MAIN_TABLE[[#This Row],[Product Code]],Prod_Master[[#All],[Product Code]:[PRICE]],5,)</f>
        <v>90</v>
      </c>
      <c r="J214" s="30">
        <f t="shared" si="5"/>
        <v>123480</v>
      </c>
      <c r="K214" s="30">
        <f>MAIN_TABLE[[#This Row],[Sales (Before Tax)]]-MAIN_TABLE[[#This Row],[Discount]]</f>
        <v>123411.4</v>
      </c>
      <c r="L214" s="31">
        <f>VLOOKUP(MAIN_TABLE[[#This Row],[Product Code]],Prod_Master[[#All],[Product Code]:[PRICE]],3,)</f>
        <v>4975</v>
      </c>
      <c r="M214" s="32" t="str">
        <f>VLOOKUP(MAIN_TABLE[[#This Row],[Product Code]],Prod_Master[[#All],[Product Code]:[PRICE]],2,)</f>
        <v>Soap</v>
      </c>
      <c r="N214" s="32" t="str">
        <f>IF(ISBLANK(MAIN_TABLE[[#This Row],[GST Number]]),"No GST Number Available",VLOOKUP(LEFT(MAIN_TABLE[[#This Row],[GST Number]],2)*1,Table1[],2,))</f>
        <v>ANDHRA PRADESH(BEFORE DIVISION)</v>
      </c>
      <c r="O214" s="32">
        <f>IF(MAIN_TABLE[[#This Row],[Supplier State]]=MAIN_TABLE[[#This Row],[Destination State Name]],0,MAIN_TABLE[[#This Row],[Taxable Value]]*MAIN_TABLE[[#This Row],[GST Rate]])</f>
        <v>14809.367999999999</v>
      </c>
      <c r="P214" s="32">
        <f>IF(MAIN_TABLE[[#This Row],[Supplier State]]&lt;&gt;MAIN_TABLE[[#This Row],[Destination State Name]],0,(MAIN_TABLE[[#This Row],[Taxable Value]]*MAIN_TABLE[[#This Row],[GST Rate]])/2)</f>
        <v>0</v>
      </c>
      <c r="Q214" s="32">
        <f>IF(MAIN_TABLE[[#This Row],[Supplier State]]&lt;&gt;MAIN_TABLE[[#This Row],[Destination State Name]],0,(MAIN_TABLE[[#This Row],[Taxable Value]]*MAIN_TABLE[[#This Row],[GST Rate]])/2)</f>
        <v>0</v>
      </c>
      <c r="R214" s="33">
        <f>SUM(MAIN_TABLE[[#This Row],[IGST]:[SGST]])</f>
        <v>14809.367999999999</v>
      </c>
      <c r="S21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14" s="32" t="str">
        <f>IFERROR(VLOOKUP(MAIN_TABLE[[#This Row],[GST Number]],Backend!L:M,2,),"")</f>
        <v>M/S OM SAI COMPUTERS</v>
      </c>
    </row>
    <row r="215" spans="1:20" x14ac:dyDescent="0.3">
      <c r="A215" s="18" t="s">
        <v>8</v>
      </c>
      <c r="B215" s="1" t="s">
        <v>29</v>
      </c>
      <c r="C215" s="2">
        <v>1008</v>
      </c>
      <c r="D215" s="3">
        <v>44083</v>
      </c>
      <c r="E215" s="4" t="s">
        <v>10</v>
      </c>
      <c r="F215" s="1">
        <v>2349</v>
      </c>
      <c r="G215" s="5">
        <v>117.45</v>
      </c>
      <c r="H215" s="29">
        <f>VLOOKUP(MAIN_TABLE[[#This Row],[Product Code]],Prod_Master[[#All],[Product Code]:[PRICE]],4,)</f>
        <v>0.12</v>
      </c>
      <c r="I215" s="30">
        <f>VLOOKUP(MAIN_TABLE[[#This Row],[Product Code]],Prod_Master[[#All],[Product Code]:[PRICE]],5,)</f>
        <v>90</v>
      </c>
      <c r="J215" s="30">
        <f t="shared" si="5"/>
        <v>211410</v>
      </c>
      <c r="K215" s="30">
        <f>MAIN_TABLE[[#This Row],[Sales (Before Tax)]]-MAIN_TABLE[[#This Row],[Discount]]</f>
        <v>211292.55</v>
      </c>
      <c r="L215" s="31">
        <f>VLOOKUP(MAIN_TABLE[[#This Row],[Product Code]],Prod_Master[[#All],[Product Code]:[PRICE]],3,)</f>
        <v>4975</v>
      </c>
      <c r="M215" s="32" t="str">
        <f>VLOOKUP(MAIN_TABLE[[#This Row],[Product Code]],Prod_Master[[#All],[Product Code]:[PRICE]],2,)</f>
        <v>Soap</v>
      </c>
      <c r="N215" s="32" t="str">
        <f>IF(ISBLANK(MAIN_TABLE[[#This Row],[GST Number]]),"No GST Number Available",VLOOKUP(LEFT(MAIN_TABLE[[#This Row],[GST Number]],2)*1,Table1[],2,))</f>
        <v>MEGHLAYA</v>
      </c>
      <c r="O215" s="32">
        <f>IF(MAIN_TABLE[[#This Row],[Supplier State]]=MAIN_TABLE[[#This Row],[Destination State Name]],0,MAIN_TABLE[[#This Row],[Taxable Value]]*MAIN_TABLE[[#This Row],[GST Rate]])</f>
        <v>25355.105999999996</v>
      </c>
      <c r="P215" s="32">
        <f>IF(MAIN_TABLE[[#This Row],[Supplier State]]&lt;&gt;MAIN_TABLE[[#This Row],[Destination State Name]],0,(MAIN_TABLE[[#This Row],[Taxable Value]]*MAIN_TABLE[[#This Row],[GST Rate]])/2)</f>
        <v>0</v>
      </c>
      <c r="Q215" s="32">
        <f>IF(MAIN_TABLE[[#This Row],[Supplier State]]&lt;&gt;MAIN_TABLE[[#This Row],[Destination State Name]],0,(MAIN_TABLE[[#This Row],[Taxable Value]]*MAIN_TABLE[[#This Row],[GST Rate]])/2)</f>
        <v>0</v>
      </c>
      <c r="R215" s="33">
        <f>SUM(MAIN_TABLE[[#This Row],[IGST]:[SGST]])</f>
        <v>25355.105999999996</v>
      </c>
      <c r="S21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15" s="32" t="str">
        <f>IFERROR(VLOOKUP(MAIN_TABLE[[#This Row],[GST Number]],Backend!L:M,2,),"")</f>
        <v>A K AUTOMATION</v>
      </c>
    </row>
    <row r="216" spans="1:20" x14ac:dyDescent="0.3">
      <c r="A216" s="18" t="s">
        <v>8</v>
      </c>
      <c r="B216" s="1" t="s">
        <v>30</v>
      </c>
      <c r="C216" s="2">
        <v>1210</v>
      </c>
      <c r="D216" s="3">
        <v>44114</v>
      </c>
      <c r="E216" s="4" t="s">
        <v>10</v>
      </c>
      <c r="F216" s="1">
        <v>2689</v>
      </c>
      <c r="G216" s="5">
        <v>134.45000000000002</v>
      </c>
      <c r="H216" s="29">
        <f>VLOOKUP(MAIN_TABLE[[#This Row],[Product Code]],Prod_Master[[#All],[Product Code]:[PRICE]],4,)</f>
        <v>0.12</v>
      </c>
      <c r="I216" s="30">
        <f>VLOOKUP(MAIN_TABLE[[#This Row],[Product Code]],Prod_Master[[#All],[Product Code]:[PRICE]],5,)</f>
        <v>120</v>
      </c>
      <c r="J216" s="30">
        <f t="shared" si="5"/>
        <v>322680</v>
      </c>
      <c r="K216" s="30">
        <f>MAIN_TABLE[[#This Row],[Sales (Before Tax)]]-MAIN_TABLE[[#This Row],[Discount]]</f>
        <v>322545.55</v>
      </c>
      <c r="L216" s="31">
        <f>VLOOKUP(MAIN_TABLE[[#This Row],[Product Code]],Prod_Master[[#All],[Product Code]:[PRICE]],3,)</f>
        <v>5524</v>
      </c>
      <c r="M216" s="32" t="str">
        <f>VLOOKUP(MAIN_TABLE[[#This Row],[Product Code]],Prod_Master[[#All],[Product Code]:[PRICE]],2,)</f>
        <v>Juice</v>
      </c>
      <c r="N216" s="32" t="str">
        <f>IF(ISBLANK(MAIN_TABLE[[#This Row],[GST Number]]),"No GST Number Available",VLOOKUP(LEFT(MAIN_TABLE[[#This Row],[GST Number]],2)*1,Table1[],2,))</f>
        <v>ANDHRA PRADESH(BEFORE DIVISION)</v>
      </c>
      <c r="O216" s="32">
        <f>IF(MAIN_TABLE[[#This Row],[Supplier State]]=MAIN_TABLE[[#This Row],[Destination State Name]],0,MAIN_TABLE[[#This Row],[Taxable Value]]*MAIN_TABLE[[#This Row],[GST Rate]])</f>
        <v>38705.466</v>
      </c>
      <c r="P216" s="32">
        <f>IF(MAIN_TABLE[[#This Row],[Supplier State]]&lt;&gt;MAIN_TABLE[[#This Row],[Destination State Name]],0,(MAIN_TABLE[[#This Row],[Taxable Value]]*MAIN_TABLE[[#This Row],[GST Rate]])/2)</f>
        <v>0</v>
      </c>
      <c r="Q216" s="32">
        <f>IF(MAIN_TABLE[[#This Row],[Supplier State]]&lt;&gt;MAIN_TABLE[[#This Row],[Destination State Name]],0,(MAIN_TABLE[[#This Row],[Taxable Value]]*MAIN_TABLE[[#This Row],[GST Rate]])/2)</f>
        <v>0</v>
      </c>
      <c r="R216" s="33">
        <f>SUM(MAIN_TABLE[[#This Row],[IGST]:[SGST]])</f>
        <v>38705.466</v>
      </c>
      <c r="S21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16" s="32" t="str">
        <f>IFERROR(VLOOKUP(MAIN_TABLE[[#This Row],[GST Number]],Backend!L:M,2,),"")</f>
        <v>M/S  CLOUDTAIL INDIA PRIVATE LIMITED</v>
      </c>
    </row>
    <row r="217" spans="1:20" x14ac:dyDescent="0.3">
      <c r="A217" s="18" t="s">
        <v>8</v>
      </c>
      <c r="B217" s="1" t="s">
        <v>9</v>
      </c>
      <c r="C217" s="2">
        <v>1210</v>
      </c>
      <c r="D217" s="3">
        <v>44177</v>
      </c>
      <c r="E217" s="4" t="s">
        <v>10</v>
      </c>
      <c r="F217" s="1">
        <v>2431</v>
      </c>
      <c r="G217" s="5">
        <v>121.55000000000001</v>
      </c>
      <c r="H217" s="29">
        <f>VLOOKUP(MAIN_TABLE[[#This Row],[Product Code]],Prod_Master[[#All],[Product Code]:[PRICE]],4,)</f>
        <v>0.12</v>
      </c>
      <c r="I217" s="30">
        <f>VLOOKUP(MAIN_TABLE[[#This Row],[Product Code]],Prod_Master[[#All],[Product Code]:[PRICE]],5,)</f>
        <v>120</v>
      </c>
      <c r="J217" s="30">
        <f t="shared" si="5"/>
        <v>291720</v>
      </c>
      <c r="K217" s="30">
        <f>MAIN_TABLE[[#This Row],[Sales (Before Tax)]]-MAIN_TABLE[[#This Row],[Discount]]</f>
        <v>291598.45</v>
      </c>
      <c r="L217" s="31">
        <f>VLOOKUP(MAIN_TABLE[[#This Row],[Product Code]],Prod_Master[[#All],[Product Code]:[PRICE]],3,)</f>
        <v>5524</v>
      </c>
      <c r="M217" s="32" t="str">
        <f>VLOOKUP(MAIN_TABLE[[#This Row],[Product Code]],Prod_Master[[#All],[Product Code]:[PRICE]],2,)</f>
        <v>Juice</v>
      </c>
      <c r="N217" s="32" t="str">
        <f>IF(ISBLANK(MAIN_TABLE[[#This Row],[GST Number]]),"No GST Number Available",VLOOKUP(LEFT(MAIN_TABLE[[#This Row],[GST Number]],2)*1,Table1[],2,))</f>
        <v>ANDHRA PRADESH(BEFORE DIVISION)</v>
      </c>
      <c r="O217" s="32">
        <f>IF(MAIN_TABLE[[#This Row],[Supplier State]]=MAIN_TABLE[[#This Row],[Destination State Name]],0,MAIN_TABLE[[#This Row],[Taxable Value]]*MAIN_TABLE[[#This Row],[GST Rate]])</f>
        <v>34991.813999999998</v>
      </c>
      <c r="P217" s="32">
        <f>IF(MAIN_TABLE[[#This Row],[Supplier State]]&lt;&gt;MAIN_TABLE[[#This Row],[Destination State Name]],0,(MAIN_TABLE[[#This Row],[Taxable Value]]*MAIN_TABLE[[#This Row],[GST Rate]])/2)</f>
        <v>0</v>
      </c>
      <c r="Q217" s="32">
        <f>IF(MAIN_TABLE[[#This Row],[Supplier State]]&lt;&gt;MAIN_TABLE[[#This Row],[Destination State Name]],0,(MAIN_TABLE[[#This Row],[Taxable Value]]*MAIN_TABLE[[#This Row],[GST Rate]])/2)</f>
        <v>0</v>
      </c>
      <c r="R217" s="33">
        <f>SUM(MAIN_TABLE[[#This Row],[IGST]:[SGST]])</f>
        <v>34991.813999999998</v>
      </c>
      <c r="S21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17" s="32" t="str">
        <f>IFERROR(VLOOKUP(MAIN_TABLE[[#This Row],[GST Number]],Backend!L:M,2,),"")</f>
        <v>RAJ RAJESHWARI SALES &amp; SERVICES</v>
      </c>
    </row>
    <row r="218" spans="1:20" x14ac:dyDescent="0.3">
      <c r="A218" s="18" t="s">
        <v>8</v>
      </c>
      <c r="B218" s="1" t="s">
        <v>11</v>
      </c>
      <c r="C218" s="2">
        <v>1008</v>
      </c>
      <c r="D218" s="3">
        <v>44177</v>
      </c>
      <c r="E218" s="4" t="s">
        <v>10</v>
      </c>
      <c r="F218" s="1">
        <v>2431</v>
      </c>
      <c r="G218" s="5">
        <v>121.55000000000001</v>
      </c>
      <c r="H218" s="29">
        <f>VLOOKUP(MAIN_TABLE[[#This Row],[Product Code]],Prod_Master[[#All],[Product Code]:[PRICE]],4,)</f>
        <v>0.12</v>
      </c>
      <c r="I218" s="30">
        <f>VLOOKUP(MAIN_TABLE[[#This Row],[Product Code]],Prod_Master[[#All],[Product Code]:[PRICE]],5,)</f>
        <v>90</v>
      </c>
      <c r="J218" s="30">
        <f t="shared" si="5"/>
        <v>218790</v>
      </c>
      <c r="K218" s="30">
        <f>MAIN_TABLE[[#This Row],[Sales (Before Tax)]]-MAIN_TABLE[[#This Row],[Discount]]</f>
        <v>218668.45</v>
      </c>
      <c r="L218" s="31">
        <f>VLOOKUP(MAIN_TABLE[[#This Row],[Product Code]],Prod_Master[[#All],[Product Code]:[PRICE]],3,)</f>
        <v>4975</v>
      </c>
      <c r="M218" s="32" t="str">
        <f>VLOOKUP(MAIN_TABLE[[#This Row],[Product Code]],Prod_Master[[#All],[Product Code]:[PRICE]],2,)</f>
        <v>Soap</v>
      </c>
      <c r="N218" s="32" t="str">
        <f>IF(ISBLANK(MAIN_TABLE[[#This Row],[GST Number]]),"No GST Number Available",VLOOKUP(LEFT(MAIN_TABLE[[#This Row],[GST Number]],2)*1,Table1[],2,))</f>
        <v>WEST BENGAL</v>
      </c>
      <c r="O218" s="32">
        <f>IF(MAIN_TABLE[[#This Row],[Supplier State]]=MAIN_TABLE[[#This Row],[Destination State Name]],0,MAIN_TABLE[[#This Row],[Taxable Value]]*MAIN_TABLE[[#This Row],[GST Rate]])</f>
        <v>26240.214</v>
      </c>
      <c r="P218" s="32">
        <f>IF(MAIN_TABLE[[#This Row],[Supplier State]]&lt;&gt;MAIN_TABLE[[#This Row],[Destination State Name]],0,(MAIN_TABLE[[#This Row],[Taxable Value]]*MAIN_TABLE[[#This Row],[GST Rate]])/2)</f>
        <v>0</v>
      </c>
      <c r="Q218" s="32">
        <f>IF(MAIN_TABLE[[#This Row],[Supplier State]]&lt;&gt;MAIN_TABLE[[#This Row],[Destination State Name]],0,(MAIN_TABLE[[#This Row],[Taxable Value]]*MAIN_TABLE[[#This Row],[GST Rate]])/2)</f>
        <v>0</v>
      </c>
      <c r="R218" s="33">
        <f>SUM(MAIN_TABLE[[#This Row],[IGST]:[SGST]])</f>
        <v>26240.214</v>
      </c>
      <c r="S21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18" s="32" t="str">
        <f>IFERROR(VLOOKUP(MAIN_TABLE[[#This Row],[GST Number]],Backend!L:M,2,),"")</f>
        <v>COMPAC INDUSTRIES INDIA LIMITED</v>
      </c>
    </row>
    <row r="219" spans="1:20" x14ac:dyDescent="0.3">
      <c r="A219" s="18" t="s">
        <v>8</v>
      </c>
      <c r="B219" s="1" t="s">
        <v>12</v>
      </c>
      <c r="C219" s="2">
        <v>1310</v>
      </c>
      <c r="D219" s="3">
        <v>44114</v>
      </c>
      <c r="E219" s="4" t="s">
        <v>10</v>
      </c>
      <c r="F219" s="1">
        <v>2689</v>
      </c>
      <c r="G219" s="5">
        <v>134.45000000000002</v>
      </c>
      <c r="H219" s="29">
        <f>VLOOKUP(MAIN_TABLE[[#This Row],[Product Code]],Prod_Master[[#All],[Product Code]:[PRICE]],4,)</f>
        <v>0.12</v>
      </c>
      <c r="I219" s="30">
        <f>VLOOKUP(MAIN_TABLE[[#This Row],[Product Code]],Prod_Master[[#All],[Product Code]:[PRICE]],5,)</f>
        <v>140</v>
      </c>
      <c r="J219" s="30">
        <f t="shared" si="5"/>
        <v>376460</v>
      </c>
      <c r="K219" s="30">
        <f>MAIN_TABLE[[#This Row],[Sales (Before Tax)]]-MAIN_TABLE[[#This Row],[Discount]]</f>
        <v>376325.55</v>
      </c>
      <c r="L219" s="31">
        <f>VLOOKUP(MAIN_TABLE[[#This Row],[Product Code]],Prod_Master[[#All],[Product Code]:[PRICE]],3,)</f>
        <v>5632</v>
      </c>
      <c r="M219" s="32" t="str">
        <f>VLOOKUP(MAIN_TABLE[[#This Row],[Product Code]],Prod_Master[[#All],[Product Code]:[PRICE]],2,)</f>
        <v>Shampoo</v>
      </c>
      <c r="N219" s="32" t="str">
        <f>IF(ISBLANK(MAIN_TABLE[[#This Row],[GST Number]]),"No GST Number Available",VLOOKUP(LEFT(MAIN_TABLE[[#This Row],[GST Number]],2)*1,Table1[],2,))</f>
        <v>ARUNACHAL PRADESH</v>
      </c>
      <c r="O219" s="32">
        <f>IF(MAIN_TABLE[[#This Row],[Supplier State]]=MAIN_TABLE[[#This Row],[Destination State Name]],0,MAIN_TABLE[[#This Row],[Taxable Value]]*MAIN_TABLE[[#This Row],[GST Rate]])</f>
        <v>45159.065999999999</v>
      </c>
      <c r="P219" s="32">
        <f>IF(MAIN_TABLE[[#This Row],[Supplier State]]&lt;&gt;MAIN_TABLE[[#This Row],[Destination State Name]],0,(MAIN_TABLE[[#This Row],[Taxable Value]]*MAIN_TABLE[[#This Row],[GST Rate]])/2)</f>
        <v>0</v>
      </c>
      <c r="Q219" s="32">
        <f>IF(MAIN_TABLE[[#This Row],[Supplier State]]&lt;&gt;MAIN_TABLE[[#This Row],[Destination State Name]],0,(MAIN_TABLE[[#This Row],[Taxable Value]]*MAIN_TABLE[[#This Row],[GST Rate]])/2)</f>
        <v>0</v>
      </c>
      <c r="R219" s="33">
        <f>SUM(MAIN_TABLE[[#This Row],[IGST]:[SGST]])</f>
        <v>45159.065999999999</v>
      </c>
      <c r="S21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19" s="32" t="str">
        <f>IFERROR(VLOOKUP(MAIN_TABLE[[#This Row],[GST Number]],Backend!L:M,2,),"")</f>
        <v>HIND VALVES</v>
      </c>
    </row>
    <row r="220" spans="1:20" x14ac:dyDescent="0.3">
      <c r="A220" s="18" t="s">
        <v>8</v>
      </c>
      <c r="B220" s="1" t="s">
        <v>13</v>
      </c>
      <c r="C220" s="2">
        <v>1004</v>
      </c>
      <c r="D220" s="3">
        <v>44019</v>
      </c>
      <c r="E220" s="4" t="s">
        <v>10</v>
      </c>
      <c r="F220" s="1">
        <v>1683</v>
      </c>
      <c r="G220" s="5">
        <v>84.15</v>
      </c>
      <c r="H220" s="29">
        <f>VLOOKUP(MAIN_TABLE[[#This Row],[Product Code]],Prod_Master[[#All],[Product Code]:[PRICE]],4,)</f>
        <v>0.28000000000000003</v>
      </c>
      <c r="I220" s="30">
        <f>VLOOKUP(MAIN_TABLE[[#This Row],[Product Code]],Prod_Master[[#All],[Product Code]:[PRICE]],5,)</f>
        <v>80</v>
      </c>
      <c r="J220" s="30">
        <f t="shared" si="5"/>
        <v>134640</v>
      </c>
      <c r="K220" s="30">
        <f>MAIN_TABLE[[#This Row],[Sales (Before Tax)]]-MAIN_TABLE[[#This Row],[Discount]]</f>
        <v>134555.85</v>
      </c>
      <c r="L220" s="31">
        <f>VLOOKUP(MAIN_TABLE[[#This Row],[Product Code]],Prod_Master[[#All],[Product Code]:[PRICE]],3,)</f>
        <v>8462</v>
      </c>
      <c r="M220" s="32" t="str">
        <f>VLOOKUP(MAIN_TABLE[[#This Row],[Product Code]],Prod_Master[[#All],[Product Code]:[PRICE]],2,)</f>
        <v>Beverage</v>
      </c>
      <c r="N220" s="32" t="str">
        <f>IF(ISBLANK(MAIN_TABLE[[#This Row],[GST Number]]),"No GST Number Available",VLOOKUP(LEFT(MAIN_TABLE[[#This Row],[GST Number]],2)*1,Table1[],2,))</f>
        <v>ASSAM</v>
      </c>
      <c r="O220" s="32">
        <f>IF(MAIN_TABLE[[#This Row],[Supplier State]]=MAIN_TABLE[[#This Row],[Destination State Name]],0,MAIN_TABLE[[#This Row],[Taxable Value]]*MAIN_TABLE[[#This Row],[GST Rate]])</f>
        <v>37675.638000000006</v>
      </c>
      <c r="P220" s="32">
        <f>IF(MAIN_TABLE[[#This Row],[Supplier State]]&lt;&gt;MAIN_TABLE[[#This Row],[Destination State Name]],0,(MAIN_TABLE[[#This Row],[Taxable Value]]*MAIN_TABLE[[#This Row],[GST Rate]])/2)</f>
        <v>0</v>
      </c>
      <c r="Q220" s="32">
        <f>IF(MAIN_TABLE[[#This Row],[Supplier State]]&lt;&gt;MAIN_TABLE[[#This Row],[Destination State Name]],0,(MAIN_TABLE[[#This Row],[Taxable Value]]*MAIN_TABLE[[#This Row],[GST Rate]])/2)</f>
        <v>0</v>
      </c>
      <c r="R220" s="33">
        <f>SUM(MAIN_TABLE[[#This Row],[IGST]:[SGST]])</f>
        <v>37675.638000000006</v>
      </c>
      <c r="S22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20" s="32" t="str">
        <f>IFERROR(VLOOKUP(MAIN_TABLE[[#This Row],[GST Number]],Backend!L:M,2,),"")</f>
        <v>CHADHA  INDUSTRIES  PRIVATE  LIMITED</v>
      </c>
    </row>
    <row r="221" spans="1:20" x14ac:dyDescent="0.3">
      <c r="A221" s="18" t="s">
        <v>8</v>
      </c>
      <c r="B221" s="1" t="s">
        <v>14</v>
      </c>
      <c r="C221" s="2">
        <v>1310</v>
      </c>
      <c r="D221" s="3">
        <v>44051</v>
      </c>
      <c r="E221" s="4" t="s">
        <v>10</v>
      </c>
      <c r="F221" s="1">
        <v>1123</v>
      </c>
      <c r="G221" s="5">
        <v>56.150000000000006</v>
      </c>
      <c r="H221" s="29">
        <f>VLOOKUP(MAIN_TABLE[[#This Row],[Product Code]],Prod_Master[[#All],[Product Code]:[PRICE]],4,)</f>
        <v>0.12</v>
      </c>
      <c r="I221" s="30">
        <f>VLOOKUP(MAIN_TABLE[[#This Row],[Product Code]],Prod_Master[[#All],[Product Code]:[PRICE]],5,)</f>
        <v>140</v>
      </c>
      <c r="J221" s="30">
        <f t="shared" si="5"/>
        <v>157220</v>
      </c>
      <c r="K221" s="30">
        <f>MAIN_TABLE[[#This Row],[Sales (Before Tax)]]-MAIN_TABLE[[#This Row],[Discount]]</f>
        <v>157163.85</v>
      </c>
      <c r="L221" s="31">
        <f>VLOOKUP(MAIN_TABLE[[#This Row],[Product Code]],Prod_Master[[#All],[Product Code]:[PRICE]],3,)</f>
        <v>5632</v>
      </c>
      <c r="M221" s="32" t="str">
        <f>VLOOKUP(MAIN_TABLE[[#This Row],[Product Code]],Prod_Master[[#All],[Product Code]:[PRICE]],2,)</f>
        <v>Shampoo</v>
      </c>
      <c r="N221" s="32" t="str">
        <f>IF(ISBLANK(MAIN_TABLE[[#This Row],[GST Number]]),"No GST Number Available",VLOOKUP(LEFT(MAIN_TABLE[[#This Row],[GST Number]],2)*1,Table1[],2,))</f>
        <v>BIHAR</v>
      </c>
      <c r="O221" s="32">
        <f>IF(MAIN_TABLE[[#This Row],[Supplier State]]=MAIN_TABLE[[#This Row],[Destination State Name]],0,MAIN_TABLE[[#This Row],[Taxable Value]]*MAIN_TABLE[[#This Row],[GST Rate]])</f>
        <v>0</v>
      </c>
      <c r="P221" s="32">
        <f>IF(MAIN_TABLE[[#This Row],[Supplier State]]&lt;&gt;MAIN_TABLE[[#This Row],[Destination State Name]],0,(MAIN_TABLE[[#This Row],[Taxable Value]]*MAIN_TABLE[[#This Row],[GST Rate]])/2)</f>
        <v>9429.8310000000001</v>
      </c>
      <c r="Q221" s="32">
        <f>IF(MAIN_TABLE[[#This Row],[Supplier State]]&lt;&gt;MAIN_TABLE[[#This Row],[Destination State Name]],0,(MAIN_TABLE[[#This Row],[Taxable Value]]*MAIN_TABLE[[#This Row],[GST Rate]])/2)</f>
        <v>9429.8310000000001</v>
      </c>
      <c r="R221" s="33">
        <f>SUM(MAIN_TABLE[[#This Row],[IGST]:[SGST]])</f>
        <v>18859.662</v>
      </c>
      <c r="S22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21" s="32" t="str">
        <f>IFERROR(VLOOKUP(MAIN_TABLE[[#This Row],[GST Number]],Backend!L:M,2,),"")</f>
        <v>PRABHA ELECTRONICS PVT. LTD.</v>
      </c>
    </row>
    <row r="222" spans="1:20" x14ac:dyDescent="0.3">
      <c r="A222" s="18" t="s">
        <v>8</v>
      </c>
      <c r="B222" s="1" t="s">
        <v>15</v>
      </c>
      <c r="C222" s="2">
        <v>1004</v>
      </c>
      <c r="D222" s="3">
        <v>44114</v>
      </c>
      <c r="E222" s="4" t="s">
        <v>10</v>
      </c>
      <c r="F222" s="1">
        <v>1159</v>
      </c>
      <c r="G222" s="5">
        <v>57.95</v>
      </c>
      <c r="H222" s="29">
        <f>VLOOKUP(MAIN_TABLE[[#This Row],[Product Code]],Prod_Master[[#All],[Product Code]:[PRICE]],4,)</f>
        <v>0.28000000000000003</v>
      </c>
      <c r="I222" s="30">
        <f>VLOOKUP(MAIN_TABLE[[#This Row],[Product Code]],Prod_Master[[#All],[Product Code]:[PRICE]],5,)</f>
        <v>80</v>
      </c>
      <c r="J222" s="30">
        <f t="shared" si="5"/>
        <v>92720</v>
      </c>
      <c r="K222" s="30">
        <f>MAIN_TABLE[[#This Row],[Sales (Before Tax)]]-MAIN_TABLE[[#This Row],[Discount]]</f>
        <v>92662.05</v>
      </c>
      <c r="L222" s="31">
        <f>VLOOKUP(MAIN_TABLE[[#This Row],[Product Code]],Prod_Master[[#All],[Product Code]:[PRICE]],3,)</f>
        <v>8462</v>
      </c>
      <c r="M222" s="32" t="str">
        <f>VLOOKUP(MAIN_TABLE[[#This Row],[Product Code]],Prod_Master[[#All],[Product Code]:[PRICE]],2,)</f>
        <v>Beverage</v>
      </c>
      <c r="N222" s="32" t="str">
        <f>IF(ISBLANK(MAIN_TABLE[[#This Row],[GST Number]]),"No GST Number Available",VLOOKUP(LEFT(MAIN_TABLE[[#This Row],[GST Number]],2)*1,Table1[],2,))</f>
        <v>CHATTISGARH</v>
      </c>
      <c r="O222" s="32">
        <f>IF(MAIN_TABLE[[#This Row],[Supplier State]]=MAIN_TABLE[[#This Row],[Destination State Name]],0,MAIN_TABLE[[#This Row],[Taxable Value]]*MAIN_TABLE[[#This Row],[GST Rate]])</f>
        <v>25945.374000000003</v>
      </c>
      <c r="P222" s="32">
        <f>IF(MAIN_TABLE[[#This Row],[Supplier State]]&lt;&gt;MAIN_TABLE[[#This Row],[Destination State Name]],0,(MAIN_TABLE[[#This Row],[Taxable Value]]*MAIN_TABLE[[#This Row],[GST Rate]])/2)</f>
        <v>0</v>
      </c>
      <c r="Q222" s="32">
        <f>IF(MAIN_TABLE[[#This Row],[Supplier State]]&lt;&gt;MAIN_TABLE[[#This Row],[Destination State Name]],0,(MAIN_TABLE[[#This Row],[Taxable Value]]*MAIN_TABLE[[#This Row],[GST Rate]])/2)</f>
        <v>0</v>
      </c>
      <c r="R222" s="33">
        <f>SUM(MAIN_TABLE[[#This Row],[IGST]:[SGST]])</f>
        <v>25945.374000000003</v>
      </c>
      <c r="S22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22" s="32" t="str">
        <f>IFERROR(VLOOKUP(MAIN_TABLE[[#This Row],[GST Number]],Backend!L:M,2,),"")</f>
        <v>CORRSONIC ENGG. &amp; NDT SERVICES</v>
      </c>
    </row>
    <row r="223" spans="1:20" x14ac:dyDescent="0.3">
      <c r="A223" s="18" t="s">
        <v>8</v>
      </c>
      <c r="B223" s="1" t="s">
        <v>240</v>
      </c>
      <c r="C223" s="2">
        <v>1210</v>
      </c>
      <c r="D223" s="3">
        <v>43863</v>
      </c>
      <c r="E223" s="4" t="s">
        <v>10</v>
      </c>
      <c r="F223" s="1">
        <v>1865</v>
      </c>
      <c r="G223" s="5">
        <v>93.25</v>
      </c>
      <c r="H223" s="29">
        <f>VLOOKUP(MAIN_TABLE[[#This Row],[Product Code]],Prod_Master[[#All],[Product Code]:[PRICE]],4,)</f>
        <v>0.12</v>
      </c>
      <c r="I223" s="30">
        <f>VLOOKUP(MAIN_TABLE[[#This Row],[Product Code]],Prod_Master[[#All],[Product Code]:[PRICE]],5,)</f>
        <v>120</v>
      </c>
      <c r="J223" s="30">
        <f t="shared" si="5"/>
        <v>223800</v>
      </c>
      <c r="K223" s="30">
        <f>MAIN_TABLE[[#This Row],[Sales (Before Tax)]]-MAIN_TABLE[[#This Row],[Discount]]</f>
        <v>223706.75</v>
      </c>
      <c r="L223" s="31">
        <f>VLOOKUP(MAIN_TABLE[[#This Row],[Product Code]],Prod_Master[[#All],[Product Code]:[PRICE]],3,)</f>
        <v>5524</v>
      </c>
      <c r="M223" s="32" t="str">
        <f>VLOOKUP(MAIN_TABLE[[#This Row],[Product Code]],Prod_Master[[#All],[Product Code]:[PRICE]],2,)</f>
        <v>Juice</v>
      </c>
      <c r="N223" s="32" t="str">
        <f>IF(ISBLANK(MAIN_TABLE[[#This Row],[GST Number]]),"No GST Number Available",VLOOKUP(LEFT(MAIN_TABLE[[#This Row],[GST Number]],2)*1,Table1[],2,))</f>
        <v>DADRA AND NAGAR HAVELI AND DAMAN AND DIU (NEWLY MERGED UT)</v>
      </c>
      <c r="O223" s="32">
        <f>IF(MAIN_TABLE[[#This Row],[Supplier State]]=MAIN_TABLE[[#This Row],[Destination State Name]],0,MAIN_TABLE[[#This Row],[Taxable Value]]*MAIN_TABLE[[#This Row],[GST Rate]])</f>
        <v>26844.809999999998</v>
      </c>
      <c r="P223" s="32">
        <f>IF(MAIN_TABLE[[#This Row],[Supplier State]]&lt;&gt;MAIN_TABLE[[#This Row],[Destination State Name]],0,(MAIN_TABLE[[#This Row],[Taxable Value]]*MAIN_TABLE[[#This Row],[GST Rate]])/2)</f>
        <v>0</v>
      </c>
      <c r="Q223" s="32">
        <f>IF(MAIN_TABLE[[#This Row],[Supplier State]]&lt;&gt;MAIN_TABLE[[#This Row],[Destination State Name]],0,(MAIN_TABLE[[#This Row],[Taxable Value]]*MAIN_TABLE[[#This Row],[GST Rate]])/2)</f>
        <v>0</v>
      </c>
      <c r="R223" s="33">
        <f>SUM(MAIN_TABLE[[#This Row],[IGST]:[SGST]])</f>
        <v>26844.809999999998</v>
      </c>
      <c r="S22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23" s="32" t="str">
        <f>IFERROR(VLOOKUP(MAIN_TABLE[[#This Row],[GST Number]],Backend!L:M,2,),"")</f>
        <v>RELIANCE RETAIL LIMITED</v>
      </c>
    </row>
    <row r="224" spans="1:20" x14ac:dyDescent="0.3">
      <c r="A224" s="18" t="s">
        <v>8</v>
      </c>
      <c r="B224" s="1" t="s">
        <v>16</v>
      </c>
      <c r="C224" s="2">
        <v>1210</v>
      </c>
      <c r="D224" s="3">
        <v>43863</v>
      </c>
      <c r="E224" s="4" t="s">
        <v>10</v>
      </c>
      <c r="F224" s="1">
        <v>1116</v>
      </c>
      <c r="G224" s="5">
        <v>55.800000000000004</v>
      </c>
      <c r="H224" s="29">
        <f>VLOOKUP(MAIN_TABLE[[#This Row],[Product Code]],Prod_Master[[#All],[Product Code]:[PRICE]],4,)</f>
        <v>0.12</v>
      </c>
      <c r="I224" s="30">
        <f>VLOOKUP(MAIN_TABLE[[#This Row],[Product Code]],Prod_Master[[#All],[Product Code]:[PRICE]],5,)</f>
        <v>120</v>
      </c>
      <c r="J224" s="30">
        <f t="shared" si="5"/>
        <v>133920</v>
      </c>
      <c r="K224" s="30">
        <f>MAIN_TABLE[[#This Row],[Sales (Before Tax)]]-MAIN_TABLE[[#This Row],[Discount]]</f>
        <v>133864.20000000001</v>
      </c>
      <c r="L224" s="31">
        <f>VLOOKUP(MAIN_TABLE[[#This Row],[Product Code]],Prod_Master[[#All],[Product Code]:[PRICE]],3,)</f>
        <v>5524</v>
      </c>
      <c r="M224" s="32" t="str">
        <f>VLOOKUP(MAIN_TABLE[[#This Row],[Product Code]],Prod_Master[[#All],[Product Code]:[PRICE]],2,)</f>
        <v>Juice</v>
      </c>
      <c r="N224" s="32" t="str">
        <f>IF(ISBLANK(MAIN_TABLE[[#This Row],[GST Number]]),"No GST Number Available",VLOOKUP(LEFT(MAIN_TABLE[[#This Row],[GST Number]],2)*1,Table1[],2,))</f>
        <v>MADHYA PRADESH</v>
      </c>
      <c r="O224" s="32">
        <f>IF(MAIN_TABLE[[#This Row],[Supplier State]]=MAIN_TABLE[[#This Row],[Destination State Name]],0,MAIN_TABLE[[#This Row],[Taxable Value]]*MAIN_TABLE[[#This Row],[GST Rate]])</f>
        <v>16063.704000000002</v>
      </c>
      <c r="P224" s="32">
        <f>IF(MAIN_TABLE[[#This Row],[Supplier State]]&lt;&gt;MAIN_TABLE[[#This Row],[Destination State Name]],0,(MAIN_TABLE[[#This Row],[Taxable Value]]*MAIN_TABLE[[#This Row],[GST Rate]])/2)</f>
        <v>0</v>
      </c>
      <c r="Q224" s="32">
        <f>IF(MAIN_TABLE[[#This Row],[Supplier State]]&lt;&gt;MAIN_TABLE[[#This Row],[Destination State Name]],0,(MAIN_TABLE[[#This Row],[Taxable Value]]*MAIN_TABLE[[#This Row],[GST Rate]])/2)</f>
        <v>0</v>
      </c>
      <c r="R224" s="33">
        <f>SUM(MAIN_TABLE[[#This Row],[IGST]:[SGST]])</f>
        <v>16063.704000000002</v>
      </c>
      <c r="S22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24" s="32" t="str">
        <f>IFERROR(VLOOKUP(MAIN_TABLE[[#This Row],[GST Number]],Backend!L:M,2,),"")</f>
        <v>PROFESSIONAL TRADERS</v>
      </c>
    </row>
    <row r="225" spans="1:20" x14ac:dyDescent="0.3">
      <c r="A225" s="18" t="s">
        <v>8</v>
      </c>
      <c r="B225" s="1" t="s">
        <v>17</v>
      </c>
      <c r="C225" s="2">
        <v>1210</v>
      </c>
      <c r="D225" s="3">
        <v>43956</v>
      </c>
      <c r="E225" s="4" t="s">
        <v>10</v>
      </c>
      <c r="F225" s="1">
        <v>1563</v>
      </c>
      <c r="G225" s="5">
        <v>78.150000000000006</v>
      </c>
      <c r="H225" s="29">
        <f>VLOOKUP(MAIN_TABLE[[#This Row],[Product Code]],Prod_Master[[#All],[Product Code]:[PRICE]],4,)</f>
        <v>0.12</v>
      </c>
      <c r="I225" s="30">
        <f>VLOOKUP(MAIN_TABLE[[#This Row],[Product Code]],Prod_Master[[#All],[Product Code]:[PRICE]],5,)</f>
        <v>120</v>
      </c>
      <c r="J225" s="30">
        <f t="shared" si="5"/>
        <v>187560</v>
      </c>
      <c r="K225" s="30">
        <f>MAIN_TABLE[[#This Row],[Sales (Before Tax)]]-MAIN_TABLE[[#This Row],[Discount]]</f>
        <v>187481.85</v>
      </c>
      <c r="L225" s="31">
        <f>VLOOKUP(MAIN_TABLE[[#This Row],[Product Code]],Prod_Master[[#All],[Product Code]:[PRICE]],3,)</f>
        <v>5524</v>
      </c>
      <c r="M225" s="32" t="str">
        <f>VLOOKUP(MAIN_TABLE[[#This Row],[Product Code]],Prod_Master[[#All],[Product Code]:[PRICE]],2,)</f>
        <v>Juice</v>
      </c>
      <c r="N225" s="32" t="str">
        <f>IF(ISBLANK(MAIN_TABLE[[#This Row],[GST Number]]),"No GST Number Available",VLOOKUP(LEFT(MAIN_TABLE[[#This Row],[GST Number]],2)*1,Table1[],2,))</f>
        <v>ODISHA</v>
      </c>
      <c r="O225" s="32">
        <f>IF(MAIN_TABLE[[#This Row],[Supplier State]]=MAIN_TABLE[[#This Row],[Destination State Name]],0,MAIN_TABLE[[#This Row],[Taxable Value]]*MAIN_TABLE[[#This Row],[GST Rate]])</f>
        <v>22497.822</v>
      </c>
      <c r="P225" s="32">
        <f>IF(MAIN_TABLE[[#This Row],[Supplier State]]&lt;&gt;MAIN_TABLE[[#This Row],[Destination State Name]],0,(MAIN_TABLE[[#This Row],[Taxable Value]]*MAIN_TABLE[[#This Row],[GST Rate]])/2)</f>
        <v>0</v>
      </c>
      <c r="Q225" s="32">
        <f>IF(MAIN_TABLE[[#This Row],[Supplier State]]&lt;&gt;MAIN_TABLE[[#This Row],[Destination State Name]],0,(MAIN_TABLE[[#This Row],[Taxable Value]]*MAIN_TABLE[[#This Row],[GST Rate]])/2)</f>
        <v>0</v>
      </c>
      <c r="R225" s="33">
        <f>SUM(MAIN_TABLE[[#This Row],[IGST]:[SGST]])</f>
        <v>22497.822</v>
      </c>
      <c r="S22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25" s="32" t="str">
        <f>IFERROR(VLOOKUP(MAIN_TABLE[[#This Row],[GST Number]],Backend!L:M,2,),"")</f>
        <v>N.M.ENTERPRISES</v>
      </c>
    </row>
    <row r="226" spans="1:20" x14ac:dyDescent="0.3">
      <c r="A226" s="18" t="s">
        <v>8</v>
      </c>
      <c r="B226" s="1" t="s">
        <v>18</v>
      </c>
      <c r="C226" s="2">
        <v>1310</v>
      </c>
      <c r="D226" s="3">
        <v>43988</v>
      </c>
      <c r="E226" s="4" t="s">
        <v>10</v>
      </c>
      <c r="F226" s="1">
        <v>991</v>
      </c>
      <c r="G226" s="5">
        <v>49.550000000000004</v>
      </c>
      <c r="H226" s="29">
        <f>VLOOKUP(MAIN_TABLE[[#This Row],[Product Code]],Prod_Master[[#All],[Product Code]:[PRICE]],4,)</f>
        <v>0.12</v>
      </c>
      <c r="I226" s="30">
        <f>VLOOKUP(MAIN_TABLE[[#This Row],[Product Code]],Prod_Master[[#All],[Product Code]:[PRICE]],5,)</f>
        <v>140</v>
      </c>
      <c r="J226" s="30">
        <f t="shared" si="5"/>
        <v>138740</v>
      </c>
      <c r="K226" s="30">
        <f>MAIN_TABLE[[#This Row],[Sales (Before Tax)]]-MAIN_TABLE[[#This Row],[Discount]]</f>
        <v>138690.45000000001</v>
      </c>
      <c r="L226" s="31">
        <f>VLOOKUP(MAIN_TABLE[[#This Row],[Product Code]],Prod_Master[[#All],[Product Code]:[PRICE]],3,)</f>
        <v>5632</v>
      </c>
      <c r="M226" s="32" t="str">
        <f>VLOOKUP(MAIN_TABLE[[#This Row],[Product Code]],Prod_Master[[#All],[Product Code]:[PRICE]],2,)</f>
        <v>Shampoo</v>
      </c>
      <c r="N226" s="32" t="str">
        <f>IF(ISBLANK(MAIN_TABLE[[#This Row],[GST Number]]),"No GST Number Available",VLOOKUP(LEFT(MAIN_TABLE[[#This Row],[GST Number]],2)*1,Table1[],2,))</f>
        <v>BIHAR</v>
      </c>
      <c r="O226" s="32">
        <f>IF(MAIN_TABLE[[#This Row],[Supplier State]]=MAIN_TABLE[[#This Row],[Destination State Name]],0,MAIN_TABLE[[#This Row],[Taxable Value]]*MAIN_TABLE[[#This Row],[GST Rate]])</f>
        <v>0</v>
      </c>
      <c r="P226" s="32">
        <f>IF(MAIN_TABLE[[#This Row],[Supplier State]]&lt;&gt;MAIN_TABLE[[#This Row],[Destination State Name]],0,(MAIN_TABLE[[#This Row],[Taxable Value]]*MAIN_TABLE[[#This Row],[GST Rate]])/2)</f>
        <v>8321.4269999999997</v>
      </c>
      <c r="Q226" s="32">
        <f>IF(MAIN_TABLE[[#This Row],[Supplier State]]&lt;&gt;MAIN_TABLE[[#This Row],[Destination State Name]],0,(MAIN_TABLE[[#This Row],[Taxable Value]]*MAIN_TABLE[[#This Row],[GST Rate]])/2)</f>
        <v>8321.4269999999997</v>
      </c>
      <c r="R226" s="33">
        <f>SUM(MAIN_TABLE[[#This Row],[IGST]:[SGST]])</f>
        <v>16642.853999999999</v>
      </c>
      <c r="S22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26" s="32" t="str">
        <f>IFERROR(VLOOKUP(MAIN_TABLE[[#This Row],[GST Number]],Backend!L:M,2,),"")</f>
        <v>UNITY CYLINDERS &amp; EQUIPMENTS PRIVATE LIMITED</v>
      </c>
    </row>
    <row r="227" spans="1:20" x14ac:dyDescent="0.3">
      <c r="A227" s="18" t="s">
        <v>8</v>
      </c>
      <c r="B227" s="1" t="s">
        <v>19</v>
      </c>
      <c r="C227" s="2">
        <v>1310</v>
      </c>
      <c r="D227" s="3">
        <v>44146</v>
      </c>
      <c r="E227" s="4" t="s">
        <v>10</v>
      </c>
      <c r="F227" s="1">
        <v>1016</v>
      </c>
      <c r="G227" s="5">
        <v>50.800000000000004</v>
      </c>
      <c r="H227" s="29">
        <f>VLOOKUP(MAIN_TABLE[[#This Row],[Product Code]],Prod_Master[[#All],[Product Code]:[PRICE]],4,)</f>
        <v>0.12</v>
      </c>
      <c r="I227" s="30">
        <f>VLOOKUP(MAIN_TABLE[[#This Row],[Product Code]],Prod_Master[[#All],[Product Code]:[PRICE]],5,)</f>
        <v>140</v>
      </c>
      <c r="J227" s="30">
        <f t="shared" si="5"/>
        <v>142240</v>
      </c>
      <c r="K227" s="30">
        <f>MAIN_TABLE[[#This Row],[Sales (Before Tax)]]-MAIN_TABLE[[#This Row],[Discount]]</f>
        <v>142189.20000000001</v>
      </c>
      <c r="L227" s="31">
        <f>VLOOKUP(MAIN_TABLE[[#This Row],[Product Code]],Prod_Master[[#All],[Product Code]:[PRICE]],3,)</f>
        <v>5632</v>
      </c>
      <c r="M227" s="32" t="str">
        <f>VLOOKUP(MAIN_TABLE[[#This Row],[Product Code]],Prod_Master[[#All],[Product Code]:[PRICE]],2,)</f>
        <v>Shampoo</v>
      </c>
      <c r="N227" s="32" t="str">
        <f>IF(ISBLANK(MAIN_TABLE[[#This Row],[GST Number]]),"No GST Number Available",VLOOKUP(LEFT(MAIN_TABLE[[#This Row],[GST Number]],2)*1,Table1[],2,))</f>
        <v>ANDHRA PRADESH(BEFORE DIVISION)</v>
      </c>
      <c r="O227" s="32">
        <f>IF(MAIN_TABLE[[#This Row],[Supplier State]]=MAIN_TABLE[[#This Row],[Destination State Name]],0,MAIN_TABLE[[#This Row],[Taxable Value]]*MAIN_TABLE[[#This Row],[GST Rate]])</f>
        <v>17062.704000000002</v>
      </c>
      <c r="P227" s="32">
        <f>IF(MAIN_TABLE[[#This Row],[Supplier State]]&lt;&gt;MAIN_TABLE[[#This Row],[Destination State Name]],0,(MAIN_TABLE[[#This Row],[Taxable Value]]*MAIN_TABLE[[#This Row],[GST Rate]])/2)</f>
        <v>0</v>
      </c>
      <c r="Q227" s="32">
        <f>IF(MAIN_TABLE[[#This Row],[Supplier State]]&lt;&gt;MAIN_TABLE[[#This Row],[Destination State Name]],0,(MAIN_TABLE[[#This Row],[Taxable Value]]*MAIN_TABLE[[#This Row],[GST Rate]])/2)</f>
        <v>0</v>
      </c>
      <c r="R227" s="33">
        <f>SUM(MAIN_TABLE[[#This Row],[IGST]:[SGST]])</f>
        <v>17062.704000000002</v>
      </c>
      <c r="S22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27" s="32" t="str">
        <f>IFERROR(VLOOKUP(MAIN_TABLE[[#This Row],[GST Number]],Backend!L:M,2,),"")</f>
        <v>M/S AKASH INFOTECH</v>
      </c>
    </row>
    <row r="228" spans="1:20" x14ac:dyDescent="0.3">
      <c r="A228" s="18" t="s">
        <v>8</v>
      </c>
      <c r="B228" s="1" t="s">
        <v>31</v>
      </c>
      <c r="C228" s="2">
        <v>1008</v>
      </c>
      <c r="D228" s="3">
        <v>44146</v>
      </c>
      <c r="E228" s="4" t="s">
        <v>10</v>
      </c>
      <c r="F228" s="1">
        <v>2791</v>
      </c>
      <c r="G228" s="5">
        <v>139.55000000000001</v>
      </c>
      <c r="H228" s="29">
        <f>VLOOKUP(MAIN_TABLE[[#This Row],[Product Code]],Prod_Master[[#All],[Product Code]:[PRICE]],4,)</f>
        <v>0.12</v>
      </c>
      <c r="I228" s="30">
        <f>VLOOKUP(MAIN_TABLE[[#This Row],[Product Code]],Prod_Master[[#All],[Product Code]:[PRICE]],5,)</f>
        <v>90</v>
      </c>
      <c r="J228" s="30">
        <f t="shared" si="5"/>
        <v>251190</v>
      </c>
      <c r="K228" s="30">
        <f>MAIN_TABLE[[#This Row],[Sales (Before Tax)]]-MAIN_TABLE[[#This Row],[Discount]]</f>
        <v>251050.45</v>
      </c>
      <c r="L228" s="31">
        <f>VLOOKUP(MAIN_TABLE[[#This Row],[Product Code]],Prod_Master[[#All],[Product Code]:[PRICE]],3,)</f>
        <v>4975</v>
      </c>
      <c r="M228" s="32" t="str">
        <f>VLOOKUP(MAIN_TABLE[[#This Row],[Product Code]],Prod_Master[[#All],[Product Code]:[PRICE]],2,)</f>
        <v>Soap</v>
      </c>
      <c r="N228" s="32" t="str">
        <f>IF(ISBLANK(MAIN_TABLE[[#This Row],[GST Number]]),"No GST Number Available",VLOOKUP(LEFT(MAIN_TABLE[[#This Row],[GST Number]],2)*1,Table1[],2,))</f>
        <v>MANIPUR</v>
      </c>
      <c r="O228" s="32">
        <f>IF(MAIN_TABLE[[#This Row],[Supplier State]]=MAIN_TABLE[[#This Row],[Destination State Name]],0,MAIN_TABLE[[#This Row],[Taxable Value]]*MAIN_TABLE[[#This Row],[GST Rate]])</f>
        <v>30126.054</v>
      </c>
      <c r="P228" s="32">
        <f>IF(MAIN_TABLE[[#This Row],[Supplier State]]&lt;&gt;MAIN_TABLE[[#This Row],[Destination State Name]],0,(MAIN_TABLE[[#This Row],[Taxable Value]]*MAIN_TABLE[[#This Row],[GST Rate]])/2)</f>
        <v>0</v>
      </c>
      <c r="Q228" s="32">
        <f>IF(MAIN_TABLE[[#This Row],[Supplier State]]&lt;&gt;MAIN_TABLE[[#This Row],[Destination State Name]],0,(MAIN_TABLE[[#This Row],[Taxable Value]]*MAIN_TABLE[[#This Row],[GST Rate]])/2)</f>
        <v>0</v>
      </c>
      <c r="R228" s="33">
        <f>SUM(MAIN_TABLE[[#This Row],[IGST]:[SGST]])</f>
        <v>30126.054</v>
      </c>
      <c r="S22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28" s="32" t="str">
        <f>IFERROR(VLOOKUP(MAIN_TABLE[[#This Row],[GST Number]],Backend!L:M,2,),"")</f>
        <v>SHANKAR NARAYAN SAHU</v>
      </c>
    </row>
    <row r="229" spans="1:20" x14ac:dyDescent="0.3">
      <c r="A229" s="18" t="s">
        <v>8</v>
      </c>
      <c r="B229" s="1" t="s">
        <v>32</v>
      </c>
      <c r="C229" s="2">
        <v>1210</v>
      </c>
      <c r="D229" s="3">
        <v>44177</v>
      </c>
      <c r="E229" s="4" t="s">
        <v>10</v>
      </c>
      <c r="F229" s="1">
        <v>570</v>
      </c>
      <c r="G229" s="5">
        <v>28.5</v>
      </c>
      <c r="H229" s="29">
        <f>VLOOKUP(MAIN_TABLE[[#This Row],[Product Code]],Prod_Master[[#All],[Product Code]:[PRICE]],4,)</f>
        <v>0.12</v>
      </c>
      <c r="I229" s="30">
        <f>VLOOKUP(MAIN_TABLE[[#This Row],[Product Code]],Prod_Master[[#All],[Product Code]:[PRICE]],5,)</f>
        <v>120</v>
      </c>
      <c r="J229" s="30">
        <f t="shared" si="5"/>
        <v>68400</v>
      </c>
      <c r="K229" s="30">
        <f>MAIN_TABLE[[#This Row],[Sales (Before Tax)]]-MAIN_TABLE[[#This Row],[Discount]]</f>
        <v>68371.5</v>
      </c>
      <c r="L229" s="31">
        <f>VLOOKUP(MAIN_TABLE[[#This Row],[Product Code]],Prod_Master[[#All],[Product Code]:[PRICE]],3,)</f>
        <v>5524</v>
      </c>
      <c r="M229" s="32" t="str">
        <f>VLOOKUP(MAIN_TABLE[[#This Row],[Product Code]],Prod_Master[[#All],[Product Code]:[PRICE]],2,)</f>
        <v>Juice</v>
      </c>
      <c r="N229" s="32" t="str">
        <f>IF(ISBLANK(MAIN_TABLE[[#This Row],[GST Number]]),"No GST Number Available",VLOOKUP(LEFT(MAIN_TABLE[[#This Row],[GST Number]],2)*1,Table1[],2,))</f>
        <v>NAGALAND</v>
      </c>
      <c r="O229" s="32">
        <f>IF(MAIN_TABLE[[#This Row],[Supplier State]]=MAIN_TABLE[[#This Row],[Destination State Name]],0,MAIN_TABLE[[#This Row],[Taxable Value]]*MAIN_TABLE[[#This Row],[GST Rate]])</f>
        <v>8204.58</v>
      </c>
      <c r="P229" s="32">
        <f>IF(MAIN_TABLE[[#This Row],[Supplier State]]&lt;&gt;MAIN_TABLE[[#This Row],[Destination State Name]],0,(MAIN_TABLE[[#This Row],[Taxable Value]]*MAIN_TABLE[[#This Row],[GST Rate]])/2)</f>
        <v>0</v>
      </c>
      <c r="Q229" s="32">
        <f>IF(MAIN_TABLE[[#This Row],[Supplier State]]&lt;&gt;MAIN_TABLE[[#This Row],[Destination State Name]],0,(MAIN_TABLE[[#This Row],[Taxable Value]]*MAIN_TABLE[[#This Row],[GST Rate]])/2)</f>
        <v>0</v>
      </c>
      <c r="R229" s="33">
        <f>SUM(MAIN_TABLE[[#This Row],[IGST]:[SGST]])</f>
        <v>8204.58</v>
      </c>
      <c r="S22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29" s="32" t="str">
        <f>IFERROR(VLOOKUP(MAIN_TABLE[[#This Row],[GST Number]],Backend!L:M,2,),"")</f>
        <v>VARDHMAN TELE MARKETING</v>
      </c>
    </row>
    <row r="230" spans="1:20" x14ac:dyDescent="0.3">
      <c r="A230" s="18" t="s">
        <v>8</v>
      </c>
      <c r="B230" s="1" t="s">
        <v>33</v>
      </c>
      <c r="C230" s="2">
        <v>1004</v>
      </c>
      <c r="D230" s="3">
        <v>44177</v>
      </c>
      <c r="E230" s="4" t="s">
        <v>10</v>
      </c>
      <c r="F230" s="1">
        <v>2487</v>
      </c>
      <c r="G230" s="5">
        <v>124.35000000000001</v>
      </c>
      <c r="H230" s="29">
        <f>VLOOKUP(MAIN_TABLE[[#This Row],[Product Code]],Prod_Master[[#All],[Product Code]:[PRICE]],4,)</f>
        <v>0.28000000000000003</v>
      </c>
      <c r="I230" s="30">
        <f>VLOOKUP(MAIN_TABLE[[#This Row],[Product Code]],Prod_Master[[#All],[Product Code]:[PRICE]],5,)</f>
        <v>80</v>
      </c>
      <c r="J230" s="30">
        <f t="shared" si="5"/>
        <v>198960</v>
      </c>
      <c r="K230" s="30">
        <f>MAIN_TABLE[[#This Row],[Sales (Before Tax)]]-MAIN_TABLE[[#This Row],[Discount]]</f>
        <v>198835.65</v>
      </c>
      <c r="L230" s="31">
        <f>VLOOKUP(MAIN_TABLE[[#This Row],[Product Code]],Prod_Master[[#All],[Product Code]:[PRICE]],3,)</f>
        <v>8462</v>
      </c>
      <c r="M230" s="32" t="str">
        <f>VLOOKUP(MAIN_TABLE[[#This Row],[Product Code]],Prod_Master[[#All],[Product Code]:[PRICE]],2,)</f>
        <v>Beverage</v>
      </c>
      <c r="N230" s="32" t="str">
        <f>IF(ISBLANK(MAIN_TABLE[[#This Row],[GST Number]]),"No GST Number Available",VLOOKUP(LEFT(MAIN_TABLE[[#This Row],[GST Number]],2)*1,Table1[],2,))</f>
        <v>SIKKIM</v>
      </c>
      <c r="O230" s="32">
        <f>IF(MAIN_TABLE[[#This Row],[Supplier State]]=MAIN_TABLE[[#This Row],[Destination State Name]],0,MAIN_TABLE[[#This Row],[Taxable Value]]*MAIN_TABLE[[#This Row],[GST Rate]])</f>
        <v>55673.982000000004</v>
      </c>
      <c r="P230" s="32">
        <f>IF(MAIN_TABLE[[#This Row],[Supplier State]]&lt;&gt;MAIN_TABLE[[#This Row],[Destination State Name]],0,(MAIN_TABLE[[#This Row],[Taxable Value]]*MAIN_TABLE[[#This Row],[GST Rate]])/2)</f>
        <v>0</v>
      </c>
      <c r="Q230" s="32">
        <f>IF(MAIN_TABLE[[#This Row],[Supplier State]]&lt;&gt;MAIN_TABLE[[#This Row],[Destination State Name]],0,(MAIN_TABLE[[#This Row],[Taxable Value]]*MAIN_TABLE[[#This Row],[GST Rate]])/2)</f>
        <v>0</v>
      </c>
      <c r="R230" s="33">
        <f>SUM(MAIN_TABLE[[#This Row],[IGST]:[SGST]])</f>
        <v>55673.982000000004</v>
      </c>
      <c r="S23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30" s="32" t="str">
        <f>IFERROR(VLOOKUP(MAIN_TABLE[[#This Row],[GST Number]],Backend!L:M,2,),"")</f>
        <v>TRACTEBEL ENGINEERING PVT LTD</v>
      </c>
    </row>
    <row r="231" spans="1:20" x14ac:dyDescent="0.3">
      <c r="A231" s="18" t="s">
        <v>8</v>
      </c>
      <c r="B231" s="1" t="s">
        <v>34</v>
      </c>
      <c r="C231" s="2">
        <v>1210</v>
      </c>
      <c r="D231" s="3">
        <v>43831</v>
      </c>
      <c r="E231" s="4" t="s">
        <v>10</v>
      </c>
      <c r="F231" s="1">
        <v>1384.5</v>
      </c>
      <c r="G231" s="5">
        <v>69.225000000000009</v>
      </c>
      <c r="H231" s="29">
        <f>VLOOKUP(MAIN_TABLE[[#This Row],[Product Code]],Prod_Master[[#All],[Product Code]:[PRICE]],4,)</f>
        <v>0.12</v>
      </c>
      <c r="I231" s="30">
        <f>VLOOKUP(MAIN_TABLE[[#This Row],[Product Code]],Prod_Master[[#All],[Product Code]:[PRICE]],5,)</f>
        <v>120</v>
      </c>
      <c r="J231" s="30">
        <f t="shared" si="5"/>
        <v>166140</v>
      </c>
      <c r="K231" s="30">
        <f>MAIN_TABLE[[#This Row],[Sales (Before Tax)]]-MAIN_TABLE[[#This Row],[Discount]]</f>
        <v>166070.77499999999</v>
      </c>
      <c r="L231" s="31">
        <f>VLOOKUP(MAIN_TABLE[[#This Row],[Product Code]],Prod_Master[[#All],[Product Code]:[PRICE]],3,)</f>
        <v>5524</v>
      </c>
      <c r="M231" s="32" t="str">
        <f>VLOOKUP(MAIN_TABLE[[#This Row],[Product Code]],Prod_Master[[#All],[Product Code]:[PRICE]],2,)</f>
        <v>Juice</v>
      </c>
      <c r="N231" s="32" t="str">
        <f>IF(ISBLANK(MAIN_TABLE[[#This Row],[GST Number]]),"No GST Number Available",VLOOKUP(LEFT(MAIN_TABLE[[#This Row],[GST Number]],2)*1,Table1[],2,))</f>
        <v>ODISHA</v>
      </c>
      <c r="O231" s="32">
        <f>IF(MAIN_TABLE[[#This Row],[Supplier State]]=MAIN_TABLE[[#This Row],[Destination State Name]],0,MAIN_TABLE[[#This Row],[Taxable Value]]*MAIN_TABLE[[#This Row],[GST Rate]])</f>
        <v>19928.492999999999</v>
      </c>
      <c r="P231" s="32">
        <f>IF(MAIN_TABLE[[#This Row],[Supplier State]]&lt;&gt;MAIN_TABLE[[#This Row],[Destination State Name]],0,(MAIN_TABLE[[#This Row],[Taxable Value]]*MAIN_TABLE[[#This Row],[GST Rate]])/2)</f>
        <v>0</v>
      </c>
      <c r="Q231" s="32">
        <f>IF(MAIN_TABLE[[#This Row],[Supplier State]]&lt;&gt;MAIN_TABLE[[#This Row],[Destination State Name]],0,(MAIN_TABLE[[#This Row],[Taxable Value]]*MAIN_TABLE[[#This Row],[GST Rate]])/2)</f>
        <v>0</v>
      </c>
      <c r="R231" s="33">
        <f>SUM(MAIN_TABLE[[#This Row],[IGST]:[SGST]])</f>
        <v>19928.492999999999</v>
      </c>
      <c r="S23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31" s="32" t="str">
        <f>IFERROR(VLOOKUP(MAIN_TABLE[[#This Row],[GST Number]],Backend!L:M,2,),"")</f>
        <v>KIM BAG HOUSE</v>
      </c>
    </row>
    <row r="232" spans="1:20" x14ac:dyDescent="0.3">
      <c r="A232" s="18" t="s">
        <v>8</v>
      </c>
      <c r="B232" s="1" t="s">
        <v>242</v>
      </c>
      <c r="C232" s="2">
        <v>1310</v>
      </c>
      <c r="D232" s="3">
        <v>44019</v>
      </c>
      <c r="E232" s="4" t="s">
        <v>10</v>
      </c>
      <c r="F232" s="1">
        <v>3627</v>
      </c>
      <c r="G232" s="5">
        <v>181.35000000000002</v>
      </c>
      <c r="H232" s="29">
        <f>VLOOKUP(MAIN_TABLE[[#This Row],[Product Code]],Prod_Master[[#All],[Product Code]:[PRICE]],4,)</f>
        <v>0.12</v>
      </c>
      <c r="I232" s="30">
        <f>VLOOKUP(MAIN_TABLE[[#This Row],[Product Code]],Prod_Master[[#All],[Product Code]:[PRICE]],5,)</f>
        <v>140</v>
      </c>
      <c r="J232" s="30">
        <f t="shared" si="5"/>
        <v>507780</v>
      </c>
      <c r="K232" s="30">
        <f>MAIN_TABLE[[#This Row],[Sales (Before Tax)]]-MAIN_TABLE[[#This Row],[Discount]]</f>
        <v>507598.65</v>
      </c>
      <c r="L232" s="31">
        <f>VLOOKUP(MAIN_TABLE[[#This Row],[Product Code]],Prod_Master[[#All],[Product Code]:[PRICE]],3,)</f>
        <v>5632</v>
      </c>
      <c r="M232" s="32" t="str">
        <f>VLOOKUP(MAIN_TABLE[[#This Row],[Product Code]],Prod_Master[[#All],[Product Code]:[PRICE]],2,)</f>
        <v>Shampoo</v>
      </c>
      <c r="N232" s="32" t="str">
        <f>IF(ISBLANK(MAIN_TABLE[[#This Row],[GST Number]]),"No GST Number Available",VLOOKUP(LEFT(MAIN_TABLE[[#This Row],[GST Number]],2)*1,Table1[],2,))</f>
        <v>DADRA AND NAGAR HAVELI AND DAMAN AND DIU (NEWLY MERGED UT)</v>
      </c>
      <c r="O232" s="32">
        <f>IF(MAIN_TABLE[[#This Row],[Supplier State]]=MAIN_TABLE[[#This Row],[Destination State Name]],0,MAIN_TABLE[[#This Row],[Taxable Value]]*MAIN_TABLE[[#This Row],[GST Rate]])</f>
        <v>60911.838000000003</v>
      </c>
      <c r="P232" s="32">
        <f>IF(MAIN_TABLE[[#This Row],[Supplier State]]&lt;&gt;MAIN_TABLE[[#This Row],[Destination State Name]],0,(MAIN_TABLE[[#This Row],[Taxable Value]]*MAIN_TABLE[[#This Row],[GST Rate]])/2)</f>
        <v>0</v>
      </c>
      <c r="Q232" s="32">
        <f>IF(MAIN_TABLE[[#This Row],[Supplier State]]&lt;&gt;MAIN_TABLE[[#This Row],[Destination State Name]],0,(MAIN_TABLE[[#This Row],[Taxable Value]]*MAIN_TABLE[[#This Row],[GST Rate]])/2)</f>
        <v>0</v>
      </c>
      <c r="R232" s="33">
        <f>SUM(MAIN_TABLE[[#This Row],[IGST]:[SGST]])</f>
        <v>60911.838000000003</v>
      </c>
      <c r="S23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32" s="32" t="str">
        <f>IFERROR(VLOOKUP(MAIN_TABLE[[#This Row],[GST Number]],Backend!L:M,2,),"")</f>
        <v>WM ENERGY AND LIGHTING PRIVATE LIMITED</v>
      </c>
    </row>
    <row r="233" spans="1:20" x14ac:dyDescent="0.3">
      <c r="A233" s="18" t="s">
        <v>8</v>
      </c>
      <c r="B233" s="1" t="s">
        <v>35</v>
      </c>
      <c r="C233" s="2">
        <v>1210</v>
      </c>
      <c r="D233" s="3">
        <v>44083</v>
      </c>
      <c r="E233" s="4" t="s">
        <v>10</v>
      </c>
      <c r="F233" s="1">
        <v>720</v>
      </c>
      <c r="G233" s="5">
        <v>36</v>
      </c>
      <c r="H233" s="29">
        <f>VLOOKUP(MAIN_TABLE[[#This Row],[Product Code]],Prod_Master[[#All],[Product Code]:[PRICE]],4,)</f>
        <v>0.12</v>
      </c>
      <c r="I233" s="30">
        <f>VLOOKUP(MAIN_TABLE[[#This Row],[Product Code]],Prod_Master[[#All],[Product Code]:[PRICE]],5,)</f>
        <v>120</v>
      </c>
      <c r="J233" s="30">
        <f t="shared" si="5"/>
        <v>86400</v>
      </c>
      <c r="K233" s="30">
        <f>MAIN_TABLE[[#This Row],[Sales (Before Tax)]]-MAIN_TABLE[[#This Row],[Discount]]</f>
        <v>86364</v>
      </c>
      <c r="L233" s="31">
        <f>VLOOKUP(MAIN_TABLE[[#This Row],[Product Code]],Prod_Master[[#All],[Product Code]:[PRICE]],3,)</f>
        <v>5524</v>
      </c>
      <c r="M233" s="32" t="str">
        <f>VLOOKUP(MAIN_TABLE[[#This Row],[Product Code]],Prod_Master[[#All],[Product Code]:[PRICE]],2,)</f>
        <v>Juice</v>
      </c>
      <c r="N233" s="32" t="str">
        <f>IF(ISBLANK(MAIN_TABLE[[#This Row],[GST Number]]),"No GST Number Available",VLOOKUP(LEFT(MAIN_TABLE[[#This Row],[GST Number]],2)*1,Table1[],2,))</f>
        <v>GUJARAT</v>
      </c>
      <c r="O233" s="32">
        <f>IF(MAIN_TABLE[[#This Row],[Supplier State]]=MAIN_TABLE[[#This Row],[Destination State Name]],0,MAIN_TABLE[[#This Row],[Taxable Value]]*MAIN_TABLE[[#This Row],[GST Rate]])</f>
        <v>10363.68</v>
      </c>
      <c r="P233" s="32">
        <f>IF(MAIN_TABLE[[#This Row],[Supplier State]]&lt;&gt;MAIN_TABLE[[#This Row],[Destination State Name]],0,(MAIN_TABLE[[#This Row],[Taxable Value]]*MAIN_TABLE[[#This Row],[GST Rate]])/2)</f>
        <v>0</v>
      </c>
      <c r="Q233" s="32">
        <f>IF(MAIN_TABLE[[#This Row],[Supplier State]]&lt;&gt;MAIN_TABLE[[#This Row],[Destination State Name]],0,(MAIN_TABLE[[#This Row],[Taxable Value]]*MAIN_TABLE[[#This Row],[GST Rate]])/2)</f>
        <v>0</v>
      </c>
      <c r="R233" s="33">
        <f>SUM(MAIN_TABLE[[#This Row],[IGST]:[SGST]])</f>
        <v>10363.68</v>
      </c>
      <c r="S23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33" s="32" t="str">
        <f>IFERROR(VLOOKUP(MAIN_TABLE[[#This Row],[GST Number]],Backend!L:M,2,),"")</f>
        <v>Strong Like Wood and Iron Furniture</v>
      </c>
    </row>
    <row r="234" spans="1:20" x14ac:dyDescent="0.3">
      <c r="A234" s="18" t="s">
        <v>8</v>
      </c>
      <c r="B234" s="1" t="s">
        <v>14</v>
      </c>
      <c r="C234" s="2">
        <v>1004</v>
      </c>
      <c r="D234" s="3">
        <v>44146</v>
      </c>
      <c r="E234" s="4" t="s">
        <v>10</v>
      </c>
      <c r="F234" s="1">
        <v>2342</v>
      </c>
      <c r="G234" s="5">
        <v>117.10000000000001</v>
      </c>
      <c r="H234" s="29">
        <f>VLOOKUP(MAIN_TABLE[[#This Row],[Product Code]],Prod_Master[[#All],[Product Code]:[PRICE]],4,)</f>
        <v>0.28000000000000003</v>
      </c>
      <c r="I234" s="30">
        <f>VLOOKUP(MAIN_TABLE[[#This Row],[Product Code]],Prod_Master[[#All],[Product Code]:[PRICE]],5,)</f>
        <v>80</v>
      </c>
      <c r="J234" s="30">
        <f t="shared" si="5"/>
        <v>187360</v>
      </c>
      <c r="K234" s="30">
        <f>MAIN_TABLE[[#This Row],[Sales (Before Tax)]]-MAIN_TABLE[[#This Row],[Discount]]</f>
        <v>187242.9</v>
      </c>
      <c r="L234" s="31">
        <f>VLOOKUP(MAIN_TABLE[[#This Row],[Product Code]],Prod_Master[[#All],[Product Code]:[PRICE]],3,)</f>
        <v>8462</v>
      </c>
      <c r="M234" s="32" t="str">
        <f>VLOOKUP(MAIN_TABLE[[#This Row],[Product Code]],Prod_Master[[#All],[Product Code]:[PRICE]],2,)</f>
        <v>Beverage</v>
      </c>
      <c r="N234" s="32" t="str">
        <f>IF(ISBLANK(MAIN_TABLE[[#This Row],[GST Number]]),"No GST Number Available",VLOOKUP(LEFT(MAIN_TABLE[[#This Row],[GST Number]],2)*1,Table1[],2,))</f>
        <v>BIHAR</v>
      </c>
      <c r="O234" s="32">
        <f>IF(MAIN_TABLE[[#This Row],[Supplier State]]=MAIN_TABLE[[#This Row],[Destination State Name]],0,MAIN_TABLE[[#This Row],[Taxable Value]]*MAIN_TABLE[[#This Row],[GST Rate]])</f>
        <v>0</v>
      </c>
      <c r="P234" s="32">
        <f>IF(MAIN_TABLE[[#This Row],[Supplier State]]&lt;&gt;MAIN_TABLE[[#This Row],[Destination State Name]],0,(MAIN_TABLE[[#This Row],[Taxable Value]]*MAIN_TABLE[[#This Row],[GST Rate]])/2)</f>
        <v>26214.006000000001</v>
      </c>
      <c r="Q234" s="32">
        <f>IF(MAIN_TABLE[[#This Row],[Supplier State]]&lt;&gt;MAIN_TABLE[[#This Row],[Destination State Name]],0,(MAIN_TABLE[[#This Row],[Taxable Value]]*MAIN_TABLE[[#This Row],[GST Rate]])/2)</f>
        <v>26214.006000000001</v>
      </c>
      <c r="R234" s="33">
        <f>SUM(MAIN_TABLE[[#This Row],[IGST]:[SGST]])</f>
        <v>52428.012000000002</v>
      </c>
      <c r="S23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34" s="32" t="str">
        <f>IFERROR(VLOOKUP(MAIN_TABLE[[#This Row],[GST Number]],Backend!L:M,2,),"")</f>
        <v>PRABHA ELECTRONICS PVT. LTD.</v>
      </c>
    </row>
    <row r="235" spans="1:20" x14ac:dyDescent="0.3">
      <c r="A235" s="18" t="s">
        <v>8</v>
      </c>
      <c r="B235" s="1" t="s">
        <v>15</v>
      </c>
      <c r="C235" s="2">
        <v>1210</v>
      </c>
      <c r="D235" s="3">
        <v>44177</v>
      </c>
      <c r="E235" s="4" t="s">
        <v>10</v>
      </c>
      <c r="F235" s="1">
        <v>1100</v>
      </c>
      <c r="G235" s="5">
        <v>55</v>
      </c>
      <c r="H235" s="29">
        <f>VLOOKUP(MAIN_TABLE[[#This Row],[Product Code]],Prod_Master[[#All],[Product Code]:[PRICE]],4,)</f>
        <v>0.12</v>
      </c>
      <c r="I235" s="30">
        <f>VLOOKUP(MAIN_TABLE[[#This Row],[Product Code]],Prod_Master[[#All],[Product Code]:[PRICE]],5,)</f>
        <v>120</v>
      </c>
      <c r="J235" s="30">
        <f t="shared" si="5"/>
        <v>132000</v>
      </c>
      <c r="K235" s="30">
        <f>MAIN_TABLE[[#This Row],[Sales (Before Tax)]]-MAIN_TABLE[[#This Row],[Discount]]</f>
        <v>131945</v>
      </c>
      <c r="L235" s="31">
        <f>VLOOKUP(MAIN_TABLE[[#This Row],[Product Code]],Prod_Master[[#All],[Product Code]:[PRICE]],3,)</f>
        <v>5524</v>
      </c>
      <c r="M235" s="32" t="str">
        <f>VLOOKUP(MAIN_TABLE[[#This Row],[Product Code]],Prod_Master[[#All],[Product Code]:[PRICE]],2,)</f>
        <v>Juice</v>
      </c>
      <c r="N235" s="32" t="str">
        <f>IF(ISBLANK(MAIN_TABLE[[#This Row],[GST Number]]),"No GST Number Available",VLOOKUP(LEFT(MAIN_TABLE[[#This Row],[GST Number]],2)*1,Table1[],2,))</f>
        <v>CHATTISGARH</v>
      </c>
      <c r="O235" s="32">
        <f>IF(MAIN_TABLE[[#This Row],[Supplier State]]=MAIN_TABLE[[#This Row],[Destination State Name]],0,MAIN_TABLE[[#This Row],[Taxable Value]]*MAIN_TABLE[[#This Row],[GST Rate]])</f>
        <v>15833.4</v>
      </c>
      <c r="P235" s="32">
        <f>IF(MAIN_TABLE[[#This Row],[Supplier State]]&lt;&gt;MAIN_TABLE[[#This Row],[Destination State Name]],0,(MAIN_TABLE[[#This Row],[Taxable Value]]*MAIN_TABLE[[#This Row],[GST Rate]])/2)</f>
        <v>0</v>
      </c>
      <c r="Q235" s="32">
        <f>IF(MAIN_TABLE[[#This Row],[Supplier State]]&lt;&gt;MAIN_TABLE[[#This Row],[Destination State Name]],0,(MAIN_TABLE[[#This Row],[Taxable Value]]*MAIN_TABLE[[#This Row],[GST Rate]])/2)</f>
        <v>0</v>
      </c>
      <c r="R235" s="33">
        <f>SUM(MAIN_TABLE[[#This Row],[IGST]:[SGST]])</f>
        <v>15833.4</v>
      </c>
      <c r="S23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35" s="32" t="str">
        <f>IFERROR(VLOOKUP(MAIN_TABLE[[#This Row],[GST Number]],Backend!L:M,2,),"")</f>
        <v>CORRSONIC ENGG. &amp; NDT SERVICES</v>
      </c>
    </row>
    <row r="236" spans="1:20" x14ac:dyDescent="0.3">
      <c r="A236" s="18" t="s">
        <v>8</v>
      </c>
      <c r="B236" s="1" t="s">
        <v>240</v>
      </c>
      <c r="C236" s="2">
        <v>1210</v>
      </c>
      <c r="D236" s="3">
        <v>43863</v>
      </c>
      <c r="E236" s="4" t="s">
        <v>10</v>
      </c>
      <c r="F236" s="1">
        <v>1303</v>
      </c>
      <c r="G236" s="5">
        <v>65.150000000000006</v>
      </c>
      <c r="H236" s="29">
        <f>VLOOKUP(MAIN_TABLE[[#This Row],[Product Code]],Prod_Master[[#All],[Product Code]:[PRICE]],4,)</f>
        <v>0.12</v>
      </c>
      <c r="I236" s="30">
        <f>VLOOKUP(MAIN_TABLE[[#This Row],[Product Code]],Prod_Master[[#All],[Product Code]:[PRICE]],5,)</f>
        <v>120</v>
      </c>
      <c r="J236" s="30">
        <f t="shared" si="5"/>
        <v>156360</v>
      </c>
      <c r="K236" s="30">
        <f>MAIN_TABLE[[#This Row],[Sales (Before Tax)]]-MAIN_TABLE[[#This Row],[Discount]]</f>
        <v>156294.85</v>
      </c>
      <c r="L236" s="31">
        <f>VLOOKUP(MAIN_TABLE[[#This Row],[Product Code]],Prod_Master[[#All],[Product Code]:[PRICE]],3,)</f>
        <v>5524</v>
      </c>
      <c r="M236" s="32" t="str">
        <f>VLOOKUP(MAIN_TABLE[[#This Row],[Product Code]],Prod_Master[[#All],[Product Code]:[PRICE]],2,)</f>
        <v>Juice</v>
      </c>
      <c r="N236" s="32" t="str">
        <f>IF(ISBLANK(MAIN_TABLE[[#This Row],[GST Number]]),"No GST Number Available",VLOOKUP(LEFT(MAIN_TABLE[[#This Row],[GST Number]],2)*1,Table1[],2,))</f>
        <v>DADRA AND NAGAR HAVELI AND DAMAN AND DIU (NEWLY MERGED UT)</v>
      </c>
      <c r="O236" s="32">
        <f>IF(MAIN_TABLE[[#This Row],[Supplier State]]=MAIN_TABLE[[#This Row],[Destination State Name]],0,MAIN_TABLE[[#This Row],[Taxable Value]]*MAIN_TABLE[[#This Row],[GST Rate]])</f>
        <v>18755.382000000001</v>
      </c>
      <c r="P236" s="32">
        <f>IF(MAIN_TABLE[[#This Row],[Supplier State]]&lt;&gt;MAIN_TABLE[[#This Row],[Destination State Name]],0,(MAIN_TABLE[[#This Row],[Taxable Value]]*MAIN_TABLE[[#This Row],[GST Rate]])/2)</f>
        <v>0</v>
      </c>
      <c r="Q236" s="32">
        <f>IF(MAIN_TABLE[[#This Row],[Supplier State]]&lt;&gt;MAIN_TABLE[[#This Row],[Destination State Name]],0,(MAIN_TABLE[[#This Row],[Taxable Value]]*MAIN_TABLE[[#This Row],[GST Rate]])/2)</f>
        <v>0</v>
      </c>
      <c r="R236" s="33">
        <f>SUM(MAIN_TABLE[[#This Row],[IGST]:[SGST]])</f>
        <v>18755.382000000001</v>
      </c>
      <c r="S23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36" s="32" t="str">
        <f>IFERROR(VLOOKUP(MAIN_TABLE[[#This Row],[GST Number]],Backend!L:M,2,),"")</f>
        <v>RELIANCE RETAIL LIMITED</v>
      </c>
    </row>
    <row r="237" spans="1:20" x14ac:dyDescent="0.3">
      <c r="A237" s="18" t="s">
        <v>8</v>
      </c>
      <c r="B237" s="1" t="s">
        <v>16</v>
      </c>
      <c r="C237" s="2">
        <v>1004</v>
      </c>
      <c r="D237" s="3">
        <v>43893</v>
      </c>
      <c r="E237" s="4" t="s">
        <v>10</v>
      </c>
      <c r="F237" s="1">
        <v>2992</v>
      </c>
      <c r="G237" s="5">
        <v>149.6</v>
      </c>
      <c r="H237" s="29">
        <f>VLOOKUP(MAIN_TABLE[[#This Row],[Product Code]],Prod_Master[[#All],[Product Code]:[PRICE]],4,)</f>
        <v>0.28000000000000003</v>
      </c>
      <c r="I237" s="30">
        <f>VLOOKUP(MAIN_TABLE[[#This Row],[Product Code]],Prod_Master[[#All],[Product Code]:[PRICE]],5,)</f>
        <v>80</v>
      </c>
      <c r="J237" s="30">
        <f t="shared" si="5"/>
        <v>239360</v>
      </c>
      <c r="K237" s="30">
        <f>MAIN_TABLE[[#This Row],[Sales (Before Tax)]]-MAIN_TABLE[[#This Row],[Discount]]</f>
        <v>239210.4</v>
      </c>
      <c r="L237" s="31">
        <f>VLOOKUP(MAIN_TABLE[[#This Row],[Product Code]],Prod_Master[[#All],[Product Code]:[PRICE]],3,)</f>
        <v>8462</v>
      </c>
      <c r="M237" s="32" t="str">
        <f>VLOOKUP(MAIN_TABLE[[#This Row],[Product Code]],Prod_Master[[#All],[Product Code]:[PRICE]],2,)</f>
        <v>Beverage</v>
      </c>
      <c r="N237" s="32" t="str">
        <f>IF(ISBLANK(MAIN_TABLE[[#This Row],[GST Number]]),"No GST Number Available",VLOOKUP(LEFT(MAIN_TABLE[[#This Row],[GST Number]],2)*1,Table1[],2,))</f>
        <v>MADHYA PRADESH</v>
      </c>
      <c r="O237" s="32">
        <f>IF(MAIN_TABLE[[#This Row],[Supplier State]]=MAIN_TABLE[[#This Row],[Destination State Name]],0,MAIN_TABLE[[#This Row],[Taxable Value]]*MAIN_TABLE[[#This Row],[GST Rate]])</f>
        <v>66978.912000000011</v>
      </c>
      <c r="P237" s="32">
        <f>IF(MAIN_TABLE[[#This Row],[Supplier State]]&lt;&gt;MAIN_TABLE[[#This Row],[Destination State Name]],0,(MAIN_TABLE[[#This Row],[Taxable Value]]*MAIN_TABLE[[#This Row],[GST Rate]])/2)</f>
        <v>0</v>
      </c>
      <c r="Q237" s="32">
        <f>IF(MAIN_TABLE[[#This Row],[Supplier State]]&lt;&gt;MAIN_TABLE[[#This Row],[Destination State Name]],0,(MAIN_TABLE[[#This Row],[Taxable Value]]*MAIN_TABLE[[#This Row],[GST Rate]])/2)</f>
        <v>0</v>
      </c>
      <c r="R237" s="33">
        <f>SUM(MAIN_TABLE[[#This Row],[IGST]:[SGST]])</f>
        <v>66978.912000000011</v>
      </c>
      <c r="S23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37" s="32" t="str">
        <f>IFERROR(VLOOKUP(MAIN_TABLE[[#This Row],[GST Number]],Backend!L:M,2,),"")</f>
        <v>PROFESSIONAL TRADERS</v>
      </c>
    </row>
    <row r="238" spans="1:20" x14ac:dyDescent="0.3">
      <c r="A238" s="18" t="s">
        <v>8</v>
      </c>
      <c r="B238" s="1" t="s">
        <v>17</v>
      </c>
      <c r="C238" s="2">
        <v>1310</v>
      </c>
      <c r="D238" s="3">
        <v>43893</v>
      </c>
      <c r="E238" s="4" t="s">
        <v>10</v>
      </c>
      <c r="F238" s="1">
        <v>2385</v>
      </c>
      <c r="G238" s="5">
        <v>119.25</v>
      </c>
      <c r="H238" s="29">
        <f>VLOOKUP(MAIN_TABLE[[#This Row],[Product Code]],Prod_Master[[#All],[Product Code]:[PRICE]],4,)</f>
        <v>0.12</v>
      </c>
      <c r="I238" s="30">
        <f>VLOOKUP(MAIN_TABLE[[#This Row],[Product Code]],Prod_Master[[#All],[Product Code]:[PRICE]],5,)</f>
        <v>140</v>
      </c>
      <c r="J238" s="30">
        <f t="shared" si="5"/>
        <v>333900</v>
      </c>
      <c r="K238" s="30">
        <f>MAIN_TABLE[[#This Row],[Sales (Before Tax)]]-MAIN_TABLE[[#This Row],[Discount]]</f>
        <v>333780.75</v>
      </c>
      <c r="L238" s="31">
        <f>VLOOKUP(MAIN_TABLE[[#This Row],[Product Code]],Prod_Master[[#All],[Product Code]:[PRICE]],3,)</f>
        <v>5632</v>
      </c>
      <c r="M238" s="32" t="str">
        <f>VLOOKUP(MAIN_TABLE[[#This Row],[Product Code]],Prod_Master[[#All],[Product Code]:[PRICE]],2,)</f>
        <v>Shampoo</v>
      </c>
      <c r="N238" s="32" t="str">
        <f>IF(ISBLANK(MAIN_TABLE[[#This Row],[GST Number]]),"No GST Number Available",VLOOKUP(LEFT(MAIN_TABLE[[#This Row],[GST Number]],2)*1,Table1[],2,))</f>
        <v>ODISHA</v>
      </c>
      <c r="O238" s="32">
        <f>IF(MAIN_TABLE[[#This Row],[Supplier State]]=MAIN_TABLE[[#This Row],[Destination State Name]],0,MAIN_TABLE[[#This Row],[Taxable Value]]*MAIN_TABLE[[#This Row],[GST Rate]])</f>
        <v>40053.689999999995</v>
      </c>
      <c r="P238" s="32">
        <f>IF(MAIN_TABLE[[#This Row],[Supplier State]]&lt;&gt;MAIN_TABLE[[#This Row],[Destination State Name]],0,(MAIN_TABLE[[#This Row],[Taxable Value]]*MAIN_TABLE[[#This Row],[GST Rate]])/2)</f>
        <v>0</v>
      </c>
      <c r="Q238" s="32">
        <f>IF(MAIN_TABLE[[#This Row],[Supplier State]]&lt;&gt;MAIN_TABLE[[#This Row],[Destination State Name]],0,(MAIN_TABLE[[#This Row],[Taxable Value]]*MAIN_TABLE[[#This Row],[GST Rate]])/2)</f>
        <v>0</v>
      </c>
      <c r="R238" s="33">
        <f>SUM(MAIN_TABLE[[#This Row],[IGST]:[SGST]])</f>
        <v>40053.689999999995</v>
      </c>
      <c r="S23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38" s="32" t="str">
        <f>IFERROR(VLOOKUP(MAIN_TABLE[[#This Row],[GST Number]],Backend!L:M,2,),"")</f>
        <v>N.M.ENTERPRISES</v>
      </c>
    </row>
    <row r="239" spans="1:20" x14ac:dyDescent="0.3">
      <c r="A239" s="18" t="s">
        <v>8</v>
      </c>
      <c r="B239" s="1" t="s">
        <v>18</v>
      </c>
      <c r="C239" s="2">
        <v>1210</v>
      </c>
      <c r="D239" s="3">
        <v>43925</v>
      </c>
      <c r="E239" s="4" t="s">
        <v>10</v>
      </c>
      <c r="F239" s="1">
        <v>1607</v>
      </c>
      <c r="G239" s="5">
        <v>80.350000000000009</v>
      </c>
      <c r="H239" s="29">
        <f>VLOOKUP(MAIN_TABLE[[#This Row],[Product Code]],Prod_Master[[#All],[Product Code]:[PRICE]],4,)</f>
        <v>0.12</v>
      </c>
      <c r="I239" s="30">
        <f>VLOOKUP(MAIN_TABLE[[#This Row],[Product Code]],Prod_Master[[#All],[Product Code]:[PRICE]],5,)</f>
        <v>120</v>
      </c>
      <c r="J239" s="30">
        <f t="shared" si="5"/>
        <v>192840</v>
      </c>
      <c r="K239" s="30">
        <f>MAIN_TABLE[[#This Row],[Sales (Before Tax)]]-MAIN_TABLE[[#This Row],[Discount]]</f>
        <v>192759.65</v>
      </c>
      <c r="L239" s="31">
        <f>VLOOKUP(MAIN_TABLE[[#This Row],[Product Code]],Prod_Master[[#All],[Product Code]:[PRICE]],3,)</f>
        <v>5524</v>
      </c>
      <c r="M239" s="32" t="str">
        <f>VLOOKUP(MAIN_TABLE[[#This Row],[Product Code]],Prod_Master[[#All],[Product Code]:[PRICE]],2,)</f>
        <v>Juice</v>
      </c>
      <c r="N239" s="32" t="str">
        <f>IF(ISBLANK(MAIN_TABLE[[#This Row],[GST Number]]),"No GST Number Available",VLOOKUP(LEFT(MAIN_TABLE[[#This Row],[GST Number]],2)*1,Table1[],2,))</f>
        <v>BIHAR</v>
      </c>
      <c r="O239" s="32">
        <f>IF(MAIN_TABLE[[#This Row],[Supplier State]]=MAIN_TABLE[[#This Row],[Destination State Name]],0,MAIN_TABLE[[#This Row],[Taxable Value]]*MAIN_TABLE[[#This Row],[GST Rate]])</f>
        <v>0</v>
      </c>
      <c r="P239" s="32">
        <f>IF(MAIN_TABLE[[#This Row],[Supplier State]]&lt;&gt;MAIN_TABLE[[#This Row],[Destination State Name]],0,(MAIN_TABLE[[#This Row],[Taxable Value]]*MAIN_TABLE[[#This Row],[GST Rate]])/2)</f>
        <v>11565.579</v>
      </c>
      <c r="Q239" s="32">
        <f>IF(MAIN_TABLE[[#This Row],[Supplier State]]&lt;&gt;MAIN_TABLE[[#This Row],[Destination State Name]],0,(MAIN_TABLE[[#This Row],[Taxable Value]]*MAIN_TABLE[[#This Row],[GST Rate]])/2)</f>
        <v>11565.579</v>
      </c>
      <c r="R239" s="33">
        <f>SUM(MAIN_TABLE[[#This Row],[IGST]:[SGST]])</f>
        <v>23131.157999999999</v>
      </c>
      <c r="S23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39" s="32" t="str">
        <f>IFERROR(VLOOKUP(MAIN_TABLE[[#This Row],[GST Number]],Backend!L:M,2,),"")</f>
        <v>UNITY CYLINDERS &amp; EQUIPMENTS PRIVATE LIMITED</v>
      </c>
    </row>
    <row r="240" spans="1:20" x14ac:dyDescent="0.3">
      <c r="A240" s="18" t="s">
        <v>8</v>
      </c>
      <c r="B240" s="1" t="s">
        <v>19</v>
      </c>
      <c r="C240" s="2">
        <v>1310</v>
      </c>
      <c r="D240" s="3">
        <v>43956</v>
      </c>
      <c r="E240" s="4" t="s">
        <v>10</v>
      </c>
      <c r="F240" s="1">
        <v>2327</v>
      </c>
      <c r="G240" s="5">
        <v>116.35000000000001</v>
      </c>
      <c r="H240" s="29">
        <f>VLOOKUP(MAIN_TABLE[[#This Row],[Product Code]],Prod_Master[[#All],[Product Code]:[PRICE]],4,)</f>
        <v>0.12</v>
      </c>
      <c r="I240" s="30">
        <f>VLOOKUP(MAIN_TABLE[[#This Row],[Product Code]],Prod_Master[[#All],[Product Code]:[PRICE]],5,)</f>
        <v>140</v>
      </c>
      <c r="J240" s="30">
        <f t="shared" si="5"/>
        <v>325780</v>
      </c>
      <c r="K240" s="30">
        <f>MAIN_TABLE[[#This Row],[Sales (Before Tax)]]-MAIN_TABLE[[#This Row],[Discount]]</f>
        <v>325663.65000000002</v>
      </c>
      <c r="L240" s="31">
        <f>VLOOKUP(MAIN_TABLE[[#This Row],[Product Code]],Prod_Master[[#All],[Product Code]:[PRICE]],3,)</f>
        <v>5632</v>
      </c>
      <c r="M240" s="32" t="str">
        <f>VLOOKUP(MAIN_TABLE[[#This Row],[Product Code]],Prod_Master[[#All],[Product Code]:[PRICE]],2,)</f>
        <v>Shampoo</v>
      </c>
      <c r="N240" s="32" t="str">
        <f>IF(ISBLANK(MAIN_TABLE[[#This Row],[GST Number]]),"No GST Number Available",VLOOKUP(LEFT(MAIN_TABLE[[#This Row],[GST Number]],2)*1,Table1[],2,))</f>
        <v>ANDHRA PRADESH(BEFORE DIVISION)</v>
      </c>
      <c r="O240" s="32">
        <f>IF(MAIN_TABLE[[#This Row],[Supplier State]]=MAIN_TABLE[[#This Row],[Destination State Name]],0,MAIN_TABLE[[#This Row],[Taxable Value]]*MAIN_TABLE[[#This Row],[GST Rate]])</f>
        <v>39079.637999999999</v>
      </c>
      <c r="P240" s="32">
        <f>IF(MAIN_TABLE[[#This Row],[Supplier State]]&lt;&gt;MAIN_TABLE[[#This Row],[Destination State Name]],0,(MAIN_TABLE[[#This Row],[Taxable Value]]*MAIN_TABLE[[#This Row],[GST Rate]])/2)</f>
        <v>0</v>
      </c>
      <c r="Q240" s="32">
        <f>IF(MAIN_TABLE[[#This Row],[Supplier State]]&lt;&gt;MAIN_TABLE[[#This Row],[Destination State Name]],0,(MAIN_TABLE[[#This Row],[Taxable Value]]*MAIN_TABLE[[#This Row],[GST Rate]])/2)</f>
        <v>0</v>
      </c>
      <c r="R240" s="33">
        <f>SUM(MAIN_TABLE[[#This Row],[IGST]:[SGST]])</f>
        <v>39079.637999999999</v>
      </c>
      <c r="S24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40" s="32" t="str">
        <f>IFERROR(VLOOKUP(MAIN_TABLE[[#This Row],[GST Number]],Backend!L:M,2,),"")</f>
        <v>M/S AKASH INFOTECH</v>
      </c>
    </row>
    <row r="241" spans="1:20" x14ac:dyDescent="0.3">
      <c r="A241" s="18" t="s">
        <v>8</v>
      </c>
      <c r="B241" s="1" t="s">
        <v>23</v>
      </c>
      <c r="C241" s="2">
        <v>1004</v>
      </c>
      <c r="D241" s="3">
        <v>43988</v>
      </c>
      <c r="E241" s="4" t="s">
        <v>10</v>
      </c>
      <c r="F241" s="1">
        <v>991</v>
      </c>
      <c r="G241" s="5">
        <v>49.550000000000004</v>
      </c>
      <c r="H241" s="29">
        <f>VLOOKUP(MAIN_TABLE[[#This Row],[Product Code]],Prod_Master[[#All],[Product Code]:[PRICE]],4,)</f>
        <v>0.28000000000000003</v>
      </c>
      <c r="I241" s="30">
        <f>VLOOKUP(MAIN_TABLE[[#This Row],[Product Code]],Prod_Master[[#All],[Product Code]:[PRICE]],5,)</f>
        <v>80</v>
      </c>
      <c r="J241" s="30">
        <f t="shared" si="5"/>
        <v>79280</v>
      </c>
      <c r="K241" s="30">
        <f>MAIN_TABLE[[#This Row],[Sales (Before Tax)]]-MAIN_TABLE[[#This Row],[Discount]]</f>
        <v>79230.45</v>
      </c>
      <c r="L241" s="31">
        <f>VLOOKUP(MAIN_TABLE[[#This Row],[Product Code]],Prod_Master[[#All],[Product Code]:[PRICE]],3,)</f>
        <v>8462</v>
      </c>
      <c r="M241" s="32" t="str">
        <f>VLOOKUP(MAIN_TABLE[[#This Row],[Product Code]],Prod_Master[[#All],[Product Code]:[PRICE]],2,)</f>
        <v>Beverage</v>
      </c>
      <c r="N241" s="32" t="str">
        <f>IF(ISBLANK(MAIN_TABLE[[#This Row],[GST Number]]),"No GST Number Available",VLOOKUP(LEFT(MAIN_TABLE[[#This Row],[GST Number]],2)*1,Table1[],2,))</f>
        <v>CHATTISGARH</v>
      </c>
      <c r="O241" s="32">
        <f>IF(MAIN_TABLE[[#This Row],[Supplier State]]=MAIN_TABLE[[#This Row],[Destination State Name]],0,MAIN_TABLE[[#This Row],[Taxable Value]]*MAIN_TABLE[[#This Row],[GST Rate]])</f>
        <v>22184.526000000002</v>
      </c>
      <c r="P241" s="32">
        <f>IF(MAIN_TABLE[[#This Row],[Supplier State]]&lt;&gt;MAIN_TABLE[[#This Row],[Destination State Name]],0,(MAIN_TABLE[[#This Row],[Taxable Value]]*MAIN_TABLE[[#This Row],[GST Rate]])/2)</f>
        <v>0</v>
      </c>
      <c r="Q241" s="32">
        <f>IF(MAIN_TABLE[[#This Row],[Supplier State]]&lt;&gt;MAIN_TABLE[[#This Row],[Destination State Name]],0,(MAIN_TABLE[[#This Row],[Taxable Value]]*MAIN_TABLE[[#This Row],[GST Rate]])/2)</f>
        <v>0</v>
      </c>
      <c r="R241" s="33">
        <f>SUM(MAIN_TABLE[[#This Row],[IGST]:[SGST]])</f>
        <v>22184.526000000002</v>
      </c>
      <c r="S24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41" s="32" t="str">
        <f>IFERROR(VLOOKUP(MAIN_TABLE[[#This Row],[GST Number]],Backend!L:M,2,),"")</f>
        <v>M/s NG Trading Co.</v>
      </c>
    </row>
    <row r="242" spans="1:20" x14ac:dyDescent="0.3">
      <c r="A242" s="18" t="s">
        <v>8</v>
      </c>
      <c r="B242" s="1" t="s">
        <v>24</v>
      </c>
      <c r="C242" s="2">
        <v>1210</v>
      </c>
      <c r="D242" s="3">
        <v>43988</v>
      </c>
      <c r="E242" s="4" t="s">
        <v>10</v>
      </c>
      <c r="F242" s="1">
        <v>602</v>
      </c>
      <c r="G242" s="5">
        <v>30.1</v>
      </c>
      <c r="H242" s="29">
        <f>VLOOKUP(MAIN_TABLE[[#This Row],[Product Code]],Prod_Master[[#All],[Product Code]:[PRICE]],4,)</f>
        <v>0.12</v>
      </c>
      <c r="I242" s="30">
        <f>VLOOKUP(MAIN_TABLE[[#This Row],[Product Code]],Prod_Master[[#All],[Product Code]:[PRICE]],5,)</f>
        <v>120</v>
      </c>
      <c r="J242" s="30">
        <f t="shared" si="5"/>
        <v>72240</v>
      </c>
      <c r="K242" s="30">
        <f>MAIN_TABLE[[#This Row],[Sales (Before Tax)]]-MAIN_TABLE[[#This Row],[Discount]]</f>
        <v>72209.899999999994</v>
      </c>
      <c r="L242" s="31">
        <f>VLOOKUP(MAIN_TABLE[[#This Row],[Product Code]],Prod_Master[[#All],[Product Code]:[PRICE]],3,)</f>
        <v>5524</v>
      </c>
      <c r="M242" s="32" t="str">
        <f>VLOOKUP(MAIN_TABLE[[#This Row],[Product Code]],Prod_Master[[#All],[Product Code]:[PRICE]],2,)</f>
        <v>Juice</v>
      </c>
      <c r="N242" s="32" t="str">
        <f>IF(ISBLANK(MAIN_TABLE[[#This Row],[GST Number]]),"No GST Number Available",VLOOKUP(LEFT(MAIN_TABLE[[#This Row],[GST Number]],2)*1,Table1[],2,))</f>
        <v>BIHAR</v>
      </c>
      <c r="O242" s="32">
        <f>IF(MAIN_TABLE[[#This Row],[Supplier State]]=MAIN_TABLE[[#This Row],[Destination State Name]],0,MAIN_TABLE[[#This Row],[Taxable Value]]*MAIN_TABLE[[#This Row],[GST Rate]])</f>
        <v>0</v>
      </c>
      <c r="P242" s="32">
        <f>IF(MAIN_TABLE[[#This Row],[Supplier State]]&lt;&gt;MAIN_TABLE[[#This Row],[Destination State Name]],0,(MAIN_TABLE[[#This Row],[Taxable Value]]*MAIN_TABLE[[#This Row],[GST Rate]])/2)</f>
        <v>4332.5939999999991</v>
      </c>
      <c r="Q242" s="32">
        <f>IF(MAIN_TABLE[[#This Row],[Supplier State]]&lt;&gt;MAIN_TABLE[[#This Row],[Destination State Name]],0,(MAIN_TABLE[[#This Row],[Taxable Value]]*MAIN_TABLE[[#This Row],[GST Rate]])/2)</f>
        <v>4332.5939999999991</v>
      </c>
      <c r="R242" s="33">
        <f>SUM(MAIN_TABLE[[#This Row],[IGST]:[SGST]])</f>
        <v>8665.1879999999983</v>
      </c>
      <c r="S24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42" s="32" t="str">
        <f>IFERROR(VLOOKUP(MAIN_TABLE[[#This Row],[GST Number]],Backend!L:M,2,),"")</f>
        <v>N.K. HANDICRAFTS  PVT LTD</v>
      </c>
    </row>
    <row r="243" spans="1:20" x14ac:dyDescent="0.3">
      <c r="A243" s="18" t="s">
        <v>8</v>
      </c>
      <c r="B243" s="1" t="s">
        <v>25</v>
      </c>
      <c r="C243" s="2">
        <v>1008</v>
      </c>
      <c r="D243" s="3">
        <v>44083</v>
      </c>
      <c r="E243" s="4" t="s">
        <v>10</v>
      </c>
      <c r="F243" s="1">
        <v>2620</v>
      </c>
      <c r="G243" s="5">
        <v>131</v>
      </c>
      <c r="H243" s="29">
        <f>VLOOKUP(MAIN_TABLE[[#This Row],[Product Code]],Prod_Master[[#All],[Product Code]:[PRICE]],4,)</f>
        <v>0.12</v>
      </c>
      <c r="I243" s="30">
        <f>VLOOKUP(MAIN_TABLE[[#This Row],[Product Code]],Prod_Master[[#All],[Product Code]:[PRICE]],5,)</f>
        <v>90</v>
      </c>
      <c r="J243" s="30">
        <f t="shared" si="5"/>
        <v>235800</v>
      </c>
      <c r="K243" s="30">
        <f>MAIN_TABLE[[#This Row],[Sales (Before Tax)]]-MAIN_TABLE[[#This Row],[Discount]]</f>
        <v>235669</v>
      </c>
      <c r="L243" s="31">
        <f>VLOOKUP(MAIN_TABLE[[#This Row],[Product Code]],Prod_Master[[#All],[Product Code]:[PRICE]],3,)</f>
        <v>4975</v>
      </c>
      <c r="M243" s="32" t="str">
        <f>VLOOKUP(MAIN_TABLE[[#This Row],[Product Code]],Prod_Master[[#All],[Product Code]:[PRICE]],2,)</f>
        <v>Soap</v>
      </c>
      <c r="N243" s="32" t="str">
        <f>IF(ISBLANK(MAIN_TABLE[[#This Row],[GST Number]]),"No GST Number Available",VLOOKUP(LEFT(MAIN_TABLE[[#This Row],[GST Number]],2)*1,Table1[],2,))</f>
        <v>MADHYA PRADESH</v>
      </c>
      <c r="O243" s="32">
        <f>IF(MAIN_TABLE[[#This Row],[Supplier State]]=MAIN_TABLE[[#This Row],[Destination State Name]],0,MAIN_TABLE[[#This Row],[Taxable Value]]*MAIN_TABLE[[#This Row],[GST Rate]])</f>
        <v>28280.28</v>
      </c>
      <c r="P243" s="32">
        <f>IF(MAIN_TABLE[[#This Row],[Supplier State]]&lt;&gt;MAIN_TABLE[[#This Row],[Destination State Name]],0,(MAIN_TABLE[[#This Row],[Taxable Value]]*MAIN_TABLE[[#This Row],[GST Rate]])/2)</f>
        <v>0</v>
      </c>
      <c r="Q243" s="32">
        <f>IF(MAIN_TABLE[[#This Row],[Supplier State]]&lt;&gt;MAIN_TABLE[[#This Row],[Destination State Name]],0,(MAIN_TABLE[[#This Row],[Taxable Value]]*MAIN_TABLE[[#This Row],[GST Rate]])/2)</f>
        <v>0</v>
      </c>
      <c r="R243" s="33">
        <f>SUM(MAIN_TABLE[[#This Row],[IGST]:[SGST]])</f>
        <v>28280.28</v>
      </c>
      <c r="S24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43" s="32" t="str">
        <f>IFERROR(VLOOKUP(MAIN_TABLE[[#This Row],[GST Number]],Backend!L:M,2,),"")</f>
        <v>PRITI INTERNATIONAL LIMITED</v>
      </c>
    </row>
    <row r="244" spans="1:20" x14ac:dyDescent="0.3">
      <c r="A244" s="18" t="s">
        <v>8</v>
      </c>
      <c r="B244" s="1" t="s">
        <v>26</v>
      </c>
      <c r="C244" s="2">
        <v>1001</v>
      </c>
      <c r="D244" s="3">
        <v>44114</v>
      </c>
      <c r="E244" s="4" t="s">
        <v>10</v>
      </c>
      <c r="F244" s="1">
        <v>1228</v>
      </c>
      <c r="G244" s="5">
        <v>61.400000000000006</v>
      </c>
      <c r="H244" s="29">
        <f>VLOOKUP(MAIN_TABLE[[#This Row],[Product Code]],Prod_Master[[#All],[Product Code]:[PRICE]],4,)</f>
        <v>0.12</v>
      </c>
      <c r="I244" s="30">
        <f>VLOOKUP(MAIN_TABLE[[#This Row],[Product Code]],Prod_Master[[#All],[Product Code]:[PRICE]],5,)</f>
        <v>45</v>
      </c>
      <c r="J244" s="30">
        <f t="shared" si="5"/>
        <v>55260</v>
      </c>
      <c r="K244" s="30">
        <f>MAIN_TABLE[[#This Row],[Sales (Before Tax)]]-MAIN_TABLE[[#This Row],[Discount]]</f>
        <v>55198.6</v>
      </c>
      <c r="L244" s="31">
        <f>VLOOKUP(MAIN_TABLE[[#This Row],[Product Code]],Prod_Master[[#All],[Product Code]:[PRICE]],3,)</f>
        <v>5542</v>
      </c>
      <c r="M244" s="32" t="str">
        <f>VLOOKUP(MAIN_TABLE[[#This Row],[Product Code]],Prod_Master[[#All],[Product Code]:[PRICE]],2,)</f>
        <v>Oil</v>
      </c>
      <c r="N244" s="32" t="str">
        <f>IF(ISBLANK(MAIN_TABLE[[#This Row],[GST Number]]),"No GST Number Available",VLOOKUP(LEFT(MAIN_TABLE[[#This Row],[GST Number]],2)*1,Table1[],2,))</f>
        <v>SIKKIM</v>
      </c>
      <c r="O244" s="32">
        <f>IF(MAIN_TABLE[[#This Row],[Supplier State]]=MAIN_TABLE[[#This Row],[Destination State Name]],0,MAIN_TABLE[[#This Row],[Taxable Value]]*MAIN_TABLE[[#This Row],[GST Rate]])</f>
        <v>6623.8319999999994</v>
      </c>
      <c r="P244" s="32">
        <f>IF(MAIN_TABLE[[#This Row],[Supplier State]]&lt;&gt;MAIN_TABLE[[#This Row],[Destination State Name]],0,(MAIN_TABLE[[#This Row],[Taxable Value]]*MAIN_TABLE[[#This Row],[GST Rate]])/2)</f>
        <v>0</v>
      </c>
      <c r="Q244" s="32">
        <f>IF(MAIN_TABLE[[#This Row],[Supplier State]]&lt;&gt;MAIN_TABLE[[#This Row],[Destination State Name]],0,(MAIN_TABLE[[#This Row],[Taxable Value]]*MAIN_TABLE[[#This Row],[GST Rate]])/2)</f>
        <v>0</v>
      </c>
      <c r="R244" s="33">
        <f>SUM(MAIN_TABLE[[#This Row],[IGST]:[SGST]])</f>
        <v>6623.8319999999994</v>
      </c>
      <c r="S24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44" s="32" t="str">
        <f>IFERROR(VLOOKUP(MAIN_TABLE[[#This Row],[GST Number]],Backend!L:M,2,),"")</f>
        <v>BATHLA TELETECH PRIVATE LIMITED</v>
      </c>
    </row>
    <row r="245" spans="1:20" x14ac:dyDescent="0.3">
      <c r="A245" s="18" t="s">
        <v>8</v>
      </c>
      <c r="B245" s="1" t="s">
        <v>27</v>
      </c>
      <c r="C245" s="2">
        <v>1210</v>
      </c>
      <c r="D245" s="3">
        <v>44114</v>
      </c>
      <c r="E245" s="4" t="s">
        <v>10</v>
      </c>
      <c r="F245" s="1">
        <v>1389</v>
      </c>
      <c r="G245" s="5">
        <v>69.45</v>
      </c>
      <c r="H245" s="29">
        <f>VLOOKUP(MAIN_TABLE[[#This Row],[Product Code]],Prod_Master[[#All],[Product Code]:[PRICE]],4,)</f>
        <v>0.12</v>
      </c>
      <c r="I245" s="30">
        <f>VLOOKUP(MAIN_TABLE[[#This Row],[Product Code]],Prod_Master[[#All],[Product Code]:[PRICE]],5,)</f>
        <v>120</v>
      </c>
      <c r="J245" s="30">
        <f t="shared" si="5"/>
        <v>166680</v>
      </c>
      <c r="K245" s="30">
        <f>MAIN_TABLE[[#This Row],[Sales (Before Tax)]]-MAIN_TABLE[[#This Row],[Discount]]</f>
        <v>166610.54999999999</v>
      </c>
      <c r="L245" s="31">
        <f>VLOOKUP(MAIN_TABLE[[#This Row],[Product Code]],Prod_Master[[#All],[Product Code]:[PRICE]],3,)</f>
        <v>5524</v>
      </c>
      <c r="M245" s="32" t="str">
        <f>VLOOKUP(MAIN_TABLE[[#This Row],[Product Code]],Prod_Master[[#All],[Product Code]:[PRICE]],2,)</f>
        <v>Juice</v>
      </c>
      <c r="N245" s="32" t="str">
        <f>IF(ISBLANK(MAIN_TABLE[[#This Row],[GST Number]]),"No GST Number Available",VLOOKUP(LEFT(MAIN_TABLE[[#This Row],[GST Number]],2)*1,Table1[],2,))</f>
        <v>WEST BENGAL</v>
      </c>
      <c r="O245" s="32">
        <f>IF(MAIN_TABLE[[#This Row],[Supplier State]]=MAIN_TABLE[[#This Row],[Destination State Name]],0,MAIN_TABLE[[#This Row],[Taxable Value]]*MAIN_TABLE[[#This Row],[GST Rate]])</f>
        <v>19993.266</v>
      </c>
      <c r="P245" s="32">
        <f>IF(MAIN_TABLE[[#This Row],[Supplier State]]&lt;&gt;MAIN_TABLE[[#This Row],[Destination State Name]],0,(MAIN_TABLE[[#This Row],[Taxable Value]]*MAIN_TABLE[[#This Row],[GST Rate]])/2)</f>
        <v>0</v>
      </c>
      <c r="Q245" s="32">
        <f>IF(MAIN_TABLE[[#This Row],[Supplier State]]&lt;&gt;MAIN_TABLE[[#This Row],[Destination State Name]],0,(MAIN_TABLE[[#This Row],[Taxable Value]]*MAIN_TABLE[[#This Row],[GST Rate]])/2)</f>
        <v>0</v>
      </c>
      <c r="R245" s="33">
        <f>SUM(MAIN_TABLE[[#This Row],[IGST]:[SGST]])</f>
        <v>19993.266</v>
      </c>
      <c r="S24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45" s="32" t="str">
        <f>IFERROR(VLOOKUP(MAIN_TABLE[[#This Row],[GST Number]],Backend!L:M,2,),"")</f>
        <v>Croma</v>
      </c>
    </row>
    <row r="246" spans="1:20" x14ac:dyDescent="0.3">
      <c r="A246" s="18" t="s">
        <v>8</v>
      </c>
      <c r="B246" s="1" t="s">
        <v>28</v>
      </c>
      <c r="C246" s="2">
        <v>1001</v>
      </c>
      <c r="D246" s="3">
        <v>44114</v>
      </c>
      <c r="E246" s="4" t="s">
        <v>10</v>
      </c>
      <c r="F246" s="1">
        <v>861</v>
      </c>
      <c r="G246" s="5">
        <v>43.050000000000004</v>
      </c>
      <c r="H246" s="29">
        <f>VLOOKUP(MAIN_TABLE[[#This Row],[Product Code]],Prod_Master[[#All],[Product Code]:[PRICE]],4,)</f>
        <v>0.12</v>
      </c>
      <c r="I246" s="30">
        <f>VLOOKUP(MAIN_TABLE[[#This Row],[Product Code]],Prod_Master[[#All],[Product Code]:[PRICE]],5,)</f>
        <v>45</v>
      </c>
      <c r="J246" s="30">
        <f t="shared" si="5"/>
        <v>38745</v>
      </c>
      <c r="K246" s="30">
        <f>MAIN_TABLE[[#This Row],[Sales (Before Tax)]]-MAIN_TABLE[[#This Row],[Discount]]</f>
        <v>38701.949999999997</v>
      </c>
      <c r="L246" s="31">
        <f>VLOOKUP(MAIN_TABLE[[#This Row],[Product Code]],Prod_Master[[#All],[Product Code]:[PRICE]],3,)</f>
        <v>5542</v>
      </c>
      <c r="M246" s="32" t="str">
        <f>VLOOKUP(MAIN_TABLE[[#This Row],[Product Code]],Prod_Master[[#All],[Product Code]:[PRICE]],2,)</f>
        <v>Oil</v>
      </c>
      <c r="N246" s="32" t="str">
        <f>IF(ISBLANK(MAIN_TABLE[[#This Row],[GST Number]]),"No GST Number Available",VLOOKUP(LEFT(MAIN_TABLE[[#This Row],[GST Number]],2)*1,Table1[],2,))</f>
        <v>ANDHRA PRADESH(BEFORE DIVISION)</v>
      </c>
      <c r="O246" s="32">
        <f>IF(MAIN_TABLE[[#This Row],[Supplier State]]=MAIN_TABLE[[#This Row],[Destination State Name]],0,MAIN_TABLE[[#This Row],[Taxable Value]]*MAIN_TABLE[[#This Row],[GST Rate]])</f>
        <v>4644.2339999999995</v>
      </c>
      <c r="P246" s="32">
        <f>IF(MAIN_TABLE[[#This Row],[Supplier State]]&lt;&gt;MAIN_TABLE[[#This Row],[Destination State Name]],0,(MAIN_TABLE[[#This Row],[Taxable Value]]*MAIN_TABLE[[#This Row],[GST Rate]])/2)</f>
        <v>0</v>
      </c>
      <c r="Q246" s="32">
        <f>IF(MAIN_TABLE[[#This Row],[Supplier State]]&lt;&gt;MAIN_TABLE[[#This Row],[Destination State Name]],0,(MAIN_TABLE[[#This Row],[Taxable Value]]*MAIN_TABLE[[#This Row],[GST Rate]])/2)</f>
        <v>0</v>
      </c>
      <c r="R246" s="33">
        <f>SUM(MAIN_TABLE[[#This Row],[IGST]:[SGST]])</f>
        <v>4644.2339999999995</v>
      </c>
      <c r="S24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46" s="32" t="str">
        <f>IFERROR(VLOOKUP(MAIN_TABLE[[#This Row],[GST Number]],Backend!L:M,2,),"")</f>
        <v>M/S OM SAI COMPUTERS</v>
      </c>
    </row>
    <row r="247" spans="1:20" x14ac:dyDescent="0.3">
      <c r="A247" s="18" t="s">
        <v>8</v>
      </c>
      <c r="B247" s="1" t="s">
        <v>29</v>
      </c>
      <c r="C247" s="2">
        <v>1001</v>
      </c>
      <c r="D247" s="3">
        <v>44114</v>
      </c>
      <c r="E247" s="4" t="s">
        <v>10</v>
      </c>
      <c r="F247" s="1">
        <v>704</v>
      </c>
      <c r="G247" s="5">
        <v>35.200000000000003</v>
      </c>
      <c r="H247" s="29">
        <f>VLOOKUP(MAIN_TABLE[[#This Row],[Product Code]],Prod_Master[[#All],[Product Code]:[PRICE]],4,)</f>
        <v>0.12</v>
      </c>
      <c r="I247" s="30">
        <f>VLOOKUP(MAIN_TABLE[[#This Row],[Product Code]],Prod_Master[[#All],[Product Code]:[PRICE]],5,)</f>
        <v>45</v>
      </c>
      <c r="J247" s="30">
        <f t="shared" si="5"/>
        <v>31680</v>
      </c>
      <c r="K247" s="30">
        <f>MAIN_TABLE[[#This Row],[Sales (Before Tax)]]-MAIN_TABLE[[#This Row],[Discount]]</f>
        <v>31644.799999999999</v>
      </c>
      <c r="L247" s="31">
        <f>VLOOKUP(MAIN_TABLE[[#This Row],[Product Code]],Prod_Master[[#All],[Product Code]:[PRICE]],3,)</f>
        <v>5542</v>
      </c>
      <c r="M247" s="32" t="str">
        <f>VLOOKUP(MAIN_TABLE[[#This Row],[Product Code]],Prod_Master[[#All],[Product Code]:[PRICE]],2,)</f>
        <v>Oil</v>
      </c>
      <c r="N247" s="32" t="str">
        <f>IF(ISBLANK(MAIN_TABLE[[#This Row],[GST Number]]),"No GST Number Available",VLOOKUP(LEFT(MAIN_TABLE[[#This Row],[GST Number]],2)*1,Table1[],2,))</f>
        <v>MEGHLAYA</v>
      </c>
      <c r="O247" s="32">
        <f>IF(MAIN_TABLE[[#This Row],[Supplier State]]=MAIN_TABLE[[#This Row],[Destination State Name]],0,MAIN_TABLE[[#This Row],[Taxable Value]]*MAIN_TABLE[[#This Row],[GST Rate]])</f>
        <v>3797.3759999999997</v>
      </c>
      <c r="P247" s="32">
        <f>IF(MAIN_TABLE[[#This Row],[Supplier State]]&lt;&gt;MAIN_TABLE[[#This Row],[Destination State Name]],0,(MAIN_TABLE[[#This Row],[Taxable Value]]*MAIN_TABLE[[#This Row],[GST Rate]])/2)</f>
        <v>0</v>
      </c>
      <c r="Q247" s="32">
        <f>IF(MAIN_TABLE[[#This Row],[Supplier State]]&lt;&gt;MAIN_TABLE[[#This Row],[Destination State Name]],0,(MAIN_TABLE[[#This Row],[Taxable Value]]*MAIN_TABLE[[#This Row],[GST Rate]])/2)</f>
        <v>0</v>
      </c>
      <c r="R247" s="33">
        <f>SUM(MAIN_TABLE[[#This Row],[IGST]:[SGST]])</f>
        <v>3797.3759999999997</v>
      </c>
      <c r="S24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47" s="32" t="str">
        <f>IFERROR(VLOOKUP(MAIN_TABLE[[#This Row],[GST Number]],Backend!L:M,2,),"")</f>
        <v>A K AUTOMATION</v>
      </c>
    </row>
    <row r="248" spans="1:20" x14ac:dyDescent="0.3">
      <c r="A248" s="18" t="s">
        <v>8</v>
      </c>
      <c r="B248" s="1" t="s">
        <v>30</v>
      </c>
      <c r="C248" s="2">
        <v>1004</v>
      </c>
      <c r="D248" s="3">
        <v>44177</v>
      </c>
      <c r="E248" s="4" t="s">
        <v>10</v>
      </c>
      <c r="F248" s="1">
        <v>1802</v>
      </c>
      <c r="G248" s="5">
        <v>90.100000000000009</v>
      </c>
      <c r="H248" s="29">
        <f>VLOOKUP(MAIN_TABLE[[#This Row],[Product Code]],Prod_Master[[#All],[Product Code]:[PRICE]],4,)</f>
        <v>0.28000000000000003</v>
      </c>
      <c r="I248" s="30">
        <f>VLOOKUP(MAIN_TABLE[[#This Row],[Product Code]],Prod_Master[[#All],[Product Code]:[PRICE]],5,)</f>
        <v>80</v>
      </c>
      <c r="J248" s="30">
        <f t="shared" si="5"/>
        <v>144160</v>
      </c>
      <c r="K248" s="30">
        <f>MAIN_TABLE[[#This Row],[Sales (Before Tax)]]-MAIN_TABLE[[#This Row],[Discount]]</f>
        <v>144069.9</v>
      </c>
      <c r="L248" s="31">
        <f>VLOOKUP(MAIN_TABLE[[#This Row],[Product Code]],Prod_Master[[#All],[Product Code]:[PRICE]],3,)</f>
        <v>8462</v>
      </c>
      <c r="M248" s="32" t="str">
        <f>VLOOKUP(MAIN_TABLE[[#This Row],[Product Code]],Prod_Master[[#All],[Product Code]:[PRICE]],2,)</f>
        <v>Beverage</v>
      </c>
      <c r="N248" s="32" t="str">
        <f>IF(ISBLANK(MAIN_TABLE[[#This Row],[GST Number]]),"No GST Number Available",VLOOKUP(LEFT(MAIN_TABLE[[#This Row],[GST Number]],2)*1,Table1[],2,))</f>
        <v>ANDHRA PRADESH(BEFORE DIVISION)</v>
      </c>
      <c r="O248" s="32">
        <f>IF(MAIN_TABLE[[#This Row],[Supplier State]]=MAIN_TABLE[[#This Row],[Destination State Name]],0,MAIN_TABLE[[#This Row],[Taxable Value]]*MAIN_TABLE[[#This Row],[GST Rate]])</f>
        <v>40339.572</v>
      </c>
      <c r="P248" s="32">
        <f>IF(MAIN_TABLE[[#This Row],[Supplier State]]&lt;&gt;MAIN_TABLE[[#This Row],[Destination State Name]],0,(MAIN_TABLE[[#This Row],[Taxable Value]]*MAIN_TABLE[[#This Row],[GST Rate]])/2)</f>
        <v>0</v>
      </c>
      <c r="Q248" s="32">
        <f>IF(MAIN_TABLE[[#This Row],[Supplier State]]&lt;&gt;MAIN_TABLE[[#This Row],[Destination State Name]],0,(MAIN_TABLE[[#This Row],[Taxable Value]]*MAIN_TABLE[[#This Row],[GST Rate]])/2)</f>
        <v>0</v>
      </c>
      <c r="R248" s="33">
        <f>SUM(MAIN_TABLE[[#This Row],[IGST]:[SGST]])</f>
        <v>40339.572</v>
      </c>
      <c r="S24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48" s="32" t="str">
        <f>IFERROR(VLOOKUP(MAIN_TABLE[[#This Row],[GST Number]],Backend!L:M,2,),"")</f>
        <v>M/S  CLOUDTAIL INDIA PRIVATE LIMITED</v>
      </c>
    </row>
    <row r="249" spans="1:20" x14ac:dyDescent="0.3">
      <c r="A249" s="18" t="s">
        <v>8</v>
      </c>
      <c r="B249" s="1" t="s">
        <v>9</v>
      </c>
      <c r="C249" s="2">
        <v>1001</v>
      </c>
      <c r="D249" s="3">
        <v>44177</v>
      </c>
      <c r="E249" s="4" t="s">
        <v>10</v>
      </c>
      <c r="F249" s="1">
        <v>2663</v>
      </c>
      <c r="G249" s="5">
        <v>133.15</v>
      </c>
      <c r="H249" s="29">
        <f>VLOOKUP(MAIN_TABLE[[#This Row],[Product Code]],Prod_Master[[#All],[Product Code]:[PRICE]],4,)</f>
        <v>0.12</v>
      </c>
      <c r="I249" s="30">
        <f>VLOOKUP(MAIN_TABLE[[#This Row],[Product Code]],Prod_Master[[#All],[Product Code]:[PRICE]],5,)</f>
        <v>45</v>
      </c>
      <c r="J249" s="30">
        <f t="shared" si="5"/>
        <v>119835</v>
      </c>
      <c r="K249" s="30">
        <f>MAIN_TABLE[[#This Row],[Sales (Before Tax)]]-MAIN_TABLE[[#This Row],[Discount]]</f>
        <v>119701.85</v>
      </c>
      <c r="L249" s="31">
        <f>VLOOKUP(MAIN_TABLE[[#This Row],[Product Code]],Prod_Master[[#All],[Product Code]:[PRICE]],3,)</f>
        <v>5542</v>
      </c>
      <c r="M249" s="32" t="str">
        <f>VLOOKUP(MAIN_TABLE[[#This Row],[Product Code]],Prod_Master[[#All],[Product Code]:[PRICE]],2,)</f>
        <v>Oil</v>
      </c>
      <c r="N249" s="32" t="str">
        <f>IF(ISBLANK(MAIN_TABLE[[#This Row],[GST Number]]),"No GST Number Available",VLOOKUP(LEFT(MAIN_TABLE[[#This Row],[GST Number]],2)*1,Table1[],2,))</f>
        <v>ANDHRA PRADESH(BEFORE DIVISION)</v>
      </c>
      <c r="O249" s="32">
        <f>IF(MAIN_TABLE[[#This Row],[Supplier State]]=MAIN_TABLE[[#This Row],[Destination State Name]],0,MAIN_TABLE[[#This Row],[Taxable Value]]*MAIN_TABLE[[#This Row],[GST Rate]])</f>
        <v>14364.222</v>
      </c>
      <c r="P249" s="32">
        <f>IF(MAIN_TABLE[[#This Row],[Supplier State]]&lt;&gt;MAIN_TABLE[[#This Row],[Destination State Name]],0,(MAIN_TABLE[[#This Row],[Taxable Value]]*MAIN_TABLE[[#This Row],[GST Rate]])/2)</f>
        <v>0</v>
      </c>
      <c r="Q249" s="32">
        <f>IF(MAIN_TABLE[[#This Row],[Supplier State]]&lt;&gt;MAIN_TABLE[[#This Row],[Destination State Name]],0,(MAIN_TABLE[[#This Row],[Taxable Value]]*MAIN_TABLE[[#This Row],[GST Rate]])/2)</f>
        <v>0</v>
      </c>
      <c r="R249" s="33">
        <f>SUM(MAIN_TABLE[[#This Row],[IGST]:[SGST]])</f>
        <v>14364.222</v>
      </c>
      <c r="S24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49" s="32" t="str">
        <f>IFERROR(VLOOKUP(MAIN_TABLE[[#This Row],[GST Number]],Backend!L:M,2,),"")</f>
        <v>RAJ RAJESHWARI SALES &amp; SERVICES</v>
      </c>
    </row>
    <row r="250" spans="1:20" x14ac:dyDescent="0.3">
      <c r="A250" s="18" t="s">
        <v>8</v>
      </c>
      <c r="B250" s="1" t="s">
        <v>11</v>
      </c>
      <c r="C250" s="2">
        <v>1004</v>
      </c>
      <c r="D250" s="3">
        <v>44177</v>
      </c>
      <c r="E250" s="4" t="s">
        <v>10</v>
      </c>
      <c r="F250" s="1">
        <v>2136</v>
      </c>
      <c r="G250" s="5">
        <v>106.80000000000001</v>
      </c>
      <c r="H250" s="29">
        <f>VLOOKUP(MAIN_TABLE[[#This Row],[Product Code]],Prod_Master[[#All],[Product Code]:[PRICE]],4,)</f>
        <v>0.28000000000000003</v>
      </c>
      <c r="I250" s="30">
        <f>VLOOKUP(MAIN_TABLE[[#This Row],[Product Code]],Prod_Master[[#All],[Product Code]:[PRICE]],5,)</f>
        <v>80</v>
      </c>
      <c r="J250" s="30">
        <f t="shared" si="5"/>
        <v>170880</v>
      </c>
      <c r="K250" s="30">
        <f>MAIN_TABLE[[#This Row],[Sales (Before Tax)]]-MAIN_TABLE[[#This Row],[Discount]]</f>
        <v>170773.2</v>
      </c>
      <c r="L250" s="31">
        <f>VLOOKUP(MAIN_TABLE[[#This Row],[Product Code]],Prod_Master[[#All],[Product Code]:[PRICE]],3,)</f>
        <v>8462</v>
      </c>
      <c r="M250" s="32" t="str">
        <f>VLOOKUP(MAIN_TABLE[[#This Row],[Product Code]],Prod_Master[[#All],[Product Code]:[PRICE]],2,)</f>
        <v>Beverage</v>
      </c>
      <c r="N250" s="32" t="str">
        <f>IF(ISBLANK(MAIN_TABLE[[#This Row],[GST Number]]),"No GST Number Available",VLOOKUP(LEFT(MAIN_TABLE[[#This Row],[GST Number]],2)*1,Table1[],2,))</f>
        <v>WEST BENGAL</v>
      </c>
      <c r="O250" s="32">
        <f>IF(MAIN_TABLE[[#This Row],[Supplier State]]=MAIN_TABLE[[#This Row],[Destination State Name]],0,MAIN_TABLE[[#This Row],[Taxable Value]]*MAIN_TABLE[[#This Row],[GST Rate]])</f>
        <v>47816.496000000006</v>
      </c>
      <c r="P250" s="32">
        <f>IF(MAIN_TABLE[[#This Row],[Supplier State]]&lt;&gt;MAIN_TABLE[[#This Row],[Destination State Name]],0,(MAIN_TABLE[[#This Row],[Taxable Value]]*MAIN_TABLE[[#This Row],[GST Rate]])/2)</f>
        <v>0</v>
      </c>
      <c r="Q250" s="32">
        <f>IF(MAIN_TABLE[[#This Row],[Supplier State]]&lt;&gt;MAIN_TABLE[[#This Row],[Destination State Name]],0,(MAIN_TABLE[[#This Row],[Taxable Value]]*MAIN_TABLE[[#This Row],[GST Rate]])/2)</f>
        <v>0</v>
      </c>
      <c r="R250" s="33">
        <f>SUM(MAIN_TABLE[[#This Row],[IGST]:[SGST]])</f>
        <v>47816.496000000006</v>
      </c>
      <c r="S25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50" s="32" t="str">
        <f>IFERROR(VLOOKUP(MAIN_TABLE[[#This Row],[GST Number]],Backend!L:M,2,),"")</f>
        <v>COMPAC INDUSTRIES INDIA LIMITED</v>
      </c>
    </row>
    <row r="251" spans="1:20" x14ac:dyDescent="0.3">
      <c r="A251" s="18" t="s">
        <v>8</v>
      </c>
      <c r="B251" s="1" t="s">
        <v>12</v>
      </c>
      <c r="C251" s="2">
        <v>1008</v>
      </c>
      <c r="D251" s="3">
        <v>44177</v>
      </c>
      <c r="E251" s="4" t="s">
        <v>10</v>
      </c>
      <c r="F251" s="1">
        <v>2116</v>
      </c>
      <c r="G251" s="5">
        <v>105.80000000000001</v>
      </c>
      <c r="H251" s="29">
        <f>VLOOKUP(MAIN_TABLE[[#This Row],[Product Code]],Prod_Master[[#All],[Product Code]:[PRICE]],4,)</f>
        <v>0.12</v>
      </c>
      <c r="I251" s="30">
        <f>VLOOKUP(MAIN_TABLE[[#This Row],[Product Code]],Prod_Master[[#All],[Product Code]:[PRICE]],5,)</f>
        <v>90</v>
      </c>
      <c r="J251" s="30">
        <f t="shared" si="5"/>
        <v>190440</v>
      </c>
      <c r="K251" s="30">
        <f>MAIN_TABLE[[#This Row],[Sales (Before Tax)]]-MAIN_TABLE[[#This Row],[Discount]]</f>
        <v>190334.2</v>
      </c>
      <c r="L251" s="31">
        <f>VLOOKUP(MAIN_TABLE[[#This Row],[Product Code]],Prod_Master[[#All],[Product Code]:[PRICE]],3,)</f>
        <v>4975</v>
      </c>
      <c r="M251" s="32" t="str">
        <f>VLOOKUP(MAIN_TABLE[[#This Row],[Product Code]],Prod_Master[[#All],[Product Code]:[PRICE]],2,)</f>
        <v>Soap</v>
      </c>
      <c r="N251" s="32" t="str">
        <f>IF(ISBLANK(MAIN_TABLE[[#This Row],[GST Number]]),"No GST Number Available",VLOOKUP(LEFT(MAIN_TABLE[[#This Row],[GST Number]],2)*1,Table1[],2,))</f>
        <v>ARUNACHAL PRADESH</v>
      </c>
      <c r="O251" s="32">
        <f>IF(MAIN_TABLE[[#This Row],[Supplier State]]=MAIN_TABLE[[#This Row],[Destination State Name]],0,MAIN_TABLE[[#This Row],[Taxable Value]]*MAIN_TABLE[[#This Row],[GST Rate]])</f>
        <v>22840.103999999999</v>
      </c>
      <c r="P251" s="32">
        <f>IF(MAIN_TABLE[[#This Row],[Supplier State]]&lt;&gt;MAIN_TABLE[[#This Row],[Destination State Name]],0,(MAIN_TABLE[[#This Row],[Taxable Value]]*MAIN_TABLE[[#This Row],[GST Rate]])/2)</f>
        <v>0</v>
      </c>
      <c r="Q251" s="32">
        <f>IF(MAIN_TABLE[[#This Row],[Supplier State]]&lt;&gt;MAIN_TABLE[[#This Row],[Destination State Name]],0,(MAIN_TABLE[[#This Row],[Taxable Value]]*MAIN_TABLE[[#This Row],[GST Rate]])/2)</f>
        <v>0</v>
      </c>
      <c r="R251" s="33">
        <f>SUM(MAIN_TABLE[[#This Row],[IGST]:[SGST]])</f>
        <v>22840.103999999999</v>
      </c>
      <c r="S25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51" s="32" t="str">
        <f>IFERROR(VLOOKUP(MAIN_TABLE[[#This Row],[GST Number]],Backend!L:M,2,),"")</f>
        <v>HIND VALVES</v>
      </c>
    </row>
    <row r="252" spans="1:20" x14ac:dyDescent="0.3">
      <c r="A252" s="18" t="s">
        <v>8</v>
      </c>
      <c r="B252" s="1" t="s">
        <v>13</v>
      </c>
      <c r="C252" s="2">
        <v>1310</v>
      </c>
      <c r="D252" s="3">
        <v>43831</v>
      </c>
      <c r="E252" s="4" t="s">
        <v>10</v>
      </c>
      <c r="F252" s="1">
        <v>555</v>
      </c>
      <c r="G252" s="5">
        <v>27.75</v>
      </c>
      <c r="H252" s="29">
        <f>VLOOKUP(MAIN_TABLE[[#This Row],[Product Code]],Prod_Master[[#All],[Product Code]:[PRICE]],4,)</f>
        <v>0.12</v>
      </c>
      <c r="I252" s="30">
        <f>VLOOKUP(MAIN_TABLE[[#This Row],[Product Code]],Prod_Master[[#All],[Product Code]:[PRICE]],5,)</f>
        <v>140</v>
      </c>
      <c r="J252" s="30">
        <f t="shared" si="5"/>
        <v>77700</v>
      </c>
      <c r="K252" s="30">
        <f>MAIN_TABLE[[#This Row],[Sales (Before Tax)]]-MAIN_TABLE[[#This Row],[Discount]]</f>
        <v>77672.25</v>
      </c>
      <c r="L252" s="31">
        <f>VLOOKUP(MAIN_TABLE[[#This Row],[Product Code]],Prod_Master[[#All],[Product Code]:[PRICE]],3,)</f>
        <v>5632</v>
      </c>
      <c r="M252" s="32" t="str">
        <f>VLOOKUP(MAIN_TABLE[[#This Row],[Product Code]],Prod_Master[[#All],[Product Code]:[PRICE]],2,)</f>
        <v>Shampoo</v>
      </c>
      <c r="N252" s="32" t="str">
        <f>IF(ISBLANK(MAIN_TABLE[[#This Row],[GST Number]]),"No GST Number Available",VLOOKUP(LEFT(MAIN_TABLE[[#This Row],[GST Number]],2)*1,Table1[],2,))</f>
        <v>ASSAM</v>
      </c>
      <c r="O252" s="32">
        <f>IF(MAIN_TABLE[[#This Row],[Supplier State]]=MAIN_TABLE[[#This Row],[Destination State Name]],0,MAIN_TABLE[[#This Row],[Taxable Value]]*MAIN_TABLE[[#This Row],[GST Rate]])</f>
        <v>9320.67</v>
      </c>
      <c r="P252" s="32">
        <f>IF(MAIN_TABLE[[#This Row],[Supplier State]]&lt;&gt;MAIN_TABLE[[#This Row],[Destination State Name]],0,(MAIN_TABLE[[#This Row],[Taxable Value]]*MAIN_TABLE[[#This Row],[GST Rate]])/2)</f>
        <v>0</v>
      </c>
      <c r="Q252" s="32">
        <f>IF(MAIN_TABLE[[#This Row],[Supplier State]]&lt;&gt;MAIN_TABLE[[#This Row],[Destination State Name]],0,(MAIN_TABLE[[#This Row],[Taxable Value]]*MAIN_TABLE[[#This Row],[GST Rate]])/2)</f>
        <v>0</v>
      </c>
      <c r="R252" s="33">
        <f>SUM(MAIN_TABLE[[#This Row],[IGST]:[SGST]])</f>
        <v>9320.67</v>
      </c>
      <c r="S25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52" s="32" t="str">
        <f>IFERROR(VLOOKUP(MAIN_TABLE[[#This Row],[GST Number]],Backend!L:M,2,),"")</f>
        <v>CHADHA  INDUSTRIES  PRIVATE  LIMITED</v>
      </c>
    </row>
    <row r="253" spans="1:20" x14ac:dyDescent="0.3">
      <c r="A253" s="18" t="s">
        <v>8</v>
      </c>
      <c r="B253" s="1" t="s">
        <v>14</v>
      </c>
      <c r="C253" s="2">
        <v>1001</v>
      </c>
      <c r="D253" s="3">
        <v>43831</v>
      </c>
      <c r="E253" s="4" t="s">
        <v>10</v>
      </c>
      <c r="F253" s="1">
        <v>2861</v>
      </c>
      <c r="G253" s="5">
        <v>143.05000000000001</v>
      </c>
      <c r="H253" s="29">
        <f>VLOOKUP(MAIN_TABLE[[#This Row],[Product Code]],Prod_Master[[#All],[Product Code]:[PRICE]],4,)</f>
        <v>0.12</v>
      </c>
      <c r="I253" s="30">
        <f>VLOOKUP(MAIN_TABLE[[#This Row],[Product Code]],Prod_Master[[#All],[Product Code]:[PRICE]],5,)</f>
        <v>45</v>
      </c>
      <c r="J253" s="30">
        <f t="shared" si="5"/>
        <v>128745</v>
      </c>
      <c r="K253" s="30">
        <f>MAIN_TABLE[[#This Row],[Sales (Before Tax)]]-MAIN_TABLE[[#This Row],[Discount]]</f>
        <v>128601.95</v>
      </c>
      <c r="L253" s="31">
        <f>VLOOKUP(MAIN_TABLE[[#This Row],[Product Code]],Prod_Master[[#All],[Product Code]:[PRICE]],3,)</f>
        <v>5542</v>
      </c>
      <c r="M253" s="32" t="str">
        <f>VLOOKUP(MAIN_TABLE[[#This Row],[Product Code]],Prod_Master[[#All],[Product Code]:[PRICE]],2,)</f>
        <v>Oil</v>
      </c>
      <c r="N253" s="32" t="str">
        <f>IF(ISBLANK(MAIN_TABLE[[#This Row],[GST Number]]),"No GST Number Available",VLOOKUP(LEFT(MAIN_TABLE[[#This Row],[GST Number]],2)*1,Table1[],2,))</f>
        <v>BIHAR</v>
      </c>
      <c r="O253" s="32">
        <f>IF(MAIN_TABLE[[#This Row],[Supplier State]]=MAIN_TABLE[[#This Row],[Destination State Name]],0,MAIN_TABLE[[#This Row],[Taxable Value]]*MAIN_TABLE[[#This Row],[GST Rate]])</f>
        <v>0</v>
      </c>
      <c r="P253" s="32">
        <f>IF(MAIN_TABLE[[#This Row],[Supplier State]]&lt;&gt;MAIN_TABLE[[#This Row],[Destination State Name]],0,(MAIN_TABLE[[#This Row],[Taxable Value]]*MAIN_TABLE[[#This Row],[GST Rate]])/2)</f>
        <v>7716.1169999999993</v>
      </c>
      <c r="Q253" s="32">
        <f>IF(MAIN_TABLE[[#This Row],[Supplier State]]&lt;&gt;MAIN_TABLE[[#This Row],[Destination State Name]],0,(MAIN_TABLE[[#This Row],[Taxable Value]]*MAIN_TABLE[[#This Row],[GST Rate]])/2)</f>
        <v>7716.1169999999993</v>
      </c>
      <c r="R253" s="33">
        <f>SUM(MAIN_TABLE[[#This Row],[IGST]:[SGST]])</f>
        <v>15432.233999999999</v>
      </c>
      <c r="S25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53" s="32" t="str">
        <f>IFERROR(VLOOKUP(MAIN_TABLE[[#This Row],[GST Number]],Backend!L:M,2,),"")</f>
        <v>PRABHA ELECTRONICS PVT. LTD.</v>
      </c>
    </row>
    <row r="254" spans="1:20" x14ac:dyDescent="0.3">
      <c r="A254" s="18" t="s">
        <v>8</v>
      </c>
      <c r="B254" s="1" t="s">
        <v>15</v>
      </c>
      <c r="C254" s="2">
        <v>1210</v>
      </c>
      <c r="D254" s="3">
        <v>43863</v>
      </c>
      <c r="E254" s="4" t="s">
        <v>10</v>
      </c>
      <c r="F254" s="1">
        <v>807</v>
      </c>
      <c r="G254" s="5">
        <v>40.35</v>
      </c>
      <c r="H254" s="29">
        <f>VLOOKUP(MAIN_TABLE[[#This Row],[Product Code]],Prod_Master[[#All],[Product Code]:[PRICE]],4,)</f>
        <v>0.12</v>
      </c>
      <c r="I254" s="30">
        <f>VLOOKUP(MAIN_TABLE[[#This Row],[Product Code]],Prod_Master[[#All],[Product Code]:[PRICE]],5,)</f>
        <v>120</v>
      </c>
      <c r="J254" s="30">
        <f t="shared" si="5"/>
        <v>96840</v>
      </c>
      <c r="K254" s="30">
        <f>MAIN_TABLE[[#This Row],[Sales (Before Tax)]]-MAIN_TABLE[[#This Row],[Discount]]</f>
        <v>96799.65</v>
      </c>
      <c r="L254" s="31">
        <f>VLOOKUP(MAIN_TABLE[[#This Row],[Product Code]],Prod_Master[[#All],[Product Code]:[PRICE]],3,)</f>
        <v>5524</v>
      </c>
      <c r="M254" s="32" t="str">
        <f>VLOOKUP(MAIN_TABLE[[#This Row],[Product Code]],Prod_Master[[#All],[Product Code]:[PRICE]],2,)</f>
        <v>Juice</v>
      </c>
      <c r="N254" s="32" t="str">
        <f>IF(ISBLANK(MAIN_TABLE[[#This Row],[GST Number]]),"No GST Number Available",VLOOKUP(LEFT(MAIN_TABLE[[#This Row],[GST Number]],2)*1,Table1[],2,))</f>
        <v>CHATTISGARH</v>
      </c>
      <c r="O254" s="32">
        <f>IF(MAIN_TABLE[[#This Row],[Supplier State]]=MAIN_TABLE[[#This Row],[Destination State Name]],0,MAIN_TABLE[[#This Row],[Taxable Value]]*MAIN_TABLE[[#This Row],[GST Rate]])</f>
        <v>11615.957999999999</v>
      </c>
      <c r="P254" s="32">
        <f>IF(MAIN_TABLE[[#This Row],[Supplier State]]&lt;&gt;MAIN_TABLE[[#This Row],[Destination State Name]],0,(MAIN_TABLE[[#This Row],[Taxable Value]]*MAIN_TABLE[[#This Row],[GST Rate]])/2)</f>
        <v>0</v>
      </c>
      <c r="Q254" s="32">
        <f>IF(MAIN_TABLE[[#This Row],[Supplier State]]&lt;&gt;MAIN_TABLE[[#This Row],[Destination State Name]],0,(MAIN_TABLE[[#This Row],[Taxable Value]]*MAIN_TABLE[[#This Row],[GST Rate]])/2)</f>
        <v>0</v>
      </c>
      <c r="R254" s="33">
        <f>SUM(MAIN_TABLE[[#This Row],[IGST]:[SGST]])</f>
        <v>11615.957999999999</v>
      </c>
      <c r="S25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54" s="32" t="str">
        <f>IFERROR(VLOOKUP(MAIN_TABLE[[#This Row],[GST Number]],Backend!L:M,2,),"")</f>
        <v>CORRSONIC ENGG. &amp; NDT SERVICES</v>
      </c>
    </row>
    <row r="255" spans="1:20" x14ac:dyDescent="0.3">
      <c r="A255" s="18" t="s">
        <v>8</v>
      </c>
      <c r="B255" s="1" t="s">
        <v>240</v>
      </c>
      <c r="C255" s="2">
        <v>1008</v>
      </c>
      <c r="D255" s="3">
        <v>43988</v>
      </c>
      <c r="E255" s="4" t="s">
        <v>10</v>
      </c>
      <c r="F255" s="1">
        <v>602</v>
      </c>
      <c r="G255" s="5">
        <v>30.1</v>
      </c>
      <c r="H255" s="29">
        <f>VLOOKUP(MAIN_TABLE[[#This Row],[Product Code]],Prod_Master[[#All],[Product Code]:[PRICE]],4,)</f>
        <v>0.12</v>
      </c>
      <c r="I255" s="30">
        <f>VLOOKUP(MAIN_TABLE[[#This Row],[Product Code]],Prod_Master[[#All],[Product Code]:[PRICE]],5,)</f>
        <v>90</v>
      </c>
      <c r="J255" s="30">
        <f t="shared" si="5"/>
        <v>54180</v>
      </c>
      <c r="K255" s="30">
        <f>MAIN_TABLE[[#This Row],[Sales (Before Tax)]]-MAIN_TABLE[[#This Row],[Discount]]</f>
        <v>54149.9</v>
      </c>
      <c r="L255" s="31">
        <f>VLOOKUP(MAIN_TABLE[[#This Row],[Product Code]],Prod_Master[[#All],[Product Code]:[PRICE]],3,)</f>
        <v>4975</v>
      </c>
      <c r="M255" s="32" t="str">
        <f>VLOOKUP(MAIN_TABLE[[#This Row],[Product Code]],Prod_Master[[#All],[Product Code]:[PRICE]],2,)</f>
        <v>Soap</v>
      </c>
      <c r="N255" s="32" t="str">
        <f>IF(ISBLANK(MAIN_TABLE[[#This Row],[GST Number]]),"No GST Number Available",VLOOKUP(LEFT(MAIN_TABLE[[#This Row],[GST Number]],2)*1,Table1[],2,))</f>
        <v>DADRA AND NAGAR HAVELI AND DAMAN AND DIU (NEWLY MERGED UT)</v>
      </c>
      <c r="O255" s="32">
        <f>IF(MAIN_TABLE[[#This Row],[Supplier State]]=MAIN_TABLE[[#This Row],[Destination State Name]],0,MAIN_TABLE[[#This Row],[Taxable Value]]*MAIN_TABLE[[#This Row],[GST Rate]])</f>
        <v>6497.9880000000003</v>
      </c>
      <c r="P255" s="32">
        <f>IF(MAIN_TABLE[[#This Row],[Supplier State]]&lt;&gt;MAIN_TABLE[[#This Row],[Destination State Name]],0,(MAIN_TABLE[[#This Row],[Taxable Value]]*MAIN_TABLE[[#This Row],[GST Rate]])/2)</f>
        <v>0</v>
      </c>
      <c r="Q255" s="32">
        <f>IF(MAIN_TABLE[[#This Row],[Supplier State]]&lt;&gt;MAIN_TABLE[[#This Row],[Destination State Name]],0,(MAIN_TABLE[[#This Row],[Taxable Value]]*MAIN_TABLE[[#This Row],[GST Rate]])/2)</f>
        <v>0</v>
      </c>
      <c r="R255" s="33">
        <f>SUM(MAIN_TABLE[[#This Row],[IGST]:[SGST]])</f>
        <v>6497.9880000000003</v>
      </c>
      <c r="S25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55" s="32" t="str">
        <f>IFERROR(VLOOKUP(MAIN_TABLE[[#This Row],[GST Number]],Backend!L:M,2,),"")</f>
        <v>RELIANCE RETAIL LIMITED</v>
      </c>
    </row>
    <row r="256" spans="1:20" x14ac:dyDescent="0.3">
      <c r="A256" s="18" t="s">
        <v>8</v>
      </c>
      <c r="B256" s="1" t="s">
        <v>16</v>
      </c>
      <c r="C256" s="2">
        <v>1210</v>
      </c>
      <c r="D256" s="3">
        <v>44051</v>
      </c>
      <c r="E256" s="4" t="s">
        <v>10</v>
      </c>
      <c r="F256" s="1">
        <v>2832</v>
      </c>
      <c r="G256" s="5">
        <v>141.6</v>
      </c>
      <c r="H256" s="29">
        <f>VLOOKUP(MAIN_TABLE[[#This Row],[Product Code]],Prod_Master[[#All],[Product Code]:[PRICE]],4,)</f>
        <v>0.12</v>
      </c>
      <c r="I256" s="30">
        <f>VLOOKUP(MAIN_TABLE[[#This Row],[Product Code]],Prod_Master[[#All],[Product Code]:[PRICE]],5,)</f>
        <v>120</v>
      </c>
      <c r="J256" s="30">
        <f t="shared" si="5"/>
        <v>339840</v>
      </c>
      <c r="K256" s="30">
        <f>MAIN_TABLE[[#This Row],[Sales (Before Tax)]]-MAIN_TABLE[[#This Row],[Discount]]</f>
        <v>339698.4</v>
      </c>
      <c r="L256" s="31">
        <f>VLOOKUP(MAIN_TABLE[[#This Row],[Product Code]],Prod_Master[[#All],[Product Code]:[PRICE]],3,)</f>
        <v>5524</v>
      </c>
      <c r="M256" s="32" t="str">
        <f>VLOOKUP(MAIN_TABLE[[#This Row],[Product Code]],Prod_Master[[#All],[Product Code]:[PRICE]],2,)</f>
        <v>Juice</v>
      </c>
      <c r="N256" s="32" t="str">
        <f>IF(ISBLANK(MAIN_TABLE[[#This Row],[GST Number]]),"No GST Number Available",VLOOKUP(LEFT(MAIN_TABLE[[#This Row],[GST Number]],2)*1,Table1[],2,))</f>
        <v>MADHYA PRADESH</v>
      </c>
      <c r="O256" s="32">
        <f>IF(MAIN_TABLE[[#This Row],[Supplier State]]=MAIN_TABLE[[#This Row],[Destination State Name]],0,MAIN_TABLE[[#This Row],[Taxable Value]]*MAIN_TABLE[[#This Row],[GST Rate]])</f>
        <v>40763.808000000005</v>
      </c>
      <c r="P256" s="32">
        <f>IF(MAIN_TABLE[[#This Row],[Supplier State]]&lt;&gt;MAIN_TABLE[[#This Row],[Destination State Name]],0,(MAIN_TABLE[[#This Row],[Taxable Value]]*MAIN_TABLE[[#This Row],[GST Rate]])/2)</f>
        <v>0</v>
      </c>
      <c r="Q256" s="32">
        <f>IF(MAIN_TABLE[[#This Row],[Supplier State]]&lt;&gt;MAIN_TABLE[[#This Row],[Destination State Name]],0,(MAIN_TABLE[[#This Row],[Taxable Value]]*MAIN_TABLE[[#This Row],[GST Rate]])/2)</f>
        <v>0</v>
      </c>
      <c r="R256" s="33">
        <f>SUM(MAIN_TABLE[[#This Row],[IGST]:[SGST]])</f>
        <v>40763.808000000005</v>
      </c>
      <c r="S25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56" s="32" t="str">
        <f>IFERROR(VLOOKUP(MAIN_TABLE[[#This Row],[GST Number]],Backend!L:M,2,),"")</f>
        <v>PROFESSIONAL TRADERS</v>
      </c>
    </row>
    <row r="257" spans="1:20" x14ac:dyDescent="0.3">
      <c r="A257" s="18" t="s">
        <v>8</v>
      </c>
      <c r="B257" s="1" t="s">
        <v>17</v>
      </c>
      <c r="C257" s="2">
        <v>1210</v>
      </c>
      <c r="D257" s="3">
        <v>44051</v>
      </c>
      <c r="E257" s="4" t="s">
        <v>10</v>
      </c>
      <c r="F257" s="1">
        <v>1579</v>
      </c>
      <c r="G257" s="5">
        <v>78.95</v>
      </c>
      <c r="H257" s="29">
        <f>VLOOKUP(MAIN_TABLE[[#This Row],[Product Code]],Prod_Master[[#All],[Product Code]:[PRICE]],4,)</f>
        <v>0.12</v>
      </c>
      <c r="I257" s="30">
        <f>VLOOKUP(MAIN_TABLE[[#This Row],[Product Code]],Prod_Master[[#All],[Product Code]:[PRICE]],5,)</f>
        <v>120</v>
      </c>
      <c r="J257" s="30">
        <f t="shared" si="5"/>
        <v>189480</v>
      </c>
      <c r="K257" s="30">
        <f>MAIN_TABLE[[#This Row],[Sales (Before Tax)]]-MAIN_TABLE[[#This Row],[Discount]]</f>
        <v>189401.05</v>
      </c>
      <c r="L257" s="31">
        <f>VLOOKUP(MAIN_TABLE[[#This Row],[Product Code]],Prod_Master[[#All],[Product Code]:[PRICE]],3,)</f>
        <v>5524</v>
      </c>
      <c r="M257" s="32" t="str">
        <f>VLOOKUP(MAIN_TABLE[[#This Row],[Product Code]],Prod_Master[[#All],[Product Code]:[PRICE]],2,)</f>
        <v>Juice</v>
      </c>
      <c r="N257" s="32" t="str">
        <f>IF(ISBLANK(MAIN_TABLE[[#This Row],[GST Number]]),"No GST Number Available",VLOOKUP(LEFT(MAIN_TABLE[[#This Row],[GST Number]],2)*1,Table1[],2,))</f>
        <v>ODISHA</v>
      </c>
      <c r="O257" s="32">
        <f>IF(MAIN_TABLE[[#This Row],[Supplier State]]=MAIN_TABLE[[#This Row],[Destination State Name]],0,MAIN_TABLE[[#This Row],[Taxable Value]]*MAIN_TABLE[[#This Row],[GST Rate]])</f>
        <v>22728.125999999997</v>
      </c>
      <c r="P257" s="32">
        <f>IF(MAIN_TABLE[[#This Row],[Supplier State]]&lt;&gt;MAIN_TABLE[[#This Row],[Destination State Name]],0,(MAIN_TABLE[[#This Row],[Taxable Value]]*MAIN_TABLE[[#This Row],[GST Rate]])/2)</f>
        <v>0</v>
      </c>
      <c r="Q257" s="32">
        <f>IF(MAIN_TABLE[[#This Row],[Supplier State]]&lt;&gt;MAIN_TABLE[[#This Row],[Destination State Name]],0,(MAIN_TABLE[[#This Row],[Taxable Value]]*MAIN_TABLE[[#This Row],[GST Rate]])/2)</f>
        <v>0</v>
      </c>
      <c r="R257" s="33">
        <f>SUM(MAIN_TABLE[[#This Row],[IGST]:[SGST]])</f>
        <v>22728.125999999997</v>
      </c>
      <c r="S25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57" s="32" t="str">
        <f>IFERROR(VLOOKUP(MAIN_TABLE[[#This Row],[GST Number]],Backend!L:M,2,),"")</f>
        <v>N.M.ENTERPRISES</v>
      </c>
    </row>
    <row r="258" spans="1:20" x14ac:dyDescent="0.3">
      <c r="A258" s="18" t="s">
        <v>8</v>
      </c>
      <c r="B258" s="1" t="s">
        <v>18</v>
      </c>
      <c r="C258" s="2">
        <v>1008</v>
      </c>
      <c r="D258" s="3">
        <v>44114</v>
      </c>
      <c r="E258" s="4" t="s">
        <v>10</v>
      </c>
      <c r="F258" s="1">
        <v>861</v>
      </c>
      <c r="G258" s="5">
        <v>43.050000000000004</v>
      </c>
      <c r="H258" s="29">
        <f>VLOOKUP(MAIN_TABLE[[#This Row],[Product Code]],Prod_Master[[#All],[Product Code]:[PRICE]],4,)</f>
        <v>0.12</v>
      </c>
      <c r="I258" s="30">
        <f>VLOOKUP(MAIN_TABLE[[#This Row],[Product Code]],Prod_Master[[#All],[Product Code]:[PRICE]],5,)</f>
        <v>90</v>
      </c>
      <c r="J258" s="30">
        <f t="shared" si="5"/>
        <v>77490</v>
      </c>
      <c r="K258" s="30">
        <f>MAIN_TABLE[[#This Row],[Sales (Before Tax)]]-MAIN_TABLE[[#This Row],[Discount]]</f>
        <v>77446.95</v>
      </c>
      <c r="L258" s="31">
        <f>VLOOKUP(MAIN_TABLE[[#This Row],[Product Code]],Prod_Master[[#All],[Product Code]:[PRICE]],3,)</f>
        <v>4975</v>
      </c>
      <c r="M258" s="32" t="str">
        <f>VLOOKUP(MAIN_TABLE[[#This Row],[Product Code]],Prod_Master[[#All],[Product Code]:[PRICE]],2,)</f>
        <v>Soap</v>
      </c>
      <c r="N258" s="32" t="str">
        <f>IF(ISBLANK(MAIN_TABLE[[#This Row],[GST Number]]),"No GST Number Available",VLOOKUP(LEFT(MAIN_TABLE[[#This Row],[GST Number]],2)*1,Table1[],2,))</f>
        <v>BIHAR</v>
      </c>
      <c r="O258" s="32">
        <f>IF(MAIN_TABLE[[#This Row],[Supplier State]]=MAIN_TABLE[[#This Row],[Destination State Name]],0,MAIN_TABLE[[#This Row],[Taxable Value]]*MAIN_TABLE[[#This Row],[GST Rate]])</f>
        <v>0</v>
      </c>
      <c r="P258" s="32">
        <f>IF(MAIN_TABLE[[#This Row],[Supplier State]]&lt;&gt;MAIN_TABLE[[#This Row],[Destination State Name]],0,(MAIN_TABLE[[#This Row],[Taxable Value]]*MAIN_TABLE[[#This Row],[GST Rate]])/2)</f>
        <v>4646.817</v>
      </c>
      <c r="Q258" s="32">
        <f>IF(MAIN_TABLE[[#This Row],[Supplier State]]&lt;&gt;MAIN_TABLE[[#This Row],[Destination State Name]],0,(MAIN_TABLE[[#This Row],[Taxable Value]]*MAIN_TABLE[[#This Row],[GST Rate]])/2)</f>
        <v>4646.817</v>
      </c>
      <c r="R258" s="33">
        <f>SUM(MAIN_TABLE[[#This Row],[IGST]:[SGST]])</f>
        <v>9293.634</v>
      </c>
      <c r="S25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58" s="32" t="str">
        <f>IFERROR(VLOOKUP(MAIN_TABLE[[#This Row],[GST Number]],Backend!L:M,2,),"")</f>
        <v>UNITY CYLINDERS &amp; EQUIPMENTS PRIVATE LIMITED</v>
      </c>
    </row>
    <row r="259" spans="1:20" x14ac:dyDescent="0.3">
      <c r="A259" s="18" t="s">
        <v>8</v>
      </c>
      <c r="B259" s="1" t="s">
        <v>19</v>
      </c>
      <c r="C259" s="2">
        <v>1210</v>
      </c>
      <c r="D259" s="3">
        <v>44114</v>
      </c>
      <c r="E259" s="4" t="s">
        <v>10</v>
      </c>
      <c r="F259" s="1">
        <v>704</v>
      </c>
      <c r="G259" s="5">
        <v>35.200000000000003</v>
      </c>
      <c r="H259" s="29">
        <f>VLOOKUP(MAIN_TABLE[[#This Row],[Product Code]],Prod_Master[[#All],[Product Code]:[PRICE]],4,)</f>
        <v>0.12</v>
      </c>
      <c r="I259" s="30">
        <f>VLOOKUP(MAIN_TABLE[[#This Row],[Product Code]],Prod_Master[[#All],[Product Code]:[PRICE]],5,)</f>
        <v>120</v>
      </c>
      <c r="J259" s="30">
        <f t="shared" si="5"/>
        <v>84480</v>
      </c>
      <c r="K259" s="30">
        <f>MAIN_TABLE[[#This Row],[Sales (Before Tax)]]-MAIN_TABLE[[#This Row],[Discount]]</f>
        <v>84444.800000000003</v>
      </c>
      <c r="L259" s="31">
        <f>VLOOKUP(MAIN_TABLE[[#This Row],[Product Code]],Prod_Master[[#All],[Product Code]:[PRICE]],3,)</f>
        <v>5524</v>
      </c>
      <c r="M259" s="32" t="str">
        <f>VLOOKUP(MAIN_TABLE[[#This Row],[Product Code]],Prod_Master[[#All],[Product Code]:[PRICE]],2,)</f>
        <v>Juice</v>
      </c>
      <c r="N259" s="32" t="str">
        <f>IF(ISBLANK(MAIN_TABLE[[#This Row],[GST Number]]),"No GST Number Available",VLOOKUP(LEFT(MAIN_TABLE[[#This Row],[GST Number]],2)*1,Table1[],2,))</f>
        <v>ANDHRA PRADESH(BEFORE DIVISION)</v>
      </c>
      <c r="O259" s="32">
        <f>IF(MAIN_TABLE[[#This Row],[Supplier State]]=MAIN_TABLE[[#This Row],[Destination State Name]],0,MAIN_TABLE[[#This Row],[Taxable Value]]*MAIN_TABLE[[#This Row],[GST Rate]])</f>
        <v>10133.376</v>
      </c>
      <c r="P259" s="32">
        <f>IF(MAIN_TABLE[[#This Row],[Supplier State]]&lt;&gt;MAIN_TABLE[[#This Row],[Destination State Name]],0,(MAIN_TABLE[[#This Row],[Taxable Value]]*MAIN_TABLE[[#This Row],[GST Rate]])/2)</f>
        <v>0</v>
      </c>
      <c r="Q259" s="32">
        <f>IF(MAIN_TABLE[[#This Row],[Supplier State]]&lt;&gt;MAIN_TABLE[[#This Row],[Destination State Name]],0,(MAIN_TABLE[[#This Row],[Taxable Value]]*MAIN_TABLE[[#This Row],[GST Rate]])/2)</f>
        <v>0</v>
      </c>
      <c r="R259" s="33">
        <f>SUM(MAIN_TABLE[[#This Row],[IGST]:[SGST]])</f>
        <v>10133.376</v>
      </c>
      <c r="S25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59" s="32" t="str">
        <f>IFERROR(VLOOKUP(MAIN_TABLE[[#This Row],[GST Number]],Backend!L:M,2,),"")</f>
        <v>M/S AKASH INFOTECH</v>
      </c>
    </row>
    <row r="260" spans="1:20" x14ac:dyDescent="0.3">
      <c r="A260" s="18" t="s">
        <v>8</v>
      </c>
      <c r="B260" s="1" t="s">
        <v>31</v>
      </c>
      <c r="C260" s="2">
        <v>1004</v>
      </c>
      <c r="D260" s="3">
        <v>44177</v>
      </c>
      <c r="E260" s="4" t="s">
        <v>10</v>
      </c>
      <c r="F260" s="1">
        <v>1033</v>
      </c>
      <c r="G260" s="5">
        <v>51.650000000000006</v>
      </c>
      <c r="H260" s="29">
        <f>VLOOKUP(MAIN_TABLE[[#This Row],[Product Code]],Prod_Master[[#All],[Product Code]:[PRICE]],4,)</f>
        <v>0.28000000000000003</v>
      </c>
      <c r="I260" s="30">
        <f>VLOOKUP(MAIN_TABLE[[#This Row],[Product Code]],Prod_Master[[#All],[Product Code]:[PRICE]],5,)</f>
        <v>80</v>
      </c>
      <c r="J260" s="30">
        <f t="shared" si="5"/>
        <v>82640</v>
      </c>
      <c r="K260" s="30">
        <f>MAIN_TABLE[[#This Row],[Sales (Before Tax)]]-MAIN_TABLE[[#This Row],[Discount]]</f>
        <v>82588.350000000006</v>
      </c>
      <c r="L260" s="31">
        <f>VLOOKUP(MAIN_TABLE[[#This Row],[Product Code]],Prod_Master[[#All],[Product Code]:[PRICE]],3,)</f>
        <v>8462</v>
      </c>
      <c r="M260" s="32" t="str">
        <f>VLOOKUP(MAIN_TABLE[[#This Row],[Product Code]],Prod_Master[[#All],[Product Code]:[PRICE]],2,)</f>
        <v>Beverage</v>
      </c>
      <c r="N260" s="32" t="str">
        <f>IF(ISBLANK(MAIN_TABLE[[#This Row],[GST Number]]),"No GST Number Available",VLOOKUP(LEFT(MAIN_TABLE[[#This Row],[GST Number]],2)*1,Table1[],2,))</f>
        <v>MANIPUR</v>
      </c>
      <c r="O260" s="32">
        <f>IF(MAIN_TABLE[[#This Row],[Supplier State]]=MAIN_TABLE[[#This Row],[Destination State Name]],0,MAIN_TABLE[[#This Row],[Taxable Value]]*MAIN_TABLE[[#This Row],[GST Rate]])</f>
        <v>23124.738000000005</v>
      </c>
      <c r="P260" s="32">
        <f>IF(MAIN_TABLE[[#This Row],[Supplier State]]&lt;&gt;MAIN_TABLE[[#This Row],[Destination State Name]],0,(MAIN_TABLE[[#This Row],[Taxable Value]]*MAIN_TABLE[[#This Row],[GST Rate]])/2)</f>
        <v>0</v>
      </c>
      <c r="Q260" s="32">
        <f>IF(MAIN_TABLE[[#This Row],[Supplier State]]&lt;&gt;MAIN_TABLE[[#This Row],[Destination State Name]],0,(MAIN_TABLE[[#This Row],[Taxable Value]]*MAIN_TABLE[[#This Row],[GST Rate]])/2)</f>
        <v>0</v>
      </c>
      <c r="R260" s="33">
        <f>SUM(MAIN_TABLE[[#This Row],[IGST]:[SGST]])</f>
        <v>23124.738000000005</v>
      </c>
      <c r="S26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60" s="32" t="str">
        <f>IFERROR(VLOOKUP(MAIN_TABLE[[#This Row],[GST Number]],Backend!L:M,2,),"")</f>
        <v>SHANKAR NARAYAN SAHU</v>
      </c>
    </row>
    <row r="261" spans="1:20" x14ac:dyDescent="0.3">
      <c r="A261" s="18" t="s">
        <v>8</v>
      </c>
      <c r="B261" s="1" t="s">
        <v>32</v>
      </c>
      <c r="C261" s="2">
        <v>1008</v>
      </c>
      <c r="D261" s="3">
        <v>44177</v>
      </c>
      <c r="E261" s="4" t="s">
        <v>10</v>
      </c>
      <c r="F261" s="1">
        <v>1250</v>
      </c>
      <c r="G261" s="5">
        <v>62.5</v>
      </c>
      <c r="H261" s="29">
        <f>VLOOKUP(MAIN_TABLE[[#This Row],[Product Code]],Prod_Master[[#All],[Product Code]:[PRICE]],4,)</f>
        <v>0.12</v>
      </c>
      <c r="I261" s="30">
        <f>VLOOKUP(MAIN_TABLE[[#This Row],[Product Code]],Prod_Master[[#All],[Product Code]:[PRICE]],5,)</f>
        <v>90</v>
      </c>
      <c r="J261" s="30">
        <f t="shared" si="5"/>
        <v>112500</v>
      </c>
      <c r="K261" s="30">
        <f>MAIN_TABLE[[#This Row],[Sales (Before Tax)]]-MAIN_TABLE[[#This Row],[Discount]]</f>
        <v>112437.5</v>
      </c>
      <c r="L261" s="31">
        <f>VLOOKUP(MAIN_TABLE[[#This Row],[Product Code]],Prod_Master[[#All],[Product Code]:[PRICE]],3,)</f>
        <v>4975</v>
      </c>
      <c r="M261" s="32" t="str">
        <f>VLOOKUP(MAIN_TABLE[[#This Row],[Product Code]],Prod_Master[[#All],[Product Code]:[PRICE]],2,)</f>
        <v>Soap</v>
      </c>
      <c r="N261" s="32" t="str">
        <f>IF(ISBLANK(MAIN_TABLE[[#This Row],[GST Number]]),"No GST Number Available",VLOOKUP(LEFT(MAIN_TABLE[[#This Row],[GST Number]],2)*1,Table1[],2,))</f>
        <v>NAGALAND</v>
      </c>
      <c r="O261" s="32">
        <f>IF(MAIN_TABLE[[#This Row],[Supplier State]]=MAIN_TABLE[[#This Row],[Destination State Name]],0,MAIN_TABLE[[#This Row],[Taxable Value]]*MAIN_TABLE[[#This Row],[GST Rate]])</f>
        <v>13492.5</v>
      </c>
      <c r="P261" s="32">
        <f>IF(MAIN_TABLE[[#This Row],[Supplier State]]&lt;&gt;MAIN_TABLE[[#This Row],[Destination State Name]],0,(MAIN_TABLE[[#This Row],[Taxable Value]]*MAIN_TABLE[[#This Row],[GST Rate]])/2)</f>
        <v>0</v>
      </c>
      <c r="Q261" s="32">
        <f>IF(MAIN_TABLE[[#This Row],[Supplier State]]&lt;&gt;MAIN_TABLE[[#This Row],[Destination State Name]],0,(MAIN_TABLE[[#This Row],[Taxable Value]]*MAIN_TABLE[[#This Row],[GST Rate]])/2)</f>
        <v>0</v>
      </c>
      <c r="R261" s="33">
        <f>SUM(MAIN_TABLE[[#This Row],[IGST]:[SGST]])</f>
        <v>13492.5</v>
      </c>
      <c r="S26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61" s="32" t="str">
        <f>IFERROR(VLOOKUP(MAIN_TABLE[[#This Row],[GST Number]],Backend!L:M,2,),"")</f>
        <v>VARDHMAN TELE MARKETING</v>
      </c>
    </row>
    <row r="262" spans="1:20" x14ac:dyDescent="0.3">
      <c r="A262" s="18" t="s">
        <v>8</v>
      </c>
      <c r="B262" s="1" t="s">
        <v>33</v>
      </c>
      <c r="C262" s="2">
        <v>1008</v>
      </c>
      <c r="D262" s="3">
        <v>44114</v>
      </c>
      <c r="E262" s="4" t="s">
        <v>10</v>
      </c>
      <c r="F262" s="1">
        <v>1389</v>
      </c>
      <c r="G262" s="5">
        <v>69.45</v>
      </c>
      <c r="H262" s="29">
        <f>VLOOKUP(MAIN_TABLE[[#This Row],[Product Code]],Prod_Master[[#All],[Product Code]:[PRICE]],4,)</f>
        <v>0.12</v>
      </c>
      <c r="I262" s="30">
        <f>VLOOKUP(MAIN_TABLE[[#This Row],[Product Code]],Prod_Master[[#All],[Product Code]:[PRICE]],5,)</f>
        <v>90</v>
      </c>
      <c r="J262" s="30">
        <f t="shared" si="5"/>
        <v>125010</v>
      </c>
      <c r="K262" s="30">
        <f>MAIN_TABLE[[#This Row],[Sales (Before Tax)]]-MAIN_TABLE[[#This Row],[Discount]]</f>
        <v>124940.55</v>
      </c>
      <c r="L262" s="31">
        <f>VLOOKUP(MAIN_TABLE[[#This Row],[Product Code]],Prod_Master[[#All],[Product Code]:[PRICE]],3,)</f>
        <v>4975</v>
      </c>
      <c r="M262" s="32" t="str">
        <f>VLOOKUP(MAIN_TABLE[[#This Row],[Product Code]],Prod_Master[[#All],[Product Code]:[PRICE]],2,)</f>
        <v>Soap</v>
      </c>
      <c r="N262" s="32" t="str">
        <f>IF(ISBLANK(MAIN_TABLE[[#This Row],[GST Number]]),"No GST Number Available",VLOOKUP(LEFT(MAIN_TABLE[[#This Row],[GST Number]],2)*1,Table1[],2,))</f>
        <v>SIKKIM</v>
      </c>
      <c r="O262" s="32">
        <f>IF(MAIN_TABLE[[#This Row],[Supplier State]]=MAIN_TABLE[[#This Row],[Destination State Name]],0,MAIN_TABLE[[#This Row],[Taxable Value]]*MAIN_TABLE[[#This Row],[GST Rate]])</f>
        <v>14992.866</v>
      </c>
      <c r="P262" s="32">
        <f>IF(MAIN_TABLE[[#This Row],[Supplier State]]&lt;&gt;MAIN_TABLE[[#This Row],[Destination State Name]],0,(MAIN_TABLE[[#This Row],[Taxable Value]]*MAIN_TABLE[[#This Row],[GST Rate]])/2)</f>
        <v>0</v>
      </c>
      <c r="Q262" s="32">
        <f>IF(MAIN_TABLE[[#This Row],[Supplier State]]&lt;&gt;MAIN_TABLE[[#This Row],[Destination State Name]],0,(MAIN_TABLE[[#This Row],[Taxable Value]]*MAIN_TABLE[[#This Row],[GST Rate]])/2)</f>
        <v>0</v>
      </c>
      <c r="R262" s="33">
        <f>SUM(MAIN_TABLE[[#This Row],[IGST]:[SGST]])</f>
        <v>14992.866</v>
      </c>
      <c r="S26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62" s="32" t="str">
        <f>IFERROR(VLOOKUP(MAIN_TABLE[[#This Row],[GST Number]],Backend!L:M,2,),"")</f>
        <v>TRACTEBEL ENGINEERING PVT LTD</v>
      </c>
    </row>
    <row r="263" spans="1:20" x14ac:dyDescent="0.3">
      <c r="A263" s="18" t="s">
        <v>8</v>
      </c>
      <c r="B263" s="1" t="s">
        <v>34</v>
      </c>
      <c r="C263" s="2">
        <v>1004</v>
      </c>
      <c r="D263" s="3">
        <v>44146</v>
      </c>
      <c r="E263" s="4" t="s">
        <v>10</v>
      </c>
      <c r="F263" s="1">
        <v>1265</v>
      </c>
      <c r="G263" s="5">
        <v>63.25</v>
      </c>
      <c r="H263" s="29">
        <f>VLOOKUP(MAIN_TABLE[[#This Row],[Product Code]],Prod_Master[[#All],[Product Code]:[PRICE]],4,)</f>
        <v>0.28000000000000003</v>
      </c>
      <c r="I263" s="30">
        <f>VLOOKUP(MAIN_TABLE[[#This Row],[Product Code]],Prod_Master[[#All],[Product Code]:[PRICE]],5,)</f>
        <v>80</v>
      </c>
      <c r="J263" s="30">
        <f t="shared" si="5"/>
        <v>101200</v>
      </c>
      <c r="K263" s="30">
        <f>MAIN_TABLE[[#This Row],[Sales (Before Tax)]]-MAIN_TABLE[[#This Row],[Discount]]</f>
        <v>101136.75</v>
      </c>
      <c r="L263" s="31">
        <f>VLOOKUP(MAIN_TABLE[[#This Row],[Product Code]],Prod_Master[[#All],[Product Code]:[PRICE]],3,)</f>
        <v>8462</v>
      </c>
      <c r="M263" s="32" t="str">
        <f>VLOOKUP(MAIN_TABLE[[#This Row],[Product Code]],Prod_Master[[#All],[Product Code]:[PRICE]],2,)</f>
        <v>Beverage</v>
      </c>
      <c r="N263" s="32" t="str">
        <f>IF(ISBLANK(MAIN_TABLE[[#This Row],[GST Number]]),"No GST Number Available",VLOOKUP(LEFT(MAIN_TABLE[[#This Row],[GST Number]],2)*1,Table1[],2,))</f>
        <v>ODISHA</v>
      </c>
      <c r="O263" s="32">
        <f>IF(MAIN_TABLE[[#This Row],[Supplier State]]=MAIN_TABLE[[#This Row],[Destination State Name]],0,MAIN_TABLE[[#This Row],[Taxable Value]]*MAIN_TABLE[[#This Row],[GST Rate]])</f>
        <v>28318.290000000005</v>
      </c>
      <c r="P263" s="32">
        <f>IF(MAIN_TABLE[[#This Row],[Supplier State]]&lt;&gt;MAIN_TABLE[[#This Row],[Destination State Name]],0,(MAIN_TABLE[[#This Row],[Taxable Value]]*MAIN_TABLE[[#This Row],[GST Rate]])/2)</f>
        <v>0</v>
      </c>
      <c r="Q263" s="32">
        <f>IF(MAIN_TABLE[[#This Row],[Supplier State]]&lt;&gt;MAIN_TABLE[[#This Row],[Destination State Name]],0,(MAIN_TABLE[[#This Row],[Taxable Value]]*MAIN_TABLE[[#This Row],[GST Rate]])/2)</f>
        <v>0</v>
      </c>
      <c r="R263" s="33">
        <f>SUM(MAIN_TABLE[[#This Row],[IGST]:[SGST]])</f>
        <v>28318.290000000005</v>
      </c>
      <c r="S26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63" s="32" t="str">
        <f>IFERROR(VLOOKUP(MAIN_TABLE[[#This Row],[GST Number]],Backend!L:M,2,),"")</f>
        <v>KIM BAG HOUSE</v>
      </c>
    </row>
    <row r="264" spans="1:20" x14ac:dyDescent="0.3">
      <c r="A264" s="18" t="s">
        <v>8</v>
      </c>
      <c r="B264" s="1" t="s">
        <v>242</v>
      </c>
      <c r="C264" s="2">
        <v>1001</v>
      </c>
      <c r="D264" s="3">
        <v>44146</v>
      </c>
      <c r="E264" s="4" t="s">
        <v>10</v>
      </c>
      <c r="F264" s="1">
        <v>2297</v>
      </c>
      <c r="G264" s="5">
        <v>114.85000000000001</v>
      </c>
      <c r="H264" s="29">
        <f>VLOOKUP(MAIN_TABLE[[#This Row],[Product Code]],Prod_Master[[#All],[Product Code]:[PRICE]],4,)</f>
        <v>0.12</v>
      </c>
      <c r="I264" s="30">
        <f>VLOOKUP(MAIN_TABLE[[#This Row],[Product Code]],Prod_Master[[#All],[Product Code]:[PRICE]],5,)</f>
        <v>45</v>
      </c>
      <c r="J264" s="30">
        <f t="shared" si="5"/>
        <v>103365</v>
      </c>
      <c r="K264" s="30">
        <f>MAIN_TABLE[[#This Row],[Sales (Before Tax)]]-MAIN_TABLE[[#This Row],[Discount]]</f>
        <v>103250.15</v>
      </c>
      <c r="L264" s="31">
        <f>VLOOKUP(MAIN_TABLE[[#This Row],[Product Code]],Prod_Master[[#All],[Product Code]:[PRICE]],3,)</f>
        <v>5542</v>
      </c>
      <c r="M264" s="32" t="str">
        <f>VLOOKUP(MAIN_TABLE[[#This Row],[Product Code]],Prod_Master[[#All],[Product Code]:[PRICE]],2,)</f>
        <v>Oil</v>
      </c>
      <c r="N264" s="32" t="str">
        <f>IF(ISBLANK(MAIN_TABLE[[#This Row],[GST Number]]),"No GST Number Available",VLOOKUP(LEFT(MAIN_TABLE[[#This Row],[GST Number]],2)*1,Table1[],2,))</f>
        <v>DADRA AND NAGAR HAVELI AND DAMAN AND DIU (NEWLY MERGED UT)</v>
      </c>
      <c r="O264" s="32">
        <f>IF(MAIN_TABLE[[#This Row],[Supplier State]]=MAIN_TABLE[[#This Row],[Destination State Name]],0,MAIN_TABLE[[#This Row],[Taxable Value]]*MAIN_TABLE[[#This Row],[GST Rate]])</f>
        <v>12390.017999999998</v>
      </c>
      <c r="P264" s="32">
        <f>IF(MAIN_TABLE[[#This Row],[Supplier State]]&lt;&gt;MAIN_TABLE[[#This Row],[Destination State Name]],0,(MAIN_TABLE[[#This Row],[Taxable Value]]*MAIN_TABLE[[#This Row],[GST Rate]])/2)</f>
        <v>0</v>
      </c>
      <c r="Q264" s="32">
        <f>IF(MAIN_TABLE[[#This Row],[Supplier State]]&lt;&gt;MAIN_TABLE[[#This Row],[Destination State Name]],0,(MAIN_TABLE[[#This Row],[Taxable Value]]*MAIN_TABLE[[#This Row],[GST Rate]])/2)</f>
        <v>0</v>
      </c>
      <c r="R264" s="33">
        <f>SUM(MAIN_TABLE[[#This Row],[IGST]:[SGST]])</f>
        <v>12390.017999999998</v>
      </c>
      <c r="S26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64" s="32" t="str">
        <f>IFERROR(VLOOKUP(MAIN_TABLE[[#This Row],[GST Number]],Backend!L:M,2,),"")</f>
        <v>WM ENERGY AND LIGHTING PRIVATE LIMITED</v>
      </c>
    </row>
    <row r="265" spans="1:20" x14ac:dyDescent="0.3">
      <c r="A265" s="18" t="s">
        <v>8</v>
      </c>
      <c r="B265" s="1" t="s">
        <v>35</v>
      </c>
      <c r="C265" s="2">
        <v>1210</v>
      </c>
      <c r="D265" s="3">
        <v>44177</v>
      </c>
      <c r="E265" s="4" t="s">
        <v>10</v>
      </c>
      <c r="F265" s="1">
        <v>2663</v>
      </c>
      <c r="G265" s="5">
        <v>133.15</v>
      </c>
      <c r="H265" s="29">
        <f>VLOOKUP(MAIN_TABLE[[#This Row],[Product Code]],Prod_Master[[#All],[Product Code]:[PRICE]],4,)</f>
        <v>0.12</v>
      </c>
      <c r="I265" s="30">
        <f>VLOOKUP(MAIN_TABLE[[#This Row],[Product Code]],Prod_Master[[#All],[Product Code]:[PRICE]],5,)</f>
        <v>120</v>
      </c>
      <c r="J265" s="30">
        <f t="shared" si="5"/>
        <v>319560</v>
      </c>
      <c r="K265" s="30">
        <f>MAIN_TABLE[[#This Row],[Sales (Before Tax)]]-MAIN_TABLE[[#This Row],[Discount]]</f>
        <v>319426.84999999998</v>
      </c>
      <c r="L265" s="31">
        <f>VLOOKUP(MAIN_TABLE[[#This Row],[Product Code]],Prod_Master[[#All],[Product Code]:[PRICE]],3,)</f>
        <v>5524</v>
      </c>
      <c r="M265" s="32" t="str">
        <f>VLOOKUP(MAIN_TABLE[[#This Row],[Product Code]],Prod_Master[[#All],[Product Code]:[PRICE]],2,)</f>
        <v>Juice</v>
      </c>
      <c r="N265" s="32" t="str">
        <f>IF(ISBLANK(MAIN_TABLE[[#This Row],[GST Number]]),"No GST Number Available",VLOOKUP(LEFT(MAIN_TABLE[[#This Row],[GST Number]],2)*1,Table1[],2,))</f>
        <v>GUJARAT</v>
      </c>
      <c r="O265" s="32">
        <f>IF(MAIN_TABLE[[#This Row],[Supplier State]]=MAIN_TABLE[[#This Row],[Destination State Name]],0,MAIN_TABLE[[#This Row],[Taxable Value]]*MAIN_TABLE[[#This Row],[GST Rate]])</f>
        <v>38331.221999999994</v>
      </c>
      <c r="P265" s="32">
        <f>IF(MAIN_TABLE[[#This Row],[Supplier State]]&lt;&gt;MAIN_TABLE[[#This Row],[Destination State Name]],0,(MAIN_TABLE[[#This Row],[Taxable Value]]*MAIN_TABLE[[#This Row],[GST Rate]])/2)</f>
        <v>0</v>
      </c>
      <c r="Q265" s="32">
        <f>IF(MAIN_TABLE[[#This Row],[Supplier State]]&lt;&gt;MAIN_TABLE[[#This Row],[Destination State Name]],0,(MAIN_TABLE[[#This Row],[Taxable Value]]*MAIN_TABLE[[#This Row],[GST Rate]])/2)</f>
        <v>0</v>
      </c>
      <c r="R265" s="33">
        <f>SUM(MAIN_TABLE[[#This Row],[IGST]:[SGST]])</f>
        <v>38331.221999999994</v>
      </c>
      <c r="S26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65" s="32" t="str">
        <f>IFERROR(VLOOKUP(MAIN_TABLE[[#This Row],[GST Number]],Backend!L:M,2,),"")</f>
        <v>Strong Like Wood and Iron Furniture</v>
      </c>
    </row>
    <row r="266" spans="1:20" x14ac:dyDescent="0.3">
      <c r="A266" s="18" t="s">
        <v>8</v>
      </c>
      <c r="B266" s="1" t="s">
        <v>36</v>
      </c>
      <c r="C266" s="2">
        <v>1210</v>
      </c>
      <c r="D266" s="3">
        <v>44177</v>
      </c>
      <c r="E266" s="4" t="s">
        <v>10</v>
      </c>
      <c r="F266" s="1">
        <v>570</v>
      </c>
      <c r="G266" s="5">
        <v>28.5</v>
      </c>
      <c r="H266" s="29">
        <f>VLOOKUP(MAIN_TABLE[[#This Row],[Product Code]],Prod_Master[[#All],[Product Code]:[PRICE]],4,)</f>
        <v>0.12</v>
      </c>
      <c r="I266" s="30">
        <f>VLOOKUP(MAIN_TABLE[[#This Row],[Product Code]],Prod_Master[[#All],[Product Code]:[PRICE]],5,)</f>
        <v>120</v>
      </c>
      <c r="J266" s="30">
        <f t="shared" si="5"/>
        <v>68400</v>
      </c>
      <c r="K266" s="30">
        <f>MAIN_TABLE[[#This Row],[Sales (Before Tax)]]-MAIN_TABLE[[#This Row],[Discount]]</f>
        <v>68371.5</v>
      </c>
      <c r="L266" s="31">
        <f>VLOOKUP(MAIN_TABLE[[#This Row],[Product Code]],Prod_Master[[#All],[Product Code]:[PRICE]],3,)</f>
        <v>5524</v>
      </c>
      <c r="M266" s="32" t="str">
        <f>VLOOKUP(MAIN_TABLE[[#This Row],[Product Code]],Prod_Master[[#All],[Product Code]:[PRICE]],2,)</f>
        <v>Juice</v>
      </c>
      <c r="N266" s="32" t="str">
        <f>IF(ISBLANK(MAIN_TABLE[[#This Row],[GST Number]]),"No GST Number Available",VLOOKUP(LEFT(MAIN_TABLE[[#This Row],[GST Number]],2)*1,Table1[],2,))</f>
        <v>ARUNACHAL PRADESH</v>
      </c>
      <c r="O266" s="32">
        <f>IF(MAIN_TABLE[[#This Row],[Supplier State]]=MAIN_TABLE[[#This Row],[Destination State Name]],0,MAIN_TABLE[[#This Row],[Taxable Value]]*MAIN_TABLE[[#This Row],[GST Rate]])</f>
        <v>8204.58</v>
      </c>
      <c r="P266" s="32">
        <f>IF(MAIN_TABLE[[#This Row],[Supplier State]]&lt;&gt;MAIN_TABLE[[#This Row],[Destination State Name]],0,(MAIN_TABLE[[#This Row],[Taxable Value]]*MAIN_TABLE[[#This Row],[GST Rate]])/2)</f>
        <v>0</v>
      </c>
      <c r="Q266" s="32">
        <f>IF(MAIN_TABLE[[#This Row],[Supplier State]]&lt;&gt;MAIN_TABLE[[#This Row],[Destination State Name]],0,(MAIN_TABLE[[#This Row],[Taxable Value]]*MAIN_TABLE[[#This Row],[GST Rate]])/2)</f>
        <v>0</v>
      </c>
      <c r="R266" s="33">
        <f>SUM(MAIN_TABLE[[#This Row],[IGST]:[SGST]])</f>
        <v>8204.58</v>
      </c>
      <c r="S26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66" s="32" t="str">
        <f>IFERROR(VLOOKUP(MAIN_TABLE[[#This Row],[GST Number]],Backend!L:M,2,),"")</f>
        <v>APPARIO RETAIL PRIVATE LIMITED</v>
      </c>
    </row>
    <row r="267" spans="1:20" x14ac:dyDescent="0.3">
      <c r="A267" s="18" t="s">
        <v>8</v>
      </c>
      <c r="B267" s="1" t="s">
        <v>37</v>
      </c>
      <c r="C267" s="2">
        <v>1008</v>
      </c>
      <c r="D267" s="3">
        <v>44177</v>
      </c>
      <c r="E267" s="4" t="s">
        <v>10</v>
      </c>
      <c r="F267" s="1">
        <v>2487</v>
      </c>
      <c r="G267" s="5">
        <v>124.35000000000001</v>
      </c>
      <c r="H267" s="29">
        <f>VLOOKUP(MAIN_TABLE[[#This Row],[Product Code]],Prod_Master[[#All],[Product Code]:[PRICE]],4,)</f>
        <v>0.12</v>
      </c>
      <c r="I267" s="30">
        <f>VLOOKUP(MAIN_TABLE[[#This Row],[Product Code]],Prod_Master[[#All],[Product Code]:[PRICE]],5,)</f>
        <v>90</v>
      </c>
      <c r="J267" s="30">
        <f t="shared" si="5"/>
        <v>223830</v>
      </c>
      <c r="K267" s="30">
        <f>MAIN_TABLE[[#This Row],[Sales (Before Tax)]]-MAIN_TABLE[[#This Row],[Discount]]</f>
        <v>223705.65</v>
      </c>
      <c r="L267" s="31">
        <f>VLOOKUP(MAIN_TABLE[[#This Row],[Product Code]],Prod_Master[[#All],[Product Code]:[PRICE]],3,)</f>
        <v>4975</v>
      </c>
      <c r="M267" s="32" t="str">
        <f>VLOOKUP(MAIN_TABLE[[#This Row],[Product Code]],Prod_Master[[#All],[Product Code]:[PRICE]],2,)</f>
        <v>Soap</v>
      </c>
      <c r="N267" s="32" t="str">
        <f>IF(ISBLANK(MAIN_TABLE[[#This Row],[GST Number]]),"No GST Number Available",VLOOKUP(LEFT(MAIN_TABLE[[#This Row],[GST Number]],2)*1,Table1[],2,))</f>
        <v>MAHARASHTRA</v>
      </c>
      <c r="O267" s="32">
        <f>IF(MAIN_TABLE[[#This Row],[Supplier State]]=MAIN_TABLE[[#This Row],[Destination State Name]],0,MAIN_TABLE[[#This Row],[Taxable Value]]*MAIN_TABLE[[#This Row],[GST Rate]])</f>
        <v>26844.678</v>
      </c>
      <c r="P267" s="32">
        <f>IF(MAIN_TABLE[[#This Row],[Supplier State]]&lt;&gt;MAIN_TABLE[[#This Row],[Destination State Name]],0,(MAIN_TABLE[[#This Row],[Taxable Value]]*MAIN_TABLE[[#This Row],[GST Rate]])/2)</f>
        <v>0</v>
      </c>
      <c r="Q267" s="32">
        <f>IF(MAIN_TABLE[[#This Row],[Supplier State]]&lt;&gt;MAIN_TABLE[[#This Row],[Destination State Name]],0,(MAIN_TABLE[[#This Row],[Taxable Value]]*MAIN_TABLE[[#This Row],[GST Rate]])/2)</f>
        <v>0</v>
      </c>
      <c r="R267" s="33">
        <f>SUM(MAIN_TABLE[[#This Row],[IGST]:[SGST]])</f>
        <v>26844.678</v>
      </c>
      <c r="S26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67" s="32" t="str">
        <f>IFERROR(VLOOKUP(MAIN_TABLE[[#This Row],[GST Number]],Backend!L:M,2,),"")</f>
        <v>PARBIND PETSAFETY PRIVATE LIMITED</v>
      </c>
    </row>
    <row r="268" spans="1:20" x14ac:dyDescent="0.3">
      <c r="A268" s="18" t="s">
        <v>8</v>
      </c>
      <c r="B268" s="1" t="s">
        <v>38</v>
      </c>
      <c r="C268" s="2">
        <v>1210</v>
      </c>
      <c r="D268" s="3">
        <v>43863</v>
      </c>
      <c r="E268" s="4" t="s">
        <v>10</v>
      </c>
      <c r="F268" s="1">
        <v>1350</v>
      </c>
      <c r="G268" s="5">
        <v>67.5</v>
      </c>
      <c r="H268" s="29">
        <f>VLOOKUP(MAIN_TABLE[[#This Row],[Product Code]],Prod_Master[[#All],[Product Code]:[PRICE]],4,)</f>
        <v>0.12</v>
      </c>
      <c r="I268" s="30">
        <f>VLOOKUP(MAIN_TABLE[[#This Row],[Product Code]],Prod_Master[[#All],[Product Code]:[PRICE]],5,)</f>
        <v>120</v>
      </c>
      <c r="J268" s="30">
        <f t="shared" ref="J268:J331" si="6">(F268*I268)</f>
        <v>162000</v>
      </c>
      <c r="K268" s="30">
        <f>MAIN_TABLE[[#This Row],[Sales (Before Tax)]]-MAIN_TABLE[[#This Row],[Discount]]</f>
        <v>161932.5</v>
      </c>
      <c r="L268" s="31">
        <f>VLOOKUP(MAIN_TABLE[[#This Row],[Product Code]],Prod_Master[[#All],[Product Code]:[PRICE]],3,)</f>
        <v>5524</v>
      </c>
      <c r="M268" s="32" t="str">
        <f>VLOOKUP(MAIN_TABLE[[#This Row],[Product Code]],Prod_Master[[#All],[Product Code]:[PRICE]],2,)</f>
        <v>Juice</v>
      </c>
      <c r="N268" s="32" t="str">
        <f>IF(ISBLANK(MAIN_TABLE[[#This Row],[GST Number]]),"No GST Number Available",VLOOKUP(LEFT(MAIN_TABLE[[#This Row],[GST Number]],2)*1,Table1[],2,))</f>
        <v>SIKKIM</v>
      </c>
      <c r="O268" s="32">
        <f>IF(MAIN_TABLE[[#This Row],[Supplier State]]=MAIN_TABLE[[#This Row],[Destination State Name]],0,MAIN_TABLE[[#This Row],[Taxable Value]]*MAIN_TABLE[[#This Row],[GST Rate]])</f>
        <v>19431.899999999998</v>
      </c>
      <c r="P268" s="32">
        <f>IF(MAIN_TABLE[[#This Row],[Supplier State]]&lt;&gt;MAIN_TABLE[[#This Row],[Destination State Name]],0,(MAIN_TABLE[[#This Row],[Taxable Value]]*MAIN_TABLE[[#This Row],[GST Rate]])/2)</f>
        <v>0</v>
      </c>
      <c r="Q268" s="32">
        <f>IF(MAIN_TABLE[[#This Row],[Supplier State]]&lt;&gt;MAIN_TABLE[[#This Row],[Destination State Name]],0,(MAIN_TABLE[[#This Row],[Taxable Value]]*MAIN_TABLE[[#This Row],[GST Rate]])/2)</f>
        <v>0</v>
      </c>
      <c r="R268" s="33">
        <f>SUM(MAIN_TABLE[[#This Row],[IGST]:[SGST]])</f>
        <v>19431.899999999998</v>
      </c>
      <c r="S26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68" s="32" t="str">
        <f>IFERROR(VLOOKUP(MAIN_TABLE[[#This Row],[GST Number]],Backend!L:M,2,),"")</f>
        <v>KP ABRASIVES PRIVATE LIMITED</v>
      </c>
    </row>
    <row r="269" spans="1:20" x14ac:dyDescent="0.3">
      <c r="A269" s="18" t="s">
        <v>8</v>
      </c>
      <c r="B269" s="1" t="s">
        <v>39</v>
      </c>
      <c r="C269" s="2">
        <v>1004</v>
      </c>
      <c r="D269" s="3">
        <v>44051</v>
      </c>
      <c r="E269" s="4" t="s">
        <v>10</v>
      </c>
      <c r="F269" s="1">
        <v>552</v>
      </c>
      <c r="G269" s="5">
        <v>27.6</v>
      </c>
      <c r="H269" s="29">
        <f>VLOOKUP(MAIN_TABLE[[#This Row],[Product Code]],Prod_Master[[#All],[Product Code]:[PRICE]],4,)</f>
        <v>0.28000000000000003</v>
      </c>
      <c r="I269" s="30">
        <f>VLOOKUP(MAIN_TABLE[[#This Row],[Product Code]],Prod_Master[[#All],[Product Code]:[PRICE]],5,)</f>
        <v>80</v>
      </c>
      <c r="J269" s="30">
        <f t="shared" si="6"/>
        <v>44160</v>
      </c>
      <c r="K269" s="30">
        <f>MAIN_TABLE[[#This Row],[Sales (Before Tax)]]-MAIN_TABLE[[#This Row],[Discount]]</f>
        <v>44132.4</v>
      </c>
      <c r="L269" s="31">
        <f>VLOOKUP(MAIN_TABLE[[#This Row],[Product Code]],Prod_Master[[#All],[Product Code]:[PRICE]],3,)</f>
        <v>8462</v>
      </c>
      <c r="M269" s="32" t="str">
        <f>VLOOKUP(MAIN_TABLE[[#This Row],[Product Code]],Prod_Master[[#All],[Product Code]:[PRICE]],2,)</f>
        <v>Beverage</v>
      </c>
      <c r="N269" s="32" t="str">
        <f>IF(ISBLANK(MAIN_TABLE[[#This Row],[GST Number]]),"No GST Number Available",VLOOKUP(LEFT(MAIN_TABLE[[#This Row],[GST Number]],2)*1,Table1[],2,))</f>
        <v>WEST BENGAL</v>
      </c>
      <c r="O269" s="32">
        <f>IF(MAIN_TABLE[[#This Row],[Supplier State]]=MAIN_TABLE[[#This Row],[Destination State Name]],0,MAIN_TABLE[[#This Row],[Taxable Value]]*MAIN_TABLE[[#This Row],[GST Rate]])</f>
        <v>12357.072000000002</v>
      </c>
      <c r="P269" s="32">
        <f>IF(MAIN_TABLE[[#This Row],[Supplier State]]&lt;&gt;MAIN_TABLE[[#This Row],[Destination State Name]],0,(MAIN_TABLE[[#This Row],[Taxable Value]]*MAIN_TABLE[[#This Row],[GST Rate]])/2)</f>
        <v>0</v>
      </c>
      <c r="Q269" s="32">
        <f>IF(MAIN_TABLE[[#This Row],[Supplier State]]&lt;&gt;MAIN_TABLE[[#This Row],[Destination State Name]],0,(MAIN_TABLE[[#This Row],[Taxable Value]]*MAIN_TABLE[[#This Row],[GST Rate]])/2)</f>
        <v>0</v>
      </c>
      <c r="R269" s="33">
        <f>SUM(MAIN_TABLE[[#This Row],[IGST]:[SGST]])</f>
        <v>12357.072000000002</v>
      </c>
      <c r="S26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69" s="32" t="str">
        <f>IFERROR(VLOOKUP(MAIN_TABLE[[#This Row],[GST Number]],Backend!L:M,2,),"")</f>
        <v>KAILASH INTERNATIONAL</v>
      </c>
    </row>
    <row r="270" spans="1:20" x14ac:dyDescent="0.3">
      <c r="A270" s="18" t="s">
        <v>8</v>
      </c>
      <c r="B270" s="1" t="s">
        <v>40</v>
      </c>
      <c r="C270" s="2">
        <v>1008</v>
      </c>
      <c r="D270" s="3">
        <v>44114</v>
      </c>
      <c r="E270" s="4" t="s">
        <v>10</v>
      </c>
      <c r="F270" s="1">
        <v>1228</v>
      </c>
      <c r="G270" s="5">
        <v>61.400000000000006</v>
      </c>
      <c r="H270" s="29">
        <f>VLOOKUP(MAIN_TABLE[[#This Row],[Product Code]],Prod_Master[[#All],[Product Code]:[PRICE]],4,)</f>
        <v>0.12</v>
      </c>
      <c r="I270" s="30">
        <f>VLOOKUP(MAIN_TABLE[[#This Row],[Product Code]],Prod_Master[[#All],[Product Code]:[PRICE]],5,)</f>
        <v>90</v>
      </c>
      <c r="J270" s="30">
        <f t="shared" si="6"/>
        <v>110520</v>
      </c>
      <c r="K270" s="30">
        <f>MAIN_TABLE[[#This Row],[Sales (Before Tax)]]-MAIN_TABLE[[#This Row],[Discount]]</f>
        <v>110458.6</v>
      </c>
      <c r="L270" s="31">
        <f>VLOOKUP(MAIN_TABLE[[#This Row],[Product Code]],Prod_Master[[#All],[Product Code]:[PRICE]],3,)</f>
        <v>4975</v>
      </c>
      <c r="M270" s="32" t="str">
        <f>VLOOKUP(MAIN_TABLE[[#This Row],[Product Code]],Prod_Master[[#All],[Product Code]:[PRICE]],2,)</f>
        <v>Soap</v>
      </c>
      <c r="N270" s="32" t="str">
        <f>IF(ISBLANK(MAIN_TABLE[[#This Row],[GST Number]]),"No GST Number Available",VLOOKUP(LEFT(MAIN_TABLE[[#This Row],[GST Number]],2)*1,Table1[],2,))</f>
        <v>TRIPURA</v>
      </c>
      <c r="O270" s="32">
        <f>IF(MAIN_TABLE[[#This Row],[Supplier State]]=MAIN_TABLE[[#This Row],[Destination State Name]],0,MAIN_TABLE[[#This Row],[Taxable Value]]*MAIN_TABLE[[#This Row],[GST Rate]])</f>
        <v>13255.032000000001</v>
      </c>
      <c r="P270" s="32">
        <f>IF(MAIN_TABLE[[#This Row],[Supplier State]]&lt;&gt;MAIN_TABLE[[#This Row],[Destination State Name]],0,(MAIN_TABLE[[#This Row],[Taxable Value]]*MAIN_TABLE[[#This Row],[GST Rate]])/2)</f>
        <v>0</v>
      </c>
      <c r="Q270" s="32">
        <f>IF(MAIN_TABLE[[#This Row],[Supplier State]]&lt;&gt;MAIN_TABLE[[#This Row],[Destination State Name]],0,(MAIN_TABLE[[#This Row],[Taxable Value]]*MAIN_TABLE[[#This Row],[GST Rate]])/2)</f>
        <v>0</v>
      </c>
      <c r="R270" s="33">
        <f>SUM(MAIN_TABLE[[#This Row],[IGST]:[SGST]])</f>
        <v>13255.032000000001</v>
      </c>
      <c r="S27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70" s="32" t="str">
        <f>IFERROR(VLOOKUP(MAIN_TABLE[[#This Row],[GST Number]],Backend!L:M,2,),"")</f>
        <v>KAMAL MOBILE</v>
      </c>
    </row>
    <row r="271" spans="1:20" x14ac:dyDescent="0.3">
      <c r="A271" s="18" t="s">
        <v>8</v>
      </c>
      <c r="B271" s="1" t="s">
        <v>41</v>
      </c>
      <c r="C271" s="2">
        <v>1310</v>
      </c>
      <c r="D271" s="3">
        <v>44177</v>
      </c>
      <c r="E271" s="4" t="s">
        <v>10</v>
      </c>
      <c r="F271" s="1">
        <v>1250</v>
      </c>
      <c r="G271" s="5">
        <v>62.5</v>
      </c>
      <c r="H271" s="29">
        <f>VLOOKUP(MAIN_TABLE[[#This Row],[Product Code]],Prod_Master[[#All],[Product Code]:[PRICE]],4,)</f>
        <v>0.12</v>
      </c>
      <c r="I271" s="30">
        <f>VLOOKUP(MAIN_TABLE[[#This Row],[Product Code]],Prod_Master[[#All],[Product Code]:[PRICE]],5,)</f>
        <v>140</v>
      </c>
      <c r="J271" s="30">
        <f t="shared" si="6"/>
        <v>175000</v>
      </c>
      <c r="K271" s="30">
        <f>MAIN_TABLE[[#This Row],[Sales (Before Tax)]]-MAIN_TABLE[[#This Row],[Discount]]</f>
        <v>174937.5</v>
      </c>
      <c r="L271" s="31">
        <f>VLOOKUP(MAIN_TABLE[[#This Row],[Product Code]],Prod_Master[[#All],[Product Code]:[PRICE]],3,)</f>
        <v>5632</v>
      </c>
      <c r="M271" s="32" t="str">
        <f>VLOOKUP(MAIN_TABLE[[#This Row],[Product Code]],Prod_Master[[#All],[Product Code]:[PRICE]],2,)</f>
        <v>Shampoo</v>
      </c>
      <c r="N271" s="32" t="str">
        <f>IF(ISBLANK(MAIN_TABLE[[#This Row],[GST Number]]),"No GST Number Available",VLOOKUP(LEFT(MAIN_TABLE[[#This Row],[GST Number]],2)*1,Table1[],2,))</f>
        <v>MEGHLAYA</v>
      </c>
      <c r="O271" s="32">
        <f>IF(MAIN_TABLE[[#This Row],[Supplier State]]=MAIN_TABLE[[#This Row],[Destination State Name]],0,MAIN_TABLE[[#This Row],[Taxable Value]]*MAIN_TABLE[[#This Row],[GST Rate]])</f>
        <v>20992.5</v>
      </c>
      <c r="P271" s="32">
        <f>IF(MAIN_TABLE[[#This Row],[Supplier State]]&lt;&gt;MAIN_TABLE[[#This Row],[Destination State Name]],0,(MAIN_TABLE[[#This Row],[Taxable Value]]*MAIN_TABLE[[#This Row],[GST Rate]])/2)</f>
        <v>0</v>
      </c>
      <c r="Q271" s="32">
        <f>IF(MAIN_TABLE[[#This Row],[Supplier State]]&lt;&gt;MAIN_TABLE[[#This Row],[Destination State Name]],0,(MAIN_TABLE[[#This Row],[Taxable Value]]*MAIN_TABLE[[#This Row],[GST Rate]])/2)</f>
        <v>0</v>
      </c>
      <c r="R271" s="33">
        <f>SUM(MAIN_TABLE[[#This Row],[IGST]:[SGST]])</f>
        <v>20992.5</v>
      </c>
      <c r="S27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71" s="32" t="str">
        <f>IFERROR(VLOOKUP(MAIN_TABLE[[#This Row],[GST Number]],Backend!L:M,2,),"")</f>
        <v>SHIV SHAKTI TRADING COMPANY</v>
      </c>
    </row>
    <row r="272" spans="1:20" x14ac:dyDescent="0.3">
      <c r="A272" s="18" t="s">
        <v>8</v>
      </c>
      <c r="B272" s="1" t="s">
        <v>42</v>
      </c>
      <c r="C272" s="2">
        <v>1210</v>
      </c>
      <c r="D272" s="3">
        <v>43925</v>
      </c>
      <c r="E272" s="4" t="s">
        <v>10</v>
      </c>
      <c r="F272" s="1">
        <v>3801</v>
      </c>
      <c r="G272" s="5">
        <v>190.05</v>
      </c>
      <c r="H272" s="29">
        <f>VLOOKUP(MAIN_TABLE[[#This Row],[Product Code]],Prod_Master[[#All],[Product Code]:[PRICE]],4,)</f>
        <v>0.12</v>
      </c>
      <c r="I272" s="30">
        <f>VLOOKUP(MAIN_TABLE[[#This Row],[Product Code]],Prod_Master[[#All],[Product Code]:[PRICE]],5,)</f>
        <v>120</v>
      </c>
      <c r="J272" s="30">
        <f t="shared" si="6"/>
        <v>456120</v>
      </c>
      <c r="K272" s="30">
        <f>MAIN_TABLE[[#This Row],[Sales (Before Tax)]]-MAIN_TABLE[[#This Row],[Discount]]</f>
        <v>455929.95</v>
      </c>
      <c r="L272" s="31">
        <f>VLOOKUP(MAIN_TABLE[[#This Row],[Product Code]],Prod_Master[[#All],[Product Code]:[PRICE]],3,)</f>
        <v>5524</v>
      </c>
      <c r="M272" s="32" t="str">
        <f>VLOOKUP(MAIN_TABLE[[#This Row],[Product Code]],Prod_Master[[#All],[Product Code]:[PRICE]],2,)</f>
        <v>Juice</v>
      </c>
      <c r="N272" s="32" t="str">
        <f>IF(ISBLANK(MAIN_TABLE[[#This Row],[GST Number]]),"No GST Number Available",VLOOKUP(LEFT(MAIN_TABLE[[#This Row],[GST Number]],2)*1,Table1[],2,))</f>
        <v>WEST BENGAL</v>
      </c>
      <c r="O272" s="32">
        <f>IF(MAIN_TABLE[[#This Row],[Supplier State]]=MAIN_TABLE[[#This Row],[Destination State Name]],0,MAIN_TABLE[[#This Row],[Taxable Value]]*MAIN_TABLE[[#This Row],[GST Rate]])</f>
        <v>54711.593999999997</v>
      </c>
      <c r="P272" s="32">
        <f>IF(MAIN_TABLE[[#This Row],[Supplier State]]&lt;&gt;MAIN_TABLE[[#This Row],[Destination State Name]],0,(MAIN_TABLE[[#This Row],[Taxable Value]]*MAIN_TABLE[[#This Row],[GST Rate]])/2)</f>
        <v>0</v>
      </c>
      <c r="Q272" s="32">
        <f>IF(MAIN_TABLE[[#This Row],[Supplier State]]&lt;&gt;MAIN_TABLE[[#This Row],[Destination State Name]],0,(MAIN_TABLE[[#This Row],[Taxable Value]]*MAIN_TABLE[[#This Row],[GST Rate]])/2)</f>
        <v>0</v>
      </c>
      <c r="R272" s="33">
        <f>SUM(MAIN_TABLE[[#This Row],[IGST]:[SGST]])</f>
        <v>54711.593999999997</v>
      </c>
      <c r="S27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72" s="32" t="str">
        <f>IFERROR(VLOOKUP(MAIN_TABLE[[#This Row],[GST Number]],Backend!L:M,2,),"")</f>
        <v>JUPION ELECTRIC PRIVATE LIMITED</v>
      </c>
    </row>
    <row r="273" spans="1:20" x14ac:dyDescent="0.3">
      <c r="A273" s="18" t="s">
        <v>8</v>
      </c>
      <c r="B273" s="1" t="s">
        <v>43</v>
      </c>
      <c r="C273" s="2">
        <v>1310</v>
      </c>
      <c r="D273" s="3">
        <v>43831</v>
      </c>
      <c r="E273" s="4" t="s">
        <v>10</v>
      </c>
      <c r="F273" s="1">
        <v>1117.5</v>
      </c>
      <c r="G273" s="5">
        <v>55.875</v>
      </c>
      <c r="H273" s="29">
        <f>VLOOKUP(MAIN_TABLE[[#This Row],[Product Code]],Prod_Master[[#All],[Product Code]:[PRICE]],4,)</f>
        <v>0.12</v>
      </c>
      <c r="I273" s="30">
        <f>VLOOKUP(MAIN_TABLE[[#This Row],[Product Code]],Prod_Master[[#All],[Product Code]:[PRICE]],5,)</f>
        <v>140</v>
      </c>
      <c r="J273" s="30">
        <f t="shared" si="6"/>
        <v>156450</v>
      </c>
      <c r="K273" s="30">
        <f>MAIN_TABLE[[#This Row],[Sales (Before Tax)]]-MAIN_TABLE[[#This Row],[Discount]]</f>
        <v>156394.125</v>
      </c>
      <c r="L273" s="31">
        <f>VLOOKUP(MAIN_TABLE[[#This Row],[Product Code]],Prod_Master[[#All],[Product Code]:[PRICE]],3,)</f>
        <v>5632</v>
      </c>
      <c r="M273" s="32" t="str">
        <f>VLOOKUP(MAIN_TABLE[[#This Row],[Product Code]],Prod_Master[[#All],[Product Code]:[PRICE]],2,)</f>
        <v>Shampoo</v>
      </c>
      <c r="N273" s="32" t="str">
        <f>IF(ISBLANK(MAIN_TABLE[[#This Row],[GST Number]]),"No GST Number Available",VLOOKUP(LEFT(MAIN_TABLE[[#This Row],[GST Number]],2)*1,Table1[],2,))</f>
        <v>CHATTISGARH</v>
      </c>
      <c r="O273" s="32">
        <f>IF(MAIN_TABLE[[#This Row],[Supplier State]]=MAIN_TABLE[[#This Row],[Destination State Name]],0,MAIN_TABLE[[#This Row],[Taxable Value]]*MAIN_TABLE[[#This Row],[GST Rate]])</f>
        <v>18767.294999999998</v>
      </c>
      <c r="P273" s="32">
        <f>IF(MAIN_TABLE[[#This Row],[Supplier State]]&lt;&gt;MAIN_TABLE[[#This Row],[Destination State Name]],0,(MAIN_TABLE[[#This Row],[Taxable Value]]*MAIN_TABLE[[#This Row],[GST Rate]])/2)</f>
        <v>0</v>
      </c>
      <c r="Q273" s="32">
        <f>IF(MAIN_TABLE[[#This Row],[Supplier State]]&lt;&gt;MAIN_TABLE[[#This Row],[Destination State Name]],0,(MAIN_TABLE[[#This Row],[Taxable Value]]*MAIN_TABLE[[#This Row],[GST Rate]])/2)</f>
        <v>0</v>
      </c>
      <c r="R273" s="33">
        <f>SUM(MAIN_TABLE[[#This Row],[IGST]:[SGST]])</f>
        <v>18767.294999999998</v>
      </c>
      <c r="S27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73" s="32" t="str">
        <f>IFERROR(VLOOKUP(MAIN_TABLE[[#This Row],[GST Number]],Backend!L:M,2,),"")</f>
        <v>Alpha Instrumentation and Allied Services</v>
      </c>
    </row>
    <row r="274" spans="1:20" x14ac:dyDescent="0.3">
      <c r="A274" s="18" t="s">
        <v>8</v>
      </c>
      <c r="B274" s="1" t="s">
        <v>44</v>
      </c>
      <c r="C274" s="2">
        <v>1310</v>
      </c>
      <c r="D274" s="3">
        <v>43988</v>
      </c>
      <c r="E274" s="4" t="s">
        <v>10</v>
      </c>
      <c r="F274" s="1">
        <v>2844</v>
      </c>
      <c r="G274" s="5">
        <v>142.20000000000002</v>
      </c>
      <c r="H274" s="29">
        <f>VLOOKUP(MAIN_TABLE[[#This Row],[Product Code]],Prod_Master[[#All],[Product Code]:[PRICE]],4,)</f>
        <v>0.12</v>
      </c>
      <c r="I274" s="30">
        <f>VLOOKUP(MAIN_TABLE[[#This Row],[Product Code]],Prod_Master[[#All],[Product Code]:[PRICE]],5,)</f>
        <v>140</v>
      </c>
      <c r="J274" s="30">
        <f t="shared" si="6"/>
        <v>398160</v>
      </c>
      <c r="K274" s="30">
        <f>MAIN_TABLE[[#This Row],[Sales (Before Tax)]]-MAIN_TABLE[[#This Row],[Discount]]</f>
        <v>398017.8</v>
      </c>
      <c r="L274" s="31">
        <f>VLOOKUP(MAIN_TABLE[[#This Row],[Product Code]],Prod_Master[[#All],[Product Code]:[PRICE]],3,)</f>
        <v>5632</v>
      </c>
      <c r="M274" s="32" t="str">
        <f>VLOOKUP(MAIN_TABLE[[#This Row],[Product Code]],Prod_Master[[#All],[Product Code]:[PRICE]],2,)</f>
        <v>Shampoo</v>
      </c>
      <c r="N274" s="32" t="str">
        <f>IF(ISBLANK(MAIN_TABLE[[#This Row],[GST Number]]),"No GST Number Available",VLOOKUP(LEFT(MAIN_TABLE[[#This Row],[GST Number]],2)*1,Table1[],2,))</f>
        <v>WEST BENGAL</v>
      </c>
      <c r="O274" s="32">
        <f>IF(MAIN_TABLE[[#This Row],[Supplier State]]=MAIN_TABLE[[#This Row],[Destination State Name]],0,MAIN_TABLE[[#This Row],[Taxable Value]]*MAIN_TABLE[[#This Row],[GST Rate]])</f>
        <v>47762.135999999999</v>
      </c>
      <c r="P274" s="32">
        <f>IF(MAIN_TABLE[[#This Row],[Supplier State]]&lt;&gt;MAIN_TABLE[[#This Row],[Destination State Name]],0,(MAIN_TABLE[[#This Row],[Taxable Value]]*MAIN_TABLE[[#This Row],[GST Rate]])/2)</f>
        <v>0</v>
      </c>
      <c r="Q274" s="32">
        <f>IF(MAIN_TABLE[[#This Row],[Supplier State]]&lt;&gt;MAIN_TABLE[[#This Row],[Destination State Name]],0,(MAIN_TABLE[[#This Row],[Taxable Value]]*MAIN_TABLE[[#This Row],[GST Rate]])/2)</f>
        <v>0</v>
      </c>
      <c r="R274" s="33">
        <f>SUM(MAIN_TABLE[[#This Row],[IGST]:[SGST]])</f>
        <v>47762.135999999999</v>
      </c>
      <c r="S27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74" s="32" t="str">
        <f>IFERROR(VLOOKUP(MAIN_TABLE[[#This Row],[GST Number]],Backend!L:M,2,),"")</f>
        <v>A.S. MECHANICAL SYSTEMS PVT. LTD.</v>
      </c>
    </row>
    <row r="275" spans="1:20" x14ac:dyDescent="0.3">
      <c r="A275" s="18" t="s">
        <v>8</v>
      </c>
      <c r="B275" s="1" t="s">
        <v>45</v>
      </c>
      <c r="C275" s="2">
        <v>1310</v>
      </c>
      <c r="D275" s="3">
        <v>44083</v>
      </c>
      <c r="E275" s="4" t="s">
        <v>10</v>
      </c>
      <c r="F275" s="1">
        <v>562</v>
      </c>
      <c r="G275" s="5">
        <v>28.1</v>
      </c>
      <c r="H275" s="29">
        <f>VLOOKUP(MAIN_TABLE[[#This Row],[Product Code]],Prod_Master[[#All],[Product Code]:[PRICE]],4,)</f>
        <v>0.12</v>
      </c>
      <c r="I275" s="30">
        <f>VLOOKUP(MAIN_TABLE[[#This Row],[Product Code]],Prod_Master[[#All],[Product Code]:[PRICE]],5,)</f>
        <v>140</v>
      </c>
      <c r="J275" s="30">
        <f t="shared" si="6"/>
        <v>78680</v>
      </c>
      <c r="K275" s="30">
        <f>MAIN_TABLE[[#This Row],[Sales (Before Tax)]]-MAIN_TABLE[[#This Row],[Discount]]</f>
        <v>78651.899999999994</v>
      </c>
      <c r="L275" s="31">
        <f>VLOOKUP(MAIN_TABLE[[#This Row],[Product Code]],Prod_Master[[#All],[Product Code]:[PRICE]],3,)</f>
        <v>5632</v>
      </c>
      <c r="M275" s="32" t="str">
        <f>VLOOKUP(MAIN_TABLE[[#This Row],[Product Code]],Prod_Master[[#All],[Product Code]:[PRICE]],2,)</f>
        <v>Shampoo</v>
      </c>
      <c r="N275" s="32" t="str">
        <f>IF(ISBLANK(MAIN_TABLE[[#This Row],[GST Number]]),"No GST Number Available",VLOOKUP(LEFT(MAIN_TABLE[[#This Row],[GST Number]],2)*1,Table1[],2,))</f>
        <v>MAHARASHTRA</v>
      </c>
      <c r="O275" s="32">
        <f>IF(MAIN_TABLE[[#This Row],[Supplier State]]=MAIN_TABLE[[#This Row],[Destination State Name]],0,MAIN_TABLE[[#This Row],[Taxable Value]]*MAIN_TABLE[[#This Row],[GST Rate]])</f>
        <v>9438.2279999999992</v>
      </c>
      <c r="P275" s="32">
        <f>IF(MAIN_TABLE[[#This Row],[Supplier State]]&lt;&gt;MAIN_TABLE[[#This Row],[Destination State Name]],0,(MAIN_TABLE[[#This Row],[Taxable Value]]*MAIN_TABLE[[#This Row],[GST Rate]])/2)</f>
        <v>0</v>
      </c>
      <c r="Q275" s="32">
        <f>IF(MAIN_TABLE[[#This Row],[Supplier State]]&lt;&gt;MAIN_TABLE[[#This Row],[Destination State Name]],0,(MAIN_TABLE[[#This Row],[Taxable Value]]*MAIN_TABLE[[#This Row],[GST Rate]])/2)</f>
        <v>0</v>
      </c>
      <c r="R275" s="33">
        <f>SUM(MAIN_TABLE[[#This Row],[IGST]:[SGST]])</f>
        <v>9438.2279999999992</v>
      </c>
      <c r="S27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75" s="32" t="str">
        <f>IFERROR(VLOOKUP(MAIN_TABLE[[#This Row],[GST Number]],Backend!L:M,2,),"")</f>
        <v>BBC TECH ASSOCIATES</v>
      </c>
    </row>
    <row r="276" spans="1:20" x14ac:dyDescent="0.3">
      <c r="A276" s="18" t="s">
        <v>8</v>
      </c>
      <c r="B276" s="1" t="s">
        <v>46</v>
      </c>
      <c r="C276" s="2">
        <v>1008</v>
      </c>
      <c r="D276" s="3">
        <v>44114</v>
      </c>
      <c r="E276" s="4" t="s">
        <v>10</v>
      </c>
      <c r="F276" s="1">
        <v>2299</v>
      </c>
      <c r="G276" s="5">
        <v>114.95</v>
      </c>
      <c r="H276" s="29">
        <f>VLOOKUP(MAIN_TABLE[[#This Row],[Product Code]],Prod_Master[[#All],[Product Code]:[PRICE]],4,)</f>
        <v>0.12</v>
      </c>
      <c r="I276" s="30">
        <f>VLOOKUP(MAIN_TABLE[[#This Row],[Product Code]],Prod_Master[[#All],[Product Code]:[PRICE]],5,)</f>
        <v>90</v>
      </c>
      <c r="J276" s="30">
        <f t="shared" si="6"/>
        <v>206910</v>
      </c>
      <c r="K276" s="30">
        <f>MAIN_TABLE[[#This Row],[Sales (Before Tax)]]-MAIN_TABLE[[#This Row],[Discount]]</f>
        <v>206795.05</v>
      </c>
      <c r="L276" s="31">
        <f>VLOOKUP(MAIN_TABLE[[#This Row],[Product Code]],Prod_Master[[#All],[Product Code]:[PRICE]],3,)</f>
        <v>4975</v>
      </c>
      <c r="M276" s="32" t="str">
        <f>VLOOKUP(MAIN_TABLE[[#This Row],[Product Code]],Prod_Master[[#All],[Product Code]:[PRICE]],2,)</f>
        <v>Soap</v>
      </c>
      <c r="N276" s="32" t="str">
        <f>IF(ISBLANK(MAIN_TABLE[[#This Row],[GST Number]]),"No GST Number Available",VLOOKUP(LEFT(MAIN_TABLE[[#This Row],[GST Number]],2)*1,Table1[],2,))</f>
        <v>GUJARAT</v>
      </c>
      <c r="O276" s="32">
        <f>IF(MAIN_TABLE[[#This Row],[Supplier State]]=MAIN_TABLE[[#This Row],[Destination State Name]],0,MAIN_TABLE[[#This Row],[Taxable Value]]*MAIN_TABLE[[#This Row],[GST Rate]])</f>
        <v>24815.405999999999</v>
      </c>
      <c r="P276" s="32">
        <f>IF(MAIN_TABLE[[#This Row],[Supplier State]]&lt;&gt;MAIN_TABLE[[#This Row],[Destination State Name]],0,(MAIN_TABLE[[#This Row],[Taxable Value]]*MAIN_TABLE[[#This Row],[GST Rate]])/2)</f>
        <v>0</v>
      </c>
      <c r="Q276" s="32">
        <f>IF(MAIN_TABLE[[#This Row],[Supplier State]]&lt;&gt;MAIN_TABLE[[#This Row],[Destination State Name]],0,(MAIN_TABLE[[#This Row],[Taxable Value]]*MAIN_TABLE[[#This Row],[GST Rate]])/2)</f>
        <v>0</v>
      </c>
      <c r="R276" s="33">
        <f>SUM(MAIN_TABLE[[#This Row],[IGST]:[SGST]])</f>
        <v>24815.405999999999</v>
      </c>
      <c r="S27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76" s="32" t="str">
        <f>IFERROR(VLOOKUP(MAIN_TABLE[[#This Row],[GST Number]],Backend!L:M,2,),"")</f>
        <v>M/S SAVEX TECHNOLOGIES PVT. LTD.</v>
      </c>
    </row>
    <row r="277" spans="1:20" x14ac:dyDescent="0.3">
      <c r="A277" s="18" t="s">
        <v>8</v>
      </c>
      <c r="B277" s="1" t="s">
        <v>47</v>
      </c>
      <c r="C277" s="2">
        <v>1001</v>
      </c>
      <c r="D277" s="3">
        <v>44146</v>
      </c>
      <c r="E277" s="4" t="s">
        <v>10</v>
      </c>
      <c r="F277" s="1">
        <v>2030</v>
      </c>
      <c r="G277" s="5">
        <v>101.5</v>
      </c>
      <c r="H277" s="29">
        <f>VLOOKUP(MAIN_TABLE[[#This Row],[Product Code]],Prod_Master[[#All],[Product Code]:[PRICE]],4,)</f>
        <v>0.12</v>
      </c>
      <c r="I277" s="30">
        <f>VLOOKUP(MAIN_TABLE[[#This Row],[Product Code]],Prod_Master[[#All],[Product Code]:[PRICE]],5,)</f>
        <v>45</v>
      </c>
      <c r="J277" s="30">
        <f t="shared" si="6"/>
        <v>91350</v>
      </c>
      <c r="K277" s="30">
        <f>MAIN_TABLE[[#This Row],[Sales (Before Tax)]]-MAIN_TABLE[[#This Row],[Discount]]</f>
        <v>91248.5</v>
      </c>
      <c r="L277" s="31">
        <f>VLOOKUP(MAIN_TABLE[[#This Row],[Product Code]],Prod_Master[[#All],[Product Code]:[PRICE]],3,)</f>
        <v>5542</v>
      </c>
      <c r="M277" s="32" t="str">
        <f>VLOOKUP(MAIN_TABLE[[#This Row],[Product Code]],Prod_Master[[#All],[Product Code]:[PRICE]],2,)</f>
        <v>Oil</v>
      </c>
      <c r="N277" s="32" t="str">
        <f>IF(ISBLANK(MAIN_TABLE[[#This Row],[GST Number]]),"No GST Number Available",VLOOKUP(LEFT(MAIN_TABLE[[#This Row],[GST Number]],2)*1,Table1[],2,))</f>
        <v>WEST BENGAL</v>
      </c>
      <c r="O277" s="32">
        <f>IF(MAIN_TABLE[[#This Row],[Supplier State]]=MAIN_TABLE[[#This Row],[Destination State Name]],0,MAIN_TABLE[[#This Row],[Taxable Value]]*MAIN_TABLE[[#This Row],[GST Rate]])</f>
        <v>10949.82</v>
      </c>
      <c r="P277" s="32">
        <f>IF(MAIN_TABLE[[#This Row],[Supplier State]]&lt;&gt;MAIN_TABLE[[#This Row],[Destination State Name]],0,(MAIN_TABLE[[#This Row],[Taxable Value]]*MAIN_TABLE[[#This Row],[GST Rate]])/2)</f>
        <v>0</v>
      </c>
      <c r="Q277" s="32">
        <f>IF(MAIN_TABLE[[#This Row],[Supplier State]]&lt;&gt;MAIN_TABLE[[#This Row],[Destination State Name]],0,(MAIN_TABLE[[#This Row],[Taxable Value]]*MAIN_TABLE[[#This Row],[GST Rate]])/2)</f>
        <v>0</v>
      </c>
      <c r="R277" s="33">
        <f>SUM(MAIN_TABLE[[#This Row],[IGST]:[SGST]])</f>
        <v>10949.82</v>
      </c>
      <c r="S27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77" s="32" t="str">
        <f>IFERROR(VLOOKUP(MAIN_TABLE[[#This Row],[GST Number]],Backend!L:M,2,),"")</f>
        <v>EVERSHINE PAINTS AND CHEMICAL INDS</v>
      </c>
    </row>
    <row r="278" spans="1:20" x14ac:dyDescent="0.3">
      <c r="A278" s="18" t="s">
        <v>8</v>
      </c>
      <c r="B278" s="1" t="s">
        <v>48</v>
      </c>
      <c r="C278" s="2">
        <v>1210</v>
      </c>
      <c r="D278" s="3">
        <v>44146</v>
      </c>
      <c r="E278" s="4" t="s">
        <v>20</v>
      </c>
      <c r="F278" s="1">
        <v>263</v>
      </c>
      <c r="G278" s="5">
        <v>13.15</v>
      </c>
      <c r="H278" s="29">
        <f>VLOOKUP(MAIN_TABLE[[#This Row],[Product Code]],Prod_Master[[#All],[Product Code]:[PRICE]],4,)</f>
        <v>0.12</v>
      </c>
      <c r="I278" s="30">
        <f>VLOOKUP(MAIN_TABLE[[#This Row],[Product Code]],Prod_Master[[#All],[Product Code]:[PRICE]],5,)</f>
        <v>120</v>
      </c>
      <c r="J278" s="30">
        <f t="shared" si="6"/>
        <v>31560</v>
      </c>
      <c r="K278" s="30">
        <f>MAIN_TABLE[[#This Row],[Sales (Before Tax)]]-MAIN_TABLE[[#This Row],[Discount]]</f>
        <v>31546.85</v>
      </c>
      <c r="L278" s="31">
        <f>VLOOKUP(MAIN_TABLE[[#This Row],[Product Code]],Prod_Master[[#All],[Product Code]:[PRICE]],3,)</f>
        <v>5524</v>
      </c>
      <c r="M278" s="32" t="str">
        <f>VLOOKUP(MAIN_TABLE[[#This Row],[Product Code]],Prod_Master[[#All],[Product Code]:[PRICE]],2,)</f>
        <v>Juice</v>
      </c>
      <c r="N278" s="32" t="str">
        <f>IF(ISBLANK(MAIN_TABLE[[#This Row],[GST Number]]),"No GST Number Available",VLOOKUP(LEFT(MAIN_TABLE[[#This Row],[GST Number]],2)*1,Table1[],2,))</f>
        <v>MANIPUR</v>
      </c>
      <c r="O278" s="32">
        <f>IF(MAIN_TABLE[[#This Row],[Supplier State]]=MAIN_TABLE[[#This Row],[Destination State Name]],0,MAIN_TABLE[[#This Row],[Taxable Value]]*MAIN_TABLE[[#This Row],[GST Rate]])</f>
        <v>3785.6219999999998</v>
      </c>
      <c r="P278" s="32">
        <f>IF(MAIN_TABLE[[#This Row],[Supplier State]]&lt;&gt;MAIN_TABLE[[#This Row],[Destination State Name]],0,(MAIN_TABLE[[#This Row],[Taxable Value]]*MAIN_TABLE[[#This Row],[GST Rate]])/2)</f>
        <v>0</v>
      </c>
      <c r="Q278" s="32">
        <f>IF(MAIN_TABLE[[#This Row],[Supplier State]]&lt;&gt;MAIN_TABLE[[#This Row],[Destination State Name]],0,(MAIN_TABLE[[#This Row],[Taxable Value]]*MAIN_TABLE[[#This Row],[GST Rate]])/2)</f>
        <v>0</v>
      </c>
      <c r="R278" s="33">
        <f>SUM(MAIN_TABLE[[#This Row],[IGST]:[SGST]])</f>
        <v>3785.6219999999998</v>
      </c>
      <c r="S278" s="32" t="str">
        <f>IF(MAIN_TABLE[[#This Row],[Doc Type]]="Credit Note","Table 9A",IF(AND(MAIN_TABLE[[#This Row],[Doc Type]]="Invoice",MAIN_TABLE[[#This Row],[GST Number]]&lt;&gt;""),"Table 4A -B2B","Table 5A-B2C"))</f>
        <v>Table 9A</v>
      </c>
      <c r="T278" s="32" t="str">
        <f>IFERROR(VLOOKUP(MAIN_TABLE[[#This Row],[GST Number]],Backend!L:M,2,),"")</f>
        <v>PANKAJ ELECTRICALS</v>
      </c>
    </row>
    <row r="279" spans="1:20" x14ac:dyDescent="0.3">
      <c r="A279" s="18" t="s">
        <v>8</v>
      </c>
      <c r="B279" s="1" t="s">
        <v>49</v>
      </c>
      <c r="C279" s="2">
        <v>1008</v>
      </c>
      <c r="D279" s="3">
        <v>44177</v>
      </c>
      <c r="E279" s="4" t="s">
        <v>10</v>
      </c>
      <c r="F279" s="1">
        <v>887</v>
      </c>
      <c r="G279" s="5">
        <v>44.35</v>
      </c>
      <c r="H279" s="29">
        <f>VLOOKUP(MAIN_TABLE[[#This Row],[Product Code]],Prod_Master[[#All],[Product Code]:[PRICE]],4,)</f>
        <v>0.12</v>
      </c>
      <c r="I279" s="30">
        <f>VLOOKUP(MAIN_TABLE[[#This Row],[Product Code]],Prod_Master[[#All],[Product Code]:[PRICE]],5,)</f>
        <v>90</v>
      </c>
      <c r="J279" s="30">
        <f t="shared" si="6"/>
        <v>79830</v>
      </c>
      <c r="K279" s="30">
        <f>MAIN_TABLE[[#This Row],[Sales (Before Tax)]]-MAIN_TABLE[[#This Row],[Discount]]</f>
        <v>79785.649999999994</v>
      </c>
      <c r="L279" s="31">
        <f>VLOOKUP(MAIN_TABLE[[#This Row],[Product Code]],Prod_Master[[#All],[Product Code]:[PRICE]],3,)</f>
        <v>4975</v>
      </c>
      <c r="M279" s="32" t="str">
        <f>VLOOKUP(MAIN_TABLE[[#This Row],[Product Code]],Prod_Master[[#All],[Product Code]:[PRICE]],2,)</f>
        <v>Soap</v>
      </c>
      <c r="N279" s="32" t="str">
        <f>IF(ISBLANK(MAIN_TABLE[[#This Row],[GST Number]]),"No GST Number Available",VLOOKUP(LEFT(MAIN_TABLE[[#This Row],[GST Number]],2)*1,Table1[],2,))</f>
        <v>ARUNACHAL PRADESH</v>
      </c>
      <c r="O279" s="32">
        <f>IF(MAIN_TABLE[[#This Row],[Supplier State]]=MAIN_TABLE[[#This Row],[Destination State Name]],0,MAIN_TABLE[[#This Row],[Taxable Value]]*MAIN_TABLE[[#This Row],[GST Rate]])</f>
        <v>9574.2779999999984</v>
      </c>
      <c r="P279" s="32">
        <f>IF(MAIN_TABLE[[#This Row],[Supplier State]]&lt;&gt;MAIN_TABLE[[#This Row],[Destination State Name]],0,(MAIN_TABLE[[#This Row],[Taxable Value]]*MAIN_TABLE[[#This Row],[GST Rate]])/2)</f>
        <v>0</v>
      </c>
      <c r="Q279" s="32">
        <f>IF(MAIN_TABLE[[#This Row],[Supplier State]]&lt;&gt;MAIN_TABLE[[#This Row],[Destination State Name]],0,(MAIN_TABLE[[#This Row],[Taxable Value]]*MAIN_TABLE[[#This Row],[GST Rate]])/2)</f>
        <v>0</v>
      </c>
      <c r="R279" s="33">
        <f>SUM(MAIN_TABLE[[#This Row],[IGST]:[SGST]])</f>
        <v>9574.2779999999984</v>
      </c>
      <c r="S27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79" s="32" t="str">
        <f>IFERROR(VLOOKUP(MAIN_TABLE[[#This Row],[GST Number]],Backend!L:M,2,),"")</f>
        <v>Konde Products and Services Private Limited</v>
      </c>
    </row>
    <row r="280" spans="1:20" x14ac:dyDescent="0.3">
      <c r="A280" s="18" t="s">
        <v>8</v>
      </c>
      <c r="B280" s="1" t="s">
        <v>50</v>
      </c>
      <c r="C280" s="2">
        <v>1004</v>
      </c>
      <c r="D280" s="3">
        <v>43925</v>
      </c>
      <c r="E280" s="4" t="s">
        <v>10</v>
      </c>
      <c r="F280" s="1">
        <v>980</v>
      </c>
      <c r="G280" s="5">
        <v>49</v>
      </c>
      <c r="H280" s="29">
        <f>VLOOKUP(MAIN_TABLE[[#This Row],[Product Code]],Prod_Master[[#All],[Product Code]:[PRICE]],4,)</f>
        <v>0.28000000000000003</v>
      </c>
      <c r="I280" s="30">
        <f>VLOOKUP(MAIN_TABLE[[#This Row],[Product Code]],Prod_Master[[#All],[Product Code]:[PRICE]],5,)</f>
        <v>80</v>
      </c>
      <c r="J280" s="30">
        <f t="shared" si="6"/>
        <v>78400</v>
      </c>
      <c r="K280" s="30">
        <f>MAIN_TABLE[[#This Row],[Sales (Before Tax)]]-MAIN_TABLE[[#This Row],[Discount]]</f>
        <v>78351</v>
      </c>
      <c r="L280" s="31">
        <f>VLOOKUP(MAIN_TABLE[[#This Row],[Product Code]],Prod_Master[[#All],[Product Code]:[PRICE]],3,)</f>
        <v>8462</v>
      </c>
      <c r="M280" s="32" t="str">
        <f>VLOOKUP(MAIN_TABLE[[#This Row],[Product Code]],Prod_Master[[#All],[Product Code]:[PRICE]],2,)</f>
        <v>Beverage</v>
      </c>
      <c r="N280" s="32" t="str">
        <f>IF(ISBLANK(MAIN_TABLE[[#This Row],[GST Number]]),"No GST Number Available",VLOOKUP(LEFT(MAIN_TABLE[[#This Row],[GST Number]],2)*1,Table1[],2,))</f>
        <v>NAGALAND</v>
      </c>
      <c r="O280" s="32">
        <f>IF(MAIN_TABLE[[#This Row],[Supplier State]]=MAIN_TABLE[[#This Row],[Destination State Name]],0,MAIN_TABLE[[#This Row],[Taxable Value]]*MAIN_TABLE[[#This Row],[GST Rate]])</f>
        <v>21938.280000000002</v>
      </c>
      <c r="P280" s="32">
        <f>IF(MAIN_TABLE[[#This Row],[Supplier State]]&lt;&gt;MAIN_TABLE[[#This Row],[Destination State Name]],0,(MAIN_TABLE[[#This Row],[Taxable Value]]*MAIN_TABLE[[#This Row],[GST Rate]])/2)</f>
        <v>0</v>
      </c>
      <c r="Q280" s="32">
        <f>IF(MAIN_TABLE[[#This Row],[Supplier State]]&lt;&gt;MAIN_TABLE[[#This Row],[Destination State Name]],0,(MAIN_TABLE[[#This Row],[Taxable Value]]*MAIN_TABLE[[#This Row],[GST Rate]])/2)</f>
        <v>0</v>
      </c>
      <c r="R280" s="33">
        <f>SUM(MAIN_TABLE[[#This Row],[IGST]:[SGST]])</f>
        <v>21938.280000000002</v>
      </c>
      <c r="S28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80" s="32" t="str">
        <f>IFERROR(VLOOKUP(MAIN_TABLE[[#This Row],[GST Number]],Backend!L:M,2,),"")</f>
        <v>SHREYASH RETAIL PRIVATE LIMITED</v>
      </c>
    </row>
    <row r="281" spans="1:20" x14ac:dyDescent="0.3">
      <c r="A281" s="18" t="s">
        <v>8</v>
      </c>
      <c r="B281" s="1" t="s">
        <v>51</v>
      </c>
      <c r="C281" s="2">
        <v>1008</v>
      </c>
      <c r="D281" s="3">
        <v>43956</v>
      </c>
      <c r="E281" s="4" t="s">
        <v>10</v>
      </c>
      <c r="F281" s="1">
        <v>1460</v>
      </c>
      <c r="G281" s="5">
        <v>73</v>
      </c>
      <c r="H281" s="29">
        <f>VLOOKUP(MAIN_TABLE[[#This Row],[Product Code]],Prod_Master[[#All],[Product Code]:[PRICE]],4,)</f>
        <v>0.12</v>
      </c>
      <c r="I281" s="30">
        <f>VLOOKUP(MAIN_TABLE[[#This Row],[Product Code]],Prod_Master[[#All],[Product Code]:[PRICE]],5,)</f>
        <v>90</v>
      </c>
      <c r="J281" s="30">
        <f t="shared" si="6"/>
        <v>131400</v>
      </c>
      <c r="K281" s="30">
        <f>MAIN_TABLE[[#This Row],[Sales (Before Tax)]]-MAIN_TABLE[[#This Row],[Discount]]</f>
        <v>131327</v>
      </c>
      <c r="L281" s="31">
        <f>VLOOKUP(MAIN_TABLE[[#This Row],[Product Code]],Prod_Master[[#All],[Product Code]:[PRICE]],3,)</f>
        <v>4975</v>
      </c>
      <c r="M281" s="32" t="str">
        <f>VLOOKUP(MAIN_TABLE[[#This Row],[Product Code]],Prod_Master[[#All],[Product Code]:[PRICE]],2,)</f>
        <v>Soap</v>
      </c>
      <c r="N281" s="32" t="str">
        <f>IF(ISBLANK(MAIN_TABLE[[#This Row],[GST Number]]),"No GST Number Available",VLOOKUP(LEFT(MAIN_TABLE[[#This Row],[GST Number]],2)*1,Table1[],2,))</f>
        <v>NAGALAND</v>
      </c>
      <c r="O281" s="32">
        <f>IF(MAIN_TABLE[[#This Row],[Supplier State]]=MAIN_TABLE[[#This Row],[Destination State Name]],0,MAIN_TABLE[[#This Row],[Taxable Value]]*MAIN_TABLE[[#This Row],[GST Rate]])</f>
        <v>15759.24</v>
      </c>
      <c r="P281" s="32">
        <f>IF(MAIN_TABLE[[#This Row],[Supplier State]]&lt;&gt;MAIN_TABLE[[#This Row],[Destination State Name]],0,(MAIN_TABLE[[#This Row],[Taxable Value]]*MAIN_TABLE[[#This Row],[GST Rate]])/2)</f>
        <v>0</v>
      </c>
      <c r="Q281" s="32">
        <f>IF(MAIN_TABLE[[#This Row],[Supplier State]]&lt;&gt;MAIN_TABLE[[#This Row],[Destination State Name]],0,(MAIN_TABLE[[#This Row],[Taxable Value]]*MAIN_TABLE[[#This Row],[GST Rate]])/2)</f>
        <v>0</v>
      </c>
      <c r="R281" s="33">
        <f>SUM(MAIN_TABLE[[#This Row],[IGST]:[SGST]])</f>
        <v>15759.24</v>
      </c>
      <c r="S28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81" s="32" t="str">
        <f>IFERROR(VLOOKUP(MAIN_TABLE[[#This Row],[GST Number]],Backend!L:M,2,),"")</f>
        <v>SAVADIKA RETAIL PRIVATE LIMITED</v>
      </c>
    </row>
    <row r="282" spans="1:20" x14ac:dyDescent="0.3">
      <c r="A282" s="18" t="s">
        <v>8</v>
      </c>
      <c r="B282" s="1" t="s">
        <v>52</v>
      </c>
      <c r="C282" s="2">
        <v>1310</v>
      </c>
      <c r="D282" s="3">
        <v>44114</v>
      </c>
      <c r="E282" s="4" t="s">
        <v>10</v>
      </c>
      <c r="F282" s="1">
        <v>1403</v>
      </c>
      <c r="G282" s="5">
        <v>70.150000000000006</v>
      </c>
      <c r="H282" s="29">
        <f>VLOOKUP(MAIN_TABLE[[#This Row],[Product Code]],Prod_Master[[#All],[Product Code]:[PRICE]],4,)</f>
        <v>0.12</v>
      </c>
      <c r="I282" s="30">
        <f>VLOOKUP(MAIN_TABLE[[#This Row],[Product Code]],Prod_Master[[#All],[Product Code]:[PRICE]],5,)</f>
        <v>140</v>
      </c>
      <c r="J282" s="30">
        <f t="shared" si="6"/>
        <v>196420</v>
      </c>
      <c r="K282" s="30">
        <f>MAIN_TABLE[[#This Row],[Sales (Before Tax)]]-MAIN_TABLE[[#This Row],[Discount]]</f>
        <v>196349.85</v>
      </c>
      <c r="L282" s="31">
        <f>VLOOKUP(MAIN_TABLE[[#This Row],[Product Code]],Prod_Master[[#All],[Product Code]:[PRICE]],3,)</f>
        <v>5632</v>
      </c>
      <c r="M282" s="32" t="str">
        <f>VLOOKUP(MAIN_TABLE[[#This Row],[Product Code]],Prod_Master[[#All],[Product Code]:[PRICE]],2,)</f>
        <v>Shampoo</v>
      </c>
      <c r="N282" s="32" t="str">
        <f>IF(ISBLANK(MAIN_TABLE[[#This Row],[GST Number]]),"No GST Number Available",VLOOKUP(LEFT(MAIN_TABLE[[#This Row],[GST Number]],2)*1,Table1[],2,))</f>
        <v>MADHYA PRADESH</v>
      </c>
      <c r="O282" s="32">
        <f>IF(MAIN_TABLE[[#This Row],[Supplier State]]=MAIN_TABLE[[#This Row],[Destination State Name]],0,MAIN_TABLE[[#This Row],[Taxable Value]]*MAIN_TABLE[[#This Row],[GST Rate]])</f>
        <v>23561.982</v>
      </c>
      <c r="P282" s="32">
        <f>IF(MAIN_TABLE[[#This Row],[Supplier State]]&lt;&gt;MAIN_TABLE[[#This Row],[Destination State Name]],0,(MAIN_TABLE[[#This Row],[Taxable Value]]*MAIN_TABLE[[#This Row],[GST Rate]])/2)</f>
        <v>0</v>
      </c>
      <c r="Q282" s="32">
        <f>IF(MAIN_TABLE[[#This Row],[Supplier State]]&lt;&gt;MAIN_TABLE[[#This Row],[Destination State Name]],0,(MAIN_TABLE[[#This Row],[Taxable Value]]*MAIN_TABLE[[#This Row],[GST Rate]])/2)</f>
        <v>0</v>
      </c>
      <c r="R282" s="33">
        <f>SUM(MAIN_TABLE[[#This Row],[IGST]:[SGST]])</f>
        <v>23561.982</v>
      </c>
      <c r="S28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82" s="32" t="str">
        <f>IFERROR(VLOOKUP(MAIN_TABLE[[#This Row],[GST Number]],Backend!L:M,2,),"")</f>
        <v>SAVEX TECHNOLOGIES PRIVATE LIMITED</v>
      </c>
    </row>
    <row r="283" spans="1:20" x14ac:dyDescent="0.3">
      <c r="A283" s="18" t="s">
        <v>8</v>
      </c>
      <c r="B283" s="1" t="s">
        <v>53</v>
      </c>
      <c r="C283" s="2">
        <v>1210</v>
      </c>
      <c r="D283" s="3">
        <v>44146</v>
      </c>
      <c r="E283" s="4" t="s">
        <v>10</v>
      </c>
      <c r="F283" s="1">
        <v>2723</v>
      </c>
      <c r="G283" s="5">
        <v>136.15</v>
      </c>
      <c r="H283" s="29">
        <f>VLOOKUP(MAIN_TABLE[[#This Row],[Product Code]],Prod_Master[[#All],[Product Code]:[PRICE]],4,)</f>
        <v>0.12</v>
      </c>
      <c r="I283" s="30">
        <f>VLOOKUP(MAIN_TABLE[[#This Row],[Product Code]],Prod_Master[[#All],[Product Code]:[PRICE]],5,)</f>
        <v>120</v>
      </c>
      <c r="J283" s="30">
        <f t="shared" si="6"/>
        <v>326760</v>
      </c>
      <c r="K283" s="30">
        <f>MAIN_TABLE[[#This Row],[Sales (Before Tax)]]-MAIN_TABLE[[#This Row],[Discount]]</f>
        <v>326623.84999999998</v>
      </c>
      <c r="L283" s="31">
        <f>VLOOKUP(MAIN_TABLE[[#This Row],[Product Code]],Prod_Master[[#All],[Product Code]:[PRICE]],3,)</f>
        <v>5524</v>
      </c>
      <c r="M283" s="32" t="str">
        <f>VLOOKUP(MAIN_TABLE[[#This Row],[Product Code]],Prod_Master[[#All],[Product Code]:[PRICE]],2,)</f>
        <v>Juice</v>
      </c>
      <c r="N283" s="32" t="str">
        <f>IF(ISBLANK(MAIN_TABLE[[#This Row],[GST Number]]),"No GST Number Available",VLOOKUP(LEFT(MAIN_TABLE[[#This Row],[GST Number]],2)*1,Table1[],2,))</f>
        <v>DADRA AND NAGAR HAVELI AND DAMAN AND DIU (NEWLY MERGED UT)</v>
      </c>
      <c r="O283" s="32">
        <f>IF(MAIN_TABLE[[#This Row],[Supplier State]]=MAIN_TABLE[[#This Row],[Destination State Name]],0,MAIN_TABLE[[#This Row],[Taxable Value]]*MAIN_TABLE[[#This Row],[GST Rate]])</f>
        <v>39194.861999999994</v>
      </c>
      <c r="P283" s="32">
        <f>IF(MAIN_TABLE[[#This Row],[Supplier State]]&lt;&gt;MAIN_TABLE[[#This Row],[Destination State Name]],0,(MAIN_TABLE[[#This Row],[Taxable Value]]*MAIN_TABLE[[#This Row],[GST Rate]])/2)</f>
        <v>0</v>
      </c>
      <c r="Q283" s="32">
        <f>IF(MAIN_TABLE[[#This Row],[Supplier State]]&lt;&gt;MAIN_TABLE[[#This Row],[Destination State Name]],0,(MAIN_TABLE[[#This Row],[Taxable Value]]*MAIN_TABLE[[#This Row],[GST Rate]])/2)</f>
        <v>0</v>
      </c>
      <c r="R283" s="33">
        <f>SUM(MAIN_TABLE[[#This Row],[IGST]:[SGST]])</f>
        <v>39194.861999999994</v>
      </c>
      <c r="S28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83" s="32" t="str">
        <f>IFERROR(VLOOKUP(MAIN_TABLE[[#This Row],[GST Number]],Backend!L:M,2,),"")</f>
        <v>M/S KENT R O SYSTEMS LTD</v>
      </c>
    </row>
    <row r="284" spans="1:20" x14ac:dyDescent="0.3">
      <c r="A284" s="18" t="s">
        <v>8</v>
      </c>
      <c r="B284" s="1" t="s">
        <v>54</v>
      </c>
      <c r="C284" s="2">
        <v>1004</v>
      </c>
      <c r="D284" s="3">
        <v>43988</v>
      </c>
      <c r="E284" s="4" t="s">
        <v>10</v>
      </c>
      <c r="F284" s="1">
        <v>1496</v>
      </c>
      <c r="G284" s="5">
        <v>74.8</v>
      </c>
      <c r="H284" s="29">
        <f>VLOOKUP(MAIN_TABLE[[#This Row],[Product Code]],Prod_Master[[#All],[Product Code]:[PRICE]],4,)</f>
        <v>0.28000000000000003</v>
      </c>
      <c r="I284" s="30">
        <f>VLOOKUP(MAIN_TABLE[[#This Row],[Product Code]],Prod_Master[[#All],[Product Code]:[PRICE]],5,)</f>
        <v>80</v>
      </c>
      <c r="J284" s="30">
        <f t="shared" si="6"/>
        <v>119680</v>
      </c>
      <c r="K284" s="30">
        <f>MAIN_TABLE[[#This Row],[Sales (Before Tax)]]-MAIN_TABLE[[#This Row],[Discount]]</f>
        <v>119605.2</v>
      </c>
      <c r="L284" s="31">
        <f>VLOOKUP(MAIN_TABLE[[#This Row],[Product Code]],Prod_Master[[#All],[Product Code]:[PRICE]],3,)</f>
        <v>8462</v>
      </c>
      <c r="M284" s="32" t="str">
        <f>VLOOKUP(MAIN_TABLE[[#This Row],[Product Code]],Prod_Master[[#All],[Product Code]:[PRICE]],2,)</f>
        <v>Beverage</v>
      </c>
      <c r="N284" s="32" t="str">
        <f>IF(ISBLANK(MAIN_TABLE[[#This Row],[GST Number]]),"No GST Number Available",VLOOKUP(LEFT(MAIN_TABLE[[#This Row],[GST Number]],2)*1,Table1[],2,))</f>
        <v>SIKKIM</v>
      </c>
      <c r="O284" s="32">
        <f>IF(MAIN_TABLE[[#This Row],[Supplier State]]=MAIN_TABLE[[#This Row],[Destination State Name]],0,MAIN_TABLE[[#This Row],[Taxable Value]]*MAIN_TABLE[[#This Row],[GST Rate]])</f>
        <v>33489.456000000006</v>
      </c>
      <c r="P284" s="32">
        <f>IF(MAIN_TABLE[[#This Row],[Supplier State]]&lt;&gt;MAIN_TABLE[[#This Row],[Destination State Name]],0,(MAIN_TABLE[[#This Row],[Taxable Value]]*MAIN_TABLE[[#This Row],[GST Rate]])/2)</f>
        <v>0</v>
      </c>
      <c r="Q284" s="32">
        <f>IF(MAIN_TABLE[[#This Row],[Supplier State]]&lt;&gt;MAIN_TABLE[[#This Row],[Destination State Name]],0,(MAIN_TABLE[[#This Row],[Taxable Value]]*MAIN_TABLE[[#This Row],[GST Rate]])/2)</f>
        <v>0</v>
      </c>
      <c r="R284" s="33">
        <f>SUM(MAIN_TABLE[[#This Row],[IGST]:[SGST]])</f>
        <v>33489.456000000006</v>
      </c>
      <c r="S28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84" s="32" t="str">
        <f>IFERROR(VLOOKUP(MAIN_TABLE[[#This Row],[GST Number]],Backend!L:M,2,),"")</f>
        <v>NARESH RUBBER UDYOG,</v>
      </c>
    </row>
    <row r="285" spans="1:20" x14ac:dyDescent="0.3">
      <c r="A285" s="18" t="s">
        <v>8</v>
      </c>
      <c r="B285" s="1" t="s">
        <v>55</v>
      </c>
      <c r="C285" s="2">
        <v>1310</v>
      </c>
      <c r="D285" s="3">
        <v>44114</v>
      </c>
      <c r="E285" s="4" t="s">
        <v>10</v>
      </c>
      <c r="F285" s="1">
        <v>2299</v>
      </c>
      <c r="G285" s="5">
        <v>114.95</v>
      </c>
      <c r="H285" s="29">
        <f>VLOOKUP(MAIN_TABLE[[#This Row],[Product Code]],Prod_Master[[#All],[Product Code]:[PRICE]],4,)</f>
        <v>0.12</v>
      </c>
      <c r="I285" s="30">
        <f>VLOOKUP(MAIN_TABLE[[#This Row],[Product Code]],Prod_Master[[#All],[Product Code]:[PRICE]],5,)</f>
        <v>140</v>
      </c>
      <c r="J285" s="30">
        <f t="shared" si="6"/>
        <v>321860</v>
      </c>
      <c r="K285" s="30">
        <f>MAIN_TABLE[[#This Row],[Sales (Before Tax)]]-MAIN_TABLE[[#This Row],[Discount]]</f>
        <v>321745.05</v>
      </c>
      <c r="L285" s="31">
        <f>VLOOKUP(MAIN_TABLE[[#This Row],[Product Code]],Prod_Master[[#All],[Product Code]:[PRICE]],3,)</f>
        <v>5632</v>
      </c>
      <c r="M285" s="32" t="str">
        <f>VLOOKUP(MAIN_TABLE[[#This Row],[Product Code]],Prod_Master[[#All],[Product Code]:[PRICE]],2,)</f>
        <v>Shampoo</v>
      </c>
      <c r="N285" s="32" t="str">
        <f>IF(ISBLANK(MAIN_TABLE[[#This Row],[GST Number]]),"No GST Number Available",VLOOKUP(LEFT(MAIN_TABLE[[#This Row],[GST Number]],2)*1,Table1[],2,))</f>
        <v>GUJARAT</v>
      </c>
      <c r="O285" s="32">
        <f>IF(MAIN_TABLE[[#This Row],[Supplier State]]=MAIN_TABLE[[#This Row],[Destination State Name]],0,MAIN_TABLE[[#This Row],[Taxable Value]]*MAIN_TABLE[[#This Row],[GST Rate]])</f>
        <v>38609.405999999995</v>
      </c>
      <c r="P285" s="32">
        <f>IF(MAIN_TABLE[[#This Row],[Supplier State]]&lt;&gt;MAIN_TABLE[[#This Row],[Destination State Name]],0,(MAIN_TABLE[[#This Row],[Taxable Value]]*MAIN_TABLE[[#This Row],[GST Rate]])/2)</f>
        <v>0</v>
      </c>
      <c r="Q285" s="32">
        <f>IF(MAIN_TABLE[[#This Row],[Supplier State]]&lt;&gt;MAIN_TABLE[[#This Row],[Destination State Name]],0,(MAIN_TABLE[[#This Row],[Taxable Value]]*MAIN_TABLE[[#This Row],[GST Rate]])/2)</f>
        <v>0</v>
      </c>
      <c r="R285" s="33">
        <f>SUM(MAIN_TABLE[[#This Row],[IGST]:[SGST]])</f>
        <v>38609.405999999995</v>
      </c>
      <c r="S28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85" s="32" t="str">
        <f>IFERROR(VLOOKUP(MAIN_TABLE[[#This Row],[GST Number]],Backend!L:M,2,),"")</f>
        <v>PINNACLE solutions</v>
      </c>
    </row>
    <row r="286" spans="1:20" x14ac:dyDescent="0.3">
      <c r="A286" s="18" t="s">
        <v>8</v>
      </c>
      <c r="B286" s="1" t="s">
        <v>56</v>
      </c>
      <c r="C286" s="2">
        <v>1004</v>
      </c>
      <c r="D286" s="3">
        <v>44114</v>
      </c>
      <c r="E286" s="4" t="s">
        <v>10</v>
      </c>
      <c r="F286" s="1">
        <v>727</v>
      </c>
      <c r="G286" s="5">
        <v>36.35</v>
      </c>
      <c r="H286" s="29">
        <f>VLOOKUP(MAIN_TABLE[[#This Row],[Product Code]],Prod_Master[[#All],[Product Code]:[PRICE]],4,)</f>
        <v>0.28000000000000003</v>
      </c>
      <c r="I286" s="30">
        <f>VLOOKUP(MAIN_TABLE[[#This Row],[Product Code]],Prod_Master[[#All],[Product Code]:[PRICE]],5,)</f>
        <v>80</v>
      </c>
      <c r="J286" s="30">
        <f t="shared" si="6"/>
        <v>58160</v>
      </c>
      <c r="K286" s="30">
        <f>MAIN_TABLE[[#This Row],[Sales (Before Tax)]]-MAIN_TABLE[[#This Row],[Discount]]</f>
        <v>58123.65</v>
      </c>
      <c r="L286" s="31">
        <f>VLOOKUP(MAIN_TABLE[[#This Row],[Product Code]],Prod_Master[[#All],[Product Code]:[PRICE]],3,)</f>
        <v>8462</v>
      </c>
      <c r="M286" s="32" t="str">
        <f>VLOOKUP(MAIN_TABLE[[#This Row],[Product Code]],Prod_Master[[#All],[Product Code]:[PRICE]],2,)</f>
        <v>Beverage</v>
      </c>
      <c r="N286" s="32" t="str">
        <f>IF(ISBLANK(MAIN_TABLE[[#This Row],[GST Number]]),"No GST Number Available",VLOOKUP(LEFT(MAIN_TABLE[[#This Row],[GST Number]],2)*1,Table1[],2,))</f>
        <v>DADRA AND NAGAR HAVELI AND DAMAN AND DIU (NEWLY MERGED UT)</v>
      </c>
      <c r="O286" s="32">
        <f>IF(MAIN_TABLE[[#This Row],[Supplier State]]=MAIN_TABLE[[#This Row],[Destination State Name]],0,MAIN_TABLE[[#This Row],[Taxable Value]]*MAIN_TABLE[[#This Row],[GST Rate]])</f>
        <v>16274.622000000001</v>
      </c>
      <c r="P286" s="32">
        <f>IF(MAIN_TABLE[[#This Row],[Supplier State]]&lt;&gt;MAIN_TABLE[[#This Row],[Destination State Name]],0,(MAIN_TABLE[[#This Row],[Taxable Value]]*MAIN_TABLE[[#This Row],[GST Rate]])/2)</f>
        <v>0</v>
      </c>
      <c r="Q286" s="32">
        <f>IF(MAIN_TABLE[[#This Row],[Supplier State]]&lt;&gt;MAIN_TABLE[[#This Row],[Destination State Name]],0,(MAIN_TABLE[[#This Row],[Taxable Value]]*MAIN_TABLE[[#This Row],[GST Rate]])/2)</f>
        <v>0</v>
      </c>
      <c r="R286" s="33">
        <f>SUM(MAIN_TABLE[[#This Row],[IGST]:[SGST]])</f>
        <v>16274.622000000001</v>
      </c>
      <c r="S28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86" s="32" t="str">
        <f>IFERROR(VLOOKUP(MAIN_TABLE[[#This Row],[GST Number]],Backend!L:M,2,),"")</f>
        <v>DARSHITA AASHIYANA PRIVATE LIMITED</v>
      </c>
    </row>
    <row r="287" spans="1:20" x14ac:dyDescent="0.3">
      <c r="A287" s="18" t="s">
        <v>8</v>
      </c>
      <c r="B287" s="1"/>
      <c r="C287" s="2">
        <v>1210</v>
      </c>
      <c r="D287" s="3">
        <v>43863</v>
      </c>
      <c r="E287" s="4" t="s">
        <v>10</v>
      </c>
      <c r="F287" s="1">
        <v>952</v>
      </c>
      <c r="G287" s="5">
        <v>47.6</v>
      </c>
      <c r="H287" s="29">
        <f>VLOOKUP(MAIN_TABLE[[#This Row],[Product Code]],Prod_Master[[#All],[Product Code]:[PRICE]],4,)</f>
        <v>0.12</v>
      </c>
      <c r="I287" s="30">
        <f>VLOOKUP(MAIN_TABLE[[#This Row],[Product Code]],Prod_Master[[#All],[Product Code]:[PRICE]],5,)</f>
        <v>120</v>
      </c>
      <c r="J287" s="30">
        <f t="shared" si="6"/>
        <v>114240</v>
      </c>
      <c r="K287" s="30">
        <f>MAIN_TABLE[[#This Row],[Sales (Before Tax)]]-MAIN_TABLE[[#This Row],[Discount]]</f>
        <v>114192.4</v>
      </c>
      <c r="L287" s="31">
        <f>VLOOKUP(MAIN_TABLE[[#This Row],[Product Code]],Prod_Master[[#All],[Product Code]:[PRICE]],3,)</f>
        <v>5524</v>
      </c>
      <c r="M287" s="32" t="str">
        <f>VLOOKUP(MAIN_TABLE[[#This Row],[Product Code]],Prod_Master[[#All],[Product Code]:[PRICE]],2,)</f>
        <v>Juice</v>
      </c>
      <c r="N287" s="32" t="str">
        <f>IF(ISBLANK(MAIN_TABLE[[#This Row],[GST Number]]),"No GST Number Available",VLOOKUP(LEFT(MAIN_TABLE[[#This Row],[GST Number]],2)*1,Table1[],2,))</f>
        <v>No GST Number Available</v>
      </c>
      <c r="O287" s="32">
        <f>IF(MAIN_TABLE[[#This Row],[Supplier State]]=MAIN_TABLE[[#This Row],[Destination State Name]],0,MAIN_TABLE[[#This Row],[Taxable Value]]*MAIN_TABLE[[#This Row],[GST Rate]])</f>
        <v>13703.087999999998</v>
      </c>
      <c r="P287" s="32">
        <f>IF(MAIN_TABLE[[#This Row],[Supplier State]]&lt;&gt;MAIN_TABLE[[#This Row],[Destination State Name]],0,(MAIN_TABLE[[#This Row],[Taxable Value]]*MAIN_TABLE[[#This Row],[GST Rate]])/2)</f>
        <v>0</v>
      </c>
      <c r="Q287" s="32">
        <f>IF(MAIN_TABLE[[#This Row],[Supplier State]]&lt;&gt;MAIN_TABLE[[#This Row],[Destination State Name]],0,(MAIN_TABLE[[#This Row],[Taxable Value]]*MAIN_TABLE[[#This Row],[GST Rate]])/2)</f>
        <v>0</v>
      </c>
      <c r="R287" s="33">
        <f>SUM(MAIN_TABLE[[#This Row],[IGST]:[SGST]])</f>
        <v>13703.087999999998</v>
      </c>
      <c r="S287" s="32" t="str">
        <f>IF(MAIN_TABLE[[#This Row],[Doc Type]]="Credit Note","Table 9A",IF(AND(MAIN_TABLE[[#This Row],[Doc Type]]="Invoice",MAIN_TABLE[[#This Row],[GST Number]]&lt;&gt;""),"Table 4A -B2B","Table 5A-B2C"))</f>
        <v>Table 5A-B2C</v>
      </c>
      <c r="T287" s="32" t="str">
        <f>IFERROR(VLOOKUP(MAIN_TABLE[[#This Row],[GST Number]],Backend!L:M,2,),"")</f>
        <v/>
      </c>
    </row>
    <row r="288" spans="1:20" x14ac:dyDescent="0.3">
      <c r="A288" s="18" t="s">
        <v>8</v>
      </c>
      <c r="B288" s="1" t="s">
        <v>57</v>
      </c>
      <c r="C288" s="2">
        <v>1001</v>
      </c>
      <c r="D288" s="3">
        <v>43863</v>
      </c>
      <c r="E288" s="4" t="s">
        <v>10</v>
      </c>
      <c r="F288" s="1">
        <v>2755</v>
      </c>
      <c r="G288" s="5">
        <v>137.75</v>
      </c>
      <c r="H288" s="29">
        <f>VLOOKUP(MAIN_TABLE[[#This Row],[Product Code]],Prod_Master[[#All],[Product Code]:[PRICE]],4,)</f>
        <v>0.12</v>
      </c>
      <c r="I288" s="30">
        <f>VLOOKUP(MAIN_TABLE[[#This Row],[Product Code]],Prod_Master[[#All],[Product Code]:[PRICE]],5,)</f>
        <v>45</v>
      </c>
      <c r="J288" s="30">
        <f t="shared" si="6"/>
        <v>123975</v>
      </c>
      <c r="K288" s="30">
        <f>MAIN_TABLE[[#This Row],[Sales (Before Tax)]]-MAIN_TABLE[[#This Row],[Discount]]</f>
        <v>123837.25</v>
      </c>
      <c r="L288" s="31">
        <f>VLOOKUP(MAIN_TABLE[[#This Row],[Product Code]],Prod_Master[[#All],[Product Code]:[PRICE]],3,)</f>
        <v>5542</v>
      </c>
      <c r="M288" s="32" t="str">
        <f>VLOOKUP(MAIN_TABLE[[#This Row],[Product Code]],Prod_Master[[#All],[Product Code]:[PRICE]],2,)</f>
        <v>Oil</v>
      </c>
      <c r="N288" s="32" t="str">
        <f>IF(ISBLANK(MAIN_TABLE[[#This Row],[GST Number]]),"No GST Number Available",VLOOKUP(LEFT(MAIN_TABLE[[#This Row],[GST Number]],2)*1,Table1[],2,))</f>
        <v>ODISHA</v>
      </c>
      <c r="O288" s="32">
        <f>IF(MAIN_TABLE[[#This Row],[Supplier State]]=MAIN_TABLE[[#This Row],[Destination State Name]],0,MAIN_TABLE[[#This Row],[Taxable Value]]*MAIN_TABLE[[#This Row],[GST Rate]])</f>
        <v>14860.47</v>
      </c>
      <c r="P288" s="32">
        <f>IF(MAIN_TABLE[[#This Row],[Supplier State]]&lt;&gt;MAIN_TABLE[[#This Row],[Destination State Name]],0,(MAIN_TABLE[[#This Row],[Taxable Value]]*MAIN_TABLE[[#This Row],[GST Rate]])/2)</f>
        <v>0</v>
      </c>
      <c r="Q288" s="32">
        <f>IF(MAIN_TABLE[[#This Row],[Supplier State]]&lt;&gt;MAIN_TABLE[[#This Row],[Destination State Name]],0,(MAIN_TABLE[[#This Row],[Taxable Value]]*MAIN_TABLE[[#This Row],[GST Rate]])/2)</f>
        <v>0</v>
      </c>
      <c r="R288" s="33">
        <f>SUM(MAIN_TABLE[[#This Row],[IGST]:[SGST]])</f>
        <v>14860.47</v>
      </c>
      <c r="S28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88" s="32" t="str">
        <f>IFERROR(VLOOKUP(MAIN_TABLE[[#This Row],[GST Number]],Backend!L:M,2,),"")</f>
        <v>Mittal Agencies</v>
      </c>
    </row>
    <row r="289" spans="1:20" x14ac:dyDescent="0.3">
      <c r="A289" s="18" t="s">
        <v>8</v>
      </c>
      <c r="B289" s="1" t="s">
        <v>58</v>
      </c>
      <c r="C289" s="2">
        <v>1210</v>
      </c>
      <c r="D289" s="3">
        <v>43956</v>
      </c>
      <c r="E289" s="4" t="s">
        <v>10</v>
      </c>
      <c r="F289" s="1">
        <v>1530</v>
      </c>
      <c r="G289" s="5">
        <v>76.5</v>
      </c>
      <c r="H289" s="29">
        <f>VLOOKUP(MAIN_TABLE[[#This Row],[Product Code]],Prod_Master[[#All],[Product Code]:[PRICE]],4,)</f>
        <v>0.12</v>
      </c>
      <c r="I289" s="30">
        <f>VLOOKUP(MAIN_TABLE[[#This Row],[Product Code]],Prod_Master[[#All],[Product Code]:[PRICE]],5,)</f>
        <v>120</v>
      </c>
      <c r="J289" s="30">
        <f t="shared" si="6"/>
        <v>183600</v>
      </c>
      <c r="K289" s="30">
        <f>MAIN_TABLE[[#This Row],[Sales (Before Tax)]]-MAIN_TABLE[[#This Row],[Discount]]</f>
        <v>183523.5</v>
      </c>
      <c r="L289" s="31">
        <f>VLOOKUP(MAIN_TABLE[[#This Row],[Product Code]],Prod_Master[[#All],[Product Code]:[PRICE]],3,)</f>
        <v>5524</v>
      </c>
      <c r="M289" s="32" t="str">
        <f>VLOOKUP(MAIN_TABLE[[#This Row],[Product Code]],Prod_Master[[#All],[Product Code]:[PRICE]],2,)</f>
        <v>Juice</v>
      </c>
      <c r="N289" s="32" t="str">
        <f>IF(ISBLANK(MAIN_TABLE[[#This Row],[GST Number]]),"No GST Number Available",VLOOKUP(LEFT(MAIN_TABLE[[#This Row],[GST Number]],2)*1,Table1[],2,))</f>
        <v>ANDHRA PRADESH(BEFORE DIVISION)</v>
      </c>
      <c r="O289" s="32">
        <f>IF(MAIN_TABLE[[#This Row],[Supplier State]]=MAIN_TABLE[[#This Row],[Destination State Name]],0,MAIN_TABLE[[#This Row],[Taxable Value]]*MAIN_TABLE[[#This Row],[GST Rate]])</f>
        <v>22022.82</v>
      </c>
      <c r="P289" s="32">
        <f>IF(MAIN_TABLE[[#This Row],[Supplier State]]&lt;&gt;MAIN_TABLE[[#This Row],[Destination State Name]],0,(MAIN_TABLE[[#This Row],[Taxable Value]]*MAIN_TABLE[[#This Row],[GST Rate]])/2)</f>
        <v>0</v>
      </c>
      <c r="Q289" s="32">
        <f>IF(MAIN_TABLE[[#This Row],[Supplier State]]&lt;&gt;MAIN_TABLE[[#This Row],[Destination State Name]],0,(MAIN_TABLE[[#This Row],[Taxable Value]]*MAIN_TABLE[[#This Row],[GST Rate]])/2)</f>
        <v>0</v>
      </c>
      <c r="R289" s="33">
        <f>SUM(MAIN_TABLE[[#This Row],[IGST]:[SGST]])</f>
        <v>22022.82</v>
      </c>
      <c r="S28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89" s="32" t="str">
        <f>IFERROR(VLOOKUP(MAIN_TABLE[[#This Row],[GST Number]],Backend!L:M,2,),"")</f>
        <v>M/S NEW SR ELECTRICAL &amp; ENGINEERS</v>
      </c>
    </row>
    <row r="290" spans="1:20" x14ac:dyDescent="0.3">
      <c r="A290" s="18" t="s">
        <v>8</v>
      </c>
      <c r="B290" s="1" t="s">
        <v>59</v>
      </c>
      <c r="C290" s="2">
        <v>1001</v>
      </c>
      <c r="D290" s="3">
        <v>43988</v>
      </c>
      <c r="E290" s="4" t="s">
        <v>10</v>
      </c>
      <c r="F290" s="1">
        <v>1496</v>
      </c>
      <c r="G290" s="5">
        <v>74.8</v>
      </c>
      <c r="H290" s="29">
        <f>VLOOKUP(MAIN_TABLE[[#This Row],[Product Code]],Prod_Master[[#All],[Product Code]:[PRICE]],4,)</f>
        <v>0.12</v>
      </c>
      <c r="I290" s="30">
        <f>VLOOKUP(MAIN_TABLE[[#This Row],[Product Code]],Prod_Master[[#All],[Product Code]:[PRICE]],5,)</f>
        <v>45</v>
      </c>
      <c r="J290" s="30">
        <f t="shared" si="6"/>
        <v>67320</v>
      </c>
      <c r="K290" s="30">
        <f>MAIN_TABLE[[#This Row],[Sales (Before Tax)]]-MAIN_TABLE[[#This Row],[Discount]]</f>
        <v>67245.2</v>
      </c>
      <c r="L290" s="31">
        <f>VLOOKUP(MAIN_TABLE[[#This Row],[Product Code]],Prod_Master[[#All],[Product Code]:[PRICE]],3,)</f>
        <v>5542</v>
      </c>
      <c r="M290" s="32" t="str">
        <f>VLOOKUP(MAIN_TABLE[[#This Row],[Product Code]],Prod_Master[[#All],[Product Code]:[PRICE]],2,)</f>
        <v>Oil</v>
      </c>
      <c r="N290" s="32" t="str">
        <f>IF(ISBLANK(MAIN_TABLE[[#This Row],[GST Number]]),"No GST Number Available",VLOOKUP(LEFT(MAIN_TABLE[[#This Row],[GST Number]],2)*1,Table1[],2,))</f>
        <v>NAGALAND</v>
      </c>
      <c r="O290" s="32">
        <f>IF(MAIN_TABLE[[#This Row],[Supplier State]]=MAIN_TABLE[[#This Row],[Destination State Name]],0,MAIN_TABLE[[#This Row],[Taxable Value]]*MAIN_TABLE[[#This Row],[GST Rate]])</f>
        <v>8069.4239999999991</v>
      </c>
      <c r="P290" s="32">
        <f>IF(MAIN_TABLE[[#This Row],[Supplier State]]&lt;&gt;MAIN_TABLE[[#This Row],[Destination State Name]],0,(MAIN_TABLE[[#This Row],[Taxable Value]]*MAIN_TABLE[[#This Row],[GST Rate]])/2)</f>
        <v>0</v>
      </c>
      <c r="Q290" s="32">
        <f>IF(MAIN_TABLE[[#This Row],[Supplier State]]&lt;&gt;MAIN_TABLE[[#This Row],[Destination State Name]],0,(MAIN_TABLE[[#This Row],[Taxable Value]]*MAIN_TABLE[[#This Row],[GST Rate]])/2)</f>
        <v>0</v>
      </c>
      <c r="R290" s="33">
        <f>SUM(MAIN_TABLE[[#This Row],[IGST]:[SGST]])</f>
        <v>8069.4239999999991</v>
      </c>
      <c r="S29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90" s="32" t="str">
        <f>IFERROR(VLOOKUP(MAIN_TABLE[[#This Row],[GST Number]],Backend!L:M,2,),"")</f>
        <v>SAVTECH MAINTENANCE</v>
      </c>
    </row>
    <row r="291" spans="1:20" x14ac:dyDescent="0.3">
      <c r="A291" s="18" t="s">
        <v>8</v>
      </c>
      <c r="B291" s="1" t="s">
        <v>60</v>
      </c>
      <c r="C291" s="2">
        <v>1008</v>
      </c>
      <c r="D291" s="3">
        <v>43988</v>
      </c>
      <c r="E291" s="4" t="s">
        <v>10</v>
      </c>
      <c r="F291" s="1">
        <v>1498</v>
      </c>
      <c r="G291" s="5">
        <v>74.900000000000006</v>
      </c>
      <c r="H291" s="29">
        <f>VLOOKUP(MAIN_TABLE[[#This Row],[Product Code]],Prod_Master[[#All],[Product Code]:[PRICE]],4,)</f>
        <v>0.12</v>
      </c>
      <c r="I291" s="30">
        <f>VLOOKUP(MAIN_TABLE[[#This Row],[Product Code]],Prod_Master[[#All],[Product Code]:[PRICE]],5,)</f>
        <v>90</v>
      </c>
      <c r="J291" s="30">
        <f t="shared" si="6"/>
        <v>134820</v>
      </c>
      <c r="K291" s="30">
        <f>MAIN_TABLE[[#This Row],[Sales (Before Tax)]]-MAIN_TABLE[[#This Row],[Discount]]</f>
        <v>134745.1</v>
      </c>
      <c r="L291" s="31">
        <f>VLOOKUP(MAIN_TABLE[[#This Row],[Product Code]],Prod_Master[[#All],[Product Code]:[PRICE]],3,)</f>
        <v>4975</v>
      </c>
      <c r="M291" s="32" t="str">
        <f>VLOOKUP(MAIN_TABLE[[#This Row],[Product Code]],Prod_Master[[#All],[Product Code]:[PRICE]],2,)</f>
        <v>Soap</v>
      </c>
      <c r="N291" s="32" t="str">
        <f>IF(ISBLANK(MAIN_TABLE[[#This Row],[GST Number]]),"No GST Number Available",VLOOKUP(LEFT(MAIN_TABLE[[#This Row],[GST Number]],2)*1,Table1[],2,))</f>
        <v>MIZORAM</v>
      </c>
      <c r="O291" s="32">
        <f>IF(MAIN_TABLE[[#This Row],[Supplier State]]=MAIN_TABLE[[#This Row],[Destination State Name]],0,MAIN_TABLE[[#This Row],[Taxable Value]]*MAIN_TABLE[[#This Row],[GST Rate]])</f>
        <v>16169.412</v>
      </c>
      <c r="P291" s="32">
        <f>IF(MAIN_TABLE[[#This Row],[Supplier State]]&lt;&gt;MAIN_TABLE[[#This Row],[Destination State Name]],0,(MAIN_TABLE[[#This Row],[Taxable Value]]*MAIN_TABLE[[#This Row],[GST Rate]])/2)</f>
        <v>0</v>
      </c>
      <c r="Q291" s="32">
        <f>IF(MAIN_TABLE[[#This Row],[Supplier State]]&lt;&gt;MAIN_TABLE[[#This Row],[Destination State Name]],0,(MAIN_TABLE[[#This Row],[Taxable Value]]*MAIN_TABLE[[#This Row],[GST Rate]])/2)</f>
        <v>0</v>
      </c>
      <c r="R291" s="33">
        <f>SUM(MAIN_TABLE[[#This Row],[IGST]:[SGST]])</f>
        <v>16169.412</v>
      </c>
      <c r="S29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91" s="32" t="str">
        <f>IFERROR(VLOOKUP(MAIN_TABLE[[#This Row],[GST Number]],Backend!L:M,2,),"")</f>
        <v>MOXCEL STORE</v>
      </c>
    </row>
    <row r="292" spans="1:20" x14ac:dyDescent="0.3">
      <c r="A292" s="18" t="s">
        <v>8</v>
      </c>
      <c r="B292" s="1" t="s">
        <v>61</v>
      </c>
      <c r="C292" s="2">
        <v>1004</v>
      </c>
      <c r="D292" s="3">
        <v>44114</v>
      </c>
      <c r="E292" s="4" t="s">
        <v>10</v>
      </c>
      <c r="F292" s="1">
        <v>1221</v>
      </c>
      <c r="G292" s="5">
        <v>61.050000000000004</v>
      </c>
      <c r="H292" s="29">
        <f>VLOOKUP(MAIN_TABLE[[#This Row],[Product Code]],Prod_Master[[#All],[Product Code]:[PRICE]],4,)</f>
        <v>0.28000000000000003</v>
      </c>
      <c r="I292" s="30">
        <f>VLOOKUP(MAIN_TABLE[[#This Row],[Product Code]],Prod_Master[[#All],[Product Code]:[PRICE]],5,)</f>
        <v>80</v>
      </c>
      <c r="J292" s="30">
        <f t="shared" si="6"/>
        <v>97680</v>
      </c>
      <c r="K292" s="30">
        <f>MAIN_TABLE[[#This Row],[Sales (Before Tax)]]-MAIN_TABLE[[#This Row],[Discount]]</f>
        <v>97618.95</v>
      </c>
      <c r="L292" s="31">
        <f>VLOOKUP(MAIN_TABLE[[#This Row],[Product Code]],Prod_Master[[#All],[Product Code]:[PRICE]],3,)</f>
        <v>8462</v>
      </c>
      <c r="M292" s="32" t="str">
        <f>VLOOKUP(MAIN_TABLE[[#This Row],[Product Code]],Prod_Master[[#All],[Product Code]:[PRICE]],2,)</f>
        <v>Beverage</v>
      </c>
      <c r="N292" s="32" t="str">
        <f>IF(ISBLANK(MAIN_TABLE[[#This Row],[GST Number]]),"No GST Number Available",VLOOKUP(LEFT(MAIN_TABLE[[#This Row],[GST Number]],2)*1,Table1[],2,))</f>
        <v>DADRA AND NAGAR HAVELI AND DAMAN AND DIU (NEWLY MERGED UT)</v>
      </c>
      <c r="O292" s="32">
        <f>IF(MAIN_TABLE[[#This Row],[Supplier State]]=MAIN_TABLE[[#This Row],[Destination State Name]],0,MAIN_TABLE[[#This Row],[Taxable Value]]*MAIN_TABLE[[#This Row],[GST Rate]])</f>
        <v>27333.306</v>
      </c>
      <c r="P292" s="32">
        <f>IF(MAIN_TABLE[[#This Row],[Supplier State]]&lt;&gt;MAIN_TABLE[[#This Row],[Destination State Name]],0,(MAIN_TABLE[[#This Row],[Taxable Value]]*MAIN_TABLE[[#This Row],[GST Rate]])/2)</f>
        <v>0</v>
      </c>
      <c r="Q292" s="32">
        <f>IF(MAIN_TABLE[[#This Row],[Supplier State]]&lt;&gt;MAIN_TABLE[[#This Row],[Destination State Name]],0,(MAIN_TABLE[[#This Row],[Taxable Value]]*MAIN_TABLE[[#This Row],[GST Rate]])/2)</f>
        <v>0</v>
      </c>
      <c r="R292" s="33">
        <f>SUM(MAIN_TABLE[[#This Row],[IGST]:[SGST]])</f>
        <v>27333.306</v>
      </c>
      <c r="S29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92" s="32" t="str">
        <f>IFERROR(VLOOKUP(MAIN_TABLE[[#This Row],[GST Number]],Backend!L:M,2,),"")</f>
        <v>elektron</v>
      </c>
    </row>
    <row r="293" spans="1:20" x14ac:dyDescent="0.3">
      <c r="A293" s="18" t="s">
        <v>8</v>
      </c>
      <c r="B293" s="1" t="s">
        <v>62</v>
      </c>
      <c r="C293" s="2">
        <v>1310</v>
      </c>
      <c r="D293" s="3">
        <v>44114</v>
      </c>
      <c r="E293" s="4" t="s">
        <v>10</v>
      </c>
      <c r="F293" s="1">
        <v>2076</v>
      </c>
      <c r="G293" s="5">
        <v>103.80000000000001</v>
      </c>
      <c r="H293" s="29">
        <f>VLOOKUP(MAIN_TABLE[[#This Row],[Product Code]],Prod_Master[[#All],[Product Code]:[PRICE]],4,)</f>
        <v>0.12</v>
      </c>
      <c r="I293" s="30">
        <f>VLOOKUP(MAIN_TABLE[[#This Row],[Product Code]],Prod_Master[[#All],[Product Code]:[PRICE]],5,)</f>
        <v>140</v>
      </c>
      <c r="J293" s="30">
        <f t="shared" si="6"/>
        <v>290640</v>
      </c>
      <c r="K293" s="30">
        <f>MAIN_TABLE[[#This Row],[Sales (Before Tax)]]-MAIN_TABLE[[#This Row],[Discount]]</f>
        <v>290536.2</v>
      </c>
      <c r="L293" s="31">
        <f>VLOOKUP(MAIN_TABLE[[#This Row],[Product Code]],Prod_Master[[#All],[Product Code]:[PRICE]],3,)</f>
        <v>5632</v>
      </c>
      <c r="M293" s="32" t="str">
        <f>VLOOKUP(MAIN_TABLE[[#This Row],[Product Code]],Prod_Master[[#All],[Product Code]:[PRICE]],2,)</f>
        <v>Shampoo</v>
      </c>
      <c r="N293" s="32" t="str">
        <f>IF(ISBLANK(MAIN_TABLE[[#This Row],[GST Number]]),"No GST Number Available",VLOOKUP(LEFT(MAIN_TABLE[[#This Row],[GST Number]],2)*1,Table1[],2,))</f>
        <v>MEGHLAYA</v>
      </c>
      <c r="O293" s="32">
        <f>IF(MAIN_TABLE[[#This Row],[Supplier State]]=MAIN_TABLE[[#This Row],[Destination State Name]],0,MAIN_TABLE[[#This Row],[Taxable Value]]*MAIN_TABLE[[#This Row],[GST Rate]])</f>
        <v>34864.343999999997</v>
      </c>
      <c r="P293" s="32">
        <f>IF(MAIN_TABLE[[#This Row],[Supplier State]]&lt;&gt;MAIN_TABLE[[#This Row],[Destination State Name]],0,(MAIN_TABLE[[#This Row],[Taxable Value]]*MAIN_TABLE[[#This Row],[GST Rate]])/2)</f>
        <v>0</v>
      </c>
      <c r="Q293" s="32">
        <f>IF(MAIN_TABLE[[#This Row],[Supplier State]]&lt;&gt;MAIN_TABLE[[#This Row],[Destination State Name]],0,(MAIN_TABLE[[#This Row],[Taxable Value]]*MAIN_TABLE[[#This Row],[GST Rate]])/2)</f>
        <v>0</v>
      </c>
      <c r="R293" s="33">
        <f>SUM(MAIN_TABLE[[#This Row],[IGST]:[SGST]])</f>
        <v>34864.343999999997</v>
      </c>
      <c r="S29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93" s="32" t="str">
        <f>IFERROR(VLOOKUP(MAIN_TABLE[[#This Row],[GST Number]],Backend!L:M,2,),"")</f>
        <v>SAVEX TECHNOLOGIES PRIVATE LIMITED</v>
      </c>
    </row>
    <row r="294" spans="1:20" x14ac:dyDescent="0.3">
      <c r="A294" s="18" t="s">
        <v>8</v>
      </c>
      <c r="B294" s="1" t="s">
        <v>63</v>
      </c>
      <c r="C294" s="2">
        <v>1210</v>
      </c>
      <c r="D294" s="3">
        <v>43988</v>
      </c>
      <c r="E294" s="4" t="s">
        <v>10</v>
      </c>
      <c r="F294" s="1">
        <v>2844</v>
      </c>
      <c r="G294" s="5">
        <v>142.20000000000002</v>
      </c>
      <c r="H294" s="29">
        <f>VLOOKUP(MAIN_TABLE[[#This Row],[Product Code]],Prod_Master[[#All],[Product Code]:[PRICE]],4,)</f>
        <v>0.12</v>
      </c>
      <c r="I294" s="30">
        <f>VLOOKUP(MAIN_TABLE[[#This Row],[Product Code]],Prod_Master[[#All],[Product Code]:[PRICE]],5,)</f>
        <v>120</v>
      </c>
      <c r="J294" s="30">
        <f t="shared" si="6"/>
        <v>341280</v>
      </c>
      <c r="K294" s="30">
        <f>MAIN_TABLE[[#This Row],[Sales (Before Tax)]]-MAIN_TABLE[[#This Row],[Discount]]</f>
        <v>341137.8</v>
      </c>
      <c r="L294" s="31">
        <f>VLOOKUP(MAIN_TABLE[[#This Row],[Product Code]],Prod_Master[[#All],[Product Code]:[PRICE]],3,)</f>
        <v>5524</v>
      </c>
      <c r="M294" s="32" t="str">
        <f>VLOOKUP(MAIN_TABLE[[#This Row],[Product Code]],Prod_Master[[#All],[Product Code]:[PRICE]],2,)</f>
        <v>Juice</v>
      </c>
      <c r="N294" s="32" t="str">
        <f>IF(ISBLANK(MAIN_TABLE[[#This Row],[GST Number]]),"No GST Number Available",VLOOKUP(LEFT(MAIN_TABLE[[#This Row],[GST Number]],2)*1,Table1[],2,))</f>
        <v>SIKKIM</v>
      </c>
      <c r="O294" s="32">
        <f>IF(MAIN_TABLE[[#This Row],[Supplier State]]=MAIN_TABLE[[#This Row],[Destination State Name]],0,MAIN_TABLE[[#This Row],[Taxable Value]]*MAIN_TABLE[[#This Row],[GST Rate]])</f>
        <v>40936.536</v>
      </c>
      <c r="P294" s="32">
        <f>IF(MAIN_TABLE[[#This Row],[Supplier State]]&lt;&gt;MAIN_TABLE[[#This Row],[Destination State Name]],0,(MAIN_TABLE[[#This Row],[Taxable Value]]*MAIN_TABLE[[#This Row],[GST Rate]])/2)</f>
        <v>0</v>
      </c>
      <c r="Q294" s="32">
        <f>IF(MAIN_TABLE[[#This Row],[Supplier State]]&lt;&gt;MAIN_TABLE[[#This Row],[Destination State Name]],0,(MAIN_TABLE[[#This Row],[Taxable Value]]*MAIN_TABLE[[#This Row],[GST Rate]])/2)</f>
        <v>0</v>
      </c>
      <c r="R294" s="33">
        <f>SUM(MAIN_TABLE[[#This Row],[IGST]:[SGST]])</f>
        <v>40936.536</v>
      </c>
      <c r="S29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94" s="32" t="str">
        <f>IFERROR(VLOOKUP(MAIN_TABLE[[#This Row],[GST Number]],Backend!L:M,2,),"")</f>
        <v>SURYA SHAKTI VESSELS PVT. LTD</v>
      </c>
    </row>
    <row r="295" spans="1:20" x14ac:dyDescent="0.3">
      <c r="A295" s="18" t="s">
        <v>8</v>
      </c>
      <c r="B295" s="1" t="s">
        <v>64</v>
      </c>
      <c r="C295" s="2">
        <v>1210</v>
      </c>
      <c r="D295" s="3">
        <v>43988</v>
      </c>
      <c r="E295" s="4" t="s">
        <v>10</v>
      </c>
      <c r="F295" s="1">
        <v>1498</v>
      </c>
      <c r="G295" s="5">
        <v>74.900000000000006</v>
      </c>
      <c r="H295" s="29">
        <f>VLOOKUP(MAIN_TABLE[[#This Row],[Product Code]],Prod_Master[[#All],[Product Code]:[PRICE]],4,)</f>
        <v>0.12</v>
      </c>
      <c r="I295" s="30">
        <f>VLOOKUP(MAIN_TABLE[[#This Row],[Product Code]],Prod_Master[[#All],[Product Code]:[PRICE]],5,)</f>
        <v>120</v>
      </c>
      <c r="J295" s="30">
        <f t="shared" si="6"/>
        <v>179760</v>
      </c>
      <c r="K295" s="30">
        <f>MAIN_TABLE[[#This Row],[Sales (Before Tax)]]-MAIN_TABLE[[#This Row],[Discount]]</f>
        <v>179685.1</v>
      </c>
      <c r="L295" s="31">
        <f>VLOOKUP(MAIN_TABLE[[#This Row],[Product Code]],Prod_Master[[#All],[Product Code]:[PRICE]],3,)</f>
        <v>5524</v>
      </c>
      <c r="M295" s="32" t="str">
        <f>VLOOKUP(MAIN_TABLE[[#This Row],[Product Code]],Prod_Master[[#All],[Product Code]:[PRICE]],2,)</f>
        <v>Juice</v>
      </c>
      <c r="N295" s="32" t="str">
        <f>IF(ISBLANK(MAIN_TABLE[[#This Row],[GST Number]]),"No GST Number Available",VLOOKUP(LEFT(MAIN_TABLE[[#This Row],[GST Number]],2)*1,Table1[],2,))</f>
        <v>DADRA AND NAGAR HAVELI AND DAMAN AND DIU (NEWLY MERGED UT)</v>
      </c>
      <c r="O295" s="32">
        <f>IF(MAIN_TABLE[[#This Row],[Supplier State]]=MAIN_TABLE[[#This Row],[Destination State Name]],0,MAIN_TABLE[[#This Row],[Taxable Value]]*MAIN_TABLE[[#This Row],[GST Rate]])</f>
        <v>21562.212</v>
      </c>
      <c r="P295" s="32">
        <f>IF(MAIN_TABLE[[#This Row],[Supplier State]]&lt;&gt;MAIN_TABLE[[#This Row],[Destination State Name]],0,(MAIN_TABLE[[#This Row],[Taxable Value]]*MAIN_TABLE[[#This Row],[GST Rate]])/2)</f>
        <v>0</v>
      </c>
      <c r="Q295" s="32">
        <f>IF(MAIN_TABLE[[#This Row],[Supplier State]]&lt;&gt;MAIN_TABLE[[#This Row],[Destination State Name]],0,(MAIN_TABLE[[#This Row],[Taxable Value]]*MAIN_TABLE[[#This Row],[GST Rate]])/2)</f>
        <v>0</v>
      </c>
      <c r="R295" s="33">
        <f>SUM(MAIN_TABLE[[#This Row],[IGST]:[SGST]])</f>
        <v>21562.212</v>
      </c>
      <c r="S29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95" s="32" t="str">
        <f>IFERROR(VLOOKUP(MAIN_TABLE[[#This Row],[GST Number]],Backend!L:M,2,),"")</f>
        <v>M/S ASHOKA FOAM MULTIPLAST PRIVATE LIMITED</v>
      </c>
    </row>
    <row r="296" spans="1:20" x14ac:dyDescent="0.3">
      <c r="A296" s="18" t="s">
        <v>8</v>
      </c>
      <c r="B296" s="1" t="s">
        <v>65</v>
      </c>
      <c r="C296" s="2">
        <v>1310</v>
      </c>
      <c r="D296" s="3">
        <v>44114</v>
      </c>
      <c r="E296" s="4" t="s">
        <v>10</v>
      </c>
      <c r="F296" s="1">
        <v>1221</v>
      </c>
      <c r="G296" s="5">
        <v>61.050000000000004</v>
      </c>
      <c r="H296" s="29">
        <f>VLOOKUP(MAIN_TABLE[[#This Row],[Product Code]],Prod_Master[[#All],[Product Code]:[PRICE]],4,)</f>
        <v>0.12</v>
      </c>
      <c r="I296" s="30">
        <f>VLOOKUP(MAIN_TABLE[[#This Row],[Product Code]],Prod_Master[[#All],[Product Code]:[PRICE]],5,)</f>
        <v>140</v>
      </c>
      <c r="J296" s="30">
        <f t="shared" si="6"/>
        <v>170940</v>
      </c>
      <c r="K296" s="30">
        <f>MAIN_TABLE[[#This Row],[Sales (Before Tax)]]-MAIN_TABLE[[#This Row],[Discount]]</f>
        <v>170878.95</v>
      </c>
      <c r="L296" s="31">
        <f>VLOOKUP(MAIN_TABLE[[#This Row],[Product Code]],Prod_Master[[#All],[Product Code]:[PRICE]],3,)</f>
        <v>5632</v>
      </c>
      <c r="M296" s="32" t="str">
        <f>VLOOKUP(MAIN_TABLE[[#This Row],[Product Code]],Prod_Master[[#All],[Product Code]:[PRICE]],2,)</f>
        <v>Shampoo</v>
      </c>
      <c r="N296" s="32" t="str">
        <f>IF(ISBLANK(MAIN_TABLE[[#This Row],[GST Number]]),"No GST Number Available",VLOOKUP(LEFT(MAIN_TABLE[[#This Row],[GST Number]],2)*1,Table1[],2,))</f>
        <v>ANDHRA PRADESH(BEFORE DIVISION)</v>
      </c>
      <c r="O296" s="32">
        <f>IF(MAIN_TABLE[[#This Row],[Supplier State]]=MAIN_TABLE[[#This Row],[Destination State Name]],0,MAIN_TABLE[[#This Row],[Taxable Value]]*MAIN_TABLE[[#This Row],[GST Rate]])</f>
        <v>20505.474000000002</v>
      </c>
      <c r="P296" s="32">
        <f>IF(MAIN_TABLE[[#This Row],[Supplier State]]&lt;&gt;MAIN_TABLE[[#This Row],[Destination State Name]],0,(MAIN_TABLE[[#This Row],[Taxable Value]]*MAIN_TABLE[[#This Row],[GST Rate]])/2)</f>
        <v>0</v>
      </c>
      <c r="Q296" s="32">
        <f>IF(MAIN_TABLE[[#This Row],[Supplier State]]&lt;&gt;MAIN_TABLE[[#This Row],[Destination State Name]],0,(MAIN_TABLE[[#This Row],[Taxable Value]]*MAIN_TABLE[[#This Row],[GST Rate]])/2)</f>
        <v>0</v>
      </c>
      <c r="R296" s="33">
        <f>SUM(MAIN_TABLE[[#This Row],[IGST]:[SGST]])</f>
        <v>20505.474000000002</v>
      </c>
      <c r="S29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96" s="32" t="str">
        <f>IFERROR(VLOOKUP(MAIN_TABLE[[#This Row],[GST Number]],Backend!L:M,2,),"")</f>
        <v>M/S DELTA MECHTEK SERVISES</v>
      </c>
    </row>
    <row r="297" spans="1:20" x14ac:dyDescent="0.3">
      <c r="A297" s="18" t="s">
        <v>8</v>
      </c>
      <c r="B297" s="1" t="s">
        <v>66</v>
      </c>
      <c r="C297" s="2">
        <v>1210</v>
      </c>
      <c r="D297" s="3">
        <v>44146</v>
      </c>
      <c r="E297" s="4" t="s">
        <v>10</v>
      </c>
      <c r="F297" s="1">
        <v>1123</v>
      </c>
      <c r="G297" s="5">
        <v>56.150000000000006</v>
      </c>
      <c r="H297" s="29">
        <f>VLOOKUP(MAIN_TABLE[[#This Row],[Product Code]],Prod_Master[[#All],[Product Code]:[PRICE]],4,)</f>
        <v>0.12</v>
      </c>
      <c r="I297" s="30">
        <f>VLOOKUP(MAIN_TABLE[[#This Row],[Product Code]],Prod_Master[[#All],[Product Code]:[PRICE]],5,)</f>
        <v>120</v>
      </c>
      <c r="J297" s="30">
        <f t="shared" si="6"/>
        <v>134760</v>
      </c>
      <c r="K297" s="30">
        <f>MAIN_TABLE[[#This Row],[Sales (Before Tax)]]-MAIN_TABLE[[#This Row],[Discount]]</f>
        <v>134703.85</v>
      </c>
      <c r="L297" s="31">
        <f>VLOOKUP(MAIN_TABLE[[#This Row],[Product Code]],Prod_Master[[#All],[Product Code]:[PRICE]],3,)</f>
        <v>5524</v>
      </c>
      <c r="M297" s="32" t="str">
        <f>VLOOKUP(MAIN_TABLE[[#This Row],[Product Code]],Prod_Master[[#All],[Product Code]:[PRICE]],2,)</f>
        <v>Juice</v>
      </c>
      <c r="N297" s="32" t="str">
        <f>IF(ISBLANK(MAIN_TABLE[[#This Row],[GST Number]]),"No GST Number Available",VLOOKUP(LEFT(MAIN_TABLE[[#This Row],[GST Number]],2)*1,Table1[],2,))</f>
        <v>MANIPUR</v>
      </c>
      <c r="O297" s="32">
        <f>IF(MAIN_TABLE[[#This Row],[Supplier State]]=MAIN_TABLE[[#This Row],[Destination State Name]],0,MAIN_TABLE[[#This Row],[Taxable Value]]*MAIN_TABLE[[#This Row],[GST Rate]])</f>
        <v>16164.462</v>
      </c>
      <c r="P297" s="32">
        <f>IF(MAIN_TABLE[[#This Row],[Supplier State]]&lt;&gt;MAIN_TABLE[[#This Row],[Destination State Name]],0,(MAIN_TABLE[[#This Row],[Taxable Value]]*MAIN_TABLE[[#This Row],[GST Rate]])/2)</f>
        <v>0</v>
      </c>
      <c r="Q297" s="32">
        <f>IF(MAIN_TABLE[[#This Row],[Supplier State]]&lt;&gt;MAIN_TABLE[[#This Row],[Destination State Name]],0,(MAIN_TABLE[[#This Row],[Taxable Value]]*MAIN_TABLE[[#This Row],[GST Rate]])/2)</f>
        <v>0</v>
      </c>
      <c r="R297" s="33">
        <f>SUM(MAIN_TABLE[[#This Row],[IGST]:[SGST]])</f>
        <v>16164.462</v>
      </c>
      <c r="S29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97" s="32" t="str">
        <f>IFERROR(VLOOKUP(MAIN_TABLE[[#This Row],[GST Number]],Backend!L:M,2,),"")</f>
        <v>CONTINENTAL INSTT.(INDIA)</v>
      </c>
    </row>
    <row r="298" spans="1:20" x14ac:dyDescent="0.3">
      <c r="A298" s="18" t="s">
        <v>8</v>
      </c>
      <c r="B298" s="1" t="s">
        <v>67</v>
      </c>
      <c r="C298" s="2">
        <v>1210</v>
      </c>
      <c r="D298" s="3">
        <v>44177</v>
      </c>
      <c r="E298" s="4" t="s">
        <v>10</v>
      </c>
      <c r="F298" s="1">
        <v>2436</v>
      </c>
      <c r="G298" s="5">
        <v>121.80000000000001</v>
      </c>
      <c r="H298" s="29">
        <f>VLOOKUP(MAIN_TABLE[[#This Row],[Product Code]],Prod_Master[[#All],[Product Code]:[PRICE]],4,)</f>
        <v>0.12</v>
      </c>
      <c r="I298" s="30">
        <f>VLOOKUP(MAIN_TABLE[[#This Row],[Product Code]],Prod_Master[[#All],[Product Code]:[PRICE]],5,)</f>
        <v>120</v>
      </c>
      <c r="J298" s="30">
        <f t="shared" si="6"/>
        <v>292320</v>
      </c>
      <c r="K298" s="30">
        <f>MAIN_TABLE[[#This Row],[Sales (Before Tax)]]-MAIN_TABLE[[#This Row],[Discount]]</f>
        <v>292198.2</v>
      </c>
      <c r="L298" s="31">
        <f>VLOOKUP(MAIN_TABLE[[#This Row],[Product Code]],Prod_Master[[#All],[Product Code]:[PRICE]],3,)</f>
        <v>5524</v>
      </c>
      <c r="M298" s="32" t="str">
        <f>VLOOKUP(MAIN_TABLE[[#This Row],[Product Code]],Prod_Master[[#All],[Product Code]:[PRICE]],2,)</f>
        <v>Juice</v>
      </c>
      <c r="N298" s="32" t="str">
        <f>IF(ISBLANK(MAIN_TABLE[[#This Row],[GST Number]]),"No GST Number Available",VLOOKUP(LEFT(MAIN_TABLE[[#This Row],[GST Number]],2)*1,Table1[],2,))</f>
        <v>SIKKIM</v>
      </c>
      <c r="O298" s="32">
        <f>IF(MAIN_TABLE[[#This Row],[Supplier State]]=MAIN_TABLE[[#This Row],[Destination State Name]],0,MAIN_TABLE[[#This Row],[Taxable Value]]*MAIN_TABLE[[#This Row],[GST Rate]])</f>
        <v>35063.784</v>
      </c>
      <c r="P298" s="32">
        <f>IF(MAIN_TABLE[[#This Row],[Supplier State]]&lt;&gt;MAIN_TABLE[[#This Row],[Destination State Name]],0,(MAIN_TABLE[[#This Row],[Taxable Value]]*MAIN_TABLE[[#This Row],[GST Rate]])/2)</f>
        <v>0</v>
      </c>
      <c r="Q298" s="32">
        <f>IF(MAIN_TABLE[[#This Row],[Supplier State]]&lt;&gt;MAIN_TABLE[[#This Row],[Destination State Name]],0,(MAIN_TABLE[[#This Row],[Taxable Value]]*MAIN_TABLE[[#This Row],[GST Rate]])/2)</f>
        <v>0</v>
      </c>
      <c r="R298" s="33">
        <f>SUM(MAIN_TABLE[[#This Row],[IGST]:[SGST]])</f>
        <v>35063.784</v>
      </c>
      <c r="S29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98" s="32" t="str">
        <f>IFERROR(VLOOKUP(MAIN_TABLE[[#This Row],[GST Number]],Backend!L:M,2,),"")</f>
        <v>SAVEX TECHNOLOGIES PRIVATE LIMITED</v>
      </c>
    </row>
    <row r="299" spans="1:20" x14ac:dyDescent="0.3">
      <c r="A299" s="18" t="s">
        <v>8</v>
      </c>
      <c r="B299" s="1" t="s">
        <v>68</v>
      </c>
      <c r="C299" s="2">
        <v>1210</v>
      </c>
      <c r="D299" s="3">
        <v>43831</v>
      </c>
      <c r="E299" s="4" t="s">
        <v>10</v>
      </c>
      <c r="F299" s="1">
        <v>1987.5</v>
      </c>
      <c r="G299" s="5">
        <v>99.375</v>
      </c>
      <c r="H299" s="29">
        <f>VLOOKUP(MAIN_TABLE[[#This Row],[Product Code]],Prod_Master[[#All],[Product Code]:[PRICE]],4,)</f>
        <v>0.12</v>
      </c>
      <c r="I299" s="30">
        <f>VLOOKUP(MAIN_TABLE[[#This Row],[Product Code]],Prod_Master[[#All],[Product Code]:[PRICE]],5,)</f>
        <v>120</v>
      </c>
      <c r="J299" s="30">
        <f t="shared" si="6"/>
        <v>238500</v>
      </c>
      <c r="K299" s="30">
        <f>MAIN_TABLE[[#This Row],[Sales (Before Tax)]]-MAIN_TABLE[[#This Row],[Discount]]</f>
        <v>238400.625</v>
      </c>
      <c r="L299" s="31">
        <f>VLOOKUP(MAIN_TABLE[[#This Row],[Product Code]],Prod_Master[[#All],[Product Code]:[PRICE]],3,)</f>
        <v>5524</v>
      </c>
      <c r="M299" s="32" t="str">
        <f>VLOOKUP(MAIN_TABLE[[#This Row],[Product Code]],Prod_Master[[#All],[Product Code]:[PRICE]],2,)</f>
        <v>Juice</v>
      </c>
      <c r="N299" s="32" t="str">
        <f>IF(ISBLANK(MAIN_TABLE[[#This Row],[GST Number]]),"No GST Number Available",VLOOKUP(LEFT(MAIN_TABLE[[#This Row],[GST Number]],2)*1,Table1[],2,))</f>
        <v>MANIPUR</v>
      </c>
      <c r="O299" s="32">
        <f>IF(MAIN_TABLE[[#This Row],[Supplier State]]=MAIN_TABLE[[#This Row],[Destination State Name]],0,MAIN_TABLE[[#This Row],[Taxable Value]]*MAIN_TABLE[[#This Row],[GST Rate]])</f>
        <v>28608.075000000001</v>
      </c>
      <c r="P299" s="32">
        <f>IF(MAIN_TABLE[[#This Row],[Supplier State]]&lt;&gt;MAIN_TABLE[[#This Row],[Destination State Name]],0,(MAIN_TABLE[[#This Row],[Taxable Value]]*MAIN_TABLE[[#This Row],[GST Rate]])/2)</f>
        <v>0</v>
      </c>
      <c r="Q299" s="32">
        <f>IF(MAIN_TABLE[[#This Row],[Supplier State]]&lt;&gt;MAIN_TABLE[[#This Row],[Destination State Name]],0,(MAIN_TABLE[[#This Row],[Taxable Value]]*MAIN_TABLE[[#This Row],[GST Rate]])/2)</f>
        <v>0</v>
      </c>
      <c r="R299" s="33">
        <f>SUM(MAIN_TABLE[[#This Row],[IGST]:[SGST]])</f>
        <v>28608.075000000001</v>
      </c>
      <c r="S29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299" s="32" t="str">
        <f>IFERROR(VLOOKUP(MAIN_TABLE[[#This Row],[GST Number]],Backend!L:M,2,),"")</f>
        <v>Good Life</v>
      </c>
    </row>
    <row r="300" spans="1:20" x14ac:dyDescent="0.3">
      <c r="A300" s="18" t="s">
        <v>8</v>
      </c>
      <c r="B300" s="1" t="s">
        <v>69</v>
      </c>
      <c r="C300" s="2">
        <v>1001</v>
      </c>
      <c r="D300" s="3">
        <v>44083</v>
      </c>
      <c r="E300" s="4" t="s">
        <v>10</v>
      </c>
      <c r="F300" s="1">
        <v>1679</v>
      </c>
      <c r="G300" s="5">
        <v>83.95</v>
      </c>
      <c r="H300" s="29">
        <f>VLOOKUP(MAIN_TABLE[[#This Row],[Product Code]],Prod_Master[[#All],[Product Code]:[PRICE]],4,)</f>
        <v>0.12</v>
      </c>
      <c r="I300" s="30">
        <f>VLOOKUP(MAIN_TABLE[[#This Row],[Product Code]],Prod_Master[[#All],[Product Code]:[PRICE]],5,)</f>
        <v>45</v>
      </c>
      <c r="J300" s="30">
        <f t="shared" si="6"/>
        <v>75555</v>
      </c>
      <c r="K300" s="30">
        <f>MAIN_TABLE[[#This Row],[Sales (Before Tax)]]-MAIN_TABLE[[#This Row],[Discount]]</f>
        <v>75471.05</v>
      </c>
      <c r="L300" s="31">
        <f>VLOOKUP(MAIN_TABLE[[#This Row],[Product Code]],Prod_Master[[#All],[Product Code]:[PRICE]],3,)</f>
        <v>5542</v>
      </c>
      <c r="M300" s="32" t="str">
        <f>VLOOKUP(MAIN_TABLE[[#This Row],[Product Code]],Prod_Master[[#All],[Product Code]:[PRICE]],2,)</f>
        <v>Oil</v>
      </c>
      <c r="N300" s="32" t="str">
        <f>IF(ISBLANK(MAIN_TABLE[[#This Row],[GST Number]]),"No GST Number Available",VLOOKUP(LEFT(MAIN_TABLE[[#This Row],[GST Number]],2)*1,Table1[],2,))</f>
        <v>DADRA AND NAGAR HAVELI AND DAMAN AND DIU (NEWLY MERGED UT)</v>
      </c>
      <c r="O300" s="32">
        <f>IF(MAIN_TABLE[[#This Row],[Supplier State]]=MAIN_TABLE[[#This Row],[Destination State Name]],0,MAIN_TABLE[[#This Row],[Taxable Value]]*MAIN_TABLE[[#This Row],[GST Rate]])</f>
        <v>9056.5259999999998</v>
      </c>
      <c r="P300" s="32">
        <f>IF(MAIN_TABLE[[#This Row],[Supplier State]]&lt;&gt;MAIN_TABLE[[#This Row],[Destination State Name]],0,(MAIN_TABLE[[#This Row],[Taxable Value]]*MAIN_TABLE[[#This Row],[GST Rate]])/2)</f>
        <v>0</v>
      </c>
      <c r="Q300" s="32">
        <f>IF(MAIN_TABLE[[#This Row],[Supplier State]]&lt;&gt;MAIN_TABLE[[#This Row],[Destination State Name]],0,(MAIN_TABLE[[#This Row],[Taxable Value]]*MAIN_TABLE[[#This Row],[GST Rate]])/2)</f>
        <v>0</v>
      </c>
      <c r="R300" s="33">
        <f>SUM(MAIN_TABLE[[#This Row],[IGST]:[SGST]])</f>
        <v>9056.5259999999998</v>
      </c>
      <c r="S30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00" s="32" t="str">
        <f>IFERROR(VLOOKUP(MAIN_TABLE[[#This Row],[GST Number]],Backend!L:M,2,),"")</f>
        <v>MAHAVEER CYLINDERS LIMITED</v>
      </c>
    </row>
    <row r="301" spans="1:20" x14ac:dyDescent="0.3">
      <c r="A301" s="18" t="s">
        <v>8</v>
      </c>
      <c r="B301" s="1" t="s">
        <v>70</v>
      </c>
      <c r="C301" s="2">
        <v>1008</v>
      </c>
      <c r="D301" s="3">
        <v>44114</v>
      </c>
      <c r="E301" s="4" t="s">
        <v>10</v>
      </c>
      <c r="F301" s="1">
        <v>727</v>
      </c>
      <c r="G301" s="5">
        <v>36.35</v>
      </c>
      <c r="H301" s="29">
        <f>VLOOKUP(MAIN_TABLE[[#This Row],[Product Code]],Prod_Master[[#All],[Product Code]:[PRICE]],4,)</f>
        <v>0.12</v>
      </c>
      <c r="I301" s="30">
        <f>VLOOKUP(MAIN_TABLE[[#This Row],[Product Code]],Prod_Master[[#All],[Product Code]:[PRICE]],5,)</f>
        <v>90</v>
      </c>
      <c r="J301" s="30">
        <f t="shared" si="6"/>
        <v>65430</v>
      </c>
      <c r="K301" s="30">
        <f>MAIN_TABLE[[#This Row],[Sales (Before Tax)]]-MAIN_TABLE[[#This Row],[Discount]]</f>
        <v>65393.65</v>
      </c>
      <c r="L301" s="31">
        <f>VLOOKUP(MAIN_TABLE[[#This Row],[Product Code]],Prod_Master[[#All],[Product Code]:[PRICE]],3,)</f>
        <v>4975</v>
      </c>
      <c r="M301" s="32" t="str">
        <f>VLOOKUP(MAIN_TABLE[[#This Row],[Product Code]],Prod_Master[[#All],[Product Code]:[PRICE]],2,)</f>
        <v>Soap</v>
      </c>
      <c r="N301" s="32" t="str">
        <f>IF(ISBLANK(MAIN_TABLE[[#This Row],[GST Number]]),"No GST Number Available",VLOOKUP(LEFT(MAIN_TABLE[[#This Row],[GST Number]],2)*1,Table1[],2,))</f>
        <v>MADHYA PRADESH</v>
      </c>
      <c r="O301" s="32">
        <f>IF(MAIN_TABLE[[#This Row],[Supplier State]]=MAIN_TABLE[[#This Row],[Destination State Name]],0,MAIN_TABLE[[#This Row],[Taxable Value]]*MAIN_TABLE[[#This Row],[GST Rate]])</f>
        <v>7847.2380000000003</v>
      </c>
      <c r="P301" s="32">
        <f>IF(MAIN_TABLE[[#This Row],[Supplier State]]&lt;&gt;MAIN_TABLE[[#This Row],[Destination State Name]],0,(MAIN_TABLE[[#This Row],[Taxable Value]]*MAIN_TABLE[[#This Row],[GST Rate]])/2)</f>
        <v>0</v>
      </c>
      <c r="Q301" s="32">
        <f>IF(MAIN_TABLE[[#This Row],[Supplier State]]&lt;&gt;MAIN_TABLE[[#This Row],[Destination State Name]],0,(MAIN_TABLE[[#This Row],[Taxable Value]]*MAIN_TABLE[[#This Row],[GST Rate]])/2)</f>
        <v>0</v>
      </c>
      <c r="R301" s="33">
        <f>SUM(MAIN_TABLE[[#This Row],[IGST]:[SGST]])</f>
        <v>7847.2380000000003</v>
      </c>
      <c r="S30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01" s="32" t="str">
        <f>IFERROR(VLOOKUP(MAIN_TABLE[[#This Row],[GST Number]],Backend!L:M,2,),"")</f>
        <v>ETRADE MARKETING PRIVATE LIMITED</v>
      </c>
    </row>
    <row r="302" spans="1:20" x14ac:dyDescent="0.3">
      <c r="A302" s="18" t="s">
        <v>8</v>
      </c>
      <c r="B302" s="1" t="s">
        <v>71</v>
      </c>
      <c r="C302" s="2">
        <v>1210</v>
      </c>
      <c r="D302" s="3">
        <v>44114</v>
      </c>
      <c r="E302" s="4" t="s">
        <v>10</v>
      </c>
      <c r="F302" s="1">
        <v>1403</v>
      </c>
      <c r="G302" s="5">
        <v>70.150000000000006</v>
      </c>
      <c r="H302" s="29">
        <f>VLOOKUP(MAIN_TABLE[[#This Row],[Product Code]],Prod_Master[[#All],[Product Code]:[PRICE]],4,)</f>
        <v>0.12</v>
      </c>
      <c r="I302" s="30">
        <f>VLOOKUP(MAIN_TABLE[[#This Row],[Product Code]],Prod_Master[[#All],[Product Code]:[PRICE]],5,)</f>
        <v>120</v>
      </c>
      <c r="J302" s="30">
        <f t="shared" si="6"/>
        <v>168360</v>
      </c>
      <c r="K302" s="30">
        <f>MAIN_TABLE[[#This Row],[Sales (Before Tax)]]-MAIN_TABLE[[#This Row],[Discount]]</f>
        <v>168289.85</v>
      </c>
      <c r="L302" s="31">
        <f>VLOOKUP(MAIN_TABLE[[#This Row],[Product Code]],Prod_Master[[#All],[Product Code]:[PRICE]],3,)</f>
        <v>5524</v>
      </c>
      <c r="M302" s="32" t="str">
        <f>VLOOKUP(MAIN_TABLE[[#This Row],[Product Code]],Prod_Master[[#All],[Product Code]:[PRICE]],2,)</f>
        <v>Juice</v>
      </c>
      <c r="N302" s="32" t="str">
        <f>IF(ISBLANK(MAIN_TABLE[[#This Row],[GST Number]]),"No GST Number Available",VLOOKUP(LEFT(MAIN_TABLE[[#This Row],[GST Number]],2)*1,Table1[],2,))</f>
        <v>SIKKIM</v>
      </c>
      <c r="O302" s="32">
        <f>IF(MAIN_TABLE[[#This Row],[Supplier State]]=MAIN_TABLE[[#This Row],[Destination State Name]],0,MAIN_TABLE[[#This Row],[Taxable Value]]*MAIN_TABLE[[#This Row],[GST Rate]])</f>
        <v>20194.781999999999</v>
      </c>
      <c r="P302" s="32">
        <f>IF(MAIN_TABLE[[#This Row],[Supplier State]]&lt;&gt;MAIN_TABLE[[#This Row],[Destination State Name]],0,(MAIN_TABLE[[#This Row],[Taxable Value]]*MAIN_TABLE[[#This Row],[GST Rate]])/2)</f>
        <v>0</v>
      </c>
      <c r="Q302" s="32">
        <f>IF(MAIN_TABLE[[#This Row],[Supplier State]]&lt;&gt;MAIN_TABLE[[#This Row],[Destination State Name]],0,(MAIN_TABLE[[#This Row],[Taxable Value]]*MAIN_TABLE[[#This Row],[GST Rate]])/2)</f>
        <v>0</v>
      </c>
      <c r="R302" s="33">
        <f>SUM(MAIN_TABLE[[#This Row],[IGST]:[SGST]])</f>
        <v>20194.781999999999</v>
      </c>
      <c r="S30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02" s="32" t="str">
        <f>IFERROR(VLOOKUP(MAIN_TABLE[[#This Row],[GST Number]],Backend!L:M,2,),"")</f>
        <v>S.ADITYA IMPEX PRIVATE LIMITED</v>
      </c>
    </row>
    <row r="303" spans="1:20" x14ac:dyDescent="0.3">
      <c r="A303" s="18" t="s">
        <v>8</v>
      </c>
      <c r="B303" s="1" t="s">
        <v>72</v>
      </c>
      <c r="C303" s="2">
        <v>1004</v>
      </c>
      <c r="D303" s="3">
        <v>44114</v>
      </c>
      <c r="E303" s="4" t="s">
        <v>10</v>
      </c>
      <c r="F303" s="1">
        <v>2076</v>
      </c>
      <c r="G303" s="5">
        <v>103.80000000000001</v>
      </c>
      <c r="H303" s="29">
        <f>VLOOKUP(MAIN_TABLE[[#This Row],[Product Code]],Prod_Master[[#All],[Product Code]:[PRICE]],4,)</f>
        <v>0.28000000000000003</v>
      </c>
      <c r="I303" s="30">
        <f>VLOOKUP(MAIN_TABLE[[#This Row],[Product Code]],Prod_Master[[#All],[Product Code]:[PRICE]],5,)</f>
        <v>80</v>
      </c>
      <c r="J303" s="30">
        <f t="shared" si="6"/>
        <v>166080</v>
      </c>
      <c r="K303" s="30">
        <f>MAIN_TABLE[[#This Row],[Sales (Before Tax)]]-MAIN_TABLE[[#This Row],[Discount]]</f>
        <v>165976.20000000001</v>
      </c>
      <c r="L303" s="31">
        <f>VLOOKUP(MAIN_TABLE[[#This Row],[Product Code]],Prod_Master[[#All],[Product Code]:[PRICE]],3,)</f>
        <v>8462</v>
      </c>
      <c r="M303" s="32" t="str">
        <f>VLOOKUP(MAIN_TABLE[[#This Row],[Product Code]],Prod_Master[[#All],[Product Code]:[PRICE]],2,)</f>
        <v>Beverage</v>
      </c>
      <c r="N303" s="32" t="str">
        <f>IF(ISBLANK(MAIN_TABLE[[#This Row],[GST Number]]),"No GST Number Available",VLOOKUP(LEFT(MAIN_TABLE[[#This Row],[GST Number]],2)*1,Table1[],2,))</f>
        <v>WEST BENGAL</v>
      </c>
      <c r="O303" s="32">
        <f>IF(MAIN_TABLE[[#This Row],[Supplier State]]=MAIN_TABLE[[#This Row],[Destination State Name]],0,MAIN_TABLE[[#This Row],[Taxable Value]]*MAIN_TABLE[[#This Row],[GST Rate]])</f>
        <v>46473.33600000001</v>
      </c>
      <c r="P303" s="32">
        <f>IF(MAIN_TABLE[[#This Row],[Supplier State]]&lt;&gt;MAIN_TABLE[[#This Row],[Destination State Name]],0,(MAIN_TABLE[[#This Row],[Taxable Value]]*MAIN_TABLE[[#This Row],[GST Rate]])/2)</f>
        <v>0</v>
      </c>
      <c r="Q303" s="32">
        <f>IF(MAIN_TABLE[[#This Row],[Supplier State]]&lt;&gt;MAIN_TABLE[[#This Row],[Destination State Name]],0,(MAIN_TABLE[[#This Row],[Taxable Value]]*MAIN_TABLE[[#This Row],[GST Rate]])/2)</f>
        <v>0</v>
      </c>
      <c r="R303" s="33">
        <f>SUM(MAIN_TABLE[[#This Row],[IGST]:[SGST]])</f>
        <v>46473.33600000001</v>
      </c>
      <c r="S30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03" s="32" t="str">
        <f>IFERROR(VLOOKUP(MAIN_TABLE[[#This Row],[GST Number]],Backend!L:M,2,),"")</f>
        <v>PHISTREAM CONSULTING PRIVATE LIMITED</v>
      </c>
    </row>
    <row r="304" spans="1:20" x14ac:dyDescent="0.3">
      <c r="A304" s="18" t="s">
        <v>8</v>
      </c>
      <c r="B304" s="1" t="s">
        <v>73</v>
      </c>
      <c r="C304" s="2">
        <v>1008</v>
      </c>
      <c r="D304" s="3">
        <v>44114</v>
      </c>
      <c r="E304" s="4" t="s">
        <v>10</v>
      </c>
      <c r="F304" s="1">
        <v>1757</v>
      </c>
      <c r="G304" s="5">
        <v>87.850000000000009</v>
      </c>
      <c r="H304" s="29">
        <f>VLOOKUP(MAIN_TABLE[[#This Row],[Product Code]],Prod_Master[[#All],[Product Code]:[PRICE]],4,)</f>
        <v>0.12</v>
      </c>
      <c r="I304" s="30">
        <f>VLOOKUP(MAIN_TABLE[[#This Row],[Product Code]],Prod_Master[[#All],[Product Code]:[PRICE]],5,)</f>
        <v>90</v>
      </c>
      <c r="J304" s="30">
        <f t="shared" si="6"/>
        <v>158130</v>
      </c>
      <c r="K304" s="30">
        <f>MAIN_TABLE[[#This Row],[Sales (Before Tax)]]-MAIN_TABLE[[#This Row],[Discount]]</f>
        <v>158042.15</v>
      </c>
      <c r="L304" s="31">
        <f>VLOOKUP(MAIN_TABLE[[#This Row],[Product Code]],Prod_Master[[#All],[Product Code]:[PRICE]],3,)</f>
        <v>4975</v>
      </c>
      <c r="M304" s="32" t="str">
        <f>VLOOKUP(MAIN_TABLE[[#This Row],[Product Code]],Prod_Master[[#All],[Product Code]:[PRICE]],2,)</f>
        <v>Soap</v>
      </c>
      <c r="N304" s="32" t="str">
        <f>IF(ISBLANK(MAIN_TABLE[[#This Row],[GST Number]]),"No GST Number Available",VLOOKUP(LEFT(MAIN_TABLE[[#This Row],[GST Number]],2)*1,Table1[],2,))</f>
        <v>BIHAR</v>
      </c>
      <c r="O304" s="32">
        <f>IF(MAIN_TABLE[[#This Row],[Supplier State]]=MAIN_TABLE[[#This Row],[Destination State Name]],0,MAIN_TABLE[[#This Row],[Taxable Value]]*MAIN_TABLE[[#This Row],[GST Rate]])</f>
        <v>0</v>
      </c>
      <c r="P304" s="32">
        <f>IF(MAIN_TABLE[[#This Row],[Supplier State]]&lt;&gt;MAIN_TABLE[[#This Row],[Destination State Name]],0,(MAIN_TABLE[[#This Row],[Taxable Value]]*MAIN_TABLE[[#This Row],[GST Rate]])/2)</f>
        <v>9482.5289999999986</v>
      </c>
      <c r="Q304" s="32">
        <f>IF(MAIN_TABLE[[#This Row],[Supplier State]]&lt;&gt;MAIN_TABLE[[#This Row],[Destination State Name]],0,(MAIN_TABLE[[#This Row],[Taxable Value]]*MAIN_TABLE[[#This Row],[GST Rate]])/2)</f>
        <v>9482.5289999999986</v>
      </c>
      <c r="R304" s="33">
        <f>SUM(MAIN_TABLE[[#This Row],[IGST]:[SGST]])</f>
        <v>18965.057999999997</v>
      </c>
      <c r="S30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04" s="32" t="str">
        <f>IFERROR(VLOOKUP(MAIN_TABLE[[#This Row],[GST Number]],Backend!L:M,2,),"")</f>
        <v>MAHARASHTRA SEAMLESS LTD</v>
      </c>
    </row>
    <row r="305" spans="1:20" x14ac:dyDescent="0.3">
      <c r="A305" s="18" t="s">
        <v>8</v>
      </c>
      <c r="B305" s="1" t="s">
        <v>74</v>
      </c>
      <c r="C305" s="2">
        <v>1210</v>
      </c>
      <c r="D305" s="3">
        <v>44051</v>
      </c>
      <c r="E305" s="4" t="s">
        <v>10</v>
      </c>
      <c r="F305" s="1">
        <v>2198</v>
      </c>
      <c r="G305" s="5">
        <v>109.9</v>
      </c>
      <c r="H305" s="29">
        <f>VLOOKUP(MAIN_TABLE[[#This Row],[Product Code]],Prod_Master[[#All],[Product Code]:[PRICE]],4,)</f>
        <v>0.12</v>
      </c>
      <c r="I305" s="30">
        <f>VLOOKUP(MAIN_TABLE[[#This Row],[Product Code]],Prod_Master[[#All],[Product Code]:[PRICE]],5,)</f>
        <v>120</v>
      </c>
      <c r="J305" s="30">
        <f t="shared" si="6"/>
        <v>263760</v>
      </c>
      <c r="K305" s="30">
        <f>MAIN_TABLE[[#This Row],[Sales (Before Tax)]]-MAIN_TABLE[[#This Row],[Discount]]</f>
        <v>263650.09999999998</v>
      </c>
      <c r="L305" s="31">
        <f>VLOOKUP(MAIN_TABLE[[#This Row],[Product Code]],Prod_Master[[#All],[Product Code]:[PRICE]],3,)</f>
        <v>5524</v>
      </c>
      <c r="M305" s="32" t="str">
        <f>VLOOKUP(MAIN_TABLE[[#This Row],[Product Code]],Prod_Master[[#All],[Product Code]:[PRICE]],2,)</f>
        <v>Juice</v>
      </c>
      <c r="N305" s="32" t="str">
        <f>IF(ISBLANK(MAIN_TABLE[[#This Row],[GST Number]]),"No GST Number Available",VLOOKUP(LEFT(MAIN_TABLE[[#This Row],[GST Number]],2)*1,Table1[],2,))</f>
        <v>CHATTISGARH</v>
      </c>
      <c r="O305" s="32">
        <f>IF(MAIN_TABLE[[#This Row],[Supplier State]]=MAIN_TABLE[[#This Row],[Destination State Name]],0,MAIN_TABLE[[#This Row],[Taxable Value]]*MAIN_TABLE[[#This Row],[GST Rate]])</f>
        <v>31638.011999999995</v>
      </c>
      <c r="P305" s="32">
        <f>IF(MAIN_TABLE[[#This Row],[Supplier State]]&lt;&gt;MAIN_TABLE[[#This Row],[Destination State Name]],0,(MAIN_TABLE[[#This Row],[Taxable Value]]*MAIN_TABLE[[#This Row],[GST Rate]])/2)</f>
        <v>0</v>
      </c>
      <c r="Q305" s="32">
        <f>IF(MAIN_TABLE[[#This Row],[Supplier State]]&lt;&gt;MAIN_TABLE[[#This Row],[Destination State Name]],0,(MAIN_TABLE[[#This Row],[Taxable Value]]*MAIN_TABLE[[#This Row],[GST Rate]])/2)</f>
        <v>0</v>
      </c>
      <c r="R305" s="33">
        <f>SUM(MAIN_TABLE[[#This Row],[IGST]:[SGST]])</f>
        <v>31638.011999999995</v>
      </c>
      <c r="S30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05" s="32" t="str">
        <f>IFERROR(VLOOKUP(MAIN_TABLE[[#This Row],[GST Number]],Backend!L:M,2,),"")</f>
        <v>SCIENTIFIC ENTERPRISES</v>
      </c>
    </row>
    <row r="306" spans="1:20" x14ac:dyDescent="0.3">
      <c r="A306" s="18" t="s">
        <v>8</v>
      </c>
      <c r="B306" s="1" t="s">
        <v>75</v>
      </c>
      <c r="C306" s="2">
        <v>1310</v>
      </c>
      <c r="D306" s="3">
        <v>44051</v>
      </c>
      <c r="E306" s="4" t="s">
        <v>10</v>
      </c>
      <c r="F306" s="1">
        <v>1743</v>
      </c>
      <c r="G306" s="5">
        <v>87.15</v>
      </c>
      <c r="H306" s="29">
        <f>VLOOKUP(MAIN_TABLE[[#This Row],[Product Code]],Prod_Master[[#All],[Product Code]:[PRICE]],4,)</f>
        <v>0.12</v>
      </c>
      <c r="I306" s="30">
        <f>VLOOKUP(MAIN_TABLE[[#This Row],[Product Code]],Prod_Master[[#All],[Product Code]:[PRICE]],5,)</f>
        <v>140</v>
      </c>
      <c r="J306" s="30">
        <f t="shared" si="6"/>
        <v>244020</v>
      </c>
      <c r="K306" s="30">
        <f>MAIN_TABLE[[#This Row],[Sales (Before Tax)]]-MAIN_TABLE[[#This Row],[Discount]]</f>
        <v>243932.85</v>
      </c>
      <c r="L306" s="31">
        <f>VLOOKUP(MAIN_TABLE[[#This Row],[Product Code]],Prod_Master[[#All],[Product Code]:[PRICE]],3,)</f>
        <v>5632</v>
      </c>
      <c r="M306" s="32" t="str">
        <f>VLOOKUP(MAIN_TABLE[[#This Row],[Product Code]],Prod_Master[[#All],[Product Code]:[PRICE]],2,)</f>
        <v>Shampoo</v>
      </c>
      <c r="N306" s="32" t="str">
        <f>IF(ISBLANK(MAIN_TABLE[[#This Row],[GST Number]]),"No GST Number Available",VLOOKUP(LEFT(MAIN_TABLE[[#This Row],[GST Number]],2)*1,Table1[],2,))</f>
        <v>CHATTISGARH</v>
      </c>
      <c r="O306" s="32">
        <f>IF(MAIN_TABLE[[#This Row],[Supplier State]]=MAIN_TABLE[[#This Row],[Destination State Name]],0,MAIN_TABLE[[#This Row],[Taxable Value]]*MAIN_TABLE[[#This Row],[GST Rate]])</f>
        <v>29271.941999999999</v>
      </c>
      <c r="P306" s="32">
        <f>IF(MAIN_TABLE[[#This Row],[Supplier State]]&lt;&gt;MAIN_TABLE[[#This Row],[Destination State Name]],0,(MAIN_TABLE[[#This Row],[Taxable Value]]*MAIN_TABLE[[#This Row],[GST Rate]])/2)</f>
        <v>0</v>
      </c>
      <c r="Q306" s="32">
        <f>IF(MAIN_TABLE[[#This Row],[Supplier State]]&lt;&gt;MAIN_TABLE[[#This Row],[Destination State Name]],0,(MAIN_TABLE[[#This Row],[Taxable Value]]*MAIN_TABLE[[#This Row],[GST Rate]])/2)</f>
        <v>0</v>
      </c>
      <c r="R306" s="33">
        <f>SUM(MAIN_TABLE[[#This Row],[IGST]:[SGST]])</f>
        <v>29271.941999999999</v>
      </c>
      <c r="S30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06" s="32" t="str">
        <f>IFERROR(VLOOKUP(MAIN_TABLE[[#This Row],[GST Number]],Backend!L:M,2,),"")</f>
        <v>Progression India</v>
      </c>
    </row>
    <row r="307" spans="1:20" x14ac:dyDescent="0.3">
      <c r="A307" s="18" t="s">
        <v>8</v>
      </c>
      <c r="B307" s="1" t="s">
        <v>76</v>
      </c>
      <c r="C307" s="2">
        <v>1008</v>
      </c>
      <c r="D307" s="3">
        <v>44114</v>
      </c>
      <c r="E307" s="4" t="s">
        <v>10</v>
      </c>
      <c r="F307" s="1">
        <v>1153</v>
      </c>
      <c r="G307" s="5">
        <v>57.650000000000006</v>
      </c>
      <c r="H307" s="29">
        <f>VLOOKUP(MAIN_TABLE[[#This Row],[Product Code]],Prod_Master[[#All],[Product Code]:[PRICE]],4,)</f>
        <v>0.12</v>
      </c>
      <c r="I307" s="30">
        <f>VLOOKUP(MAIN_TABLE[[#This Row],[Product Code]],Prod_Master[[#All],[Product Code]:[PRICE]],5,)</f>
        <v>90</v>
      </c>
      <c r="J307" s="30">
        <f t="shared" si="6"/>
        <v>103770</v>
      </c>
      <c r="K307" s="30">
        <f>MAIN_TABLE[[#This Row],[Sales (Before Tax)]]-MAIN_TABLE[[#This Row],[Discount]]</f>
        <v>103712.35</v>
      </c>
      <c r="L307" s="31">
        <f>VLOOKUP(MAIN_TABLE[[#This Row],[Product Code]],Prod_Master[[#All],[Product Code]:[PRICE]],3,)</f>
        <v>4975</v>
      </c>
      <c r="M307" s="32" t="str">
        <f>VLOOKUP(MAIN_TABLE[[#This Row],[Product Code]],Prod_Master[[#All],[Product Code]:[PRICE]],2,)</f>
        <v>Soap</v>
      </c>
      <c r="N307" s="32" t="str">
        <f>IF(ISBLANK(MAIN_TABLE[[#This Row],[GST Number]]),"No GST Number Available",VLOOKUP(LEFT(MAIN_TABLE[[#This Row],[GST Number]],2)*1,Table1[],2,))</f>
        <v>NAGALAND</v>
      </c>
      <c r="O307" s="32">
        <f>IF(MAIN_TABLE[[#This Row],[Supplier State]]=MAIN_TABLE[[#This Row],[Destination State Name]],0,MAIN_TABLE[[#This Row],[Taxable Value]]*MAIN_TABLE[[#This Row],[GST Rate]])</f>
        <v>12445.482</v>
      </c>
      <c r="P307" s="32">
        <f>IF(MAIN_TABLE[[#This Row],[Supplier State]]&lt;&gt;MAIN_TABLE[[#This Row],[Destination State Name]],0,(MAIN_TABLE[[#This Row],[Taxable Value]]*MAIN_TABLE[[#This Row],[GST Rate]])/2)</f>
        <v>0</v>
      </c>
      <c r="Q307" s="32">
        <f>IF(MAIN_TABLE[[#This Row],[Supplier State]]&lt;&gt;MAIN_TABLE[[#This Row],[Destination State Name]],0,(MAIN_TABLE[[#This Row],[Taxable Value]]*MAIN_TABLE[[#This Row],[GST Rate]])/2)</f>
        <v>0</v>
      </c>
      <c r="R307" s="33">
        <f>SUM(MAIN_TABLE[[#This Row],[IGST]:[SGST]])</f>
        <v>12445.482</v>
      </c>
      <c r="S30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07" s="32" t="str">
        <f>IFERROR(VLOOKUP(MAIN_TABLE[[#This Row],[GST Number]],Backend!L:M,2,),"")</f>
        <v>Sonmez Makina India Private Limited</v>
      </c>
    </row>
    <row r="308" spans="1:20" x14ac:dyDescent="0.3">
      <c r="A308" s="18" t="s">
        <v>8</v>
      </c>
      <c r="B308" s="1" t="s">
        <v>243</v>
      </c>
      <c r="C308" s="2">
        <v>1210</v>
      </c>
      <c r="D308" s="3">
        <v>44114</v>
      </c>
      <c r="E308" s="4" t="s">
        <v>10</v>
      </c>
      <c r="F308" s="1">
        <v>1757</v>
      </c>
      <c r="G308" s="5">
        <v>87.850000000000009</v>
      </c>
      <c r="H308" s="29">
        <f>VLOOKUP(MAIN_TABLE[[#This Row],[Product Code]],Prod_Master[[#All],[Product Code]:[PRICE]],4,)</f>
        <v>0.12</v>
      </c>
      <c r="I308" s="30">
        <f>VLOOKUP(MAIN_TABLE[[#This Row],[Product Code]],Prod_Master[[#All],[Product Code]:[PRICE]],5,)</f>
        <v>120</v>
      </c>
      <c r="J308" s="30">
        <f t="shared" si="6"/>
        <v>210840</v>
      </c>
      <c r="K308" s="30">
        <f>MAIN_TABLE[[#This Row],[Sales (Before Tax)]]-MAIN_TABLE[[#This Row],[Discount]]</f>
        <v>210752.15</v>
      </c>
      <c r="L308" s="31">
        <f>VLOOKUP(MAIN_TABLE[[#This Row],[Product Code]],Prod_Master[[#All],[Product Code]:[PRICE]],3,)</f>
        <v>5524</v>
      </c>
      <c r="M308" s="32" t="str">
        <f>VLOOKUP(MAIN_TABLE[[#This Row],[Product Code]],Prod_Master[[#All],[Product Code]:[PRICE]],2,)</f>
        <v>Juice</v>
      </c>
      <c r="N308" s="32" t="str">
        <f>IF(ISBLANK(MAIN_TABLE[[#This Row],[GST Number]]),"No GST Number Available",VLOOKUP(LEFT(MAIN_TABLE[[#This Row],[GST Number]],2)*1,Table1[],2,))</f>
        <v>DADRA AND NAGAR HAVELI AND DAMAN AND DIU (NEWLY MERGED UT)</v>
      </c>
      <c r="O308" s="32">
        <f>IF(MAIN_TABLE[[#This Row],[Supplier State]]=MAIN_TABLE[[#This Row],[Destination State Name]],0,MAIN_TABLE[[#This Row],[Taxable Value]]*MAIN_TABLE[[#This Row],[GST Rate]])</f>
        <v>25290.257999999998</v>
      </c>
      <c r="P308" s="32">
        <f>IF(MAIN_TABLE[[#This Row],[Supplier State]]&lt;&gt;MAIN_TABLE[[#This Row],[Destination State Name]],0,(MAIN_TABLE[[#This Row],[Taxable Value]]*MAIN_TABLE[[#This Row],[GST Rate]])/2)</f>
        <v>0</v>
      </c>
      <c r="Q308" s="32">
        <f>IF(MAIN_TABLE[[#This Row],[Supplier State]]&lt;&gt;MAIN_TABLE[[#This Row],[Destination State Name]],0,(MAIN_TABLE[[#This Row],[Taxable Value]]*MAIN_TABLE[[#This Row],[GST Rate]])/2)</f>
        <v>0</v>
      </c>
      <c r="R308" s="33">
        <f>SUM(MAIN_TABLE[[#This Row],[IGST]:[SGST]])</f>
        <v>25290.257999999998</v>
      </c>
      <c r="S30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08" s="32" t="str">
        <f>IFERROR(VLOOKUP(MAIN_TABLE[[#This Row],[GST Number]],Backend!L:M,2,),"")</f>
        <v>A K INFRAPROJECTS PRIVATE LIMITED</v>
      </c>
    </row>
    <row r="309" spans="1:20" x14ac:dyDescent="0.3">
      <c r="A309" s="18" t="s">
        <v>8</v>
      </c>
      <c r="B309" s="1" t="s">
        <v>77</v>
      </c>
      <c r="C309" s="2">
        <v>1210</v>
      </c>
      <c r="D309" s="3">
        <v>44051</v>
      </c>
      <c r="E309" s="4" t="s">
        <v>10</v>
      </c>
      <c r="F309" s="1">
        <v>1001</v>
      </c>
      <c r="G309" s="5">
        <v>50.050000000000004</v>
      </c>
      <c r="H309" s="29">
        <f>VLOOKUP(MAIN_TABLE[[#This Row],[Product Code]],Prod_Master[[#All],[Product Code]:[PRICE]],4,)</f>
        <v>0.12</v>
      </c>
      <c r="I309" s="30">
        <f>VLOOKUP(MAIN_TABLE[[#This Row],[Product Code]],Prod_Master[[#All],[Product Code]:[PRICE]],5,)</f>
        <v>120</v>
      </c>
      <c r="J309" s="30">
        <f t="shared" si="6"/>
        <v>120120</v>
      </c>
      <c r="K309" s="30">
        <f>MAIN_TABLE[[#This Row],[Sales (Before Tax)]]-MAIN_TABLE[[#This Row],[Discount]]</f>
        <v>120069.95</v>
      </c>
      <c r="L309" s="31">
        <f>VLOOKUP(MAIN_TABLE[[#This Row],[Product Code]],Prod_Master[[#All],[Product Code]:[PRICE]],3,)</f>
        <v>5524</v>
      </c>
      <c r="M309" s="32" t="str">
        <f>VLOOKUP(MAIN_TABLE[[#This Row],[Product Code]],Prod_Master[[#All],[Product Code]:[PRICE]],2,)</f>
        <v>Juice</v>
      </c>
      <c r="N309" s="32" t="str">
        <f>IF(ISBLANK(MAIN_TABLE[[#This Row],[GST Number]]),"No GST Number Available",VLOOKUP(LEFT(MAIN_TABLE[[#This Row],[GST Number]],2)*1,Table1[],2,))</f>
        <v>DADRA AND NAGAR HAVELI AND DAMAN AND DIU (NEWLY MERGED UT)</v>
      </c>
      <c r="O309" s="32">
        <f>IF(MAIN_TABLE[[#This Row],[Supplier State]]=MAIN_TABLE[[#This Row],[Destination State Name]],0,MAIN_TABLE[[#This Row],[Taxable Value]]*MAIN_TABLE[[#This Row],[GST Rate]])</f>
        <v>14408.393999999998</v>
      </c>
      <c r="P309" s="32">
        <f>IF(MAIN_TABLE[[#This Row],[Supplier State]]&lt;&gt;MAIN_TABLE[[#This Row],[Destination State Name]],0,(MAIN_TABLE[[#This Row],[Taxable Value]]*MAIN_TABLE[[#This Row],[GST Rate]])/2)</f>
        <v>0</v>
      </c>
      <c r="Q309" s="32">
        <f>IF(MAIN_TABLE[[#This Row],[Supplier State]]&lt;&gt;MAIN_TABLE[[#This Row],[Destination State Name]],0,(MAIN_TABLE[[#This Row],[Taxable Value]]*MAIN_TABLE[[#This Row],[GST Rate]])/2)</f>
        <v>0</v>
      </c>
      <c r="R309" s="33">
        <f>SUM(MAIN_TABLE[[#This Row],[IGST]:[SGST]])</f>
        <v>14408.393999999998</v>
      </c>
      <c r="S30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09" s="32" t="str">
        <f>IFERROR(VLOOKUP(MAIN_TABLE[[#This Row],[GST Number]],Backend!L:M,2,),"")</f>
        <v>M/S SUSHIL  ELECTRICALS</v>
      </c>
    </row>
    <row r="310" spans="1:20" x14ac:dyDescent="0.3">
      <c r="A310" s="18" t="s">
        <v>8</v>
      </c>
      <c r="B310" s="1" t="s">
        <v>244</v>
      </c>
      <c r="C310" s="2">
        <v>1004</v>
      </c>
      <c r="D310" s="3">
        <v>44146</v>
      </c>
      <c r="E310" s="4" t="s">
        <v>10</v>
      </c>
      <c r="F310" s="1">
        <v>1333</v>
      </c>
      <c r="G310" s="5">
        <v>66.650000000000006</v>
      </c>
      <c r="H310" s="29">
        <f>VLOOKUP(MAIN_TABLE[[#This Row],[Product Code]],Prod_Master[[#All],[Product Code]:[PRICE]],4,)</f>
        <v>0.28000000000000003</v>
      </c>
      <c r="I310" s="30">
        <f>VLOOKUP(MAIN_TABLE[[#This Row],[Product Code]],Prod_Master[[#All],[Product Code]:[PRICE]],5,)</f>
        <v>80</v>
      </c>
      <c r="J310" s="30">
        <f t="shared" si="6"/>
        <v>106640</v>
      </c>
      <c r="K310" s="30">
        <f>MAIN_TABLE[[#This Row],[Sales (Before Tax)]]-MAIN_TABLE[[#This Row],[Discount]]</f>
        <v>106573.35</v>
      </c>
      <c r="L310" s="31">
        <f>VLOOKUP(MAIN_TABLE[[#This Row],[Product Code]],Prod_Master[[#All],[Product Code]:[PRICE]],3,)</f>
        <v>8462</v>
      </c>
      <c r="M310" s="32" t="str">
        <f>VLOOKUP(MAIN_TABLE[[#This Row],[Product Code]],Prod_Master[[#All],[Product Code]:[PRICE]],2,)</f>
        <v>Beverage</v>
      </c>
      <c r="N310" s="32" t="str">
        <f>IF(ISBLANK(MAIN_TABLE[[#This Row],[GST Number]]),"No GST Number Available",VLOOKUP(LEFT(MAIN_TABLE[[#This Row],[GST Number]],2)*1,Table1[],2,))</f>
        <v>DADRA AND NAGAR HAVELI AND DAMAN AND DIU (NEWLY MERGED UT)</v>
      </c>
      <c r="O310" s="32">
        <f>IF(MAIN_TABLE[[#This Row],[Supplier State]]=MAIN_TABLE[[#This Row],[Destination State Name]],0,MAIN_TABLE[[#This Row],[Taxable Value]]*MAIN_TABLE[[#This Row],[GST Rate]])</f>
        <v>29840.538000000004</v>
      </c>
      <c r="P310" s="32">
        <f>IF(MAIN_TABLE[[#This Row],[Supplier State]]&lt;&gt;MAIN_TABLE[[#This Row],[Destination State Name]],0,(MAIN_TABLE[[#This Row],[Taxable Value]]*MAIN_TABLE[[#This Row],[GST Rate]])/2)</f>
        <v>0</v>
      </c>
      <c r="Q310" s="32">
        <f>IF(MAIN_TABLE[[#This Row],[Supplier State]]&lt;&gt;MAIN_TABLE[[#This Row],[Destination State Name]],0,(MAIN_TABLE[[#This Row],[Taxable Value]]*MAIN_TABLE[[#This Row],[GST Rate]])/2)</f>
        <v>0</v>
      </c>
      <c r="R310" s="33">
        <f>SUM(MAIN_TABLE[[#This Row],[IGST]:[SGST]])</f>
        <v>29840.538000000004</v>
      </c>
      <c r="S31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10" s="32" t="str">
        <f>IFERROR(VLOOKUP(MAIN_TABLE[[#This Row],[GST Number]],Backend!L:M,2,),"")</f>
        <v>M/S INFINITI RETAIL LIMITED (CROMA)</v>
      </c>
    </row>
    <row r="311" spans="1:20" x14ac:dyDescent="0.3">
      <c r="A311" s="18" t="s">
        <v>8</v>
      </c>
      <c r="B311" s="1" t="s">
        <v>78</v>
      </c>
      <c r="C311" s="2">
        <v>1001</v>
      </c>
      <c r="D311" s="3">
        <v>44114</v>
      </c>
      <c r="E311" s="4" t="s">
        <v>10</v>
      </c>
      <c r="F311" s="1">
        <v>1153</v>
      </c>
      <c r="G311" s="5">
        <v>57.650000000000006</v>
      </c>
      <c r="H311" s="29">
        <f>VLOOKUP(MAIN_TABLE[[#This Row],[Product Code]],Prod_Master[[#All],[Product Code]:[PRICE]],4,)</f>
        <v>0.12</v>
      </c>
      <c r="I311" s="30">
        <f>VLOOKUP(MAIN_TABLE[[#This Row],[Product Code]],Prod_Master[[#All],[Product Code]:[PRICE]],5,)</f>
        <v>45</v>
      </c>
      <c r="J311" s="30">
        <f t="shared" si="6"/>
        <v>51885</v>
      </c>
      <c r="K311" s="30">
        <f>MAIN_TABLE[[#This Row],[Sales (Before Tax)]]-MAIN_TABLE[[#This Row],[Discount]]</f>
        <v>51827.35</v>
      </c>
      <c r="L311" s="31">
        <f>VLOOKUP(MAIN_TABLE[[#This Row],[Product Code]],Prod_Master[[#All],[Product Code]:[PRICE]],3,)</f>
        <v>5542</v>
      </c>
      <c r="M311" s="32" t="str">
        <f>VLOOKUP(MAIN_TABLE[[#This Row],[Product Code]],Prod_Master[[#All],[Product Code]:[PRICE]],2,)</f>
        <v>Oil</v>
      </c>
      <c r="N311" s="32" t="str">
        <f>IF(ISBLANK(MAIN_TABLE[[#This Row],[GST Number]]),"No GST Number Available",VLOOKUP(LEFT(MAIN_TABLE[[#This Row],[GST Number]],2)*1,Table1[],2,))</f>
        <v>MADHYA PRADESH</v>
      </c>
      <c r="O311" s="32">
        <f>IF(MAIN_TABLE[[#This Row],[Supplier State]]=MAIN_TABLE[[#This Row],[Destination State Name]],0,MAIN_TABLE[[#This Row],[Taxable Value]]*MAIN_TABLE[[#This Row],[GST Rate]])</f>
        <v>6219.2819999999992</v>
      </c>
      <c r="P311" s="32">
        <f>IF(MAIN_TABLE[[#This Row],[Supplier State]]&lt;&gt;MAIN_TABLE[[#This Row],[Destination State Name]],0,(MAIN_TABLE[[#This Row],[Taxable Value]]*MAIN_TABLE[[#This Row],[GST Rate]])/2)</f>
        <v>0</v>
      </c>
      <c r="Q311" s="32">
        <f>IF(MAIN_TABLE[[#This Row],[Supplier State]]&lt;&gt;MAIN_TABLE[[#This Row],[Destination State Name]],0,(MAIN_TABLE[[#This Row],[Taxable Value]]*MAIN_TABLE[[#This Row],[GST Rate]])/2)</f>
        <v>0</v>
      </c>
      <c r="R311" s="33">
        <f>SUM(MAIN_TABLE[[#This Row],[IGST]:[SGST]])</f>
        <v>6219.2819999999992</v>
      </c>
      <c r="S31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11" s="32" t="str">
        <f>IFERROR(VLOOKUP(MAIN_TABLE[[#This Row],[GST Number]],Backend!L:M,2,),"")</f>
        <v>TOP TEN ENTERPRISE</v>
      </c>
    </row>
    <row r="312" spans="1:20" x14ac:dyDescent="0.3">
      <c r="A312" s="18" t="s">
        <v>8</v>
      </c>
      <c r="B312" s="1" t="s">
        <v>245</v>
      </c>
      <c r="C312" s="2">
        <v>1210</v>
      </c>
      <c r="D312" s="3">
        <v>43863</v>
      </c>
      <c r="E312" s="4" t="s">
        <v>10</v>
      </c>
      <c r="F312" s="1">
        <v>727</v>
      </c>
      <c r="G312" s="5">
        <v>36.35</v>
      </c>
      <c r="H312" s="29">
        <f>VLOOKUP(MAIN_TABLE[[#This Row],[Product Code]],Prod_Master[[#All],[Product Code]:[PRICE]],4,)</f>
        <v>0.12</v>
      </c>
      <c r="I312" s="30">
        <f>VLOOKUP(MAIN_TABLE[[#This Row],[Product Code]],Prod_Master[[#All],[Product Code]:[PRICE]],5,)</f>
        <v>120</v>
      </c>
      <c r="J312" s="30">
        <f t="shared" si="6"/>
        <v>87240</v>
      </c>
      <c r="K312" s="30">
        <f>MAIN_TABLE[[#This Row],[Sales (Before Tax)]]-MAIN_TABLE[[#This Row],[Discount]]</f>
        <v>87203.65</v>
      </c>
      <c r="L312" s="31">
        <f>VLOOKUP(MAIN_TABLE[[#This Row],[Product Code]],Prod_Master[[#All],[Product Code]:[PRICE]],3,)</f>
        <v>5524</v>
      </c>
      <c r="M312" s="32" t="str">
        <f>VLOOKUP(MAIN_TABLE[[#This Row],[Product Code]],Prod_Master[[#All],[Product Code]:[PRICE]],2,)</f>
        <v>Juice</v>
      </c>
      <c r="N312" s="32" t="str">
        <f>IF(ISBLANK(MAIN_TABLE[[#This Row],[GST Number]]),"No GST Number Available",VLOOKUP(LEFT(MAIN_TABLE[[#This Row],[GST Number]],2)*1,Table1[],2,))</f>
        <v>DADRA AND NAGAR HAVELI AND DAMAN AND DIU (NEWLY MERGED UT)</v>
      </c>
      <c r="O312" s="32">
        <f>IF(MAIN_TABLE[[#This Row],[Supplier State]]=MAIN_TABLE[[#This Row],[Destination State Name]],0,MAIN_TABLE[[#This Row],[Taxable Value]]*MAIN_TABLE[[#This Row],[GST Rate]])</f>
        <v>10464.437999999998</v>
      </c>
      <c r="P312" s="32">
        <f>IF(MAIN_TABLE[[#This Row],[Supplier State]]&lt;&gt;MAIN_TABLE[[#This Row],[Destination State Name]],0,(MAIN_TABLE[[#This Row],[Taxable Value]]*MAIN_TABLE[[#This Row],[GST Rate]])/2)</f>
        <v>0</v>
      </c>
      <c r="Q312" s="32">
        <f>IF(MAIN_TABLE[[#This Row],[Supplier State]]&lt;&gt;MAIN_TABLE[[#This Row],[Destination State Name]],0,(MAIN_TABLE[[#This Row],[Taxable Value]]*MAIN_TABLE[[#This Row],[GST Rate]])/2)</f>
        <v>0</v>
      </c>
      <c r="R312" s="33">
        <f>SUM(MAIN_TABLE[[#This Row],[IGST]:[SGST]])</f>
        <v>10464.437999999998</v>
      </c>
      <c r="S31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12" s="32" t="str">
        <f>IFERROR(VLOOKUP(MAIN_TABLE[[#This Row],[GST Number]],Backend!L:M,2,),"")</f>
        <v>AVRO INDIA LIMITED</v>
      </c>
    </row>
    <row r="313" spans="1:20" x14ac:dyDescent="0.3">
      <c r="A313" s="18" t="s">
        <v>8</v>
      </c>
      <c r="B313" s="1" t="s">
        <v>79</v>
      </c>
      <c r="C313" s="2">
        <v>1001</v>
      </c>
      <c r="D313" s="3">
        <v>44051</v>
      </c>
      <c r="E313" s="4" t="s">
        <v>10</v>
      </c>
      <c r="F313" s="1">
        <v>1884</v>
      </c>
      <c r="G313" s="5">
        <v>94.2</v>
      </c>
      <c r="H313" s="29">
        <f>VLOOKUP(MAIN_TABLE[[#This Row],[Product Code]],Prod_Master[[#All],[Product Code]:[PRICE]],4,)</f>
        <v>0.12</v>
      </c>
      <c r="I313" s="30">
        <f>VLOOKUP(MAIN_TABLE[[#This Row],[Product Code]],Prod_Master[[#All],[Product Code]:[PRICE]],5,)</f>
        <v>45</v>
      </c>
      <c r="J313" s="30">
        <f t="shared" si="6"/>
        <v>84780</v>
      </c>
      <c r="K313" s="30">
        <f>MAIN_TABLE[[#This Row],[Sales (Before Tax)]]-MAIN_TABLE[[#This Row],[Discount]]</f>
        <v>84685.8</v>
      </c>
      <c r="L313" s="31">
        <f>VLOOKUP(MAIN_TABLE[[#This Row],[Product Code]],Prod_Master[[#All],[Product Code]:[PRICE]],3,)</f>
        <v>5542</v>
      </c>
      <c r="M313" s="32" t="str">
        <f>VLOOKUP(MAIN_TABLE[[#This Row],[Product Code]],Prod_Master[[#All],[Product Code]:[PRICE]],2,)</f>
        <v>Oil</v>
      </c>
      <c r="N313" s="32" t="str">
        <f>IF(ISBLANK(MAIN_TABLE[[#This Row],[GST Number]]),"No GST Number Available",VLOOKUP(LEFT(MAIN_TABLE[[#This Row],[GST Number]],2)*1,Table1[],2,))</f>
        <v>MEGHLAYA</v>
      </c>
      <c r="O313" s="32">
        <f>IF(MAIN_TABLE[[#This Row],[Supplier State]]=MAIN_TABLE[[#This Row],[Destination State Name]],0,MAIN_TABLE[[#This Row],[Taxable Value]]*MAIN_TABLE[[#This Row],[GST Rate]])</f>
        <v>10162.296</v>
      </c>
      <c r="P313" s="32">
        <f>IF(MAIN_TABLE[[#This Row],[Supplier State]]&lt;&gt;MAIN_TABLE[[#This Row],[Destination State Name]],0,(MAIN_TABLE[[#This Row],[Taxable Value]]*MAIN_TABLE[[#This Row],[GST Rate]])/2)</f>
        <v>0</v>
      </c>
      <c r="Q313" s="32">
        <f>IF(MAIN_TABLE[[#This Row],[Supplier State]]&lt;&gt;MAIN_TABLE[[#This Row],[Destination State Name]],0,(MAIN_TABLE[[#This Row],[Taxable Value]]*MAIN_TABLE[[#This Row],[GST Rate]])/2)</f>
        <v>0</v>
      </c>
      <c r="R313" s="33">
        <f>SUM(MAIN_TABLE[[#This Row],[IGST]:[SGST]])</f>
        <v>10162.296</v>
      </c>
      <c r="S31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13" s="32" t="str">
        <f>IFERROR(VLOOKUP(MAIN_TABLE[[#This Row],[GST Number]],Backend!L:M,2,),"")</f>
        <v>Swastik Home decor</v>
      </c>
    </row>
    <row r="314" spans="1:20" x14ac:dyDescent="0.3">
      <c r="A314" s="18" t="s">
        <v>8</v>
      </c>
      <c r="B314" s="1" t="s">
        <v>80</v>
      </c>
      <c r="C314" s="2">
        <v>1008</v>
      </c>
      <c r="D314" s="3">
        <v>44083</v>
      </c>
      <c r="E314" s="4" t="s">
        <v>10</v>
      </c>
      <c r="F314" s="1">
        <v>1834</v>
      </c>
      <c r="G314" s="5">
        <v>91.7</v>
      </c>
      <c r="H314" s="29">
        <f>VLOOKUP(MAIN_TABLE[[#This Row],[Product Code]],Prod_Master[[#All],[Product Code]:[PRICE]],4,)</f>
        <v>0.12</v>
      </c>
      <c r="I314" s="30">
        <f>VLOOKUP(MAIN_TABLE[[#This Row],[Product Code]],Prod_Master[[#All],[Product Code]:[PRICE]],5,)</f>
        <v>90</v>
      </c>
      <c r="J314" s="30">
        <f t="shared" si="6"/>
        <v>165060</v>
      </c>
      <c r="K314" s="30">
        <f>MAIN_TABLE[[#This Row],[Sales (Before Tax)]]-MAIN_TABLE[[#This Row],[Discount]]</f>
        <v>164968.29999999999</v>
      </c>
      <c r="L314" s="31">
        <f>VLOOKUP(MAIN_TABLE[[#This Row],[Product Code]],Prod_Master[[#All],[Product Code]:[PRICE]],3,)</f>
        <v>4975</v>
      </c>
      <c r="M314" s="32" t="str">
        <f>VLOOKUP(MAIN_TABLE[[#This Row],[Product Code]],Prod_Master[[#All],[Product Code]:[PRICE]],2,)</f>
        <v>Soap</v>
      </c>
      <c r="N314" s="32" t="str">
        <f>IF(ISBLANK(MAIN_TABLE[[#This Row],[GST Number]]),"No GST Number Available",VLOOKUP(LEFT(MAIN_TABLE[[#This Row],[GST Number]],2)*1,Table1[],2,))</f>
        <v>TRIPURA</v>
      </c>
      <c r="O314" s="32">
        <f>IF(MAIN_TABLE[[#This Row],[Supplier State]]=MAIN_TABLE[[#This Row],[Destination State Name]],0,MAIN_TABLE[[#This Row],[Taxable Value]]*MAIN_TABLE[[#This Row],[GST Rate]])</f>
        <v>19796.195999999996</v>
      </c>
      <c r="P314" s="32">
        <f>IF(MAIN_TABLE[[#This Row],[Supplier State]]&lt;&gt;MAIN_TABLE[[#This Row],[Destination State Name]],0,(MAIN_TABLE[[#This Row],[Taxable Value]]*MAIN_TABLE[[#This Row],[GST Rate]])/2)</f>
        <v>0</v>
      </c>
      <c r="Q314" s="32">
        <f>IF(MAIN_TABLE[[#This Row],[Supplier State]]&lt;&gt;MAIN_TABLE[[#This Row],[Destination State Name]],0,(MAIN_TABLE[[#This Row],[Taxable Value]]*MAIN_TABLE[[#This Row],[GST Rate]])/2)</f>
        <v>0</v>
      </c>
      <c r="R314" s="33">
        <f>SUM(MAIN_TABLE[[#This Row],[IGST]:[SGST]])</f>
        <v>19796.195999999996</v>
      </c>
      <c r="S31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14" s="32" t="str">
        <f>IFERROR(VLOOKUP(MAIN_TABLE[[#This Row],[GST Number]],Backend!L:M,2,),"")</f>
        <v>CHOTE LAL SINGH</v>
      </c>
    </row>
    <row r="315" spans="1:20" x14ac:dyDescent="0.3">
      <c r="A315" s="18" t="s">
        <v>8</v>
      </c>
      <c r="B315" s="1" t="s">
        <v>81</v>
      </c>
      <c r="C315" s="2">
        <v>1001</v>
      </c>
      <c r="D315" s="3">
        <v>43831</v>
      </c>
      <c r="E315" s="4" t="s">
        <v>10</v>
      </c>
      <c r="F315" s="1">
        <v>2340</v>
      </c>
      <c r="G315" s="5">
        <v>117</v>
      </c>
      <c r="H315" s="29">
        <f>VLOOKUP(MAIN_TABLE[[#This Row],[Product Code]],Prod_Master[[#All],[Product Code]:[PRICE]],4,)</f>
        <v>0.12</v>
      </c>
      <c r="I315" s="30">
        <f>VLOOKUP(MAIN_TABLE[[#This Row],[Product Code]],Prod_Master[[#All],[Product Code]:[PRICE]],5,)</f>
        <v>45</v>
      </c>
      <c r="J315" s="30">
        <f t="shared" si="6"/>
        <v>105300</v>
      </c>
      <c r="K315" s="30">
        <f>MAIN_TABLE[[#This Row],[Sales (Before Tax)]]-MAIN_TABLE[[#This Row],[Discount]]</f>
        <v>105183</v>
      </c>
      <c r="L315" s="31">
        <f>VLOOKUP(MAIN_TABLE[[#This Row],[Product Code]],Prod_Master[[#All],[Product Code]:[PRICE]],3,)</f>
        <v>5542</v>
      </c>
      <c r="M315" s="32" t="str">
        <f>VLOOKUP(MAIN_TABLE[[#This Row],[Product Code]],Prod_Master[[#All],[Product Code]:[PRICE]],2,)</f>
        <v>Oil</v>
      </c>
      <c r="N315" s="32" t="str">
        <f>IF(ISBLANK(MAIN_TABLE[[#This Row],[GST Number]]),"No GST Number Available",VLOOKUP(LEFT(MAIN_TABLE[[#This Row],[GST Number]],2)*1,Table1[],2,))</f>
        <v>GUJARAT</v>
      </c>
      <c r="O315" s="32">
        <f>IF(MAIN_TABLE[[#This Row],[Supplier State]]=MAIN_TABLE[[#This Row],[Destination State Name]],0,MAIN_TABLE[[#This Row],[Taxable Value]]*MAIN_TABLE[[#This Row],[GST Rate]])</f>
        <v>12621.96</v>
      </c>
      <c r="P315" s="32">
        <f>IF(MAIN_TABLE[[#This Row],[Supplier State]]&lt;&gt;MAIN_TABLE[[#This Row],[Destination State Name]],0,(MAIN_TABLE[[#This Row],[Taxable Value]]*MAIN_TABLE[[#This Row],[GST Rate]])/2)</f>
        <v>0</v>
      </c>
      <c r="Q315" s="32">
        <f>IF(MAIN_TABLE[[#This Row],[Supplier State]]&lt;&gt;MAIN_TABLE[[#This Row],[Destination State Name]],0,(MAIN_TABLE[[#This Row],[Taxable Value]]*MAIN_TABLE[[#This Row],[GST Rate]])/2)</f>
        <v>0</v>
      </c>
      <c r="R315" s="33">
        <f>SUM(MAIN_TABLE[[#This Row],[IGST]:[SGST]])</f>
        <v>12621.96</v>
      </c>
      <c r="S31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15" s="32" t="str">
        <f>IFERROR(VLOOKUP(MAIN_TABLE[[#This Row],[GST Number]],Backend!L:M,2,),"")</f>
        <v>Craftel India</v>
      </c>
    </row>
    <row r="316" spans="1:20" x14ac:dyDescent="0.3">
      <c r="A316" s="18" t="s">
        <v>8</v>
      </c>
      <c r="B316" s="1" t="s">
        <v>82</v>
      </c>
      <c r="C316" s="2">
        <v>1210</v>
      </c>
      <c r="D316" s="3">
        <v>44146</v>
      </c>
      <c r="E316" s="4" t="s">
        <v>10</v>
      </c>
      <c r="F316" s="1">
        <v>2342</v>
      </c>
      <c r="G316" s="5">
        <v>117.10000000000001</v>
      </c>
      <c r="H316" s="29">
        <f>VLOOKUP(MAIN_TABLE[[#This Row],[Product Code]],Prod_Master[[#All],[Product Code]:[PRICE]],4,)</f>
        <v>0.12</v>
      </c>
      <c r="I316" s="30">
        <f>VLOOKUP(MAIN_TABLE[[#This Row],[Product Code]],Prod_Master[[#All],[Product Code]:[PRICE]],5,)</f>
        <v>120</v>
      </c>
      <c r="J316" s="30">
        <f t="shared" si="6"/>
        <v>281040</v>
      </c>
      <c r="K316" s="30">
        <f>MAIN_TABLE[[#This Row],[Sales (Before Tax)]]-MAIN_TABLE[[#This Row],[Discount]]</f>
        <v>280922.90000000002</v>
      </c>
      <c r="L316" s="31">
        <f>VLOOKUP(MAIN_TABLE[[#This Row],[Product Code]],Prod_Master[[#All],[Product Code]:[PRICE]],3,)</f>
        <v>5524</v>
      </c>
      <c r="M316" s="32" t="str">
        <f>VLOOKUP(MAIN_TABLE[[#This Row],[Product Code]],Prod_Master[[#All],[Product Code]:[PRICE]],2,)</f>
        <v>Juice</v>
      </c>
      <c r="N316" s="32" t="str">
        <f>IF(ISBLANK(MAIN_TABLE[[#This Row],[GST Number]]),"No GST Number Available",VLOOKUP(LEFT(MAIN_TABLE[[#This Row],[GST Number]],2)*1,Table1[],2,))</f>
        <v>DADRA AND NAGAR HAVELI AND DAMAN AND DIU (NEWLY MERGED UT)</v>
      </c>
      <c r="O316" s="32">
        <f>IF(MAIN_TABLE[[#This Row],[Supplier State]]=MAIN_TABLE[[#This Row],[Destination State Name]],0,MAIN_TABLE[[#This Row],[Taxable Value]]*MAIN_TABLE[[#This Row],[GST Rate]])</f>
        <v>33710.748</v>
      </c>
      <c r="P316" s="32">
        <f>IF(MAIN_TABLE[[#This Row],[Supplier State]]&lt;&gt;MAIN_TABLE[[#This Row],[Destination State Name]],0,(MAIN_TABLE[[#This Row],[Taxable Value]]*MAIN_TABLE[[#This Row],[GST Rate]])/2)</f>
        <v>0</v>
      </c>
      <c r="Q316" s="32">
        <f>IF(MAIN_TABLE[[#This Row],[Supplier State]]&lt;&gt;MAIN_TABLE[[#This Row],[Destination State Name]],0,(MAIN_TABLE[[#This Row],[Taxable Value]]*MAIN_TABLE[[#This Row],[GST Rate]])/2)</f>
        <v>0</v>
      </c>
      <c r="R316" s="33">
        <f>SUM(MAIN_TABLE[[#This Row],[IGST]:[SGST]])</f>
        <v>33710.748</v>
      </c>
      <c r="S31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16" s="32" t="str">
        <f>IFERROR(VLOOKUP(MAIN_TABLE[[#This Row],[GST Number]],Backend!L:M,2,),"")</f>
        <v>COMPUTER SHOPPE PRIVATE LIMITED</v>
      </c>
    </row>
    <row r="317" spans="1:20" x14ac:dyDescent="0.3">
      <c r="A317" s="18" t="s">
        <v>8</v>
      </c>
      <c r="B317" s="1" t="s">
        <v>83</v>
      </c>
      <c r="C317" s="2">
        <v>1310</v>
      </c>
      <c r="D317" s="3">
        <v>44083</v>
      </c>
      <c r="E317" s="4" t="s">
        <v>10</v>
      </c>
      <c r="F317" s="1">
        <v>1031</v>
      </c>
      <c r="G317" s="5">
        <v>51.550000000000004</v>
      </c>
      <c r="H317" s="29">
        <f>VLOOKUP(MAIN_TABLE[[#This Row],[Product Code]],Prod_Master[[#All],[Product Code]:[PRICE]],4,)</f>
        <v>0.12</v>
      </c>
      <c r="I317" s="30">
        <f>VLOOKUP(MAIN_TABLE[[#This Row],[Product Code]],Prod_Master[[#All],[Product Code]:[PRICE]],5,)</f>
        <v>140</v>
      </c>
      <c r="J317" s="30">
        <f t="shared" si="6"/>
        <v>144340</v>
      </c>
      <c r="K317" s="30">
        <f>MAIN_TABLE[[#This Row],[Sales (Before Tax)]]-MAIN_TABLE[[#This Row],[Discount]]</f>
        <v>144288.45000000001</v>
      </c>
      <c r="L317" s="31">
        <f>VLOOKUP(MAIN_TABLE[[#This Row],[Product Code]],Prod_Master[[#All],[Product Code]:[PRICE]],3,)</f>
        <v>5632</v>
      </c>
      <c r="M317" s="32" t="str">
        <f>VLOOKUP(MAIN_TABLE[[#This Row],[Product Code]],Prod_Master[[#All],[Product Code]:[PRICE]],2,)</f>
        <v>Shampoo</v>
      </c>
      <c r="N317" s="32" t="str">
        <f>IF(ISBLANK(MAIN_TABLE[[#This Row],[GST Number]]),"No GST Number Available",VLOOKUP(LEFT(MAIN_TABLE[[#This Row],[GST Number]],2)*1,Table1[],2,))</f>
        <v>ASSAM</v>
      </c>
      <c r="O317" s="32">
        <f>IF(MAIN_TABLE[[#This Row],[Supplier State]]=MAIN_TABLE[[#This Row],[Destination State Name]],0,MAIN_TABLE[[#This Row],[Taxable Value]]*MAIN_TABLE[[#This Row],[GST Rate]])</f>
        <v>17314.614000000001</v>
      </c>
      <c r="P317" s="32">
        <f>IF(MAIN_TABLE[[#This Row],[Supplier State]]&lt;&gt;MAIN_TABLE[[#This Row],[Destination State Name]],0,(MAIN_TABLE[[#This Row],[Taxable Value]]*MAIN_TABLE[[#This Row],[GST Rate]])/2)</f>
        <v>0</v>
      </c>
      <c r="Q317" s="32">
        <f>IF(MAIN_TABLE[[#This Row],[Supplier State]]&lt;&gt;MAIN_TABLE[[#This Row],[Destination State Name]],0,(MAIN_TABLE[[#This Row],[Taxable Value]]*MAIN_TABLE[[#This Row],[GST Rate]])/2)</f>
        <v>0</v>
      </c>
      <c r="R317" s="33">
        <f>SUM(MAIN_TABLE[[#This Row],[IGST]:[SGST]])</f>
        <v>17314.614000000001</v>
      </c>
      <c r="S31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17" s="32" t="str">
        <f>IFERROR(VLOOKUP(MAIN_TABLE[[#This Row],[GST Number]],Backend!L:M,2,),"")</f>
        <v>DEGREE 360 SOLUTIONS PVT LTD</v>
      </c>
    </row>
    <row r="318" spans="1:20" x14ac:dyDescent="0.3">
      <c r="A318" s="18" t="s">
        <v>8</v>
      </c>
      <c r="B318" s="1" t="s">
        <v>84</v>
      </c>
      <c r="C318" s="2">
        <v>1001</v>
      </c>
      <c r="D318" s="3">
        <v>43956</v>
      </c>
      <c r="E318" s="4" t="s">
        <v>10</v>
      </c>
      <c r="F318" s="1">
        <v>1262</v>
      </c>
      <c r="G318" s="5">
        <v>63.1</v>
      </c>
      <c r="H318" s="29">
        <f>VLOOKUP(MAIN_TABLE[[#This Row],[Product Code]],Prod_Master[[#All],[Product Code]:[PRICE]],4,)</f>
        <v>0.12</v>
      </c>
      <c r="I318" s="30">
        <f>VLOOKUP(MAIN_TABLE[[#This Row],[Product Code]],Prod_Master[[#All],[Product Code]:[PRICE]],5,)</f>
        <v>45</v>
      </c>
      <c r="J318" s="30">
        <f t="shared" si="6"/>
        <v>56790</v>
      </c>
      <c r="K318" s="30">
        <f>MAIN_TABLE[[#This Row],[Sales (Before Tax)]]-MAIN_TABLE[[#This Row],[Discount]]</f>
        <v>56726.9</v>
      </c>
      <c r="L318" s="31">
        <f>VLOOKUP(MAIN_TABLE[[#This Row],[Product Code]],Prod_Master[[#All],[Product Code]:[PRICE]],3,)</f>
        <v>5542</v>
      </c>
      <c r="M318" s="32" t="str">
        <f>VLOOKUP(MAIN_TABLE[[#This Row],[Product Code]],Prod_Master[[#All],[Product Code]:[PRICE]],2,)</f>
        <v>Oil</v>
      </c>
      <c r="N318" s="32" t="str">
        <f>IF(ISBLANK(MAIN_TABLE[[#This Row],[GST Number]]),"No GST Number Available",VLOOKUP(LEFT(MAIN_TABLE[[#This Row],[GST Number]],2)*1,Table1[],2,))</f>
        <v>MIZORAM</v>
      </c>
      <c r="O318" s="32">
        <f>IF(MAIN_TABLE[[#This Row],[Supplier State]]=MAIN_TABLE[[#This Row],[Destination State Name]],0,MAIN_TABLE[[#This Row],[Taxable Value]]*MAIN_TABLE[[#This Row],[GST Rate]])</f>
        <v>6807.2280000000001</v>
      </c>
      <c r="P318" s="32">
        <f>IF(MAIN_TABLE[[#This Row],[Supplier State]]&lt;&gt;MAIN_TABLE[[#This Row],[Destination State Name]],0,(MAIN_TABLE[[#This Row],[Taxable Value]]*MAIN_TABLE[[#This Row],[GST Rate]])/2)</f>
        <v>0</v>
      </c>
      <c r="Q318" s="32">
        <f>IF(MAIN_TABLE[[#This Row],[Supplier State]]&lt;&gt;MAIN_TABLE[[#This Row],[Destination State Name]],0,(MAIN_TABLE[[#This Row],[Taxable Value]]*MAIN_TABLE[[#This Row],[GST Rate]])/2)</f>
        <v>0</v>
      </c>
      <c r="R318" s="33">
        <f>SUM(MAIN_TABLE[[#This Row],[IGST]:[SGST]])</f>
        <v>6807.2280000000001</v>
      </c>
      <c r="S31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18" s="32" t="str">
        <f>IFERROR(VLOOKUP(MAIN_TABLE[[#This Row],[GST Number]],Backend!L:M,2,),"")</f>
        <v>FRIENDS N D T HOUSE</v>
      </c>
    </row>
    <row r="319" spans="1:20" x14ac:dyDescent="0.3">
      <c r="A319" s="18" t="s">
        <v>8</v>
      </c>
      <c r="B319" s="1" t="s">
        <v>85</v>
      </c>
      <c r="C319" s="2">
        <v>1008</v>
      </c>
      <c r="D319" s="3">
        <v>43988</v>
      </c>
      <c r="E319" s="4" t="s">
        <v>10</v>
      </c>
      <c r="F319" s="1">
        <v>1135</v>
      </c>
      <c r="G319" s="5">
        <v>56.75</v>
      </c>
      <c r="H319" s="29">
        <f>VLOOKUP(MAIN_TABLE[[#This Row],[Product Code]],Prod_Master[[#All],[Product Code]:[PRICE]],4,)</f>
        <v>0.12</v>
      </c>
      <c r="I319" s="30">
        <f>VLOOKUP(MAIN_TABLE[[#This Row],[Product Code]],Prod_Master[[#All],[Product Code]:[PRICE]],5,)</f>
        <v>90</v>
      </c>
      <c r="J319" s="30">
        <f t="shared" si="6"/>
        <v>102150</v>
      </c>
      <c r="K319" s="30">
        <f>MAIN_TABLE[[#This Row],[Sales (Before Tax)]]-MAIN_TABLE[[#This Row],[Discount]]</f>
        <v>102093.25</v>
      </c>
      <c r="L319" s="31">
        <f>VLOOKUP(MAIN_TABLE[[#This Row],[Product Code]],Prod_Master[[#All],[Product Code]:[PRICE]],3,)</f>
        <v>4975</v>
      </c>
      <c r="M319" s="32" t="str">
        <f>VLOOKUP(MAIN_TABLE[[#This Row],[Product Code]],Prod_Master[[#All],[Product Code]:[PRICE]],2,)</f>
        <v>Soap</v>
      </c>
      <c r="N319" s="32" t="str">
        <f>IF(ISBLANK(MAIN_TABLE[[#This Row],[GST Number]]),"No GST Number Available",VLOOKUP(LEFT(MAIN_TABLE[[#This Row],[GST Number]],2)*1,Table1[],2,))</f>
        <v>SIKKIM</v>
      </c>
      <c r="O319" s="32">
        <f>IF(MAIN_TABLE[[#This Row],[Supplier State]]=MAIN_TABLE[[#This Row],[Destination State Name]],0,MAIN_TABLE[[#This Row],[Taxable Value]]*MAIN_TABLE[[#This Row],[GST Rate]])</f>
        <v>12251.189999999999</v>
      </c>
      <c r="P319" s="32">
        <f>IF(MAIN_TABLE[[#This Row],[Supplier State]]&lt;&gt;MAIN_TABLE[[#This Row],[Destination State Name]],0,(MAIN_TABLE[[#This Row],[Taxable Value]]*MAIN_TABLE[[#This Row],[GST Rate]])/2)</f>
        <v>0</v>
      </c>
      <c r="Q319" s="32">
        <f>IF(MAIN_TABLE[[#This Row],[Supplier State]]&lt;&gt;MAIN_TABLE[[#This Row],[Destination State Name]],0,(MAIN_TABLE[[#This Row],[Taxable Value]]*MAIN_TABLE[[#This Row],[GST Rate]])/2)</f>
        <v>0</v>
      </c>
      <c r="R319" s="33">
        <f>SUM(MAIN_TABLE[[#This Row],[IGST]:[SGST]])</f>
        <v>12251.189999999999</v>
      </c>
      <c r="S31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19" s="32" t="str">
        <f>IFERROR(VLOOKUP(MAIN_TABLE[[#This Row],[GST Number]],Backend!L:M,2,),"")</f>
        <v>Health &amp; Happiness Private Limited</v>
      </c>
    </row>
    <row r="320" spans="1:20" x14ac:dyDescent="0.3">
      <c r="A320" s="18" t="s">
        <v>8</v>
      </c>
      <c r="B320" s="1" t="s">
        <v>86</v>
      </c>
      <c r="C320" s="2">
        <v>1004</v>
      </c>
      <c r="D320" s="3">
        <v>44146</v>
      </c>
      <c r="E320" s="4" t="s">
        <v>10</v>
      </c>
      <c r="F320" s="1">
        <v>547</v>
      </c>
      <c r="G320" s="5">
        <v>27.35</v>
      </c>
      <c r="H320" s="29">
        <f>VLOOKUP(MAIN_TABLE[[#This Row],[Product Code]],Prod_Master[[#All],[Product Code]:[PRICE]],4,)</f>
        <v>0.28000000000000003</v>
      </c>
      <c r="I320" s="30">
        <f>VLOOKUP(MAIN_TABLE[[#This Row],[Product Code]],Prod_Master[[#All],[Product Code]:[PRICE]],5,)</f>
        <v>80</v>
      </c>
      <c r="J320" s="30">
        <f t="shared" si="6"/>
        <v>43760</v>
      </c>
      <c r="K320" s="30">
        <f>MAIN_TABLE[[#This Row],[Sales (Before Tax)]]-MAIN_TABLE[[#This Row],[Discount]]</f>
        <v>43732.65</v>
      </c>
      <c r="L320" s="31">
        <f>VLOOKUP(MAIN_TABLE[[#This Row],[Product Code]],Prod_Master[[#All],[Product Code]:[PRICE]],3,)</f>
        <v>8462</v>
      </c>
      <c r="M320" s="32" t="str">
        <f>VLOOKUP(MAIN_TABLE[[#This Row],[Product Code]],Prod_Master[[#All],[Product Code]:[PRICE]],2,)</f>
        <v>Beverage</v>
      </c>
      <c r="N320" s="32" t="str">
        <f>IF(ISBLANK(MAIN_TABLE[[#This Row],[GST Number]]),"No GST Number Available",VLOOKUP(LEFT(MAIN_TABLE[[#This Row],[GST Number]],2)*1,Table1[],2,))</f>
        <v>NAGALAND</v>
      </c>
      <c r="O320" s="32">
        <f>IF(MAIN_TABLE[[#This Row],[Supplier State]]=MAIN_TABLE[[#This Row],[Destination State Name]],0,MAIN_TABLE[[#This Row],[Taxable Value]]*MAIN_TABLE[[#This Row],[GST Rate]])</f>
        <v>12245.142000000002</v>
      </c>
      <c r="P320" s="32">
        <f>IF(MAIN_TABLE[[#This Row],[Supplier State]]&lt;&gt;MAIN_TABLE[[#This Row],[Destination State Name]],0,(MAIN_TABLE[[#This Row],[Taxable Value]]*MAIN_TABLE[[#This Row],[GST Rate]])/2)</f>
        <v>0</v>
      </c>
      <c r="Q320" s="32">
        <f>IF(MAIN_TABLE[[#This Row],[Supplier State]]&lt;&gt;MAIN_TABLE[[#This Row],[Destination State Name]],0,(MAIN_TABLE[[#This Row],[Taxable Value]]*MAIN_TABLE[[#This Row],[GST Rate]])/2)</f>
        <v>0</v>
      </c>
      <c r="R320" s="33">
        <f>SUM(MAIN_TABLE[[#This Row],[IGST]:[SGST]])</f>
        <v>12245.142000000002</v>
      </c>
      <c r="S32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20" s="32" t="str">
        <f>IFERROR(VLOOKUP(MAIN_TABLE[[#This Row],[GST Number]],Backend!L:M,2,),"")</f>
        <v>NEW ASHOKA BATTERIES</v>
      </c>
    </row>
    <row r="321" spans="1:20" x14ac:dyDescent="0.3">
      <c r="A321" s="18" t="s">
        <v>8</v>
      </c>
      <c r="B321" s="1" t="s">
        <v>87</v>
      </c>
      <c r="C321" s="2">
        <v>1008</v>
      </c>
      <c r="D321" s="3">
        <v>44177</v>
      </c>
      <c r="E321" s="4" t="s">
        <v>10</v>
      </c>
      <c r="F321" s="1">
        <v>1582</v>
      </c>
      <c r="G321" s="5">
        <v>79.100000000000009</v>
      </c>
      <c r="H321" s="29">
        <f>VLOOKUP(MAIN_TABLE[[#This Row],[Product Code]],Prod_Master[[#All],[Product Code]:[PRICE]],4,)</f>
        <v>0.12</v>
      </c>
      <c r="I321" s="30">
        <f>VLOOKUP(MAIN_TABLE[[#This Row],[Product Code]],Prod_Master[[#All],[Product Code]:[PRICE]],5,)</f>
        <v>90</v>
      </c>
      <c r="J321" s="30">
        <f t="shared" si="6"/>
        <v>142380</v>
      </c>
      <c r="K321" s="30">
        <f>MAIN_TABLE[[#This Row],[Sales (Before Tax)]]-MAIN_TABLE[[#This Row],[Discount]]</f>
        <v>142300.9</v>
      </c>
      <c r="L321" s="31">
        <f>VLOOKUP(MAIN_TABLE[[#This Row],[Product Code]],Prod_Master[[#All],[Product Code]:[PRICE]],3,)</f>
        <v>4975</v>
      </c>
      <c r="M321" s="32" t="str">
        <f>VLOOKUP(MAIN_TABLE[[#This Row],[Product Code]],Prod_Master[[#All],[Product Code]:[PRICE]],2,)</f>
        <v>Soap</v>
      </c>
      <c r="N321" s="32" t="str">
        <f>IF(ISBLANK(MAIN_TABLE[[#This Row],[GST Number]]),"No GST Number Available",VLOOKUP(LEFT(MAIN_TABLE[[#This Row],[GST Number]],2)*1,Table1[],2,))</f>
        <v>MIZORAM</v>
      </c>
      <c r="O321" s="32">
        <f>IF(MAIN_TABLE[[#This Row],[Supplier State]]=MAIN_TABLE[[#This Row],[Destination State Name]],0,MAIN_TABLE[[#This Row],[Taxable Value]]*MAIN_TABLE[[#This Row],[GST Rate]])</f>
        <v>17076.108</v>
      </c>
      <c r="P321" s="32">
        <f>IF(MAIN_TABLE[[#This Row],[Supplier State]]&lt;&gt;MAIN_TABLE[[#This Row],[Destination State Name]],0,(MAIN_TABLE[[#This Row],[Taxable Value]]*MAIN_TABLE[[#This Row],[GST Rate]])/2)</f>
        <v>0</v>
      </c>
      <c r="Q321" s="32">
        <f>IF(MAIN_TABLE[[#This Row],[Supplier State]]&lt;&gt;MAIN_TABLE[[#This Row],[Destination State Name]],0,(MAIN_TABLE[[#This Row],[Taxable Value]]*MAIN_TABLE[[#This Row],[GST Rate]])/2)</f>
        <v>0</v>
      </c>
      <c r="R321" s="33">
        <f>SUM(MAIN_TABLE[[#This Row],[IGST]:[SGST]])</f>
        <v>17076.108</v>
      </c>
      <c r="S32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21" s="32" t="str">
        <f>IFERROR(VLOOKUP(MAIN_TABLE[[#This Row],[GST Number]],Backend!L:M,2,),"")</f>
        <v>SREE LAXMI ENGINEERING</v>
      </c>
    </row>
    <row r="322" spans="1:20" x14ac:dyDescent="0.3">
      <c r="A322" s="18" t="s">
        <v>8</v>
      </c>
      <c r="B322" s="1" t="s">
        <v>246</v>
      </c>
      <c r="C322" s="2">
        <v>1310</v>
      </c>
      <c r="D322" s="3">
        <v>43925</v>
      </c>
      <c r="E322" s="4" t="s">
        <v>10</v>
      </c>
      <c r="F322" s="1">
        <v>1738.5</v>
      </c>
      <c r="G322" s="5">
        <v>86.925000000000011</v>
      </c>
      <c r="H322" s="29">
        <f>VLOOKUP(MAIN_TABLE[[#This Row],[Product Code]],Prod_Master[[#All],[Product Code]:[PRICE]],4,)</f>
        <v>0.12</v>
      </c>
      <c r="I322" s="30">
        <f>VLOOKUP(MAIN_TABLE[[#This Row],[Product Code]],Prod_Master[[#All],[Product Code]:[PRICE]],5,)</f>
        <v>140</v>
      </c>
      <c r="J322" s="30">
        <f t="shared" si="6"/>
        <v>243390</v>
      </c>
      <c r="K322" s="30">
        <f>MAIN_TABLE[[#This Row],[Sales (Before Tax)]]-MAIN_TABLE[[#This Row],[Discount]]</f>
        <v>243303.07500000001</v>
      </c>
      <c r="L322" s="31">
        <f>VLOOKUP(MAIN_TABLE[[#This Row],[Product Code]],Prod_Master[[#All],[Product Code]:[PRICE]],3,)</f>
        <v>5632</v>
      </c>
      <c r="M322" s="32" t="str">
        <f>VLOOKUP(MAIN_TABLE[[#This Row],[Product Code]],Prod_Master[[#All],[Product Code]:[PRICE]],2,)</f>
        <v>Shampoo</v>
      </c>
      <c r="N322" s="32" t="str">
        <f>IF(ISBLANK(MAIN_TABLE[[#This Row],[GST Number]]),"No GST Number Available",VLOOKUP(LEFT(MAIN_TABLE[[#This Row],[GST Number]],2)*1,Table1[],2,))</f>
        <v>DADRA AND NAGAR HAVELI AND DAMAN AND DIU (NEWLY MERGED UT)</v>
      </c>
      <c r="O322" s="32">
        <f>IF(MAIN_TABLE[[#This Row],[Supplier State]]=MAIN_TABLE[[#This Row],[Destination State Name]],0,MAIN_TABLE[[#This Row],[Taxable Value]]*MAIN_TABLE[[#This Row],[GST Rate]])</f>
        <v>29196.368999999999</v>
      </c>
      <c r="P322" s="32">
        <f>IF(MAIN_TABLE[[#This Row],[Supplier State]]&lt;&gt;MAIN_TABLE[[#This Row],[Destination State Name]],0,(MAIN_TABLE[[#This Row],[Taxable Value]]*MAIN_TABLE[[#This Row],[GST Rate]])/2)</f>
        <v>0</v>
      </c>
      <c r="Q322" s="32">
        <f>IF(MAIN_TABLE[[#This Row],[Supplier State]]&lt;&gt;MAIN_TABLE[[#This Row],[Destination State Name]],0,(MAIN_TABLE[[#This Row],[Taxable Value]]*MAIN_TABLE[[#This Row],[GST Rate]])/2)</f>
        <v>0</v>
      </c>
      <c r="R322" s="33">
        <f>SUM(MAIN_TABLE[[#This Row],[IGST]:[SGST]])</f>
        <v>29196.368999999999</v>
      </c>
      <c r="S32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22" s="32" t="str">
        <f>IFERROR(VLOOKUP(MAIN_TABLE[[#This Row],[GST Number]],Backend!L:M,2,),"")</f>
        <v>REFRIGERATION AND COOLING INDUSTRIES</v>
      </c>
    </row>
    <row r="323" spans="1:20" x14ac:dyDescent="0.3">
      <c r="A323" s="18" t="s">
        <v>8</v>
      </c>
      <c r="B323" s="1" t="s">
        <v>88</v>
      </c>
      <c r="C323" s="2">
        <v>1008</v>
      </c>
      <c r="D323" s="3">
        <v>44083</v>
      </c>
      <c r="E323" s="4" t="s">
        <v>10</v>
      </c>
      <c r="F323" s="1">
        <v>2215</v>
      </c>
      <c r="G323" s="5">
        <v>110.75</v>
      </c>
      <c r="H323" s="29">
        <f>VLOOKUP(MAIN_TABLE[[#This Row],[Product Code]],Prod_Master[[#All],[Product Code]:[PRICE]],4,)</f>
        <v>0.12</v>
      </c>
      <c r="I323" s="30">
        <f>VLOOKUP(MAIN_TABLE[[#This Row],[Product Code]],Prod_Master[[#All],[Product Code]:[PRICE]],5,)</f>
        <v>90</v>
      </c>
      <c r="J323" s="30">
        <f t="shared" si="6"/>
        <v>199350</v>
      </c>
      <c r="K323" s="30">
        <f>MAIN_TABLE[[#This Row],[Sales (Before Tax)]]-MAIN_TABLE[[#This Row],[Discount]]</f>
        <v>199239.25</v>
      </c>
      <c r="L323" s="31">
        <f>VLOOKUP(MAIN_TABLE[[#This Row],[Product Code]],Prod_Master[[#All],[Product Code]:[PRICE]],3,)</f>
        <v>4975</v>
      </c>
      <c r="M323" s="32" t="str">
        <f>VLOOKUP(MAIN_TABLE[[#This Row],[Product Code]],Prod_Master[[#All],[Product Code]:[PRICE]],2,)</f>
        <v>Soap</v>
      </c>
      <c r="N323" s="32" t="str">
        <f>IF(ISBLANK(MAIN_TABLE[[#This Row],[GST Number]]),"No GST Number Available",VLOOKUP(LEFT(MAIN_TABLE[[#This Row],[GST Number]],2)*1,Table1[],2,))</f>
        <v>CHATTISGARH</v>
      </c>
      <c r="O323" s="32">
        <f>IF(MAIN_TABLE[[#This Row],[Supplier State]]=MAIN_TABLE[[#This Row],[Destination State Name]],0,MAIN_TABLE[[#This Row],[Taxable Value]]*MAIN_TABLE[[#This Row],[GST Rate]])</f>
        <v>23908.71</v>
      </c>
      <c r="P323" s="32">
        <f>IF(MAIN_TABLE[[#This Row],[Supplier State]]&lt;&gt;MAIN_TABLE[[#This Row],[Destination State Name]],0,(MAIN_TABLE[[#This Row],[Taxable Value]]*MAIN_TABLE[[#This Row],[GST Rate]])/2)</f>
        <v>0</v>
      </c>
      <c r="Q323" s="32">
        <f>IF(MAIN_TABLE[[#This Row],[Supplier State]]&lt;&gt;MAIN_TABLE[[#This Row],[Destination State Name]],0,(MAIN_TABLE[[#This Row],[Taxable Value]]*MAIN_TABLE[[#This Row],[GST Rate]])/2)</f>
        <v>0</v>
      </c>
      <c r="R323" s="33">
        <f>SUM(MAIN_TABLE[[#This Row],[IGST]:[SGST]])</f>
        <v>23908.71</v>
      </c>
      <c r="S32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23" s="32" t="str">
        <f>IFERROR(VLOOKUP(MAIN_TABLE[[#This Row],[GST Number]],Backend!L:M,2,),"")</f>
        <v>R K ENGINEERING</v>
      </c>
    </row>
    <row r="324" spans="1:20" x14ac:dyDescent="0.3">
      <c r="A324" s="18" t="s">
        <v>8</v>
      </c>
      <c r="B324" s="1" t="s">
        <v>89</v>
      </c>
      <c r="C324" s="2">
        <v>1008</v>
      </c>
      <c r="D324" s="3">
        <v>44177</v>
      </c>
      <c r="E324" s="4" t="s">
        <v>10</v>
      </c>
      <c r="F324" s="1">
        <v>1582</v>
      </c>
      <c r="G324" s="5">
        <v>79.100000000000009</v>
      </c>
      <c r="H324" s="29">
        <f>VLOOKUP(MAIN_TABLE[[#This Row],[Product Code]],Prod_Master[[#All],[Product Code]:[PRICE]],4,)</f>
        <v>0.12</v>
      </c>
      <c r="I324" s="30">
        <f>VLOOKUP(MAIN_TABLE[[#This Row],[Product Code]],Prod_Master[[#All],[Product Code]:[PRICE]],5,)</f>
        <v>90</v>
      </c>
      <c r="J324" s="30">
        <f t="shared" si="6"/>
        <v>142380</v>
      </c>
      <c r="K324" s="30">
        <f>MAIN_TABLE[[#This Row],[Sales (Before Tax)]]-MAIN_TABLE[[#This Row],[Discount]]</f>
        <v>142300.9</v>
      </c>
      <c r="L324" s="31">
        <f>VLOOKUP(MAIN_TABLE[[#This Row],[Product Code]],Prod_Master[[#All],[Product Code]:[PRICE]],3,)</f>
        <v>4975</v>
      </c>
      <c r="M324" s="32" t="str">
        <f>VLOOKUP(MAIN_TABLE[[#This Row],[Product Code]],Prod_Master[[#All],[Product Code]:[PRICE]],2,)</f>
        <v>Soap</v>
      </c>
      <c r="N324" s="32" t="str">
        <f>IF(ISBLANK(MAIN_TABLE[[#This Row],[GST Number]]),"No GST Number Available",VLOOKUP(LEFT(MAIN_TABLE[[#This Row],[GST Number]],2)*1,Table1[],2,))</f>
        <v>BIHAR</v>
      </c>
      <c r="O324" s="32">
        <f>IF(MAIN_TABLE[[#This Row],[Supplier State]]=MAIN_TABLE[[#This Row],[Destination State Name]],0,MAIN_TABLE[[#This Row],[Taxable Value]]*MAIN_TABLE[[#This Row],[GST Rate]])</f>
        <v>0</v>
      </c>
      <c r="P324" s="32">
        <f>IF(MAIN_TABLE[[#This Row],[Supplier State]]&lt;&gt;MAIN_TABLE[[#This Row],[Destination State Name]],0,(MAIN_TABLE[[#This Row],[Taxable Value]]*MAIN_TABLE[[#This Row],[GST Rate]])/2)</f>
        <v>8538.0540000000001</v>
      </c>
      <c r="Q324" s="32">
        <f>IF(MAIN_TABLE[[#This Row],[Supplier State]]&lt;&gt;MAIN_TABLE[[#This Row],[Destination State Name]],0,(MAIN_TABLE[[#This Row],[Taxable Value]]*MAIN_TABLE[[#This Row],[GST Rate]])/2)</f>
        <v>8538.0540000000001</v>
      </c>
      <c r="R324" s="33">
        <f>SUM(MAIN_TABLE[[#This Row],[IGST]:[SGST]])</f>
        <v>17076.108</v>
      </c>
      <c r="S32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24" s="32" t="str">
        <f>IFERROR(VLOOKUP(MAIN_TABLE[[#This Row],[GST Number]],Backend!L:M,2,),"")</f>
        <v>M/S FOAM TECH ANTIFIRE COMPANY</v>
      </c>
    </row>
    <row r="325" spans="1:20" x14ac:dyDescent="0.3">
      <c r="A325" s="18" t="s">
        <v>8</v>
      </c>
      <c r="B325" s="1" t="s">
        <v>90</v>
      </c>
      <c r="C325" s="2">
        <v>1004</v>
      </c>
      <c r="D325" s="3">
        <v>43988</v>
      </c>
      <c r="E325" s="4" t="s">
        <v>10</v>
      </c>
      <c r="F325" s="1">
        <v>1135</v>
      </c>
      <c r="G325" s="5">
        <v>56.75</v>
      </c>
      <c r="H325" s="29">
        <f>VLOOKUP(MAIN_TABLE[[#This Row],[Product Code]],Prod_Master[[#All],[Product Code]:[PRICE]],4,)</f>
        <v>0.28000000000000003</v>
      </c>
      <c r="I325" s="30">
        <f>VLOOKUP(MAIN_TABLE[[#This Row],[Product Code]],Prod_Master[[#All],[Product Code]:[PRICE]],5,)</f>
        <v>80</v>
      </c>
      <c r="J325" s="30">
        <f t="shared" si="6"/>
        <v>90800</v>
      </c>
      <c r="K325" s="30">
        <f>MAIN_TABLE[[#This Row],[Sales (Before Tax)]]-MAIN_TABLE[[#This Row],[Discount]]</f>
        <v>90743.25</v>
      </c>
      <c r="L325" s="31">
        <f>VLOOKUP(MAIN_TABLE[[#This Row],[Product Code]],Prod_Master[[#All],[Product Code]:[PRICE]],3,)</f>
        <v>8462</v>
      </c>
      <c r="M325" s="32" t="str">
        <f>VLOOKUP(MAIN_TABLE[[#This Row],[Product Code]],Prod_Master[[#All],[Product Code]:[PRICE]],2,)</f>
        <v>Beverage</v>
      </c>
      <c r="N325" s="32" t="str">
        <f>IF(ISBLANK(MAIN_TABLE[[#This Row],[GST Number]]),"No GST Number Available",VLOOKUP(LEFT(MAIN_TABLE[[#This Row],[GST Number]],2)*1,Table1[],2,))</f>
        <v>WEST BENGAL</v>
      </c>
      <c r="O325" s="32">
        <f>IF(MAIN_TABLE[[#This Row],[Supplier State]]=MAIN_TABLE[[#This Row],[Destination State Name]],0,MAIN_TABLE[[#This Row],[Taxable Value]]*MAIN_TABLE[[#This Row],[GST Rate]])</f>
        <v>25408.110000000004</v>
      </c>
      <c r="P325" s="32">
        <f>IF(MAIN_TABLE[[#This Row],[Supplier State]]&lt;&gt;MAIN_TABLE[[#This Row],[Destination State Name]],0,(MAIN_TABLE[[#This Row],[Taxable Value]]*MAIN_TABLE[[#This Row],[GST Rate]])/2)</f>
        <v>0</v>
      </c>
      <c r="Q325" s="32">
        <f>IF(MAIN_TABLE[[#This Row],[Supplier State]]&lt;&gt;MAIN_TABLE[[#This Row],[Destination State Name]],0,(MAIN_TABLE[[#This Row],[Taxable Value]]*MAIN_TABLE[[#This Row],[GST Rate]])/2)</f>
        <v>0</v>
      </c>
      <c r="R325" s="33">
        <f>SUM(MAIN_TABLE[[#This Row],[IGST]:[SGST]])</f>
        <v>25408.110000000004</v>
      </c>
      <c r="S32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25" s="32" t="str">
        <f>IFERROR(VLOOKUP(MAIN_TABLE[[#This Row],[GST Number]],Backend!L:M,2,),"")</f>
        <v>ANAND FABS SYSTEM PVT. LTD.</v>
      </c>
    </row>
    <row r="326" spans="1:20" x14ac:dyDescent="0.3">
      <c r="A326" s="18" t="s">
        <v>8</v>
      </c>
      <c r="B326" s="1" t="s">
        <v>91</v>
      </c>
      <c r="C326" s="2">
        <v>1310</v>
      </c>
      <c r="D326" s="3">
        <v>43893</v>
      </c>
      <c r="E326" s="4" t="s">
        <v>10</v>
      </c>
      <c r="F326" s="1">
        <v>1761</v>
      </c>
      <c r="G326" s="5">
        <v>88.050000000000011</v>
      </c>
      <c r="H326" s="29">
        <f>VLOOKUP(MAIN_TABLE[[#This Row],[Product Code]],Prod_Master[[#All],[Product Code]:[PRICE]],4,)</f>
        <v>0.12</v>
      </c>
      <c r="I326" s="30">
        <f>VLOOKUP(MAIN_TABLE[[#This Row],[Product Code]],Prod_Master[[#All],[Product Code]:[PRICE]],5,)</f>
        <v>140</v>
      </c>
      <c r="J326" s="30">
        <f t="shared" si="6"/>
        <v>246540</v>
      </c>
      <c r="K326" s="30">
        <f>MAIN_TABLE[[#This Row],[Sales (Before Tax)]]-MAIN_TABLE[[#This Row],[Discount]]</f>
        <v>246451.95</v>
      </c>
      <c r="L326" s="31">
        <f>VLOOKUP(MAIN_TABLE[[#This Row],[Product Code]],Prod_Master[[#All],[Product Code]:[PRICE]],3,)</f>
        <v>5632</v>
      </c>
      <c r="M326" s="32" t="str">
        <f>VLOOKUP(MAIN_TABLE[[#This Row],[Product Code]],Prod_Master[[#All],[Product Code]:[PRICE]],2,)</f>
        <v>Shampoo</v>
      </c>
      <c r="N326" s="32" t="str">
        <f>IF(ISBLANK(MAIN_TABLE[[#This Row],[GST Number]]),"No GST Number Available",VLOOKUP(LEFT(MAIN_TABLE[[#This Row],[GST Number]],2)*1,Table1[],2,))</f>
        <v>MADHYA PRADESH</v>
      </c>
      <c r="O326" s="32">
        <f>IF(MAIN_TABLE[[#This Row],[Supplier State]]=MAIN_TABLE[[#This Row],[Destination State Name]],0,MAIN_TABLE[[#This Row],[Taxable Value]]*MAIN_TABLE[[#This Row],[GST Rate]])</f>
        <v>29574.234</v>
      </c>
      <c r="P326" s="32">
        <f>IF(MAIN_TABLE[[#This Row],[Supplier State]]&lt;&gt;MAIN_TABLE[[#This Row],[Destination State Name]],0,(MAIN_TABLE[[#This Row],[Taxable Value]]*MAIN_TABLE[[#This Row],[GST Rate]])/2)</f>
        <v>0</v>
      </c>
      <c r="Q326" s="32">
        <f>IF(MAIN_TABLE[[#This Row],[Supplier State]]&lt;&gt;MAIN_TABLE[[#This Row],[Destination State Name]],0,(MAIN_TABLE[[#This Row],[Taxable Value]]*MAIN_TABLE[[#This Row],[GST Rate]])/2)</f>
        <v>0</v>
      </c>
      <c r="R326" s="33">
        <f>SUM(MAIN_TABLE[[#This Row],[IGST]:[SGST]])</f>
        <v>29574.234</v>
      </c>
      <c r="S32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26" s="32" t="str">
        <f>IFERROR(VLOOKUP(MAIN_TABLE[[#This Row],[GST Number]],Backend!L:M,2,),"")</f>
        <v>JAY GAURI PROJECTS INDIA PRIVATE LIMITED</v>
      </c>
    </row>
    <row r="327" spans="1:20" x14ac:dyDescent="0.3">
      <c r="A327" s="18" t="s">
        <v>8</v>
      </c>
      <c r="B327" s="1" t="s">
        <v>92</v>
      </c>
      <c r="C327" s="2">
        <v>1310</v>
      </c>
      <c r="D327" s="3">
        <v>43988</v>
      </c>
      <c r="E327" s="4" t="s">
        <v>10</v>
      </c>
      <c r="F327" s="1">
        <v>448</v>
      </c>
      <c r="G327" s="5">
        <v>22.400000000000002</v>
      </c>
      <c r="H327" s="29">
        <f>VLOOKUP(MAIN_TABLE[[#This Row],[Product Code]],Prod_Master[[#All],[Product Code]:[PRICE]],4,)</f>
        <v>0.12</v>
      </c>
      <c r="I327" s="30">
        <f>VLOOKUP(MAIN_TABLE[[#This Row],[Product Code]],Prod_Master[[#All],[Product Code]:[PRICE]],5,)</f>
        <v>140</v>
      </c>
      <c r="J327" s="30">
        <f t="shared" si="6"/>
        <v>62720</v>
      </c>
      <c r="K327" s="30">
        <f>MAIN_TABLE[[#This Row],[Sales (Before Tax)]]-MAIN_TABLE[[#This Row],[Discount]]</f>
        <v>62697.599999999999</v>
      </c>
      <c r="L327" s="31">
        <f>VLOOKUP(MAIN_TABLE[[#This Row],[Product Code]],Prod_Master[[#All],[Product Code]:[PRICE]],3,)</f>
        <v>5632</v>
      </c>
      <c r="M327" s="32" t="str">
        <f>VLOOKUP(MAIN_TABLE[[#This Row],[Product Code]],Prod_Master[[#All],[Product Code]:[PRICE]],2,)</f>
        <v>Shampoo</v>
      </c>
      <c r="N327" s="32" t="str">
        <f>IF(ISBLANK(MAIN_TABLE[[#This Row],[GST Number]]),"No GST Number Available",VLOOKUP(LEFT(MAIN_TABLE[[#This Row],[GST Number]],2)*1,Table1[],2,))</f>
        <v>ASSAM</v>
      </c>
      <c r="O327" s="32">
        <f>IF(MAIN_TABLE[[#This Row],[Supplier State]]=MAIN_TABLE[[#This Row],[Destination State Name]],0,MAIN_TABLE[[#This Row],[Taxable Value]]*MAIN_TABLE[[#This Row],[GST Rate]])</f>
        <v>7523.7119999999995</v>
      </c>
      <c r="P327" s="32">
        <f>IF(MAIN_TABLE[[#This Row],[Supplier State]]&lt;&gt;MAIN_TABLE[[#This Row],[Destination State Name]],0,(MAIN_TABLE[[#This Row],[Taxable Value]]*MAIN_TABLE[[#This Row],[GST Rate]])/2)</f>
        <v>0</v>
      </c>
      <c r="Q327" s="32">
        <f>IF(MAIN_TABLE[[#This Row],[Supplier State]]&lt;&gt;MAIN_TABLE[[#This Row],[Destination State Name]],0,(MAIN_TABLE[[#This Row],[Taxable Value]]*MAIN_TABLE[[#This Row],[GST Rate]])/2)</f>
        <v>0</v>
      </c>
      <c r="R327" s="33">
        <f>SUM(MAIN_TABLE[[#This Row],[IGST]:[SGST]])</f>
        <v>7523.7119999999995</v>
      </c>
      <c r="S32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27" s="32" t="str">
        <f>IFERROR(VLOOKUP(MAIN_TABLE[[#This Row],[GST Number]],Backend!L:M,2,),"")</f>
        <v>ESCONET TECHNOLOGIES PRIVATE LIMITED</v>
      </c>
    </row>
    <row r="328" spans="1:20" x14ac:dyDescent="0.3">
      <c r="A328" s="18" t="s">
        <v>8</v>
      </c>
      <c r="B328" s="1" t="s">
        <v>93</v>
      </c>
      <c r="C328" s="2">
        <v>1001</v>
      </c>
      <c r="D328" s="3">
        <v>44114</v>
      </c>
      <c r="E328" s="4" t="s">
        <v>10</v>
      </c>
      <c r="F328" s="1">
        <v>2181</v>
      </c>
      <c r="G328" s="5">
        <v>109.05000000000001</v>
      </c>
      <c r="H328" s="29">
        <f>VLOOKUP(MAIN_TABLE[[#This Row],[Product Code]],Prod_Master[[#All],[Product Code]:[PRICE]],4,)</f>
        <v>0.12</v>
      </c>
      <c r="I328" s="30">
        <f>VLOOKUP(MAIN_TABLE[[#This Row],[Product Code]],Prod_Master[[#All],[Product Code]:[PRICE]],5,)</f>
        <v>45</v>
      </c>
      <c r="J328" s="30">
        <f t="shared" si="6"/>
        <v>98145</v>
      </c>
      <c r="K328" s="30">
        <f>MAIN_TABLE[[#This Row],[Sales (Before Tax)]]-MAIN_TABLE[[#This Row],[Discount]]</f>
        <v>98035.95</v>
      </c>
      <c r="L328" s="31">
        <f>VLOOKUP(MAIN_TABLE[[#This Row],[Product Code]],Prod_Master[[#All],[Product Code]:[PRICE]],3,)</f>
        <v>5542</v>
      </c>
      <c r="M328" s="32" t="str">
        <f>VLOOKUP(MAIN_TABLE[[#This Row],[Product Code]],Prod_Master[[#All],[Product Code]:[PRICE]],2,)</f>
        <v>Oil</v>
      </c>
      <c r="N328" s="32" t="str">
        <f>IF(ISBLANK(MAIN_TABLE[[#This Row],[GST Number]]),"No GST Number Available",VLOOKUP(LEFT(MAIN_TABLE[[#This Row],[GST Number]],2)*1,Table1[],2,))</f>
        <v>GUJARAT</v>
      </c>
      <c r="O328" s="32">
        <f>IF(MAIN_TABLE[[#This Row],[Supplier State]]=MAIN_TABLE[[#This Row],[Destination State Name]],0,MAIN_TABLE[[#This Row],[Taxable Value]]*MAIN_TABLE[[#This Row],[GST Rate]])</f>
        <v>11764.313999999998</v>
      </c>
      <c r="P328" s="32">
        <f>IF(MAIN_TABLE[[#This Row],[Supplier State]]&lt;&gt;MAIN_TABLE[[#This Row],[Destination State Name]],0,(MAIN_TABLE[[#This Row],[Taxable Value]]*MAIN_TABLE[[#This Row],[GST Rate]])/2)</f>
        <v>0</v>
      </c>
      <c r="Q328" s="32">
        <f>IF(MAIN_TABLE[[#This Row],[Supplier State]]&lt;&gt;MAIN_TABLE[[#This Row],[Destination State Name]],0,(MAIN_TABLE[[#This Row],[Taxable Value]]*MAIN_TABLE[[#This Row],[GST Rate]])/2)</f>
        <v>0</v>
      </c>
      <c r="R328" s="33">
        <f>SUM(MAIN_TABLE[[#This Row],[IGST]:[SGST]])</f>
        <v>11764.313999999998</v>
      </c>
      <c r="S32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28" s="32" t="str">
        <f>IFERROR(VLOOKUP(MAIN_TABLE[[#This Row],[GST Number]],Backend!L:M,2,),"")</f>
        <v>M/S GOELS COIR FOAM (INDIA) PRIVATE LIMITED.</v>
      </c>
    </row>
    <row r="329" spans="1:20" x14ac:dyDescent="0.3">
      <c r="A329" s="18" t="s">
        <v>8</v>
      </c>
      <c r="B329" s="1" t="s">
        <v>94</v>
      </c>
      <c r="C329" s="2">
        <v>1004</v>
      </c>
      <c r="D329" s="3">
        <v>44114</v>
      </c>
      <c r="E329" s="4" t="s">
        <v>10</v>
      </c>
      <c r="F329" s="1">
        <v>1976</v>
      </c>
      <c r="G329" s="5">
        <v>98.800000000000011</v>
      </c>
      <c r="H329" s="29">
        <f>VLOOKUP(MAIN_TABLE[[#This Row],[Product Code]],Prod_Master[[#All],[Product Code]:[PRICE]],4,)</f>
        <v>0.28000000000000003</v>
      </c>
      <c r="I329" s="30">
        <f>VLOOKUP(MAIN_TABLE[[#This Row],[Product Code]],Prod_Master[[#All],[Product Code]:[PRICE]],5,)</f>
        <v>80</v>
      </c>
      <c r="J329" s="30">
        <f t="shared" si="6"/>
        <v>158080</v>
      </c>
      <c r="K329" s="30">
        <f>MAIN_TABLE[[#This Row],[Sales (Before Tax)]]-MAIN_TABLE[[#This Row],[Discount]]</f>
        <v>157981.20000000001</v>
      </c>
      <c r="L329" s="31">
        <f>VLOOKUP(MAIN_TABLE[[#This Row],[Product Code]],Prod_Master[[#All],[Product Code]:[PRICE]],3,)</f>
        <v>8462</v>
      </c>
      <c r="M329" s="32" t="str">
        <f>VLOOKUP(MAIN_TABLE[[#This Row],[Product Code]],Prod_Master[[#All],[Product Code]:[PRICE]],2,)</f>
        <v>Beverage</v>
      </c>
      <c r="N329" s="32" t="str">
        <f>IF(ISBLANK(MAIN_TABLE[[#This Row],[GST Number]]),"No GST Number Available",VLOOKUP(LEFT(MAIN_TABLE[[#This Row],[GST Number]],2)*1,Table1[],2,))</f>
        <v>DADRA AND NAGAR HAVELI AND DAMAN AND DIU (NEWLY MERGED UT)</v>
      </c>
      <c r="O329" s="32">
        <f>IF(MAIN_TABLE[[#This Row],[Supplier State]]=MAIN_TABLE[[#This Row],[Destination State Name]],0,MAIN_TABLE[[#This Row],[Taxable Value]]*MAIN_TABLE[[#This Row],[GST Rate]])</f>
        <v>44234.736000000004</v>
      </c>
      <c r="P329" s="32">
        <f>IF(MAIN_TABLE[[#This Row],[Supplier State]]&lt;&gt;MAIN_TABLE[[#This Row],[Destination State Name]],0,(MAIN_TABLE[[#This Row],[Taxable Value]]*MAIN_TABLE[[#This Row],[GST Rate]])/2)</f>
        <v>0</v>
      </c>
      <c r="Q329" s="32">
        <f>IF(MAIN_TABLE[[#This Row],[Supplier State]]&lt;&gt;MAIN_TABLE[[#This Row],[Destination State Name]],0,(MAIN_TABLE[[#This Row],[Taxable Value]]*MAIN_TABLE[[#This Row],[GST Rate]])/2)</f>
        <v>0</v>
      </c>
      <c r="R329" s="33">
        <f>SUM(MAIN_TABLE[[#This Row],[IGST]:[SGST]])</f>
        <v>44234.736000000004</v>
      </c>
      <c r="S32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29" s="32" t="str">
        <f>IFERROR(VLOOKUP(MAIN_TABLE[[#This Row],[GST Number]],Backend!L:M,2,),"")</f>
        <v>TECHNO MEASURE PRIVATE LIMITED</v>
      </c>
    </row>
    <row r="330" spans="1:20" x14ac:dyDescent="0.3">
      <c r="A330" s="18" t="s">
        <v>8</v>
      </c>
      <c r="B330" s="1" t="s">
        <v>95</v>
      </c>
      <c r="C330" s="2">
        <v>1008</v>
      </c>
      <c r="D330" s="3">
        <v>44114</v>
      </c>
      <c r="E330" s="4" t="s">
        <v>10</v>
      </c>
      <c r="F330" s="1">
        <v>2181</v>
      </c>
      <c r="G330" s="5">
        <v>109.05000000000001</v>
      </c>
      <c r="H330" s="29">
        <f>VLOOKUP(MAIN_TABLE[[#This Row],[Product Code]],Prod_Master[[#All],[Product Code]:[PRICE]],4,)</f>
        <v>0.12</v>
      </c>
      <c r="I330" s="30">
        <f>VLOOKUP(MAIN_TABLE[[#This Row],[Product Code]],Prod_Master[[#All],[Product Code]:[PRICE]],5,)</f>
        <v>90</v>
      </c>
      <c r="J330" s="30">
        <f t="shared" si="6"/>
        <v>196290</v>
      </c>
      <c r="K330" s="30">
        <f>MAIN_TABLE[[#This Row],[Sales (Before Tax)]]-MAIN_TABLE[[#This Row],[Discount]]</f>
        <v>196180.95</v>
      </c>
      <c r="L330" s="31">
        <f>VLOOKUP(MAIN_TABLE[[#This Row],[Product Code]],Prod_Master[[#All],[Product Code]:[PRICE]],3,)</f>
        <v>4975</v>
      </c>
      <c r="M330" s="32" t="str">
        <f>VLOOKUP(MAIN_TABLE[[#This Row],[Product Code]],Prod_Master[[#All],[Product Code]:[PRICE]],2,)</f>
        <v>Soap</v>
      </c>
      <c r="N330" s="32" t="str">
        <f>IF(ISBLANK(MAIN_TABLE[[#This Row],[GST Number]]),"No GST Number Available",VLOOKUP(LEFT(MAIN_TABLE[[#This Row],[GST Number]],2)*1,Table1[],2,))</f>
        <v>MEGHLAYA</v>
      </c>
      <c r="O330" s="32">
        <f>IF(MAIN_TABLE[[#This Row],[Supplier State]]=MAIN_TABLE[[#This Row],[Destination State Name]],0,MAIN_TABLE[[#This Row],[Taxable Value]]*MAIN_TABLE[[#This Row],[GST Rate]])</f>
        <v>23541.714</v>
      </c>
      <c r="P330" s="32">
        <f>IF(MAIN_TABLE[[#This Row],[Supplier State]]&lt;&gt;MAIN_TABLE[[#This Row],[Destination State Name]],0,(MAIN_TABLE[[#This Row],[Taxable Value]]*MAIN_TABLE[[#This Row],[GST Rate]])/2)</f>
        <v>0</v>
      </c>
      <c r="Q330" s="32">
        <f>IF(MAIN_TABLE[[#This Row],[Supplier State]]&lt;&gt;MAIN_TABLE[[#This Row],[Destination State Name]],0,(MAIN_TABLE[[#This Row],[Taxable Value]]*MAIN_TABLE[[#This Row],[GST Rate]])/2)</f>
        <v>0</v>
      </c>
      <c r="R330" s="33">
        <f>SUM(MAIN_TABLE[[#This Row],[IGST]:[SGST]])</f>
        <v>23541.714</v>
      </c>
      <c r="S33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30" s="32" t="str">
        <f>IFERROR(VLOOKUP(MAIN_TABLE[[#This Row],[GST Number]],Backend!L:M,2,),"")</f>
        <v>Intec Infonet Pvt. Limited</v>
      </c>
    </row>
    <row r="331" spans="1:20" x14ac:dyDescent="0.3">
      <c r="A331" s="18" t="s">
        <v>8</v>
      </c>
      <c r="B331" s="1" t="s">
        <v>96</v>
      </c>
      <c r="C331" s="2">
        <v>1004</v>
      </c>
      <c r="D331" s="3">
        <v>44146</v>
      </c>
      <c r="E331" s="4" t="s">
        <v>10</v>
      </c>
      <c r="F331" s="1">
        <v>2500</v>
      </c>
      <c r="G331" s="5">
        <v>125</v>
      </c>
      <c r="H331" s="29">
        <f>VLOOKUP(MAIN_TABLE[[#This Row],[Product Code]],Prod_Master[[#All],[Product Code]:[PRICE]],4,)</f>
        <v>0.28000000000000003</v>
      </c>
      <c r="I331" s="30">
        <f>VLOOKUP(MAIN_TABLE[[#This Row],[Product Code]],Prod_Master[[#All],[Product Code]:[PRICE]],5,)</f>
        <v>80</v>
      </c>
      <c r="J331" s="30">
        <f t="shared" si="6"/>
        <v>200000</v>
      </c>
      <c r="K331" s="30">
        <f>MAIN_TABLE[[#This Row],[Sales (Before Tax)]]-MAIN_TABLE[[#This Row],[Discount]]</f>
        <v>199875</v>
      </c>
      <c r="L331" s="31">
        <f>VLOOKUP(MAIN_TABLE[[#This Row],[Product Code]],Prod_Master[[#All],[Product Code]:[PRICE]],3,)</f>
        <v>8462</v>
      </c>
      <c r="M331" s="32" t="str">
        <f>VLOOKUP(MAIN_TABLE[[#This Row],[Product Code]],Prod_Master[[#All],[Product Code]:[PRICE]],2,)</f>
        <v>Beverage</v>
      </c>
      <c r="N331" s="32" t="str">
        <f>IF(ISBLANK(MAIN_TABLE[[#This Row],[GST Number]]),"No GST Number Available",VLOOKUP(LEFT(MAIN_TABLE[[#This Row],[GST Number]],2)*1,Table1[],2,))</f>
        <v>CHATTISGARH</v>
      </c>
      <c r="O331" s="32">
        <f>IF(MAIN_TABLE[[#This Row],[Supplier State]]=MAIN_TABLE[[#This Row],[Destination State Name]],0,MAIN_TABLE[[#This Row],[Taxable Value]]*MAIN_TABLE[[#This Row],[GST Rate]])</f>
        <v>55965.000000000007</v>
      </c>
      <c r="P331" s="32">
        <f>IF(MAIN_TABLE[[#This Row],[Supplier State]]&lt;&gt;MAIN_TABLE[[#This Row],[Destination State Name]],0,(MAIN_TABLE[[#This Row],[Taxable Value]]*MAIN_TABLE[[#This Row],[GST Rate]])/2)</f>
        <v>0</v>
      </c>
      <c r="Q331" s="32">
        <f>IF(MAIN_TABLE[[#This Row],[Supplier State]]&lt;&gt;MAIN_TABLE[[#This Row],[Destination State Name]],0,(MAIN_TABLE[[#This Row],[Taxable Value]]*MAIN_TABLE[[#This Row],[GST Rate]])/2)</f>
        <v>0</v>
      </c>
      <c r="R331" s="33">
        <f>SUM(MAIN_TABLE[[#This Row],[IGST]:[SGST]])</f>
        <v>55965.000000000007</v>
      </c>
      <c r="S33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31" s="32" t="str">
        <f>IFERROR(VLOOKUP(MAIN_TABLE[[#This Row],[GST Number]],Backend!L:M,2,),"")</f>
        <v>ADITY ENTERPRISES</v>
      </c>
    </row>
    <row r="332" spans="1:20" x14ac:dyDescent="0.3">
      <c r="A332" s="18" t="s">
        <v>8</v>
      </c>
      <c r="B332" s="1" t="s">
        <v>97</v>
      </c>
      <c r="C332" s="2">
        <v>1210</v>
      </c>
      <c r="D332" s="3">
        <v>43956</v>
      </c>
      <c r="E332" s="4" t="s">
        <v>10</v>
      </c>
      <c r="F332" s="1">
        <v>1702</v>
      </c>
      <c r="G332" s="5">
        <v>85.100000000000009</v>
      </c>
      <c r="H332" s="29">
        <f>VLOOKUP(MAIN_TABLE[[#This Row],[Product Code]],Prod_Master[[#All],[Product Code]:[PRICE]],4,)</f>
        <v>0.12</v>
      </c>
      <c r="I332" s="30">
        <f>VLOOKUP(MAIN_TABLE[[#This Row],[Product Code]],Prod_Master[[#All],[Product Code]:[PRICE]],5,)</f>
        <v>120</v>
      </c>
      <c r="J332" s="30">
        <f t="shared" ref="J332:J395" si="7">(F332*I332)</f>
        <v>204240</v>
      </c>
      <c r="K332" s="30">
        <f>MAIN_TABLE[[#This Row],[Sales (Before Tax)]]-MAIN_TABLE[[#This Row],[Discount]]</f>
        <v>204154.9</v>
      </c>
      <c r="L332" s="31">
        <f>VLOOKUP(MAIN_TABLE[[#This Row],[Product Code]],Prod_Master[[#All],[Product Code]:[PRICE]],3,)</f>
        <v>5524</v>
      </c>
      <c r="M332" s="32" t="str">
        <f>VLOOKUP(MAIN_TABLE[[#This Row],[Product Code]],Prod_Master[[#All],[Product Code]:[PRICE]],2,)</f>
        <v>Juice</v>
      </c>
      <c r="N332" s="32" t="str">
        <f>IF(ISBLANK(MAIN_TABLE[[#This Row],[GST Number]]),"No GST Number Available",VLOOKUP(LEFT(MAIN_TABLE[[#This Row],[GST Number]],2)*1,Table1[],2,))</f>
        <v>JHARKHAND</v>
      </c>
      <c r="O332" s="32">
        <f>IF(MAIN_TABLE[[#This Row],[Supplier State]]=MAIN_TABLE[[#This Row],[Destination State Name]],0,MAIN_TABLE[[#This Row],[Taxable Value]]*MAIN_TABLE[[#This Row],[GST Rate]])</f>
        <v>24498.588</v>
      </c>
      <c r="P332" s="32">
        <f>IF(MAIN_TABLE[[#This Row],[Supplier State]]&lt;&gt;MAIN_TABLE[[#This Row],[Destination State Name]],0,(MAIN_TABLE[[#This Row],[Taxable Value]]*MAIN_TABLE[[#This Row],[GST Rate]])/2)</f>
        <v>0</v>
      </c>
      <c r="Q332" s="32">
        <f>IF(MAIN_TABLE[[#This Row],[Supplier State]]&lt;&gt;MAIN_TABLE[[#This Row],[Destination State Name]],0,(MAIN_TABLE[[#This Row],[Taxable Value]]*MAIN_TABLE[[#This Row],[GST Rate]])/2)</f>
        <v>0</v>
      </c>
      <c r="R332" s="33">
        <f>SUM(MAIN_TABLE[[#This Row],[IGST]:[SGST]])</f>
        <v>24498.588</v>
      </c>
      <c r="S33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32" s="32" t="str">
        <f>IFERROR(VLOOKUP(MAIN_TABLE[[#This Row],[GST Number]],Backend!L:M,2,),"")</f>
        <v>GREEN PLANET</v>
      </c>
    </row>
    <row r="333" spans="1:20" x14ac:dyDescent="0.3">
      <c r="A333" s="18" t="s">
        <v>8</v>
      </c>
      <c r="B333" s="1" t="s">
        <v>98</v>
      </c>
      <c r="C333" s="2">
        <v>1310</v>
      </c>
      <c r="D333" s="3">
        <v>43988</v>
      </c>
      <c r="E333" s="4" t="s">
        <v>10</v>
      </c>
      <c r="F333" s="1">
        <v>448</v>
      </c>
      <c r="G333" s="5">
        <v>22.400000000000002</v>
      </c>
      <c r="H333" s="29">
        <f>VLOOKUP(MAIN_TABLE[[#This Row],[Product Code]],Prod_Master[[#All],[Product Code]:[PRICE]],4,)</f>
        <v>0.12</v>
      </c>
      <c r="I333" s="30">
        <f>VLOOKUP(MAIN_TABLE[[#This Row],[Product Code]],Prod_Master[[#All],[Product Code]:[PRICE]],5,)</f>
        <v>140</v>
      </c>
      <c r="J333" s="30">
        <f t="shared" si="7"/>
        <v>62720</v>
      </c>
      <c r="K333" s="30">
        <f>MAIN_TABLE[[#This Row],[Sales (Before Tax)]]-MAIN_TABLE[[#This Row],[Discount]]</f>
        <v>62697.599999999999</v>
      </c>
      <c r="L333" s="31">
        <f>VLOOKUP(MAIN_TABLE[[#This Row],[Product Code]],Prod_Master[[#All],[Product Code]:[PRICE]],3,)</f>
        <v>5632</v>
      </c>
      <c r="M333" s="32" t="str">
        <f>VLOOKUP(MAIN_TABLE[[#This Row],[Product Code]],Prod_Master[[#All],[Product Code]:[PRICE]],2,)</f>
        <v>Shampoo</v>
      </c>
      <c r="N333" s="32" t="str">
        <f>IF(ISBLANK(MAIN_TABLE[[#This Row],[GST Number]]),"No GST Number Available",VLOOKUP(LEFT(MAIN_TABLE[[#This Row],[GST Number]],2)*1,Table1[],2,))</f>
        <v>NAGALAND</v>
      </c>
      <c r="O333" s="32">
        <f>IF(MAIN_TABLE[[#This Row],[Supplier State]]=MAIN_TABLE[[#This Row],[Destination State Name]],0,MAIN_TABLE[[#This Row],[Taxable Value]]*MAIN_TABLE[[#This Row],[GST Rate]])</f>
        <v>7523.7119999999995</v>
      </c>
      <c r="P333" s="32">
        <f>IF(MAIN_TABLE[[#This Row],[Supplier State]]&lt;&gt;MAIN_TABLE[[#This Row],[Destination State Name]],0,(MAIN_TABLE[[#This Row],[Taxable Value]]*MAIN_TABLE[[#This Row],[GST Rate]])/2)</f>
        <v>0</v>
      </c>
      <c r="Q333" s="32">
        <f>IF(MAIN_TABLE[[#This Row],[Supplier State]]&lt;&gt;MAIN_TABLE[[#This Row],[Destination State Name]],0,(MAIN_TABLE[[#This Row],[Taxable Value]]*MAIN_TABLE[[#This Row],[GST Rate]])/2)</f>
        <v>0</v>
      </c>
      <c r="R333" s="33">
        <f>SUM(MAIN_TABLE[[#This Row],[IGST]:[SGST]])</f>
        <v>7523.7119999999995</v>
      </c>
      <c r="S33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33" s="32" t="str">
        <f>IFERROR(VLOOKUP(MAIN_TABLE[[#This Row],[GST Number]],Backend!L:M,2,),"")</f>
        <v>SLEEPYHEAD HOME DECOR PRIVATE LIMITED</v>
      </c>
    </row>
    <row r="334" spans="1:20" x14ac:dyDescent="0.3">
      <c r="A334" s="18" t="s">
        <v>8</v>
      </c>
      <c r="B334" s="1" t="s">
        <v>99</v>
      </c>
      <c r="C334" s="2">
        <v>1001</v>
      </c>
      <c r="D334" s="3">
        <v>44019</v>
      </c>
      <c r="E334" s="4" t="s">
        <v>10</v>
      </c>
      <c r="F334" s="1">
        <v>3513</v>
      </c>
      <c r="G334" s="5">
        <v>175.65</v>
      </c>
      <c r="H334" s="29">
        <f>VLOOKUP(MAIN_TABLE[[#This Row],[Product Code]],Prod_Master[[#All],[Product Code]:[PRICE]],4,)</f>
        <v>0.12</v>
      </c>
      <c r="I334" s="30">
        <f>VLOOKUP(MAIN_TABLE[[#This Row],[Product Code]],Prod_Master[[#All],[Product Code]:[PRICE]],5,)</f>
        <v>45</v>
      </c>
      <c r="J334" s="30">
        <f t="shared" si="7"/>
        <v>158085</v>
      </c>
      <c r="K334" s="30">
        <f>MAIN_TABLE[[#This Row],[Sales (Before Tax)]]-MAIN_TABLE[[#This Row],[Discount]]</f>
        <v>157909.35</v>
      </c>
      <c r="L334" s="31">
        <f>VLOOKUP(MAIN_TABLE[[#This Row],[Product Code]],Prod_Master[[#All],[Product Code]:[PRICE]],3,)</f>
        <v>5542</v>
      </c>
      <c r="M334" s="32" t="str">
        <f>VLOOKUP(MAIN_TABLE[[#This Row],[Product Code]],Prod_Master[[#All],[Product Code]:[PRICE]],2,)</f>
        <v>Oil</v>
      </c>
      <c r="N334" s="32" t="str">
        <f>IF(ISBLANK(MAIN_TABLE[[#This Row],[GST Number]]),"No GST Number Available",VLOOKUP(LEFT(MAIN_TABLE[[#This Row],[GST Number]],2)*1,Table1[],2,))</f>
        <v>MANIPUR</v>
      </c>
      <c r="O334" s="32">
        <f>IF(MAIN_TABLE[[#This Row],[Supplier State]]=MAIN_TABLE[[#This Row],[Destination State Name]],0,MAIN_TABLE[[#This Row],[Taxable Value]]*MAIN_TABLE[[#This Row],[GST Rate]])</f>
        <v>18949.121999999999</v>
      </c>
      <c r="P334" s="32">
        <f>IF(MAIN_TABLE[[#This Row],[Supplier State]]&lt;&gt;MAIN_TABLE[[#This Row],[Destination State Name]],0,(MAIN_TABLE[[#This Row],[Taxable Value]]*MAIN_TABLE[[#This Row],[GST Rate]])/2)</f>
        <v>0</v>
      </c>
      <c r="Q334" s="32">
        <f>IF(MAIN_TABLE[[#This Row],[Supplier State]]&lt;&gt;MAIN_TABLE[[#This Row],[Destination State Name]],0,(MAIN_TABLE[[#This Row],[Taxable Value]]*MAIN_TABLE[[#This Row],[GST Rate]])/2)</f>
        <v>0</v>
      </c>
      <c r="R334" s="33">
        <f>SUM(MAIN_TABLE[[#This Row],[IGST]:[SGST]])</f>
        <v>18949.121999999999</v>
      </c>
      <c r="S33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34" s="32" t="str">
        <f>IFERROR(VLOOKUP(MAIN_TABLE[[#This Row],[GST Number]],Backend!L:M,2,),"")</f>
        <v>S S ENGINEERING</v>
      </c>
    </row>
    <row r="335" spans="1:20" x14ac:dyDescent="0.3">
      <c r="A335" s="18" t="s">
        <v>8</v>
      </c>
      <c r="B335" s="1" t="s">
        <v>100</v>
      </c>
      <c r="C335" s="2">
        <v>1310</v>
      </c>
      <c r="D335" s="3">
        <v>44051</v>
      </c>
      <c r="E335" s="4" t="s">
        <v>10</v>
      </c>
      <c r="F335" s="1">
        <v>2101</v>
      </c>
      <c r="G335" s="5">
        <v>105.05000000000001</v>
      </c>
      <c r="H335" s="29">
        <f>VLOOKUP(MAIN_TABLE[[#This Row],[Product Code]],Prod_Master[[#All],[Product Code]:[PRICE]],4,)</f>
        <v>0.12</v>
      </c>
      <c r="I335" s="30">
        <f>VLOOKUP(MAIN_TABLE[[#This Row],[Product Code]],Prod_Master[[#All],[Product Code]:[PRICE]],5,)</f>
        <v>140</v>
      </c>
      <c r="J335" s="30">
        <f t="shared" si="7"/>
        <v>294140</v>
      </c>
      <c r="K335" s="30">
        <f>MAIN_TABLE[[#This Row],[Sales (Before Tax)]]-MAIN_TABLE[[#This Row],[Discount]]</f>
        <v>294034.95</v>
      </c>
      <c r="L335" s="31">
        <f>VLOOKUP(MAIN_TABLE[[#This Row],[Product Code]],Prod_Master[[#All],[Product Code]:[PRICE]],3,)</f>
        <v>5632</v>
      </c>
      <c r="M335" s="32" t="str">
        <f>VLOOKUP(MAIN_TABLE[[#This Row],[Product Code]],Prod_Master[[#All],[Product Code]:[PRICE]],2,)</f>
        <v>Shampoo</v>
      </c>
      <c r="N335" s="32" t="str">
        <f>IF(ISBLANK(MAIN_TABLE[[#This Row],[GST Number]]),"No GST Number Available",VLOOKUP(LEFT(MAIN_TABLE[[#This Row],[GST Number]],2)*1,Table1[],2,))</f>
        <v>GUJARAT</v>
      </c>
      <c r="O335" s="32">
        <f>IF(MAIN_TABLE[[#This Row],[Supplier State]]=MAIN_TABLE[[#This Row],[Destination State Name]],0,MAIN_TABLE[[#This Row],[Taxable Value]]*MAIN_TABLE[[#This Row],[GST Rate]])</f>
        <v>35284.194000000003</v>
      </c>
      <c r="P335" s="32">
        <f>IF(MAIN_TABLE[[#This Row],[Supplier State]]&lt;&gt;MAIN_TABLE[[#This Row],[Destination State Name]],0,(MAIN_TABLE[[#This Row],[Taxable Value]]*MAIN_TABLE[[#This Row],[GST Rate]])/2)</f>
        <v>0</v>
      </c>
      <c r="Q335" s="32">
        <f>IF(MAIN_TABLE[[#This Row],[Supplier State]]&lt;&gt;MAIN_TABLE[[#This Row],[Destination State Name]],0,(MAIN_TABLE[[#This Row],[Taxable Value]]*MAIN_TABLE[[#This Row],[GST Rate]])/2)</f>
        <v>0</v>
      </c>
      <c r="R335" s="33">
        <f>SUM(MAIN_TABLE[[#This Row],[IGST]:[SGST]])</f>
        <v>35284.194000000003</v>
      </c>
      <c r="S33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35" s="32" t="str">
        <f>IFERROR(VLOOKUP(MAIN_TABLE[[#This Row],[GST Number]],Backend!L:M,2,),"")</f>
        <v>GOLDEN INDUSTRIES</v>
      </c>
    </row>
    <row r="336" spans="1:20" x14ac:dyDescent="0.3">
      <c r="A336" s="18" t="s">
        <v>8</v>
      </c>
      <c r="B336" s="1" t="s">
        <v>101</v>
      </c>
      <c r="C336" s="2">
        <v>1004</v>
      </c>
      <c r="D336" s="3">
        <v>44083</v>
      </c>
      <c r="E336" s="4" t="s">
        <v>10</v>
      </c>
      <c r="F336" s="1">
        <v>2931</v>
      </c>
      <c r="G336" s="5">
        <v>146.55000000000001</v>
      </c>
      <c r="H336" s="29">
        <f>VLOOKUP(MAIN_TABLE[[#This Row],[Product Code]],Prod_Master[[#All],[Product Code]:[PRICE]],4,)</f>
        <v>0.28000000000000003</v>
      </c>
      <c r="I336" s="30">
        <f>VLOOKUP(MAIN_TABLE[[#This Row],[Product Code]],Prod_Master[[#All],[Product Code]:[PRICE]],5,)</f>
        <v>80</v>
      </c>
      <c r="J336" s="30">
        <f t="shared" si="7"/>
        <v>234480</v>
      </c>
      <c r="K336" s="30">
        <f>MAIN_TABLE[[#This Row],[Sales (Before Tax)]]-MAIN_TABLE[[#This Row],[Discount]]</f>
        <v>234333.45</v>
      </c>
      <c r="L336" s="31">
        <f>VLOOKUP(MAIN_TABLE[[#This Row],[Product Code]],Prod_Master[[#All],[Product Code]:[PRICE]],3,)</f>
        <v>8462</v>
      </c>
      <c r="M336" s="32" t="str">
        <f>VLOOKUP(MAIN_TABLE[[#This Row],[Product Code]],Prod_Master[[#All],[Product Code]:[PRICE]],2,)</f>
        <v>Beverage</v>
      </c>
      <c r="N336" s="32" t="str">
        <f>IF(ISBLANK(MAIN_TABLE[[#This Row],[GST Number]]),"No GST Number Available",VLOOKUP(LEFT(MAIN_TABLE[[#This Row],[GST Number]],2)*1,Table1[],2,))</f>
        <v>JHARKHAND</v>
      </c>
      <c r="O336" s="32">
        <f>IF(MAIN_TABLE[[#This Row],[Supplier State]]=MAIN_TABLE[[#This Row],[Destination State Name]],0,MAIN_TABLE[[#This Row],[Taxable Value]]*MAIN_TABLE[[#This Row],[GST Rate]])</f>
        <v>65613.366000000009</v>
      </c>
      <c r="P336" s="32">
        <f>IF(MAIN_TABLE[[#This Row],[Supplier State]]&lt;&gt;MAIN_TABLE[[#This Row],[Destination State Name]],0,(MAIN_TABLE[[#This Row],[Taxable Value]]*MAIN_TABLE[[#This Row],[GST Rate]])/2)</f>
        <v>0</v>
      </c>
      <c r="Q336" s="32">
        <f>IF(MAIN_TABLE[[#This Row],[Supplier State]]&lt;&gt;MAIN_TABLE[[#This Row],[Destination State Name]],0,(MAIN_TABLE[[#This Row],[Taxable Value]]*MAIN_TABLE[[#This Row],[GST Rate]])/2)</f>
        <v>0</v>
      </c>
      <c r="R336" s="33">
        <f>SUM(MAIN_TABLE[[#This Row],[IGST]:[SGST]])</f>
        <v>65613.366000000009</v>
      </c>
      <c r="S33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36" s="32" t="str">
        <f>IFERROR(VLOOKUP(MAIN_TABLE[[#This Row],[GST Number]],Backend!L:M,2,),"")</f>
        <v>SLG RETAIL PRIVATE LIMITED</v>
      </c>
    </row>
    <row r="337" spans="1:20" x14ac:dyDescent="0.3">
      <c r="A337" s="18" t="s">
        <v>8</v>
      </c>
      <c r="B337" s="1" t="s">
        <v>102</v>
      </c>
      <c r="C337" s="2">
        <v>1310</v>
      </c>
      <c r="D337" s="3">
        <v>44083</v>
      </c>
      <c r="E337" s="4" t="s">
        <v>10</v>
      </c>
      <c r="F337" s="1">
        <v>1535</v>
      </c>
      <c r="G337" s="5">
        <v>76.75</v>
      </c>
      <c r="H337" s="29">
        <f>VLOOKUP(MAIN_TABLE[[#This Row],[Product Code]],Prod_Master[[#All],[Product Code]:[PRICE]],4,)</f>
        <v>0.12</v>
      </c>
      <c r="I337" s="30">
        <f>VLOOKUP(MAIN_TABLE[[#This Row],[Product Code]],Prod_Master[[#All],[Product Code]:[PRICE]],5,)</f>
        <v>140</v>
      </c>
      <c r="J337" s="30">
        <f t="shared" si="7"/>
        <v>214900</v>
      </c>
      <c r="K337" s="30">
        <f>MAIN_TABLE[[#This Row],[Sales (Before Tax)]]-MAIN_TABLE[[#This Row],[Discount]]</f>
        <v>214823.25</v>
      </c>
      <c r="L337" s="31">
        <f>VLOOKUP(MAIN_TABLE[[#This Row],[Product Code]],Prod_Master[[#All],[Product Code]:[PRICE]],3,)</f>
        <v>5632</v>
      </c>
      <c r="M337" s="32" t="str">
        <f>VLOOKUP(MAIN_TABLE[[#This Row],[Product Code]],Prod_Master[[#All],[Product Code]:[PRICE]],2,)</f>
        <v>Shampoo</v>
      </c>
      <c r="N337" s="32" t="str">
        <f>IF(ISBLANK(MAIN_TABLE[[#This Row],[GST Number]]),"No GST Number Available",VLOOKUP(LEFT(MAIN_TABLE[[#This Row],[GST Number]],2)*1,Table1[],2,))</f>
        <v>DADRA AND NAGAR HAVELI AND DAMAN AND DIU (NEWLY MERGED UT)</v>
      </c>
      <c r="O337" s="32">
        <f>IF(MAIN_TABLE[[#This Row],[Supplier State]]=MAIN_TABLE[[#This Row],[Destination State Name]],0,MAIN_TABLE[[#This Row],[Taxable Value]]*MAIN_TABLE[[#This Row],[GST Rate]])</f>
        <v>25778.789999999997</v>
      </c>
      <c r="P337" s="32">
        <f>IF(MAIN_TABLE[[#This Row],[Supplier State]]&lt;&gt;MAIN_TABLE[[#This Row],[Destination State Name]],0,(MAIN_TABLE[[#This Row],[Taxable Value]]*MAIN_TABLE[[#This Row],[GST Rate]])/2)</f>
        <v>0</v>
      </c>
      <c r="Q337" s="32">
        <f>IF(MAIN_TABLE[[#This Row],[Supplier State]]&lt;&gt;MAIN_TABLE[[#This Row],[Destination State Name]],0,(MAIN_TABLE[[#This Row],[Taxable Value]]*MAIN_TABLE[[#This Row],[GST Rate]])/2)</f>
        <v>0</v>
      </c>
      <c r="R337" s="33">
        <f>SUM(MAIN_TABLE[[#This Row],[IGST]:[SGST]])</f>
        <v>25778.789999999997</v>
      </c>
      <c r="S33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37" s="32" t="str">
        <f>IFERROR(VLOOKUP(MAIN_TABLE[[#This Row],[GST Number]],Backend!L:M,2,),"")</f>
        <v>BLUEWUD CONCEPTS PRIVATE LIMITED</v>
      </c>
    </row>
    <row r="338" spans="1:20" x14ac:dyDescent="0.3">
      <c r="A338" s="18" t="s">
        <v>8</v>
      </c>
      <c r="B338" s="1" t="s">
        <v>103</v>
      </c>
      <c r="C338" s="2">
        <v>1001</v>
      </c>
      <c r="D338" s="3">
        <v>44083</v>
      </c>
      <c r="E338" s="4" t="s">
        <v>10</v>
      </c>
      <c r="F338" s="1">
        <v>1123</v>
      </c>
      <c r="G338" s="5">
        <v>56.150000000000006</v>
      </c>
      <c r="H338" s="29">
        <f>VLOOKUP(MAIN_TABLE[[#This Row],[Product Code]],Prod_Master[[#All],[Product Code]:[PRICE]],4,)</f>
        <v>0.12</v>
      </c>
      <c r="I338" s="30">
        <f>VLOOKUP(MAIN_TABLE[[#This Row],[Product Code]],Prod_Master[[#All],[Product Code]:[PRICE]],5,)</f>
        <v>45</v>
      </c>
      <c r="J338" s="30">
        <f t="shared" si="7"/>
        <v>50535</v>
      </c>
      <c r="K338" s="30">
        <f>MAIN_TABLE[[#This Row],[Sales (Before Tax)]]-MAIN_TABLE[[#This Row],[Discount]]</f>
        <v>50478.85</v>
      </c>
      <c r="L338" s="31">
        <f>VLOOKUP(MAIN_TABLE[[#This Row],[Product Code]],Prod_Master[[#All],[Product Code]:[PRICE]],3,)</f>
        <v>5542</v>
      </c>
      <c r="M338" s="32" t="str">
        <f>VLOOKUP(MAIN_TABLE[[#This Row],[Product Code]],Prod_Master[[#All],[Product Code]:[PRICE]],2,)</f>
        <v>Oil</v>
      </c>
      <c r="N338" s="32" t="str">
        <f>IF(ISBLANK(MAIN_TABLE[[#This Row],[GST Number]]),"No GST Number Available",VLOOKUP(LEFT(MAIN_TABLE[[#This Row],[GST Number]],2)*1,Table1[],2,))</f>
        <v>MIZORAM</v>
      </c>
      <c r="O338" s="32">
        <f>IF(MAIN_TABLE[[#This Row],[Supplier State]]=MAIN_TABLE[[#This Row],[Destination State Name]],0,MAIN_TABLE[[#This Row],[Taxable Value]]*MAIN_TABLE[[#This Row],[GST Rate]])</f>
        <v>6057.4619999999995</v>
      </c>
      <c r="P338" s="32">
        <f>IF(MAIN_TABLE[[#This Row],[Supplier State]]&lt;&gt;MAIN_TABLE[[#This Row],[Destination State Name]],0,(MAIN_TABLE[[#This Row],[Taxable Value]]*MAIN_TABLE[[#This Row],[GST Rate]])/2)</f>
        <v>0</v>
      </c>
      <c r="Q338" s="32">
        <f>IF(MAIN_TABLE[[#This Row],[Supplier State]]&lt;&gt;MAIN_TABLE[[#This Row],[Destination State Name]],0,(MAIN_TABLE[[#This Row],[Taxable Value]]*MAIN_TABLE[[#This Row],[GST Rate]])/2)</f>
        <v>0</v>
      </c>
      <c r="R338" s="33">
        <f>SUM(MAIN_TABLE[[#This Row],[IGST]:[SGST]])</f>
        <v>6057.4619999999995</v>
      </c>
      <c r="S33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38" s="32" t="str">
        <f>IFERROR(VLOOKUP(MAIN_TABLE[[#This Row],[GST Number]],Backend!L:M,2,),"")</f>
        <v>DLITE COMPUTER SYSTEMS</v>
      </c>
    </row>
    <row r="339" spans="1:20" x14ac:dyDescent="0.3">
      <c r="A339" s="18" t="s">
        <v>8</v>
      </c>
      <c r="B339" s="1" t="s">
        <v>104</v>
      </c>
      <c r="C339" s="2">
        <v>1310</v>
      </c>
      <c r="D339" s="3">
        <v>44146</v>
      </c>
      <c r="E339" s="4" t="s">
        <v>10</v>
      </c>
      <c r="F339" s="1">
        <v>1404</v>
      </c>
      <c r="G339" s="5">
        <v>70.2</v>
      </c>
      <c r="H339" s="29">
        <f>VLOOKUP(MAIN_TABLE[[#This Row],[Product Code]],Prod_Master[[#All],[Product Code]:[PRICE]],4,)</f>
        <v>0.12</v>
      </c>
      <c r="I339" s="30">
        <f>VLOOKUP(MAIN_TABLE[[#This Row],[Product Code]],Prod_Master[[#All],[Product Code]:[PRICE]],5,)</f>
        <v>140</v>
      </c>
      <c r="J339" s="30">
        <f t="shared" si="7"/>
        <v>196560</v>
      </c>
      <c r="K339" s="30">
        <f>MAIN_TABLE[[#This Row],[Sales (Before Tax)]]-MAIN_TABLE[[#This Row],[Discount]]</f>
        <v>196489.8</v>
      </c>
      <c r="L339" s="31">
        <f>VLOOKUP(MAIN_TABLE[[#This Row],[Product Code]],Prod_Master[[#All],[Product Code]:[PRICE]],3,)</f>
        <v>5632</v>
      </c>
      <c r="M339" s="32" t="str">
        <f>VLOOKUP(MAIN_TABLE[[#This Row],[Product Code]],Prod_Master[[#All],[Product Code]:[PRICE]],2,)</f>
        <v>Shampoo</v>
      </c>
      <c r="N339" s="32" t="str">
        <f>IF(ISBLANK(MAIN_TABLE[[#This Row],[GST Number]]),"No GST Number Available",VLOOKUP(LEFT(MAIN_TABLE[[#This Row],[GST Number]],2)*1,Table1[],2,))</f>
        <v>SIKKIM</v>
      </c>
      <c r="O339" s="32">
        <f>IF(MAIN_TABLE[[#This Row],[Supplier State]]=MAIN_TABLE[[#This Row],[Destination State Name]],0,MAIN_TABLE[[#This Row],[Taxable Value]]*MAIN_TABLE[[#This Row],[GST Rate]])</f>
        <v>23578.775999999998</v>
      </c>
      <c r="P339" s="32">
        <f>IF(MAIN_TABLE[[#This Row],[Supplier State]]&lt;&gt;MAIN_TABLE[[#This Row],[Destination State Name]],0,(MAIN_TABLE[[#This Row],[Taxable Value]]*MAIN_TABLE[[#This Row],[GST Rate]])/2)</f>
        <v>0</v>
      </c>
      <c r="Q339" s="32">
        <f>IF(MAIN_TABLE[[#This Row],[Supplier State]]&lt;&gt;MAIN_TABLE[[#This Row],[Destination State Name]],0,(MAIN_TABLE[[#This Row],[Taxable Value]]*MAIN_TABLE[[#This Row],[GST Rate]])/2)</f>
        <v>0</v>
      </c>
      <c r="R339" s="33">
        <f>SUM(MAIN_TABLE[[#This Row],[IGST]:[SGST]])</f>
        <v>23578.775999999998</v>
      </c>
      <c r="S33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39" s="32" t="str">
        <f>IFERROR(VLOOKUP(MAIN_TABLE[[#This Row],[GST Number]],Backend!L:M,2,),"")</f>
        <v>IMAGINE MARKETING PRIVATE LIMITED</v>
      </c>
    </row>
    <row r="340" spans="1:20" x14ac:dyDescent="0.3">
      <c r="A340" s="18" t="s">
        <v>8</v>
      </c>
      <c r="B340" s="1" t="s">
        <v>105</v>
      </c>
      <c r="C340" s="2">
        <v>1210</v>
      </c>
      <c r="D340" s="3">
        <v>44146</v>
      </c>
      <c r="E340" s="4" t="s">
        <v>10</v>
      </c>
      <c r="F340" s="1">
        <v>2763</v>
      </c>
      <c r="G340" s="5">
        <v>138.15</v>
      </c>
      <c r="H340" s="29">
        <f>VLOOKUP(MAIN_TABLE[[#This Row],[Product Code]],Prod_Master[[#All],[Product Code]:[PRICE]],4,)</f>
        <v>0.12</v>
      </c>
      <c r="I340" s="30">
        <f>VLOOKUP(MAIN_TABLE[[#This Row],[Product Code]],Prod_Master[[#All],[Product Code]:[PRICE]],5,)</f>
        <v>120</v>
      </c>
      <c r="J340" s="30">
        <f t="shared" si="7"/>
        <v>331560</v>
      </c>
      <c r="K340" s="30">
        <f>MAIN_TABLE[[#This Row],[Sales (Before Tax)]]-MAIN_TABLE[[#This Row],[Discount]]</f>
        <v>331421.84999999998</v>
      </c>
      <c r="L340" s="31">
        <f>VLOOKUP(MAIN_TABLE[[#This Row],[Product Code]],Prod_Master[[#All],[Product Code]:[PRICE]],3,)</f>
        <v>5524</v>
      </c>
      <c r="M340" s="32" t="str">
        <f>VLOOKUP(MAIN_TABLE[[#This Row],[Product Code]],Prod_Master[[#All],[Product Code]:[PRICE]],2,)</f>
        <v>Juice</v>
      </c>
      <c r="N340" s="32" t="str">
        <f>IF(ISBLANK(MAIN_TABLE[[#This Row],[GST Number]]),"No GST Number Available",VLOOKUP(LEFT(MAIN_TABLE[[#This Row],[GST Number]],2)*1,Table1[],2,))</f>
        <v>JHARKHAND</v>
      </c>
      <c r="O340" s="32">
        <f>IF(MAIN_TABLE[[#This Row],[Supplier State]]=MAIN_TABLE[[#This Row],[Destination State Name]],0,MAIN_TABLE[[#This Row],[Taxable Value]]*MAIN_TABLE[[#This Row],[GST Rate]])</f>
        <v>39770.621999999996</v>
      </c>
      <c r="P340" s="32">
        <f>IF(MAIN_TABLE[[#This Row],[Supplier State]]&lt;&gt;MAIN_TABLE[[#This Row],[Destination State Name]],0,(MAIN_TABLE[[#This Row],[Taxable Value]]*MAIN_TABLE[[#This Row],[GST Rate]])/2)</f>
        <v>0</v>
      </c>
      <c r="Q340" s="32">
        <f>IF(MAIN_TABLE[[#This Row],[Supplier State]]&lt;&gt;MAIN_TABLE[[#This Row],[Destination State Name]],0,(MAIN_TABLE[[#This Row],[Taxable Value]]*MAIN_TABLE[[#This Row],[GST Rate]])/2)</f>
        <v>0</v>
      </c>
      <c r="R340" s="33">
        <f>SUM(MAIN_TABLE[[#This Row],[IGST]:[SGST]])</f>
        <v>39770.621999999996</v>
      </c>
      <c r="S34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40" s="32" t="str">
        <f>IFERROR(VLOOKUP(MAIN_TABLE[[#This Row],[GST Number]],Backend!L:M,2,),"")</f>
        <v>SPD INTERNATIONAL INFRATECH PRIVATE LIMITED</v>
      </c>
    </row>
    <row r="341" spans="1:20" x14ac:dyDescent="0.3">
      <c r="A341" s="18" t="s">
        <v>8</v>
      </c>
      <c r="B341" s="1" t="s">
        <v>106</v>
      </c>
      <c r="C341" s="2">
        <v>1001</v>
      </c>
      <c r="D341" s="3">
        <v>44177</v>
      </c>
      <c r="E341" s="4" t="s">
        <v>10</v>
      </c>
      <c r="F341" s="1">
        <v>2125</v>
      </c>
      <c r="G341" s="5">
        <v>106.25</v>
      </c>
      <c r="H341" s="29">
        <f>VLOOKUP(MAIN_TABLE[[#This Row],[Product Code]],Prod_Master[[#All],[Product Code]:[PRICE]],4,)</f>
        <v>0.12</v>
      </c>
      <c r="I341" s="30">
        <f>VLOOKUP(MAIN_TABLE[[#This Row],[Product Code]],Prod_Master[[#All],[Product Code]:[PRICE]],5,)</f>
        <v>45</v>
      </c>
      <c r="J341" s="30">
        <f t="shared" si="7"/>
        <v>95625</v>
      </c>
      <c r="K341" s="30">
        <f>MAIN_TABLE[[#This Row],[Sales (Before Tax)]]-MAIN_TABLE[[#This Row],[Discount]]</f>
        <v>95518.75</v>
      </c>
      <c r="L341" s="31">
        <f>VLOOKUP(MAIN_TABLE[[#This Row],[Product Code]],Prod_Master[[#All],[Product Code]:[PRICE]],3,)</f>
        <v>5542</v>
      </c>
      <c r="M341" s="32" t="str">
        <f>VLOOKUP(MAIN_TABLE[[#This Row],[Product Code]],Prod_Master[[#All],[Product Code]:[PRICE]],2,)</f>
        <v>Oil</v>
      </c>
      <c r="N341" s="32" t="str">
        <f>IF(ISBLANK(MAIN_TABLE[[#This Row],[GST Number]]),"No GST Number Available",VLOOKUP(LEFT(MAIN_TABLE[[#This Row],[GST Number]],2)*1,Table1[],2,))</f>
        <v>WEST BENGAL</v>
      </c>
      <c r="O341" s="32">
        <f>IF(MAIN_TABLE[[#This Row],[Supplier State]]=MAIN_TABLE[[#This Row],[Destination State Name]],0,MAIN_TABLE[[#This Row],[Taxable Value]]*MAIN_TABLE[[#This Row],[GST Rate]])</f>
        <v>11462.25</v>
      </c>
      <c r="P341" s="32">
        <f>IF(MAIN_TABLE[[#This Row],[Supplier State]]&lt;&gt;MAIN_TABLE[[#This Row],[Destination State Name]],0,(MAIN_TABLE[[#This Row],[Taxable Value]]*MAIN_TABLE[[#This Row],[GST Rate]])/2)</f>
        <v>0</v>
      </c>
      <c r="Q341" s="32">
        <f>IF(MAIN_TABLE[[#This Row],[Supplier State]]&lt;&gt;MAIN_TABLE[[#This Row],[Destination State Name]],0,(MAIN_TABLE[[#This Row],[Taxable Value]]*MAIN_TABLE[[#This Row],[GST Rate]])/2)</f>
        <v>0</v>
      </c>
      <c r="R341" s="33">
        <f>SUM(MAIN_TABLE[[#This Row],[IGST]:[SGST]])</f>
        <v>11462.25</v>
      </c>
      <c r="S34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41" s="32" t="str">
        <f>IFERROR(VLOOKUP(MAIN_TABLE[[#This Row],[GST Number]],Backend!L:M,2,),"")</f>
        <v>NIRMAN CONSULTANTS PVT LTD</v>
      </c>
    </row>
    <row r="342" spans="1:20" x14ac:dyDescent="0.3">
      <c r="A342" s="18" t="s">
        <v>8</v>
      </c>
      <c r="B342" s="1" t="s">
        <v>107</v>
      </c>
      <c r="C342" s="2">
        <v>1001</v>
      </c>
      <c r="D342" s="3">
        <v>44019</v>
      </c>
      <c r="E342" s="4" t="s">
        <v>10</v>
      </c>
      <c r="F342" s="1">
        <v>1659</v>
      </c>
      <c r="G342" s="5">
        <v>82.95</v>
      </c>
      <c r="H342" s="29">
        <f>VLOOKUP(MAIN_TABLE[[#This Row],[Product Code]],Prod_Master[[#All],[Product Code]:[PRICE]],4,)</f>
        <v>0.12</v>
      </c>
      <c r="I342" s="30">
        <f>VLOOKUP(MAIN_TABLE[[#This Row],[Product Code]],Prod_Master[[#All],[Product Code]:[PRICE]],5,)</f>
        <v>45</v>
      </c>
      <c r="J342" s="30">
        <f t="shared" si="7"/>
        <v>74655</v>
      </c>
      <c r="K342" s="30">
        <f>MAIN_TABLE[[#This Row],[Sales (Before Tax)]]-MAIN_TABLE[[#This Row],[Discount]]</f>
        <v>74572.05</v>
      </c>
      <c r="L342" s="31">
        <f>VLOOKUP(MAIN_TABLE[[#This Row],[Product Code]],Prod_Master[[#All],[Product Code]:[PRICE]],3,)</f>
        <v>5542</v>
      </c>
      <c r="M342" s="32" t="str">
        <f>VLOOKUP(MAIN_TABLE[[#This Row],[Product Code]],Prod_Master[[#All],[Product Code]:[PRICE]],2,)</f>
        <v>Oil</v>
      </c>
      <c r="N342" s="32" t="str">
        <f>IF(ISBLANK(MAIN_TABLE[[#This Row],[GST Number]]),"No GST Number Available",VLOOKUP(LEFT(MAIN_TABLE[[#This Row],[GST Number]],2)*1,Table1[],2,))</f>
        <v>GUJARAT</v>
      </c>
      <c r="O342" s="32">
        <f>IF(MAIN_TABLE[[#This Row],[Supplier State]]=MAIN_TABLE[[#This Row],[Destination State Name]],0,MAIN_TABLE[[#This Row],[Taxable Value]]*MAIN_TABLE[[#This Row],[GST Rate]])</f>
        <v>8948.6460000000006</v>
      </c>
      <c r="P342" s="32">
        <f>IF(MAIN_TABLE[[#This Row],[Supplier State]]&lt;&gt;MAIN_TABLE[[#This Row],[Destination State Name]],0,(MAIN_TABLE[[#This Row],[Taxable Value]]*MAIN_TABLE[[#This Row],[GST Rate]])/2)</f>
        <v>0</v>
      </c>
      <c r="Q342" s="32">
        <f>IF(MAIN_TABLE[[#This Row],[Supplier State]]&lt;&gt;MAIN_TABLE[[#This Row],[Destination State Name]],0,(MAIN_TABLE[[#This Row],[Taxable Value]]*MAIN_TABLE[[#This Row],[GST Rate]])/2)</f>
        <v>0</v>
      </c>
      <c r="R342" s="33">
        <f>SUM(MAIN_TABLE[[#This Row],[IGST]:[SGST]])</f>
        <v>8948.6460000000006</v>
      </c>
      <c r="S34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42" s="32" t="str">
        <f>IFERROR(VLOOKUP(MAIN_TABLE[[#This Row],[GST Number]],Backend!L:M,2,),"")</f>
        <v>TULSI ART</v>
      </c>
    </row>
    <row r="343" spans="1:20" x14ac:dyDescent="0.3">
      <c r="A343" s="18" t="s">
        <v>8</v>
      </c>
      <c r="B343" s="1" t="s">
        <v>108</v>
      </c>
      <c r="C343" s="2">
        <v>1004</v>
      </c>
      <c r="D343" s="3">
        <v>44051</v>
      </c>
      <c r="E343" s="4" t="s">
        <v>10</v>
      </c>
      <c r="F343" s="1">
        <v>609</v>
      </c>
      <c r="G343" s="5">
        <v>30.450000000000003</v>
      </c>
      <c r="H343" s="29">
        <f>VLOOKUP(MAIN_TABLE[[#This Row],[Product Code]],Prod_Master[[#All],[Product Code]:[PRICE]],4,)</f>
        <v>0.28000000000000003</v>
      </c>
      <c r="I343" s="30">
        <f>VLOOKUP(MAIN_TABLE[[#This Row],[Product Code]],Prod_Master[[#All],[Product Code]:[PRICE]],5,)</f>
        <v>80</v>
      </c>
      <c r="J343" s="30">
        <f t="shared" si="7"/>
        <v>48720</v>
      </c>
      <c r="K343" s="30">
        <f>MAIN_TABLE[[#This Row],[Sales (Before Tax)]]-MAIN_TABLE[[#This Row],[Discount]]</f>
        <v>48689.55</v>
      </c>
      <c r="L343" s="31">
        <f>VLOOKUP(MAIN_TABLE[[#This Row],[Product Code]],Prod_Master[[#All],[Product Code]:[PRICE]],3,)</f>
        <v>8462</v>
      </c>
      <c r="M343" s="32" t="str">
        <f>VLOOKUP(MAIN_TABLE[[#This Row],[Product Code]],Prod_Master[[#All],[Product Code]:[PRICE]],2,)</f>
        <v>Beverage</v>
      </c>
      <c r="N343" s="32" t="str">
        <f>IF(ISBLANK(MAIN_TABLE[[#This Row],[GST Number]]),"No GST Number Available",VLOOKUP(LEFT(MAIN_TABLE[[#This Row],[GST Number]],2)*1,Table1[],2,))</f>
        <v>ARUNACHAL PRADESH</v>
      </c>
      <c r="O343" s="32">
        <f>IF(MAIN_TABLE[[#This Row],[Supplier State]]=MAIN_TABLE[[#This Row],[Destination State Name]],0,MAIN_TABLE[[#This Row],[Taxable Value]]*MAIN_TABLE[[#This Row],[GST Rate]])</f>
        <v>13633.074000000002</v>
      </c>
      <c r="P343" s="32">
        <f>IF(MAIN_TABLE[[#This Row],[Supplier State]]&lt;&gt;MAIN_TABLE[[#This Row],[Destination State Name]],0,(MAIN_TABLE[[#This Row],[Taxable Value]]*MAIN_TABLE[[#This Row],[GST Rate]])/2)</f>
        <v>0</v>
      </c>
      <c r="Q343" s="32">
        <f>IF(MAIN_TABLE[[#This Row],[Supplier State]]&lt;&gt;MAIN_TABLE[[#This Row],[Destination State Name]],0,(MAIN_TABLE[[#This Row],[Taxable Value]]*MAIN_TABLE[[#This Row],[GST Rate]])/2)</f>
        <v>0</v>
      </c>
      <c r="R343" s="33">
        <f>SUM(MAIN_TABLE[[#This Row],[IGST]:[SGST]])</f>
        <v>13633.074000000002</v>
      </c>
      <c r="S34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43" s="32" t="str">
        <f>IFERROR(VLOOKUP(MAIN_TABLE[[#This Row],[GST Number]],Backend!L:M,2,),"")</f>
        <v>Consulting Rooms Private Limited</v>
      </c>
    </row>
    <row r="344" spans="1:20" x14ac:dyDescent="0.3">
      <c r="A344" s="18" t="s">
        <v>8</v>
      </c>
      <c r="B344" s="1" t="s">
        <v>109</v>
      </c>
      <c r="C344" s="2">
        <v>1210</v>
      </c>
      <c r="D344" s="3">
        <v>44083</v>
      </c>
      <c r="E344" s="4" t="s">
        <v>10</v>
      </c>
      <c r="F344" s="1">
        <v>2087</v>
      </c>
      <c r="G344" s="5">
        <v>104.35000000000001</v>
      </c>
      <c r="H344" s="29">
        <f>VLOOKUP(MAIN_TABLE[[#This Row],[Product Code]],Prod_Master[[#All],[Product Code]:[PRICE]],4,)</f>
        <v>0.12</v>
      </c>
      <c r="I344" s="30">
        <f>VLOOKUP(MAIN_TABLE[[#This Row],[Product Code]],Prod_Master[[#All],[Product Code]:[PRICE]],5,)</f>
        <v>120</v>
      </c>
      <c r="J344" s="30">
        <f t="shared" si="7"/>
        <v>250440</v>
      </c>
      <c r="K344" s="30">
        <f>MAIN_TABLE[[#This Row],[Sales (Before Tax)]]-MAIN_TABLE[[#This Row],[Discount]]</f>
        <v>250335.65</v>
      </c>
      <c r="L344" s="31">
        <f>VLOOKUP(MAIN_TABLE[[#This Row],[Product Code]],Prod_Master[[#All],[Product Code]:[PRICE]],3,)</f>
        <v>5524</v>
      </c>
      <c r="M344" s="32" t="str">
        <f>VLOOKUP(MAIN_TABLE[[#This Row],[Product Code]],Prod_Master[[#All],[Product Code]:[PRICE]],2,)</f>
        <v>Juice</v>
      </c>
      <c r="N344" s="32" t="str">
        <f>IF(ISBLANK(MAIN_TABLE[[#This Row],[GST Number]]),"No GST Number Available",VLOOKUP(LEFT(MAIN_TABLE[[#This Row],[GST Number]],2)*1,Table1[],2,))</f>
        <v>ARUNACHAL PRADESH</v>
      </c>
      <c r="O344" s="32">
        <f>IF(MAIN_TABLE[[#This Row],[Supplier State]]=MAIN_TABLE[[#This Row],[Destination State Name]],0,MAIN_TABLE[[#This Row],[Taxable Value]]*MAIN_TABLE[[#This Row],[GST Rate]])</f>
        <v>30040.277999999998</v>
      </c>
      <c r="P344" s="32">
        <f>IF(MAIN_TABLE[[#This Row],[Supplier State]]&lt;&gt;MAIN_TABLE[[#This Row],[Destination State Name]],0,(MAIN_TABLE[[#This Row],[Taxable Value]]*MAIN_TABLE[[#This Row],[GST Rate]])/2)</f>
        <v>0</v>
      </c>
      <c r="Q344" s="32">
        <f>IF(MAIN_TABLE[[#This Row],[Supplier State]]&lt;&gt;MAIN_TABLE[[#This Row],[Destination State Name]],0,(MAIN_TABLE[[#This Row],[Taxable Value]]*MAIN_TABLE[[#This Row],[GST Rate]])/2)</f>
        <v>0</v>
      </c>
      <c r="R344" s="33">
        <f>SUM(MAIN_TABLE[[#This Row],[IGST]:[SGST]])</f>
        <v>30040.277999999998</v>
      </c>
      <c r="S34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44" s="32" t="str">
        <f>IFERROR(VLOOKUP(MAIN_TABLE[[#This Row],[GST Number]],Backend!L:M,2,),"")</f>
        <v>Darshita Aashiyana Private Limited</v>
      </c>
    </row>
    <row r="345" spans="1:20" x14ac:dyDescent="0.3">
      <c r="A345" s="18" t="s">
        <v>8</v>
      </c>
      <c r="B345" s="1" t="s">
        <v>110</v>
      </c>
      <c r="C345" s="2">
        <v>1310</v>
      </c>
      <c r="D345" s="3">
        <v>44114</v>
      </c>
      <c r="E345" s="4" t="s">
        <v>10</v>
      </c>
      <c r="F345" s="1">
        <v>1976</v>
      </c>
      <c r="G345" s="5">
        <v>98.800000000000011</v>
      </c>
      <c r="H345" s="29">
        <f>VLOOKUP(MAIN_TABLE[[#This Row],[Product Code]],Prod_Master[[#All],[Product Code]:[PRICE]],4,)</f>
        <v>0.12</v>
      </c>
      <c r="I345" s="30">
        <f>VLOOKUP(MAIN_TABLE[[#This Row],[Product Code]],Prod_Master[[#All],[Product Code]:[PRICE]],5,)</f>
        <v>140</v>
      </c>
      <c r="J345" s="30">
        <f t="shared" si="7"/>
        <v>276640</v>
      </c>
      <c r="K345" s="30">
        <f>MAIN_TABLE[[#This Row],[Sales (Before Tax)]]-MAIN_TABLE[[#This Row],[Discount]]</f>
        <v>276541.2</v>
      </c>
      <c r="L345" s="31">
        <f>VLOOKUP(MAIN_TABLE[[#This Row],[Product Code]],Prod_Master[[#All],[Product Code]:[PRICE]],3,)</f>
        <v>5632</v>
      </c>
      <c r="M345" s="32" t="str">
        <f>VLOOKUP(MAIN_TABLE[[#This Row],[Product Code]],Prod_Master[[#All],[Product Code]:[PRICE]],2,)</f>
        <v>Shampoo</v>
      </c>
      <c r="N345" s="32" t="str">
        <f>IF(ISBLANK(MAIN_TABLE[[#This Row],[GST Number]]),"No GST Number Available",VLOOKUP(LEFT(MAIN_TABLE[[#This Row],[GST Number]],2)*1,Table1[],2,))</f>
        <v>WEST BENGAL</v>
      </c>
      <c r="O345" s="32">
        <f>IF(MAIN_TABLE[[#This Row],[Supplier State]]=MAIN_TABLE[[#This Row],[Destination State Name]],0,MAIN_TABLE[[#This Row],[Taxable Value]]*MAIN_TABLE[[#This Row],[GST Rate]])</f>
        <v>33184.944000000003</v>
      </c>
      <c r="P345" s="32">
        <f>IF(MAIN_TABLE[[#This Row],[Supplier State]]&lt;&gt;MAIN_TABLE[[#This Row],[Destination State Name]],0,(MAIN_TABLE[[#This Row],[Taxable Value]]*MAIN_TABLE[[#This Row],[GST Rate]])/2)</f>
        <v>0</v>
      </c>
      <c r="Q345" s="32">
        <f>IF(MAIN_TABLE[[#This Row],[Supplier State]]&lt;&gt;MAIN_TABLE[[#This Row],[Destination State Name]],0,(MAIN_TABLE[[#This Row],[Taxable Value]]*MAIN_TABLE[[#This Row],[GST Rate]])/2)</f>
        <v>0</v>
      </c>
      <c r="R345" s="33">
        <f>SUM(MAIN_TABLE[[#This Row],[IGST]:[SGST]])</f>
        <v>33184.944000000003</v>
      </c>
      <c r="S34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45" s="32" t="str">
        <f>IFERROR(VLOOKUP(MAIN_TABLE[[#This Row],[GST Number]],Backend!L:M,2,),"")</f>
        <v>GAL AVIATION SOLUTIONS PVT LTD</v>
      </c>
    </row>
    <row r="346" spans="1:20" x14ac:dyDescent="0.3">
      <c r="A346" s="18" t="s">
        <v>8</v>
      </c>
      <c r="B346" s="1" t="s">
        <v>111</v>
      </c>
      <c r="C346" s="2">
        <v>1310</v>
      </c>
      <c r="D346" s="3">
        <v>44177</v>
      </c>
      <c r="E346" s="4" t="s">
        <v>10</v>
      </c>
      <c r="F346" s="1">
        <v>1421</v>
      </c>
      <c r="G346" s="5">
        <v>71.05</v>
      </c>
      <c r="H346" s="29">
        <f>VLOOKUP(MAIN_TABLE[[#This Row],[Product Code]],Prod_Master[[#All],[Product Code]:[PRICE]],4,)</f>
        <v>0.12</v>
      </c>
      <c r="I346" s="30">
        <f>VLOOKUP(MAIN_TABLE[[#This Row],[Product Code]],Prod_Master[[#All],[Product Code]:[PRICE]],5,)</f>
        <v>140</v>
      </c>
      <c r="J346" s="30">
        <f t="shared" si="7"/>
        <v>198940</v>
      </c>
      <c r="K346" s="30">
        <f>MAIN_TABLE[[#This Row],[Sales (Before Tax)]]-MAIN_TABLE[[#This Row],[Discount]]</f>
        <v>198868.95</v>
      </c>
      <c r="L346" s="31">
        <f>VLOOKUP(MAIN_TABLE[[#This Row],[Product Code]],Prod_Master[[#All],[Product Code]:[PRICE]],3,)</f>
        <v>5632</v>
      </c>
      <c r="M346" s="32" t="str">
        <f>VLOOKUP(MAIN_TABLE[[#This Row],[Product Code]],Prod_Master[[#All],[Product Code]:[PRICE]],2,)</f>
        <v>Shampoo</v>
      </c>
      <c r="N346" s="32" t="str">
        <f>IF(ISBLANK(MAIN_TABLE[[#This Row],[GST Number]]),"No GST Number Available",VLOOKUP(LEFT(MAIN_TABLE[[#This Row],[GST Number]],2)*1,Table1[],2,))</f>
        <v>ANDHRA PRADESH(BEFORE DIVISION)</v>
      </c>
      <c r="O346" s="32">
        <f>IF(MAIN_TABLE[[#This Row],[Supplier State]]=MAIN_TABLE[[#This Row],[Destination State Name]],0,MAIN_TABLE[[#This Row],[Taxable Value]]*MAIN_TABLE[[#This Row],[GST Rate]])</f>
        <v>23864.274000000001</v>
      </c>
      <c r="P346" s="32">
        <f>IF(MAIN_TABLE[[#This Row],[Supplier State]]&lt;&gt;MAIN_TABLE[[#This Row],[Destination State Name]],0,(MAIN_TABLE[[#This Row],[Taxable Value]]*MAIN_TABLE[[#This Row],[GST Rate]])/2)</f>
        <v>0</v>
      </c>
      <c r="Q346" s="32">
        <f>IF(MAIN_TABLE[[#This Row],[Supplier State]]&lt;&gt;MAIN_TABLE[[#This Row],[Destination State Name]],0,(MAIN_TABLE[[#This Row],[Taxable Value]]*MAIN_TABLE[[#This Row],[GST Rate]])/2)</f>
        <v>0</v>
      </c>
      <c r="R346" s="33">
        <f>SUM(MAIN_TABLE[[#This Row],[IGST]:[SGST]])</f>
        <v>23864.274000000001</v>
      </c>
      <c r="S34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46" s="32" t="str">
        <f>IFERROR(VLOOKUP(MAIN_TABLE[[#This Row],[GST Number]],Backend!L:M,2,),"")</f>
        <v>M/S DEEP CONTRACTORS</v>
      </c>
    </row>
    <row r="347" spans="1:20" x14ac:dyDescent="0.3">
      <c r="A347" s="18" t="s">
        <v>8</v>
      </c>
      <c r="B347" s="1" t="s">
        <v>112</v>
      </c>
      <c r="C347" s="2">
        <v>1310</v>
      </c>
      <c r="D347" s="3">
        <v>44177</v>
      </c>
      <c r="E347" s="4" t="s">
        <v>10</v>
      </c>
      <c r="F347" s="1">
        <v>1372</v>
      </c>
      <c r="G347" s="5">
        <v>68.600000000000009</v>
      </c>
      <c r="H347" s="29">
        <f>VLOOKUP(MAIN_TABLE[[#This Row],[Product Code]],Prod_Master[[#All],[Product Code]:[PRICE]],4,)</f>
        <v>0.12</v>
      </c>
      <c r="I347" s="30">
        <f>VLOOKUP(MAIN_TABLE[[#This Row],[Product Code]],Prod_Master[[#All],[Product Code]:[PRICE]],5,)</f>
        <v>140</v>
      </c>
      <c r="J347" s="30">
        <f t="shared" si="7"/>
        <v>192080</v>
      </c>
      <c r="K347" s="30">
        <f>MAIN_TABLE[[#This Row],[Sales (Before Tax)]]-MAIN_TABLE[[#This Row],[Discount]]</f>
        <v>192011.4</v>
      </c>
      <c r="L347" s="31">
        <f>VLOOKUP(MAIN_TABLE[[#This Row],[Product Code]],Prod_Master[[#All],[Product Code]:[PRICE]],3,)</f>
        <v>5632</v>
      </c>
      <c r="M347" s="32" t="str">
        <f>VLOOKUP(MAIN_TABLE[[#This Row],[Product Code]],Prod_Master[[#All],[Product Code]:[PRICE]],2,)</f>
        <v>Shampoo</v>
      </c>
      <c r="N347" s="32" t="str">
        <f>IF(ISBLANK(MAIN_TABLE[[#This Row],[GST Number]]),"No GST Number Available",VLOOKUP(LEFT(MAIN_TABLE[[#This Row],[GST Number]],2)*1,Table1[],2,))</f>
        <v>MEGHLAYA</v>
      </c>
      <c r="O347" s="32">
        <f>IF(MAIN_TABLE[[#This Row],[Supplier State]]=MAIN_TABLE[[#This Row],[Destination State Name]],0,MAIN_TABLE[[#This Row],[Taxable Value]]*MAIN_TABLE[[#This Row],[GST Rate]])</f>
        <v>23041.367999999999</v>
      </c>
      <c r="P347" s="32">
        <f>IF(MAIN_TABLE[[#This Row],[Supplier State]]&lt;&gt;MAIN_TABLE[[#This Row],[Destination State Name]],0,(MAIN_TABLE[[#This Row],[Taxable Value]]*MAIN_TABLE[[#This Row],[GST Rate]])/2)</f>
        <v>0</v>
      </c>
      <c r="Q347" s="32">
        <f>IF(MAIN_TABLE[[#This Row],[Supplier State]]&lt;&gt;MAIN_TABLE[[#This Row],[Destination State Name]],0,(MAIN_TABLE[[#This Row],[Taxable Value]]*MAIN_TABLE[[#This Row],[GST Rate]])/2)</f>
        <v>0</v>
      </c>
      <c r="R347" s="33">
        <f>SUM(MAIN_TABLE[[#This Row],[IGST]:[SGST]])</f>
        <v>23041.367999999999</v>
      </c>
      <c r="S34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47" s="32" t="str">
        <f>IFERROR(VLOOKUP(MAIN_TABLE[[#This Row],[GST Number]],Backend!L:M,2,),"")</f>
        <v>ML INFOMAP PVT LTD</v>
      </c>
    </row>
    <row r="348" spans="1:20" x14ac:dyDescent="0.3">
      <c r="A348" s="18" t="s">
        <v>8</v>
      </c>
      <c r="B348" s="1" t="s">
        <v>113</v>
      </c>
      <c r="C348" s="2">
        <v>1001</v>
      </c>
      <c r="D348" s="3">
        <v>44177</v>
      </c>
      <c r="E348" s="4" t="s">
        <v>10</v>
      </c>
      <c r="F348" s="1">
        <v>588</v>
      </c>
      <c r="G348" s="5">
        <v>29.400000000000002</v>
      </c>
      <c r="H348" s="29">
        <f>VLOOKUP(MAIN_TABLE[[#This Row],[Product Code]],Prod_Master[[#All],[Product Code]:[PRICE]],4,)</f>
        <v>0.12</v>
      </c>
      <c r="I348" s="30">
        <f>VLOOKUP(MAIN_TABLE[[#This Row],[Product Code]],Prod_Master[[#All],[Product Code]:[PRICE]],5,)</f>
        <v>45</v>
      </c>
      <c r="J348" s="30">
        <f t="shared" si="7"/>
        <v>26460</v>
      </c>
      <c r="K348" s="30">
        <f>MAIN_TABLE[[#This Row],[Sales (Before Tax)]]-MAIN_TABLE[[#This Row],[Discount]]</f>
        <v>26430.6</v>
      </c>
      <c r="L348" s="31">
        <f>VLOOKUP(MAIN_TABLE[[#This Row],[Product Code]],Prod_Master[[#All],[Product Code]:[PRICE]],3,)</f>
        <v>5542</v>
      </c>
      <c r="M348" s="32" t="str">
        <f>VLOOKUP(MAIN_TABLE[[#This Row],[Product Code]],Prod_Master[[#All],[Product Code]:[PRICE]],2,)</f>
        <v>Oil</v>
      </c>
      <c r="N348" s="32" t="str">
        <f>IF(ISBLANK(MAIN_TABLE[[#This Row],[GST Number]]),"No GST Number Available",VLOOKUP(LEFT(MAIN_TABLE[[#This Row],[GST Number]],2)*1,Table1[],2,))</f>
        <v>ARUNACHAL PRADESH</v>
      </c>
      <c r="O348" s="32">
        <f>IF(MAIN_TABLE[[#This Row],[Supplier State]]=MAIN_TABLE[[#This Row],[Destination State Name]],0,MAIN_TABLE[[#This Row],[Taxable Value]]*MAIN_TABLE[[#This Row],[GST Rate]])</f>
        <v>3171.6719999999996</v>
      </c>
      <c r="P348" s="32">
        <f>IF(MAIN_TABLE[[#This Row],[Supplier State]]&lt;&gt;MAIN_TABLE[[#This Row],[Destination State Name]],0,(MAIN_TABLE[[#This Row],[Taxable Value]]*MAIN_TABLE[[#This Row],[GST Rate]])/2)</f>
        <v>0</v>
      </c>
      <c r="Q348" s="32">
        <f>IF(MAIN_TABLE[[#This Row],[Supplier State]]&lt;&gt;MAIN_TABLE[[#This Row],[Destination State Name]],0,(MAIN_TABLE[[#This Row],[Taxable Value]]*MAIN_TABLE[[#This Row],[GST Rate]])/2)</f>
        <v>0</v>
      </c>
      <c r="R348" s="33">
        <f>SUM(MAIN_TABLE[[#This Row],[IGST]:[SGST]])</f>
        <v>3171.6719999999996</v>
      </c>
      <c r="S34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48" s="32" t="str">
        <f>IFERROR(VLOOKUP(MAIN_TABLE[[#This Row],[GST Number]],Backend!L:M,2,),"")</f>
        <v>M/S HINDUSTAN FABRICATOR &amp; CONTRACTORS</v>
      </c>
    </row>
    <row r="349" spans="1:20" x14ac:dyDescent="0.3">
      <c r="A349" s="18" t="s">
        <v>8</v>
      </c>
      <c r="B349" s="1" t="s">
        <v>114</v>
      </c>
      <c r="C349" s="2">
        <v>1210</v>
      </c>
      <c r="D349" s="3">
        <v>43831</v>
      </c>
      <c r="E349" s="4" t="s">
        <v>10</v>
      </c>
      <c r="F349" s="1">
        <v>3244.5</v>
      </c>
      <c r="G349" s="5">
        <v>162.22500000000002</v>
      </c>
      <c r="H349" s="29">
        <f>VLOOKUP(MAIN_TABLE[[#This Row],[Product Code]],Prod_Master[[#All],[Product Code]:[PRICE]],4,)</f>
        <v>0.12</v>
      </c>
      <c r="I349" s="30">
        <f>VLOOKUP(MAIN_TABLE[[#This Row],[Product Code]],Prod_Master[[#All],[Product Code]:[PRICE]],5,)</f>
        <v>120</v>
      </c>
      <c r="J349" s="30">
        <f t="shared" si="7"/>
        <v>389340</v>
      </c>
      <c r="K349" s="30">
        <f>MAIN_TABLE[[#This Row],[Sales (Before Tax)]]-MAIN_TABLE[[#This Row],[Discount]]</f>
        <v>389177.77500000002</v>
      </c>
      <c r="L349" s="31">
        <f>VLOOKUP(MAIN_TABLE[[#This Row],[Product Code]],Prod_Master[[#All],[Product Code]:[PRICE]],3,)</f>
        <v>5524</v>
      </c>
      <c r="M349" s="32" t="str">
        <f>VLOOKUP(MAIN_TABLE[[#This Row],[Product Code]],Prod_Master[[#All],[Product Code]:[PRICE]],2,)</f>
        <v>Juice</v>
      </c>
      <c r="N349" s="32" t="str">
        <f>IF(ISBLANK(MAIN_TABLE[[#This Row],[GST Number]]),"No GST Number Available",VLOOKUP(LEFT(MAIN_TABLE[[#This Row],[GST Number]],2)*1,Table1[],2,))</f>
        <v>CHATTISGARH</v>
      </c>
      <c r="O349" s="32">
        <f>IF(MAIN_TABLE[[#This Row],[Supplier State]]=MAIN_TABLE[[#This Row],[Destination State Name]],0,MAIN_TABLE[[#This Row],[Taxable Value]]*MAIN_TABLE[[#This Row],[GST Rate]])</f>
        <v>46701.332999999999</v>
      </c>
      <c r="P349" s="32">
        <f>IF(MAIN_TABLE[[#This Row],[Supplier State]]&lt;&gt;MAIN_TABLE[[#This Row],[Destination State Name]],0,(MAIN_TABLE[[#This Row],[Taxable Value]]*MAIN_TABLE[[#This Row],[GST Rate]])/2)</f>
        <v>0</v>
      </c>
      <c r="Q349" s="32">
        <f>IF(MAIN_TABLE[[#This Row],[Supplier State]]&lt;&gt;MAIN_TABLE[[#This Row],[Destination State Name]],0,(MAIN_TABLE[[#This Row],[Taxable Value]]*MAIN_TABLE[[#This Row],[GST Rate]])/2)</f>
        <v>0</v>
      </c>
      <c r="R349" s="33">
        <f>SUM(MAIN_TABLE[[#This Row],[IGST]:[SGST]])</f>
        <v>46701.332999999999</v>
      </c>
      <c r="S34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49" s="32" t="str">
        <f>IFERROR(VLOOKUP(MAIN_TABLE[[#This Row],[GST Number]],Backend!L:M,2,),"")</f>
        <v>A&amp;K AUTOMATION</v>
      </c>
    </row>
    <row r="350" spans="1:20" x14ac:dyDescent="0.3">
      <c r="A350" s="18" t="s">
        <v>8</v>
      </c>
      <c r="B350" s="1" t="s">
        <v>115</v>
      </c>
      <c r="C350" s="2">
        <v>1001</v>
      </c>
      <c r="D350" s="3">
        <v>43863</v>
      </c>
      <c r="E350" s="4" t="s">
        <v>10</v>
      </c>
      <c r="F350" s="1">
        <v>959</v>
      </c>
      <c r="G350" s="5">
        <v>47.95</v>
      </c>
      <c r="H350" s="29">
        <f>VLOOKUP(MAIN_TABLE[[#This Row],[Product Code]],Prod_Master[[#All],[Product Code]:[PRICE]],4,)</f>
        <v>0.12</v>
      </c>
      <c r="I350" s="30">
        <f>VLOOKUP(MAIN_TABLE[[#This Row],[Product Code]],Prod_Master[[#All],[Product Code]:[PRICE]],5,)</f>
        <v>45</v>
      </c>
      <c r="J350" s="30">
        <f t="shared" si="7"/>
        <v>43155</v>
      </c>
      <c r="K350" s="30">
        <f>MAIN_TABLE[[#This Row],[Sales (Before Tax)]]-MAIN_TABLE[[#This Row],[Discount]]</f>
        <v>43107.05</v>
      </c>
      <c r="L350" s="31">
        <f>VLOOKUP(MAIN_TABLE[[#This Row],[Product Code]],Prod_Master[[#All],[Product Code]:[PRICE]],3,)</f>
        <v>5542</v>
      </c>
      <c r="M350" s="32" t="str">
        <f>VLOOKUP(MAIN_TABLE[[#This Row],[Product Code]],Prod_Master[[#All],[Product Code]:[PRICE]],2,)</f>
        <v>Oil</v>
      </c>
      <c r="N350" s="32" t="str">
        <f>IF(ISBLANK(MAIN_TABLE[[#This Row],[GST Number]]),"No GST Number Available",VLOOKUP(LEFT(MAIN_TABLE[[#This Row],[GST Number]],2)*1,Table1[],2,))</f>
        <v>JHARKHAND</v>
      </c>
      <c r="O350" s="32">
        <f>IF(MAIN_TABLE[[#This Row],[Supplier State]]=MAIN_TABLE[[#This Row],[Destination State Name]],0,MAIN_TABLE[[#This Row],[Taxable Value]]*MAIN_TABLE[[#This Row],[GST Rate]])</f>
        <v>5172.8460000000005</v>
      </c>
      <c r="P350" s="32">
        <f>IF(MAIN_TABLE[[#This Row],[Supplier State]]&lt;&gt;MAIN_TABLE[[#This Row],[Destination State Name]],0,(MAIN_TABLE[[#This Row],[Taxable Value]]*MAIN_TABLE[[#This Row],[GST Rate]])/2)</f>
        <v>0</v>
      </c>
      <c r="Q350" s="32">
        <f>IF(MAIN_TABLE[[#This Row],[Supplier State]]&lt;&gt;MAIN_TABLE[[#This Row],[Destination State Name]],0,(MAIN_TABLE[[#This Row],[Taxable Value]]*MAIN_TABLE[[#This Row],[GST Rate]])/2)</f>
        <v>0</v>
      </c>
      <c r="R350" s="33">
        <f>SUM(MAIN_TABLE[[#This Row],[IGST]:[SGST]])</f>
        <v>5172.8460000000005</v>
      </c>
      <c r="S35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50" s="32" t="str">
        <f>IFERROR(VLOOKUP(MAIN_TABLE[[#This Row],[GST Number]],Backend!L:M,2,),"")</f>
        <v>CHITKARA TELE POINT</v>
      </c>
    </row>
    <row r="351" spans="1:20" x14ac:dyDescent="0.3">
      <c r="A351" s="18" t="s">
        <v>8</v>
      </c>
      <c r="B351" s="1" t="s">
        <v>116</v>
      </c>
      <c r="C351" s="2">
        <v>1004</v>
      </c>
      <c r="D351" s="3">
        <v>43863</v>
      </c>
      <c r="E351" s="4" t="s">
        <v>10</v>
      </c>
      <c r="F351" s="1">
        <v>2747</v>
      </c>
      <c r="G351" s="5">
        <v>137.35</v>
      </c>
      <c r="H351" s="29">
        <f>VLOOKUP(MAIN_TABLE[[#This Row],[Product Code]],Prod_Master[[#All],[Product Code]:[PRICE]],4,)</f>
        <v>0.28000000000000003</v>
      </c>
      <c r="I351" s="30">
        <f>VLOOKUP(MAIN_TABLE[[#This Row],[Product Code]],Prod_Master[[#All],[Product Code]:[PRICE]],5,)</f>
        <v>80</v>
      </c>
      <c r="J351" s="30">
        <f t="shared" si="7"/>
        <v>219760</v>
      </c>
      <c r="K351" s="30">
        <f>MAIN_TABLE[[#This Row],[Sales (Before Tax)]]-MAIN_TABLE[[#This Row],[Discount]]</f>
        <v>219622.65</v>
      </c>
      <c r="L351" s="31">
        <f>VLOOKUP(MAIN_TABLE[[#This Row],[Product Code]],Prod_Master[[#All],[Product Code]:[PRICE]],3,)</f>
        <v>8462</v>
      </c>
      <c r="M351" s="32" t="str">
        <f>VLOOKUP(MAIN_TABLE[[#This Row],[Product Code]],Prod_Master[[#All],[Product Code]:[PRICE]],2,)</f>
        <v>Beverage</v>
      </c>
      <c r="N351" s="32" t="str">
        <f>IF(ISBLANK(MAIN_TABLE[[#This Row],[GST Number]]),"No GST Number Available",VLOOKUP(LEFT(MAIN_TABLE[[#This Row],[GST Number]],2)*1,Table1[],2,))</f>
        <v>MIZORAM</v>
      </c>
      <c r="O351" s="32">
        <f>IF(MAIN_TABLE[[#This Row],[Supplier State]]=MAIN_TABLE[[#This Row],[Destination State Name]],0,MAIN_TABLE[[#This Row],[Taxable Value]]*MAIN_TABLE[[#This Row],[GST Rate]])</f>
        <v>61494.342000000004</v>
      </c>
      <c r="P351" s="32">
        <f>IF(MAIN_TABLE[[#This Row],[Supplier State]]&lt;&gt;MAIN_TABLE[[#This Row],[Destination State Name]],0,(MAIN_TABLE[[#This Row],[Taxable Value]]*MAIN_TABLE[[#This Row],[GST Rate]])/2)</f>
        <v>0</v>
      </c>
      <c r="Q351" s="32">
        <f>IF(MAIN_TABLE[[#This Row],[Supplier State]]&lt;&gt;MAIN_TABLE[[#This Row],[Destination State Name]],0,(MAIN_TABLE[[#This Row],[Taxable Value]]*MAIN_TABLE[[#This Row],[GST Rate]])/2)</f>
        <v>0</v>
      </c>
      <c r="R351" s="33">
        <f>SUM(MAIN_TABLE[[#This Row],[IGST]:[SGST]])</f>
        <v>61494.342000000004</v>
      </c>
      <c r="S35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51" s="32" t="str">
        <f>IFERROR(VLOOKUP(MAIN_TABLE[[#This Row],[GST Number]],Backend!L:M,2,),"")</f>
        <v>GUNJAN TEXTILES</v>
      </c>
    </row>
    <row r="352" spans="1:20" x14ac:dyDescent="0.3">
      <c r="A352" s="18" t="s">
        <v>8</v>
      </c>
      <c r="B352" s="1" t="s">
        <v>117</v>
      </c>
      <c r="C352" s="2">
        <v>1210</v>
      </c>
      <c r="D352" s="3">
        <v>43956</v>
      </c>
      <c r="E352" s="4" t="s">
        <v>10</v>
      </c>
      <c r="F352" s="1">
        <v>1645</v>
      </c>
      <c r="G352" s="5">
        <v>82.25</v>
      </c>
      <c r="H352" s="29">
        <f>VLOOKUP(MAIN_TABLE[[#This Row],[Product Code]],Prod_Master[[#All],[Product Code]:[PRICE]],4,)</f>
        <v>0.12</v>
      </c>
      <c r="I352" s="30">
        <f>VLOOKUP(MAIN_TABLE[[#This Row],[Product Code]],Prod_Master[[#All],[Product Code]:[PRICE]],5,)</f>
        <v>120</v>
      </c>
      <c r="J352" s="30">
        <f t="shared" si="7"/>
        <v>197400</v>
      </c>
      <c r="K352" s="30">
        <f>MAIN_TABLE[[#This Row],[Sales (Before Tax)]]-MAIN_TABLE[[#This Row],[Discount]]</f>
        <v>197317.75</v>
      </c>
      <c r="L352" s="31">
        <f>VLOOKUP(MAIN_TABLE[[#This Row],[Product Code]],Prod_Master[[#All],[Product Code]:[PRICE]],3,)</f>
        <v>5524</v>
      </c>
      <c r="M352" s="32" t="str">
        <f>VLOOKUP(MAIN_TABLE[[#This Row],[Product Code]],Prod_Master[[#All],[Product Code]:[PRICE]],2,)</f>
        <v>Juice</v>
      </c>
      <c r="N352" s="32" t="str">
        <f>IF(ISBLANK(MAIN_TABLE[[#This Row],[GST Number]]),"No GST Number Available",VLOOKUP(LEFT(MAIN_TABLE[[#This Row],[GST Number]],2)*1,Table1[],2,))</f>
        <v>JHARKHAND</v>
      </c>
      <c r="O352" s="32">
        <f>IF(MAIN_TABLE[[#This Row],[Supplier State]]=MAIN_TABLE[[#This Row],[Destination State Name]],0,MAIN_TABLE[[#This Row],[Taxable Value]]*MAIN_TABLE[[#This Row],[GST Rate]])</f>
        <v>23678.129999999997</v>
      </c>
      <c r="P352" s="32">
        <f>IF(MAIN_TABLE[[#This Row],[Supplier State]]&lt;&gt;MAIN_TABLE[[#This Row],[Destination State Name]],0,(MAIN_TABLE[[#This Row],[Taxable Value]]*MAIN_TABLE[[#This Row],[GST Rate]])/2)</f>
        <v>0</v>
      </c>
      <c r="Q352" s="32">
        <f>IF(MAIN_TABLE[[#This Row],[Supplier State]]&lt;&gt;MAIN_TABLE[[#This Row],[Destination State Name]],0,(MAIN_TABLE[[#This Row],[Taxable Value]]*MAIN_TABLE[[#This Row],[GST Rate]])/2)</f>
        <v>0</v>
      </c>
      <c r="R352" s="33">
        <f>SUM(MAIN_TABLE[[#This Row],[IGST]:[SGST]])</f>
        <v>23678.129999999997</v>
      </c>
      <c r="S35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52" s="32" t="str">
        <f>IFERROR(VLOOKUP(MAIN_TABLE[[#This Row],[GST Number]],Backend!L:M,2,),"")</f>
        <v>CONSULTING ROOMS PRIVATE LIMITED</v>
      </c>
    </row>
    <row r="353" spans="1:20" x14ac:dyDescent="0.3">
      <c r="A353" s="18" t="s">
        <v>8</v>
      </c>
      <c r="B353" s="1" t="s">
        <v>118</v>
      </c>
      <c r="C353" s="2">
        <v>1001</v>
      </c>
      <c r="D353" s="3">
        <v>44083</v>
      </c>
      <c r="E353" s="4" t="s">
        <v>10</v>
      </c>
      <c r="F353" s="1">
        <v>2876</v>
      </c>
      <c r="G353" s="5">
        <v>143.80000000000001</v>
      </c>
      <c r="H353" s="29">
        <f>VLOOKUP(MAIN_TABLE[[#This Row],[Product Code]],Prod_Master[[#All],[Product Code]:[PRICE]],4,)</f>
        <v>0.12</v>
      </c>
      <c r="I353" s="30">
        <f>VLOOKUP(MAIN_TABLE[[#This Row],[Product Code]],Prod_Master[[#All],[Product Code]:[PRICE]],5,)</f>
        <v>45</v>
      </c>
      <c r="J353" s="30">
        <f t="shared" si="7"/>
        <v>129420</v>
      </c>
      <c r="K353" s="30">
        <f>MAIN_TABLE[[#This Row],[Sales (Before Tax)]]-MAIN_TABLE[[#This Row],[Discount]]</f>
        <v>129276.2</v>
      </c>
      <c r="L353" s="31">
        <f>VLOOKUP(MAIN_TABLE[[#This Row],[Product Code]],Prod_Master[[#All],[Product Code]:[PRICE]],3,)</f>
        <v>5542</v>
      </c>
      <c r="M353" s="32" t="str">
        <f>VLOOKUP(MAIN_TABLE[[#This Row],[Product Code]],Prod_Master[[#All],[Product Code]:[PRICE]],2,)</f>
        <v>Oil</v>
      </c>
      <c r="N353" s="32" t="str">
        <f>IF(ISBLANK(MAIN_TABLE[[#This Row],[GST Number]]),"No GST Number Available",VLOOKUP(LEFT(MAIN_TABLE[[#This Row],[GST Number]],2)*1,Table1[],2,))</f>
        <v>ARUNACHAL PRADESH</v>
      </c>
      <c r="O353" s="32">
        <f>IF(MAIN_TABLE[[#This Row],[Supplier State]]=MAIN_TABLE[[#This Row],[Destination State Name]],0,MAIN_TABLE[[#This Row],[Taxable Value]]*MAIN_TABLE[[#This Row],[GST Rate]])</f>
        <v>15513.143999999998</v>
      </c>
      <c r="P353" s="32">
        <f>IF(MAIN_TABLE[[#This Row],[Supplier State]]&lt;&gt;MAIN_TABLE[[#This Row],[Destination State Name]],0,(MAIN_TABLE[[#This Row],[Taxable Value]]*MAIN_TABLE[[#This Row],[GST Rate]])/2)</f>
        <v>0</v>
      </c>
      <c r="Q353" s="32">
        <f>IF(MAIN_TABLE[[#This Row],[Supplier State]]&lt;&gt;MAIN_TABLE[[#This Row],[Destination State Name]],0,(MAIN_TABLE[[#This Row],[Taxable Value]]*MAIN_TABLE[[#This Row],[GST Rate]])/2)</f>
        <v>0</v>
      </c>
      <c r="R353" s="33">
        <f>SUM(MAIN_TABLE[[#This Row],[IGST]:[SGST]])</f>
        <v>15513.143999999998</v>
      </c>
      <c r="S35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53" s="32" t="str">
        <f>IFERROR(VLOOKUP(MAIN_TABLE[[#This Row],[GST Number]],Backend!L:M,2,),"")</f>
        <v>K. T. PROJECTS PRIVATE LIMITED</v>
      </c>
    </row>
    <row r="354" spans="1:20" x14ac:dyDescent="0.3">
      <c r="A354" s="18" t="s">
        <v>8</v>
      </c>
      <c r="B354" s="1" t="s">
        <v>119</v>
      </c>
      <c r="C354" s="2">
        <v>1008</v>
      </c>
      <c r="D354" s="3">
        <v>44083</v>
      </c>
      <c r="E354" s="4" t="s">
        <v>10</v>
      </c>
      <c r="F354" s="1">
        <v>994</v>
      </c>
      <c r="G354" s="5">
        <v>49.7</v>
      </c>
      <c r="H354" s="29">
        <f>VLOOKUP(MAIN_TABLE[[#This Row],[Product Code]],Prod_Master[[#All],[Product Code]:[PRICE]],4,)</f>
        <v>0.12</v>
      </c>
      <c r="I354" s="30">
        <f>VLOOKUP(MAIN_TABLE[[#This Row],[Product Code]],Prod_Master[[#All],[Product Code]:[PRICE]],5,)</f>
        <v>90</v>
      </c>
      <c r="J354" s="30">
        <f t="shared" si="7"/>
        <v>89460</v>
      </c>
      <c r="K354" s="30">
        <f>MAIN_TABLE[[#This Row],[Sales (Before Tax)]]-MAIN_TABLE[[#This Row],[Discount]]</f>
        <v>89410.3</v>
      </c>
      <c r="L354" s="31">
        <f>VLOOKUP(MAIN_TABLE[[#This Row],[Product Code]],Prod_Master[[#All],[Product Code]:[PRICE]],3,)</f>
        <v>4975</v>
      </c>
      <c r="M354" s="32" t="str">
        <f>VLOOKUP(MAIN_TABLE[[#This Row],[Product Code]],Prod_Master[[#All],[Product Code]:[PRICE]],2,)</f>
        <v>Soap</v>
      </c>
      <c r="N354" s="32" t="str">
        <f>IF(ISBLANK(MAIN_TABLE[[#This Row],[GST Number]]),"No GST Number Available",VLOOKUP(LEFT(MAIN_TABLE[[#This Row],[GST Number]],2)*1,Table1[],2,))</f>
        <v>BIHAR</v>
      </c>
      <c r="O354" s="32">
        <f>IF(MAIN_TABLE[[#This Row],[Supplier State]]=MAIN_TABLE[[#This Row],[Destination State Name]],0,MAIN_TABLE[[#This Row],[Taxable Value]]*MAIN_TABLE[[#This Row],[GST Rate]])</f>
        <v>0</v>
      </c>
      <c r="P354" s="32">
        <f>IF(MAIN_TABLE[[#This Row],[Supplier State]]&lt;&gt;MAIN_TABLE[[#This Row],[Destination State Name]],0,(MAIN_TABLE[[#This Row],[Taxable Value]]*MAIN_TABLE[[#This Row],[GST Rate]])/2)</f>
        <v>5364.6180000000004</v>
      </c>
      <c r="Q354" s="32">
        <f>IF(MAIN_TABLE[[#This Row],[Supplier State]]&lt;&gt;MAIN_TABLE[[#This Row],[Destination State Name]],0,(MAIN_TABLE[[#This Row],[Taxable Value]]*MAIN_TABLE[[#This Row],[GST Rate]])/2)</f>
        <v>5364.6180000000004</v>
      </c>
      <c r="R354" s="33">
        <f>SUM(MAIN_TABLE[[#This Row],[IGST]:[SGST]])</f>
        <v>10729.236000000001</v>
      </c>
      <c r="S35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54" s="32" t="str">
        <f>IFERROR(VLOOKUP(MAIN_TABLE[[#This Row],[GST Number]],Backend!L:M,2,),"")</f>
        <v>M/s Aum Sai Industries</v>
      </c>
    </row>
    <row r="355" spans="1:20" x14ac:dyDescent="0.3">
      <c r="A355" s="18" t="s">
        <v>8</v>
      </c>
      <c r="B355" s="1"/>
      <c r="C355" s="2">
        <v>1008</v>
      </c>
      <c r="D355" s="3">
        <v>44146</v>
      </c>
      <c r="E355" s="4" t="s">
        <v>10</v>
      </c>
      <c r="F355" s="1">
        <v>1118</v>
      </c>
      <c r="G355" s="5">
        <v>55.900000000000006</v>
      </c>
      <c r="H355" s="29">
        <f>VLOOKUP(MAIN_TABLE[[#This Row],[Product Code]],Prod_Master[[#All],[Product Code]:[PRICE]],4,)</f>
        <v>0.12</v>
      </c>
      <c r="I355" s="30">
        <f>VLOOKUP(MAIN_TABLE[[#This Row],[Product Code]],Prod_Master[[#All],[Product Code]:[PRICE]],5,)</f>
        <v>90</v>
      </c>
      <c r="J355" s="30">
        <f t="shared" si="7"/>
        <v>100620</v>
      </c>
      <c r="K355" s="30">
        <f>MAIN_TABLE[[#This Row],[Sales (Before Tax)]]-MAIN_TABLE[[#This Row],[Discount]]</f>
        <v>100564.1</v>
      </c>
      <c r="L355" s="31">
        <f>VLOOKUP(MAIN_TABLE[[#This Row],[Product Code]],Prod_Master[[#All],[Product Code]:[PRICE]],3,)</f>
        <v>4975</v>
      </c>
      <c r="M355" s="32" t="str">
        <f>VLOOKUP(MAIN_TABLE[[#This Row],[Product Code]],Prod_Master[[#All],[Product Code]:[PRICE]],2,)</f>
        <v>Soap</v>
      </c>
      <c r="N355" s="32" t="str">
        <f>IF(ISBLANK(MAIN_TABLE[[#This Row],[GST Number]]),"No GST Number Available",VLOOKUP(LEFT(MAIN_TABLE[[#This Row],[GST Number]],2)*1,Table1[],2,))</f>
        <v>No GST Number Available</v>
      </c>
      <c r="O355" s="32">
        <f>IF(MAIN_TABLE[[#This Row],[Supplier State]]=MAIN_TABLE[[#This Row],[Destination State Name]],0,MAIN_TABLE[[#This Row],[Taxable Value]]*MAIN_TABLE[[#This Row],[GST Rate]])</f>
        <v>12067.692000000001</v>
      </c>
      <c r="P355" s="32">
        <f>IF(MAIN_TABLE[[#This Row],[Supplier State]]&lt;&gt;MAIN_TABLE[[#This Row],[Destination State Name]],0,(MAIN_TABLE[[#This Row],[Taxable Value]]*MAIN_TABLE[[#This Row],[GST Rate]])/2)</f>
        <v>0</v>
      </c>
      <c r="Q355" s="32">
        <f>IF(MAIN_TABLE[[#This Row],[Supplier State]]&lt;&gt;MAIN_TABLE[[#This Row],[Destination State Name]],0,(MAIN_TABLE[[#This Row],[Taxable Value]]*MAIN_TABLE[[#This Row],[GST Rate]])/2)</f>
        <v>0</v>
      </c>
      <c r="R355" s="33">
        <f>SUM(MAIN_TABLE[[#This Row],[IGST]:[SGST]])</f>
        <v>12067.692000000001</v>
      </c>
      <c r="S355" s="32" t="str">
        <f>IF(MAIN_TABLE[[#This Row],[Doc Type]]="Credit Note","Table 9A",IF(AND(MAIN_TABLE[[#This Row],[Doc Type]]="Invoice",MAIN_TABLE[[#This Row],[GST Number]]&lt;&gt;""),"Table 4A -B2B","Table 5A-B2C"))</f>
        <v>Table 5A-B2C</v>
      </c>
      <c r="T355" s="32" t="str">
        <f>IFERROR(VLOOKUP(MAIN_TABLE[[#This Row],[GST Number]],Backend!L:M,2,),"")</f>
        <v/>
      </c>
    </row>
    <row r="356" spans="1:20" x14ac:dyDescent="0.3">
      <c r="A356" s="18" t="s">
        <v>8</v>
      </c>
      <c r="B356" s="1" t="s">
        <v>120</v>
      </c>
      <c r="C356" s="2">
        <v>1210</v>
      </c>
      <c r="D356" s="3">
        <v>44177</v>
      </c>
      <c r="E356" s="4" t="s">
        <v>10</v>
      </c>
      <c r="F356" s="1">
        <v>1372</v>
      </c>
      <c r="G356" s="5">
        <v>68.600000000000009</v>
      </c>
      <c r="H356" s="29">
        <f>VLOOKUP(MAIN_TABLE[[#This Row],[Product Code]],Prod_Master[[#All],[Product Code]:[PRICE]],4,)</f>
        <v>0.12</v>
      </c>
      <c r="I356" s="30">
        <f>VLOOKUP(MAIN_TABLE[[#This Row],[Product Code]],Prod_Master[[#All],[Product Code]:[PRICE]],5,)</f>
        <v>120</v>
      </c>
      <c r="J356" s="30">
        <f t="shared" si="7"/>
        <v>164640</v>
      </c>
      <c r="K356" s="30">
        <f>MAIN_TABLE[[#This Row],[Sales (Before Tax)]]-MAIN_TABLE[[#This Row],[Discount]]</f>
        <v>164571.4</v>
      </c>
      <c r="L356" s="31">
        <f>VLOOKUP(MAIN_TABLE[[#This Row],[Product Code]],Prod_Master[[#All],[Product Code]:[PRICE]],3,)</f>
        <v>5524</v>
      </c>
      <c r="M356" s="32" t="str">
        <f>VLOOKUP(MAIN_TABLE[[#This Row],[Product Code]],Prod_Master[[#All],[Product Code]:[PRICE]],2,)</f>
        <v>Juice</v>
      </c>
      <c r="N356" s="32" t="str">
        <f>IF(ISBLANK(MAIN_TABLE[[#This Row],[GST Number]]),"No GST Number Available",VLOOKUP(LEFT(MAIN_TABLE[[#This Row],[GST Number]],2)*1,Table1[],2,))</f>
        <v>GUJARAT</v>
      </c>
      <c r="O356" s="32">
        <f>IF(MAIN_TABLE[[#This Row],[Supplier State]]=MAIN_TABLE[[#This Row],[Destination State Name]],0,MAIN_TABLE[[#This Row],[Taxable Value]]*MAIN_TABLE[[#This Row],[GST Rate]])</f>
        <v>19748.567999999999</v>
      </c>
      <c r="P356" s="32">
        <f>IF(MAIN_TABLE[[#This Row],[Supplier State]]&lt;&gt;MAIN_TABLE[[#This Row],[Destination State Name]],0,(MAIN_TABLE[[#This Row],[Taxable Value]]*MAIN_TABLE[[#This Row],[GST Rate]])/2)</f>
        <v>0</v>
      </c>
      <c r="Q356" s="32">
        <f>IF(MAIN_TABLE[[#This Row],[Supplier State]]&lt;&gt;MAIN_TABLE[[#This Row],[Destination State Name]],0,(MAIN_TABLE[[#This Row],[Taxable Value]]*MAIN_TABLE[[#This Row],[GST Rate]])/2)</f>
        <v>0</v>
      </c>
      <c r="R356" s="33">
        <f>SUM(MAIN_TABLE[[#This Row],[IGST]:[SGST]])</f>
        <v>19748.567999999999</v>
      </c>
      <c r="S35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56" s="32" t="str">
        <f>IFERROR(VLOOKUP(MAIN_TABLE[[#This Row],[GST Number]],Backend!L:M,2,),"")</f>
        <v>MINISTRY OF RAILWAYS</v>
      </c>
    </row>
    <row r="357" spans="1:20" x14ac:dyDescent="0.3">
      <c r="A357" s="18" t="s">
        <v>8</v>
      </c>
      <c r="B357" s="1" t="s">
        <v>121</v>
      </c>
      <c r="C357" s="2">
        <v>1001</v>
      </c>
      <c r="D357" s="3">
        <v>43863</v>
      </c>
      <c r="E357" s="4" t="s">
        <v>10</v>
      </c>
      <c r="F357" s="1">
        <v>488</v>
      </c>
      <c r="G357" s="5">
        <v>24.400000000000002</v>
      </c>
      <c r="H357" s="29">
        <f>VLOOKUP(MAIN_TABLE[[#This Row],[Product Code]],Prod_Master[[#All],[Product Code]:[PRICE]],4,)</f>
        <v>0.12</v>
      </c>
      <c r="I357" s="30">
        <f>VLOOKUP(MAIN_TABLE[[#This Row],[Product Code]],Prod_Master[[#All],[Product Code]:[PRICE]],5,)</f>
        <v>45</v>
      </c>
      <c r="J357" s="30">
        <f t="shared" si="7"/>
        <v>21960</v>
      </c>
      <c r="K357" s="30">
        <f>MAIN_TABLE[[#This Row],[Sales (Before Tax)]]-MAIN_TABLE[[#This Row],[Discount]]</f>
        <v>21935.599999999999</v>
      </c>
      <c r="L357" s="31">
        <f>VLOOKUP(MAIN_TABLE[[#This Row],[Product Code]],Prod_Master[[#All],[Product Code]:[PRICE]],3,)</f>
        <v>5542</v>
      </c>
      <c r="M357" s="32" t="str">
        <f>VLOOKUP(MAIN_TABLE[[#This Row],[Product Code]],Prod_Master[[#All],[Product Code]:[PRICE]],2,)</f>
        <v>Oil</v>
      </c>
      <c r="N357" s="32" t="str">
        <f>IF(ISBLANK(MAIN_TABLE[[#This Row],[GST Number]]),"No GST Number Available",VLOOKUP(LEFT(MAIN_TABLE[[#This Row],[GST Number]],2)*1,Table1[],2,))</f>
        <v>ASSAM</v>
      </c>
      <c r="O357" s="32">
        <f>IF(MAIN_TABLE[[#This Row],[Supplier State]]=MAIN_TABLE[[#This Row],[Destination State Name]],0,MAIN_TABLE[[#This Row],[Taxable Value]]*MAIN_TABLE[[#This Row],[GST Rate]])</f>
        <v>2632.2719999999999</v>
      </c>
      <c r="P357" s="32">
        <f>IF(MAIN_TABLE[[#This Row],[Supplier State]]&lt;&gt;MAIN_TABLE[[#This Row],[Destination State Name]],0,(MAIN_TABLE[[#This Row],[Taxable Value]]*MAIN_TABLE[[#This Row],[GST Rate]])/2)</f>
        <v>0</v>
      </c>
      <c r="Q357" s="32">
        <f>IF(MAIN_TABLE[[#This Row],[Supplier State]]&lt;&gt;MAIN_TABLE[[#This Row],[Destination State Name]],0,(MAIN_TABLE[[#This Row],[Taxable Value]]*MAIN_TABLE[[#This Row],[GST Rate]])/2)</f>
        <v>0</v>
      </c>
      <c r="R357" s="33">
        <f>SUM(MAIN_TABLE[[#This Row],[IGST]:[SGST]])</f>
        <v>2632.2719999999999</v>
      </c>
      <c r="S35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57" s="32" t="str">
        <f>IFERROR(VLOOKUP(MAIN_TABLE[[#This Row],[GST Number]],Backend!L:M,2,),"")</f>
        <v>Sandeep Instruments &amp; Chemicals</v>
      </c>
    </row>
    <row r="358" spans="1:20" x14ac:dyDescent="0.3">
      <c r="A358" s="18" t="s">
        <v>8</v>
      </c>
      <c r="B358" s="1" t="s">
        <v>122</v>
      </c>
      <c r="C358" s="2">
        <v>1001</v>
      </c>
      <c r="D358" s="3">
        <v>43988</v>
      </c>
      <c r="E358" s="4" t="s">
        <v>10</v>
      </c>
      <c r="F358" s="1">
        <v>1282</v>
      </c>
      <c r="G358" s="5">
        <v>64.100000000000009</v>
      </c>
      <c r="H358" s="29">
        <f>VLOOKUP(MAIN_TABLE[[#This Row],[Product Code]],Prod_Master[[#All],[Product Code]:[PRICE]],4,)</f>
        <v>0.12</v>
      </c>
      <c r="I358" s="30">
        <f>VLOOKUP(MAIN_TABLE[[#This Row],[Product Code]],Prod_Master[[#All],[Product Code]:[PRICE]],5,)</f>
        <v>45</v>
      </c>
      <c r="J358" s="30">
        <f t="shared" si="7"/>
        <v>57690</v>
      </c>
      <c r="K358" s="30">
        <f>MAIN_TABLE[[#This Row],[Sales (Before Tax)]]-MAIN_TABLE[[#This Row],[Discount]]</f>
        <v>57625.9</v>
      </c>
      <c r="L358" s="31">
        <f>VLOOKUP(MAIN_TABLE[[#This Row],[Product Code]],Prod_Master[[#All],[Product Code]:[PRICE]],3,)</f>
        <v>5542</v>
      </c>
      <c r="M358" s="32" t="str">
        <f>VLOOKUP(MAIN_TABLE[[#This Row],[Product Code]],Prod_Master[[#All],[Product Code]:[PRICE]],2,)</f>
        <v>Oil</v>
      </c>
      <c r="N358" s="32" t="str">
        <f>IF(ISBLANK(MAIN_TABLE[[#This Row],[GST Number]]),"No GST Number Available",VLOOKUP(LEFT(MAIN_TABLE[[#This Row],[GST Number]],2)*1,Table1[],2,))</f>
        <v>MAHARASHTRA</v>
      </c>
      <c r="O358" s="32">
        <f>IF(MAIN_TABLE[[#This Row],[Supplier State]]=MAIN_TABLE[[#This Row],[Destination State Name]],0,MAIN_TABLE[[#This Row],[Taxable Value]]*MAIN_TABLE[[#This Row],[GST Rate]])</f>
        <v>6915.1080000000002</v>
      </c>
      <c r="P358" s="32">
        <f>IF(MAIN_TABLE[[#This Row],[Supplier State]]&lt;&gt;MAIN_TABLE[[#This Row],[Destination State Name]],0,(MAIN_TABLE[[#This Row],[Taxable Value]]*MAIN_TABLE[[#This Row],[GST Rate]])/2)</f>
        <v>0</v>
      </c>
      <c r="Q358" s="32">
        <f>IF(MAIN_TABLE[[#This Row],[Supplier State]]&lt;&gt;MAIN_TABLE[[#This Row],[Destination State Name]],0,(MAIN_TABLE[[#This Row],[Taxable Value]]*MAIN_TABLE[[#This Row],[GST Rate]])/2)</f>
        <v>0</v>
      </c>
      <c r="R358" s="33">
        <f>SUM(MAIN_TABLE[[#This Row],[IGST]:[SGST]])</f>
        <v>6915.1080000000002</v>
      </c>
      <c r="S35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58" s="32" t="str">
        <f>IFERROR(VLOOKUP(MAIN_TABLE[[#This Row],[GST Number]],Backend!L:M,2,),"")</f>
        <v>M/s R.S.CONTRACTORS</v>
      </c>
    </row>
    <row r="359" spans="1:20" x14ac:dyDescent="0.3">
      <c r="A359" s="18" t="s">
        <v>8</v>
      </c>
      <c r="B359" s="1" t="s">
        <v>123</v>
      </c>
      <c r="C359" s="2">
        <v>1008</v>
      </c>
      <c r="D359" s="3">
        <v>43956</v>
      </c>
      <c r="E359" s="4" t="s">
        <v>20</v>
      </c>
      <c r="F359" s="1">
        <v>257</v>
      </c>
      <c r="G359" s="5">
        <v>12.850000000000001</v>
      </c>
      <c r="H359" s="29">
        <f>VLOOKUP(MAIN_TABLE[[#This Row],[Product Code]],Prod_Master[[#All],[Product Code]:[PRICE]],4,)</f>
        <v>0.12</v>
      </c>
      <c r="I359" s="30">
        <f>VLOOKUP(MAIN_TABLE[[#This Row],[Product Code]],Prod_Master[[#All],[Product Code]:[PRICE]],5,)</f>
        <v>90</v>
      </c>
      <c r="J359" s="30">
        <f t="shared" si="7"/>
        <v>23130</v>
      </c>
      <c r="K359" s="30">
        <f>MAIN_TABLE[[#This Row],[Sales (Before Tax)]]-MAIN_TABLE[[#This Row],[Discount]]</f>
        <v>23117.15</v>
      </c>
      <c r="L359" s="31">
        <f>VLOOKUP(MAIN_TABLE[[#This Row],[Product Code]],Prod_Master[[#All],[Product Code]:[PRICE]],3,)</f>
        <v>4975</v>
      </c>
      <c r="M359" s="32" t="str">
        <f>VLOOKUP(MAIN_TABLE[[#This Row],[Product Code]],Prod_Master[[#All],[Product Code]:[PRICE]],2,)</f>
        <v>Soap</v>
      </c>
      <c r="N359" s="32" t="str">
        <f>IF(ISBLANK(MAIN_TABLE[[#This Row],[GST Number]]),"No GST Number Available",VLOOKUP(LEFT(MAIN_TABLE[[#This Row],[GST Number]],2)*1,Table1[],2,))</f>
        <v>TRIPURA</v>
      </c>
      <c r="O359" s="32">
        <f>IF(MAIN_TABLE[[#This Row],[Supplier State]]=MAIN_TABLE[[#This Row],[Destination State Name]],0,MAIN_TABLE[[#This Row],[Taxable Value]]*MAIN_TABLE[[#This Row],[GST Rate]])</f>
        <v>2774.058</v>
      </c>
      <c r="P359" s="32">
        <f>IF(MAIN_TABLE[[#This Row],[Supplier State]]&lt;&gt;MAIN_TABLE[[#This Row],[Destination State Name]],0,(MAIN_TABLE[[#This Row],[Taxable Value]]*MAIN_TABLE[[#This Row],[GST Rate]])/2)</f>
        <v>0</v>
      </c>
      <c r="Q359" s="32">
        <f>IF(MAIN_TABLE[[#This Row],[Supplier State]]&lt;&gt;MAIN_TABLE[[#This Row],[Destination State Name]],0,(MAIN_TABLE[[#This Row],[Taxable Value]]*MAIN_TABLE[[#This Row],[GST Rate]])/2)</f>
        <v>0</v>
      </c>
      <c r="R359" s="33">
        <f>SUM(MAIN_TABLE[[#This Row],[IGST]:[SGST]])</f>
        <v>2774.058</v>
      </c>
      <c r="S359" s="32" t="str">
        <f>IF(MAIN_TABLE[[#This Row],[Doc Type]]="Credit Note","Table 9A",IF(AND(MAIN_TABLE[[#This Row],[Doc Type]]="Invoice",MAIN_TABLE[[#This Row],[GST Number]]&lt;&gt;""),"Table 4A -B2B","Table 5A-B2C"))</f>
        <v>Table 9A</v>
      </c>
      <c r="T359" s="32" t="str">
        <f>IFERROR(VLOOKUP(MAIN_TABLE[[#This Row],[GST Number]],Backend!L:M,2,),"")</f>
        <v>Molex Systems</v>
      </c>
    </row>
    <row r="360" spans="1:20" x14ac:dyDescent="0.3">
      <c r="A360" s="18" t="s">
        <v>8</v>
      </c>
      <c r="B360" s="1" t="s">
        <v>124</v>
      </c>
      <c r="C360" s="2">
        <v>1210</v>
      </c>
      <c r="D360" s="3">
        <v>43988</v>
      </c>
      <c r="E360" s="4" t="s">
        <v>10</v>
      </c>
      <c r="F360" s="1">
        <v>1282</v>
      </c>
      <c r="G360" s="5">
        <v>64.100000000000009</v>
      </c>
      <c r="H360" s="29">
        <f>VLOOKUP(MAIN_TABLE[[#This Row],[Product Code]],Prod_Master[[#All],[Product Code]:[PRICE]],4,)</f>
        <v>0.12</v>
      </c>
      <c r="I360" s="30">
        <f>VLOOKUP(MAIN_TABLE[[#This Row],[Product Code]],Prod_Master[[#All],[Product Code]:[PRICE]],5,)</f>
        <v>120</v>
      </c>
      <c r="J360" s="30">
        <f t="shared" si="7"/>
        <v>153840</v>
      </c>
      <c r="K360" s="30">
        <f>MAIN_TABLE[[#This Row],[Sales (Before Tax)]]-MAIN_TABLE[[#This Row],[Discount]]</f>
        <v>153775.9</v>
      </c>
      <c r="L360" s="31">
        <f>VLOOKUP(MAIN_TABLE[[#This Row],[Product Code]],Prod_Master[[#All],[Product Code]:[PRICE]],3,)</f>
        <v>5524</v>
      </c>
      <c r="M360" s="32" t="str">
        <f>VLOOKUP(MAIN_TABLE[[#This Row],[Product Code]],Prod_Master[[#All],[Product Code]:[PRICE]],2,)</f>
        <v>Juice</v>
      </c>
      <c r="N360" s="32" t="str">
        <f>IF(ISBLANK(MAIN_TABLE[[#This Row],[GST Number]]),"No GST Number Available",VLOOKUP(LEFT(MAIN_TABLE[[#This Row],[GST Number]],2)*1,Table1[],2,))</f>
        <v>MADHYA PRADESH</v>
      </c>
      <c r="O360" s="32">
        <f>IF(MAIN_TABLE[[#This Row],[Supplier State]]=MAIN_TABLE[[#This Row],[Destination State Name]],0,MAIN_TABLE[[#This Row],[Taxable Value]]*MAIN_TABLE[[#This Row],[GST Rate]])</f>
        <v>18453.108</v>
      </c>
      <c r="P360" s="32">
        <f>IF(MAIN_TABLE[[#This Row],[Supplier State]]&lt;&gt;MAIN_TABLE[[#This Row],[Destination State Name]],0,(MAIN_TABLE[[#This Row],[Taxable Value]]*MAIN_TABLE[[#This Row],[GST Rate]])/2)</f>
        <v>0</v>
      </c>
      <c r="Q360" s="32">
        <f>IF(MAIN_TABLE[[#This Row],[Supplier State]]&lt;&gt;MAIN_TABLE[[#This Row],[Destination State Name]],0,(MAIN_TABLE[[#This Row],[Taxable Value]]*MAIN_TABLE[[#This Row],[GST Rate]])/2)</f>
        <v>0</v>
      </c>
      <c r="R360" s="33">
        <f>SUM(MAIN_TABLE[[#This Row],[IGST]:[SGST]])</f>
        <v>18453.108</v>
      </c>
      <c r="S36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60" s="32" t="str">
        <f>IFERROR(VLOOKUP(MAIN_TABLE[[#This Row],[GST Number]],Backend!L:M,2,),"")</f>
        <v>BHIWADI CYLINDER PVT LTD.</v>
      </c>
    </row>
    <row r="361" spans="1:20" x14ac:dyDescent="0.3">
      <c r="A361" s="18" t="s">
        <v>8</v>
      </c>
      <c r="B361" s="1" t="s">
        <v>125</v>
      </c>
      <c r="C361" s="2">
        <v>1008</v>
      </c>
      <c r="D361" s="3">
        <v>44051</v>
      </c>
      <c r="E361" s="4" t="s">
        <v>10</v>
      </c>
      <c r="F361" s="1">
        <v>1540</v>
      </c>
      <c r="G361" s="5">
        <v>77</v>
      </c>
      <c r="H361" s="29">
        <f>VLOOKUP(MAIN_TABLE[[#This Row],[Product Code]],Prod_Master[[#All],[Product Code]:[PRICE]],4,)</f>
        <v>0.12</v>
      </c>
      <c r="I361" s="30">
        <f>VLOOKUP(MAIN_TABLE[[#This Row],[Product Code]],Prod_Master[[#All],[Product Code]:[PRICE]],5,)</f>
        <v>90</v>
      </c>
      <c r="J361" s="30">
        <f t="shared" si="7"/>
        <v>138600</v>
      </c>
      <c r="K361" s="30">
        <f>MAIN_TABLE[[#This Row],[Sales (Before Tax)]]-MAIN_TABLE[[#This Row],[Discount]]</f>
        <v>138523</v>
      </c>
      <c r="L361" s="31">
        <f>VLOOKUP(MAIN_TABLE[[#This Row],[Product Code]],Prod_Master[[#All],[Product Code]:[PRICE]],3,)</f>
        <v>4975</v>
      </c>
      <c r="M361" s="32" t="str">
        <f>VLOOKUP(MAIN_TABLE[[#This Row],[Product Code]],Prod_Master[[#All],[Product Code]:[PRICE]],2,)</f>
        <v>Soap</v>
      </c>
      <c r="N361" s="32" t="str">
        <f>IF(ISBLANK(MAIN_TABLE[[#This Row],[GST Number]]),"No GST Number Available",VLOOKUP(LEFT(MAIN_TABLE[[#This Row],[GST Number]],2)*1,Table1[],2,))</f>
        <v>CHATTISGARH</v>
      </c>
      <c r="O361" s="32">
        <f>IF(MAIN_TABLE[[#This Row],[Supplier State]]=MAIN_TABLE[[#This Row],[Destination State Name]],0,MAIN_TABLE[[#This Row],[Taxable Value]]*MAIN_TABLE[[#This Row],[GST Rate]])</f>
        <v>16622.759999999998</v>
      </c>
      <c r="P361" s="32">
        <f>IF(MAIN_TABLE[[#This Row],[Supplier State]]&lt;&gt;MAIN_TABLE[[#This Row],[Destination State Name]],0,(MAIN_TABLE[[#This Row],[Taxable Value]]*MAIN_TABLE[[#This Row],[GST Rate]])/2)</f>
        <v>0</v>
      </c>
      <c r="Q361" s="32">
        <f>IF(MAIN_TABLE[[#This Row],[Supplier State]]&lt;&gt;MAIN_TABLE[[#This Row],[Destination State Name]],0,(MAIN_TABLE[[#This Row],[Taxable Value]]*MAIN_TABLE[[#This Row],[GST Rate]])/2)</f>
        <v>0</v>
      </c>
      <c r="R361" s="33">
        <f>SUM(MAIN_TABLE[[#This Row],[IGST]:[SGST]])</f>
        <v>16622.759999999998</v>
      </c>
      <c r="S36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61" s="32" t="str">
        <f>IFERROR(VLOOKUP(MAIN_TABLE[[#This Row],[GST Number]],Backend!L:M,2,),"")</f>
        <v>KARMA STEEL CO.</v>
      </c>
    </row>
    <row r="362" spans="1:20" x14ac:dyDescent="0.3">
      <c r="A362" s="18" t="s">
        <v>8</v>
      </c>
      <c r="B362" s="1" t="s">
        <v>247</v>
      </c>
      <c r="C362" s="2">
        <v>1004</v>
      </c>
      <c r="D362" s="3">
        <v>44146</v>
      </c>
      <c r="E362" s="4" t="s">
        <v>10</v>
      </c>
      <c r="F362" s="1">
        <v>490</v>
      </c>
      <c r="G362" s="5">
        <v>24.5</v>
      </c>
      <c r="H362" s="29">
        <f>VLOOKUP(MAIN_TABLE[[#This Row],[Product Code]],Prod_Master[[#All],[Product Code]:[PRICE]],4,)</f>
        <v>0.28000000000000003</v>
      </c>
      <c r="I362" s="30">
        <f>VLOOKUP(MAIN_TABLE[[#This Row],[Product Code]],Prod_Master[[#All],[Product Code]:[PRICE]],5,)</f>
        <v>80</v>
      </c>
      <c r="J362" s="30">
        <f t="shared" si="7"/>
        <v>39200</v>
      </c>
      <c r="K362" s="30">
        <f>MAIN_TABLE[[#This Row],[Sales (Before Tax)]]-MAIN_TABLE[[#This Row],[Discount]]</f>
        <v>39175.5</v>
      </c>
      <c r="L362" s="31">
        <f>VLOOKUP(MAIN_TABLE[[#This Row],[Product Code]],Prod_Master[[#All],[Product Code]:[PRICE]],3,)</f>
        <v>8462</v>
      </c>
      <c r="M362" s="32" t="str">
        <f>VLOOKUP(MAIN_TABLE[[#This Row],[Product Code]],Prod_Master[[#All],[Product Code]:[PRICE]],2,)</f>
        <v>Beverage</v>
      </c>
      <c r="N362" s="32" t="str">
        <f>IF(ISBLANK(MAIN_TABLE[[#This Row],[GST Number]]),"No GST Number Available",VLOOKUP(LEFT(MAIN_TABLE[[#This Row],[GST Number]],2)*1,Table1[],2,))</f>
        <v>DADRA AND NAGAR HAVELI AND DAMAN AND DIU (NEWLY MERGED UT)</v>
      </c>
      <c r="O362" s="32">
        <f>IF(MAIN_TABLE[[#This Row],[Supplier State]]=MAIN_TABLE[[#This Row],[Destination State Name]],0,MAIN_TABLE[[#This Row],[Taxable Value]]*MAIN_TABLE[[#This Row],[GST Rate]])</f>
        <v>10969.140000000001</v>
      </c>
      <c r="P362" s="32">
        <f>IF(MAIN_TABLE[[#This Row],[Supplier State]]&lt;&gt;MAIN_TABLE[[#This Row],[Destination State Name]],0,(MAIN_TABLE[[#This Row],[Taxable Value]]*MAIN_TABLE[[#This Row],[GST Rate]])/2)</f>
        <v>0</v>
      </c>
      <c r="Q362" s="32">
        <f>IF(MAIN_TABLE[[#This Row],[Supplier State]]&lt;&gt;MAIN_TABLE[[#This Row],[Destination State Name]],0,(MAIN_TABLE[[#This Row],[Taxable Value]]*MAIN_TABLE[[#This Row],[GST Rate]])/2)</f>
        <v>0</v>
      </c>
      <c r="R362" s="33">
        <f>SUM(MAIN_TABLE[[#This Row],[IGST]:[SGST]])</f>
        <v>10969.140000000001</v>
      </c>
      <c r="S36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62" s="32" t="str">
        <f>IFERROR(VLOOKUP(MAIN_TABLE[[#This Row],[GST Number]],Backend!L:M,2,),"")</f>
        <v>M/S CONSULTING ROOMS PRIVATE LIMITED</v>
      </c>
    </row>
    <row r="363" spans="1:20" x14ac:dyDescent="0.3">
      <c r="A363" s="18" t="s">
        <v>8</v>
      </c>
      <c r="B363" s="1" t="s">
        <v>126</v>
      </c>
      <c r="C363" s="2">
        <v>1310</v>
      </c>
      <c r="D363" s="3">
        <v>44177</v>
      </c>
      <c r="E363" s="4" t="s">
        <v>10</v>
      </c>
      <c r="F363" s="1">
        <v>1362</v>
      </c>
      <c r="G363" s="5">
        <v>68.100000000000009</v>
      </c>
      <c r="H363" s="29">
        <f>VLOOKUP(MAIN_TABLE[[#This Row],[Product Code]],Prod_Master[[#All],[Product Code]:[PRICE]],4,)</f>
        <v>0.12</v>
      </c>
      <c r="I363" s="30">
        <f>VLOOKUP(MAIN_TABLE[[#This Row],[Product Code]],Prod_Master[[#All],[Product Code]:[PRICE]],5,)</f>
        <v>140</v>
      </c>
      <c r="J363" s="30">
        <f t="shared" si="7"/>
        <v>190680</v>
      </c>
      <c r="K363" s="30">
        <f>MAIN_TABLE[[#This Row],[Sales (Before Tax)]]-MAIN_TABLE[[#This Row],[Discount]]</f>
        <v>190611.9</v>
      </c>
      <c r="L363" s="31">
        <f>VLOOKUP(MAIN_TABLE[[#This Row],[Product Code]],Prod_Master[[#All],[Product Code]:[PRICE]],3,)</f>
        <v>5632</v>
      </c>
      <c r="M363" s="32" t="str">
        <f>VLOOKUP(MAIN_TABLE[[#This Row],[Product Code]],Prod_Master[[#All],[Product Code]:[PRICE]],2,)</f>
        <v>Shampoo</v>
      </c>
      <c r="N363" s="32" t="str">
        <f>IF(ISBLANK(MAIN_TABLE[[#This Row],[GST Number]]),"No GST Number Available",VLOOKUP(LEFT(MAIN_TABLE[[#This Row],[GST Number]],2)*1,Table1[],2,))</f>
        <v>MADHYA PRADESH</v>
      </c>
      <c r="O363" s="32">
        <f>IF(MAIN_TABLE[[#This Row],[Supplier State]]=MAIN_TABLE[[#This Row],[Destination State Name]],0,MAIN_TABLE[[#This Row],[Taxable Value]]*MAIN_TABLE[[#This Row],[GST Rate]])</f>
        <v>22873.428</v>
      </c>
      <c r="P363" s="32">
        <f>IF(MAIN_TABLE[[#This Row],[Supplier State]]&lt;&gt;MAIN_TABLE[[#This Row],[Destination State Name]],0,(MAIN_TABLE[[#This Row],[Taxable Value]]*MAIN_TABLE[[#This Row],[GST Rate]])/2)</f>
        <v>0</v>
      </c>
      <c r="Q363" s="32">
        <f>IF(MAIN_TABLE[[#This Row],[Supplier State]]&lt;&gt;MAIN_TABLE[[#This Row],[Destination State Name]],0,(MAIN_TABLE[[#This Row],[Taxable Value]]*MAIN_TABLE[[#This Row],[GST Rate]])/2)</f>
        <v>0</v>
      </c>
      <c r="R363" s="33">
        <f>SUM(MAIN_TABLE[[#This Row],[IGST]:[SGST]])</f>
        <v>22873.428</v>
      </c>
      <c r="S36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63" s="32" t="str">
        <f>IFERROR(VLOOKUP(MAIN_TABLE[[#This Row],[GST Number]],Backend!L:M,2,),"")</f>
        <v>VAULTER ENGINEERING SERVICES PRIVATE LIMITED</v>
      </c>
    </row>
    <row r="364" spans="1:20" x14ac:dyDescent="0.3">
      <c r="A364" s="18" t="s">
        <v>8</v>
      </c>
      <c r="B364" s="1" t="s">
        <v>127</v>
      </c>
      <c r="C364" s="2">
        <v>1001</v>
      </c>
      <c r="D364" s="3">
        <v>43893</v>
      </c>
      <c r="E364" s="4" t="s">
        <v>10</v>
      </c>
      <c r="F364" s="1">
        <v>2501</v>
      </c>
      <c r="G364" s="5">
        <v>125.05000000000001</v>
      </c>
      <c r="H364" s="29">
        <f>VLOOKUP(MAIN_TABLE[[#This Row],[Product Code]],Prod_Master[[#All],[Product Code]:[PRICE]],4,)</f>
        <v>0.12</v>
      </c>
      <c r="I364" s="30">
        <f>VLOOKUP(MAIN_TABLE[[#This Row],[Product Code]],Prod_Master[[#All],[Product Code]:[PRICE]],5,)</f>
        <v>45</v>
      </c>
      <c r="J364" s="30">
        <f t="shared" si="7"/>
        <v>112545</v>
      </c>
      <c r="K364" s="30">
        <f>MAIN_TABLE[[#This Row],[Sales (Before Tax)]]-MAIN_TABLE[[#This Row],[Discount]]</f>
        <v>112419.95</v>
      </c>
      <c r="L364" s="31">
        <f>VLOOKUP(MAIN_TABLE[[#This Row],[Product Code]],Prod_Master[[#All],[Product Code]:[PRICE]],3,)</f>
        <v>5542</v>
      </c>
      <c r="M364" s="32" t="str">
        <f>VLOOKUP(MAIN_TABLE[[#This Row],[Product Code]],Prod_Master[[#All],[Product Code]:[PRICE]],2,)</f>
        <v>Oil</v>
      </c>
      <c r="N364" s="32" t="str">
        <f>IF(ISBLANK(MAIN_TABLE[[#This Row],[GST Number]]),"No GST Number Available",VLOOKUP(LEFT(MAIN_TABLE[[#This Row],[GST Number]],2)*1,Table1[],2,))</f>
        <v>ANDHRA PRADESH(BEFORE DIVISION)</v>
      </c>
      <c r="O364" s="32">
        <f>IF(MAIN_TABLE[[#This Row],[Supplier State]]=MAIN_TABLE[[#This Row],[Destination State Name]],0,MAIN_TABLE[[#This Row],[Taxable Value]]*MAIN_TABLE[[#This Row],[GST Rate]])</f>
        <v>13490.393999999998</v>
      </c>
      <c r="P364" s="32">
        <f>IF(MAIN_TABLE[[#This Row],[Supplier State]]&lt;&gt;MAIN_TABLE[[#This Row],[Destination State Name]],0,(MAIN_TABLE[[#This Row],[Taxable Value]]*MAIN_TABLE[[#This Row],[GST Rate]])/2)</f>
        <v>0</v>
      </c>
      <c r="Q364" s="32">
        <f>IF(MAIN_TABLE[[#This Row],[Supplier State]]&lt;&gt;MAIN_TABLE[[#This Row],[Destination State Name]],0,(MAIN_TABLE[[#This Row],[Taxable Value]]*MAIN_TABLE[[#This Row],[GST Rate]])/2)</f>
        <v>0</v>
      </c>
      <c r="R364" s="33">
        <f>SUM(MAIN_TABLE[[#This Row],[IGST]:[SGST]])</f>
        <v>13490.393999999998</v>
      </c>
      <c r="S36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64" s="32" t="str">
        <f>IFERROR(VLOOKUP(MAIN_TABLE[[#This Row],[GST Number]],Backend!L:M,2,),"")</f>
        <v>DANISH ART</v>
      </c>
    </row>
    <row r="365" spans="1:20" x14ac:dyDescent="0.3">
      <c r="A365" s="18" t="s">
        <v>8</v>
      </c>
      <c r="B365" s="1" t="s">
        <v>128</v>
      </c>
      <c r="C365" s="2">
        <v>1008</v>
      </c>
      <c r="D365" s="3">
        <v>43988</v>
      </c>
      <c r="E365" s="4" t="s">
        <v>10</v>
      </c>
      <c r="F365" s="1">
        <v>708</v>
      </c>
      <c r="G365" s="5">
        <v>35.4</v>
      </c>
      <c r="H365" s="29">
        <f>VLOOKUP(MAIN_TABLE[[#This Row],[Product Code]],Prod_Master[[#All],[Product Code]:[PRICE]],4,)</f>
        <v>0.12</v>
      </c>
      <c r="I365" s="30">
        <f>VLOOKUP(MAIN_TABLE[[#This Row],[Product Code]],Prod_Master[[#All],[Product Code]:[PRICE]],5,)</f>
        <v>90</v>
      </c>
      <c r="J365" s="30">
        <f t="shared" si="7"/>
        <v>63720</v>
      </c>
      <c r="K365" s="30">
        <f>MAIN_TABLE[[#This Row],[Sales (Before Tax)]]-MAIN_TABLE[[#This Row],[Discount]]</f>
        <v>63684.6</v>
      </c>
      <c r="L365" s="31">
        <f>VLOOKUP(MAIN_TABLE[[#This Row],[Product Code]],Prod_Master[[#All],[Product Code]:[PRICE]],3,)</f>
        <v>4975</v>
      </c>
      <c r="M365" s="32" t="str">
        <f>VLOOKUP(MAIN_TABLE[[#This Row],[Product Code]],Prod_Master[[#All],[Product Code]:[PRICE]],2,)</f>
        <v>Soap</v>
      </c>
      <c r="N365" s="32" t="str">
        <f>IF(ISBLANK(MAIN_TABLE[[#This Row],[GST Number]]),"No GST Number Available",VLOOKUP(LEFT(MAIN_TABLE[[#This Row],[GST Number]],2)*1,Table1[],2,))</f>
        <v>ASSAM</v>
      </c>
      <c r="O365" s="32">
        <f>IF(MAIN_TABLE[[#This Row],[Supplier State]]=MAIN_TABLE[[#This Row],[Destination State Name]],0,MAIN_TABLE[[#This Row],[Taxable Value]]*MAIN_TABLE[[#This Row],[GST Rate]])</f>
        <v>7642.1519999999991</v>
      </c>
      <c r="P365" s="32">
        <f>IF(MAIN_TABLE[[#This Row],[Supplier State]]&lt;&gt;MAIN_TABLE[[#This Row],[Destination State Name]],0,(MAIN_TABLE[[#This Row],[Taxable Value]]*MAIN_TABLE[[#This Row],[GST Rate]])/2)</f>
        <v>0</v>
      </c>
      <c r="Q365" s="32">
        <f>IF(MAIN_TABLE[[#This Row],[Supplier State]]&lt;&gt;MAIN_TABLE[[#This Row],[Destination State Name]],0,(MAIN_TABLE[[#This Row],[Taxable Value]]*MAIN_TABLE[[#This Row],[GST Rate]])/2)</f>
        <v>0</v>
      </c>
      <c r="R365" s="33">
        <f>SUM(MAIN_TABLE[[#This Row],[IGST]:[SGST]])</f>
        <v>7642.1519999999991</v>
      </c>
      <c r="S36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65" s="32" t="str">
        <f>IFERROR(VLOOKUP(MAIN_TABLE[[#This Row],[GST Number]],Backend!L:M,2,),"")</f>
        <v>KIRAT INTERNATIONAL</v>
      </c>
    </row>
    <row r="366" spans="1:20" x14ac:dyDescent="0.3">
      <c r="A366" s="18" t="s">
        <v>8</v>
      </c>
      <c r="B366" s="1" t="s">
        <v>129</v>
      </c>
      <c r="C366" s="2">
        <v>1008</v>
      </c>
      <c r="D366" s="3">
        <v>44019</v>
      </c>
      <c r="E366" s="4" t="s">
        <v>10</v>
      </c>
      <c r="F366" s="1">
        <v>645</v>
      </c>
      <c r="G366" s="5">
        <v>32.25</v>
      </c>
      <c r="H366" s="29">
        <f>VLOOKUP(MAIN_TABLE[[#This Row],[Product Code]],Prod_Master[[#All],[Product Code]:[PRICE]],4,)</f>
        <v>0.12</v>
      </c>
      <c r="I366" s="30">
        <f>VLOOKUP(MAIN_TABLE[[#This Row],[Product Code]],Prod_Master[[#All],[Product Code]:[PRICE]],5,)</f>
        <v>90</v>
      </c>
      <c r="J366" s="30">
        <f t="shared" si="7"/>
        <v>58050</v>
      </c>
      <c r="K366" s="30">
        <f>MAIN_TABLE[[#This Row],[Sales (Before Tax)]]-MAIN_TABLE[[#This Row],[Discount]]</f>
        <v>58017.75</v>
      </c>
      <c r="L366" s="31">
        <f>VLOOKUP(MAIN_TABLE[[#This Row],[Product Code]],Prod_Master[[#All],[Product Code]:[PRICE]],3,)</f>
        <v>4975</v>
      </c>
      <c r="M366" s="32" t="str">
        <f>VLOOKUP(MAIN_TABLE[[#This Row],[Product Code]],Prod_Master[[#All],[Product Code]:[PRICE]],2,)</f>
        <v>Soap</v>
      </c>
      <c r="N366" s="32" t="str">
        <f>IF(ISBLANK(MAIN_TABLE[[#This Row],[GST Number]]),"No GST Number Available",VLOOKUP(LEFT(MAIN_TABLE[[#This Row],[GST Number]],2)*1,Table1[],2,))</f>
        <v>TRIPURA</v>
      </c>
      <c r="O366" s="32">
        <f>IF(MAIN_TABLE[[#This Row],[Supplier State]]=MAIN_TABLE[[#This Row],[Destination State Name]],0,MAIN_TABLE[[#This Row],[Taxable Value]]*MAIN_TABLE[[#This Row],[GST Rate]])</f>
        <v>6962.13</v>
      </c>
      <c r="P366" s="32">
        <f>IF(MAIN_TABLE[[#This Row],[Supplier State]]&lt;&gt;MAIN_TABLE[[#This Row],[Destination State Name]],0,(MAIN_TABLE[[#This Row],[Taxable Value]]*MAIN_TABLE[[#This Row],[GST Rate]])/2)</f>
        <v>0</v>
      </c>
      <c r="Q366" s="32">
        <f>IF(MAIN_TABLE[[#This Row],[Supplier State]]&lt;&gt;MAIN_TABLE[[#This Row],[Destination State Name]],0,(MAIN_TABLE[[#This Row],[Taxable Value]]*MAIN_TABLE[[#This Row],[GST Rate]])/2)</f>
        <v>0</v>
      </c>
      <c r="R366" s="33">
        <f>SUM(MAIN_TABLE[[#This Row],[IGST]:[SGST]])</f>
        <v>6962.13</v>
      </c>
      <c r="S36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66" s="32" t="str">
        <f>IFERROR(VLOOKUP(MAIN_TABLE[[#This Row],[GST Number]],Backend!L:M,2,),"")</f>
        <v>SOFTLINE COMPUTERS</v>
      </c>
    </row>
    <row r="367" spans="1:20" x14ac:dyDescent="0.3">
      <c r="A367" s="18" t="s">
        <v>8</v>
      </c>
      <c r="B367" s="1" t="s">
        <v>130</v>
      </c>
      <c r="C367" s="2">
        <v>1001</v>
      </c>
      <c r="D367" s="3">
        <v>44051</v>
      </c>
      <c r="E367" s="4" t="s">
        <v>10</v>
      </c>
      <c r="F367" s="1">
        <v>1562</v>
      </c>
      <c r="G367" s="5">
        <v>78.100000000000009</v>
      </c>
      <c r="H367" s="29">
        <f>VLOOKUP(MAIN_TABLE[[#This Row],[Product Code]],Prod_Master[[#All],[Product Code]:[PRICE]],4,)</f>
        <v>0.12</v>
      </c>
      <c r="I367" s="30">
        <f>VLOOKUP(MAIN_TABLE[[#This Row],[Product Code]],Prod_Master[[#All],[Product Code]:[PRICE]],5,)</f>
        <v>45</v>
      </c>
      <c r="J367" s="30">
        <f t="shared" si="7"/>
        <v>70290</v>
      </c>
      <c r="K367" s="30">
        <f>MAIN_TABLE[[#This Row],[Sales (Before Tax)]]-MAIN_TABLE[[#This Row],[Discount]]</f>
        <v>70211.899999999994</v>
      </c>
      <c r="L367" s="31">
        <f>VLOOKUP(MAIN_TABLE[[#This Row],[Product Code]],Prod_Master[[#All],[Product Code]:[PRICE]],3,)</f>
        <v>5542</v>
      </c>
      <c r="M367" s="32" t="str">
        <f>VLOOKUP(MAIN_TABLE[[#This Row],[Product Code]],Prod_Master[[#All],[Product Code]:[PRICE]],2,)</f>
        <v>Oil</v>
      </c>
      <c r="N367" s="32" t="str">
        <f>IF(ISBLANK(MAIN_TABLE[[#This Row],[GST Number]]),"No GST Number Available",VLOOKUP(LEFT(MAIN_TABLE[[#This Row],[GST Number]],2)*1,Table1[],2,))</f>
        <v>ARUNACHAL PRADESH</v>
      </c>
      <c r="O367" s="32">
        <f>IF(MAIN_TABLE[[#This Row],[Supplier State]]=MAIN_TABLE[[#This Row],[Destination State Name]],0,MAIN_TABLE[[#This Row],[Taxable Value]]*MAIN_TABLE[[#This Row],[GST Rate]])</f>
        <v>8425.4279999999999</v>
      </c>
      <c r="P367" s="32">
        <f>IF(MAIN_TABLE[[#This Row],[Supplier State]]&lt;&gt;MAIN_TABLE[[#This Row],[Destination State Name]],0,(MAIN_TABLE[[#This Row],[Taxable Value]]*MAIN_TABLE[[#This Row],[GST Rate]])/2)</f>
        <v>0</v>
      </c>
      <c r="Q367" s="32">
        <f>IF(MAIN_TABLE[[#This Row],[Supplier State]]&lt;&gt;MAIN_TABLE[[#This Row],[Destination State Name]],0,(MAIN_TABLE[[#This Row],[Taxable Value]]*MAIN_TABLE[[#This Row],[GST Rate]])/2)</f>
        <v>0</v>
      </c>
      <c r="R367" s="33">
        <f>SUM(MAIN_TABLE[[#This Row],[IGST]:[SGST]])</f>
        <v>8425.4279999999999</v>
      </c>
      <c r="S36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67" s="32" t="str">
        <f>IFERROR(VLOOKUP(MAIN_TABLE[[#This Row],[GST Number]],Backend!L:M,2,),"")</f>
        <v>GREEN MOBILES</v>
      </c>
    </row>
    <row r="368" spans="1:20" x14ac:dyDescent="0.3">
      <c r="A368" s="18" t="s">
        <v>8</v>
      </c>
      <c r="B368" s="1" t="s">
        <v>131</v>
      </c>
      <c r="C368" s="2">
        <v>1008</v>
      </c>
      <c r="D368" s="3">
        <v>44083</v>
      </c>
      <c r="E368" s="4" t="s">
        <v>10</v>
      </c>
      <c r="F368" s="1">
        <v>1283</v>
      </c>
      <c r="G368" s="5">
        <v>64.150000000000006</v>
      </c>
      <c r="H368" s="29">
        <f>VLOOKUP(MAIN_TABLE[[#This Row],[Product Code]],Prod_Master[[#All],[Product Code]:[PRICE]],4,)</f>
        <v>0.12</v>
      </c>
      <c r="I368" s="30">
        <f>VLOOKUP(MAIN_TABLE[[#This Row],[Product Code]],Prod_Master[[#All],[Product Code]:[PRICE]],5,)</f>
        <v>90</v>
      </c>
      <c r="J368" s="30">
        <f t="shared" si="7"/>
        <v>115470</v>
      </c>
      <c r="K368" s="30">
        <f>MAIN_TABLE[[#This Row],[Sales (Before Tax)]]-MAIN_TABLE[[#This Row],[Discount]]</f>
        <v>115405.85</v>
      </c>
      <c r="L368" s="31">
        <f>VLOOKUP(MAIN_TABLE[[#This Row],[Product Code]],Prod_Master[[#All],[Product Code]:[PRICE]],3,)</f>
        <v>4975</v>
      </c>
      <c r="M368" s="32" t="str">
        <f>VLOOKUP(MAIN_TABLE[[#This Row],[Product Code]],Prod_Master[[#All],[Product Code]:[PRICE]],2,)</f>
        <v>Soap</v>
      </c>
      <c r="N368" s="32" t="str">
        <f>IF(ISBLANK(MAIN_TABLE[[#This Row],[GST Number]]),"No GST Number Available",VLOOKUP(LEFT(MAIN_TABLE[[#This Row],[GST Number]],2)*1,Table1[],2,))</f>
        <v>JHARKHAND</v>
      </c>
      <c r="O368" s="32">
        <f>IF(MAIN_TABLE[[#This Row],[Supplier State]]=MAIN_TABLE[[#This Row],[Destination State Name]],0,MAIN_TABLE[[#This Row],[Taxable Value]]*MAIN_TABLE[[#This Row],[GST Rate]])</f>
        <v>13848.701999999999</v>
      </c>
      <c r="P368" s="32">
        <f>IF(MAIN_TABLE[[#This Row],[Supplier State]]&lt;&gt;MAIN_TABLE[[#This Row],[Destination State Name]],0,(MAIN_TABLE[[#This Row],[Taxable Value]]*MAIN_TABLE[[#This Row],[GST Rate]])/2)</f>
        <v>0</v>
      </c>
      <c r="Q368" s="32">
        <f>IF(MAIN_TABLE[[#This Row],[Supplier State]]&lt;&gt;MAIN_TABLE[[#This Row],[Destination State Name]],0,(MAIN_TABLE[[#This Row],[Taxable Value]]*MAIN_TABLE[[#This Row],[GST Rate]])/2)</f>
        <v>0</v>
      </c>
      <c r="R368" s="33">
        <f>SUM(MAIN_TABLE[[#This Row],[IGST]:[SGST]])</f>
        <v>13848.701999999999</v>
      </c>
      <c r="S36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68" s="32" t="str">
        <f>IFERROR(VLOOKUP(MAIN_TABLE[[#This Row],[GST Number]],Backend!L:M,2,),"")</f>
        <v>SAFE ENERGY &amp; SERVICES</v>
      </c>
    </row>
    <row r="369" spans="1:20" x14ac:dyDescent="0.3">
      <c r="A369" s="18" t="s">
        <v>8</v>
      </c>
      <c r="B369" s="1" t="s">
        <v>132</v>
      </c>
      <c r="C369" s="2">
        <v>1210</v>
      </c>
      <c r="D369" s="3">
        <v>44177</v>
      </c>
      <c r="E369" s="4" t="s">
        <v>10</v>
      </c>
      <c r="F369" s="1">
        <v>711</v>
      </c>
      <c r="G369" s="5">
        <v>35.550000000000004</v>
      </c>
      <c r="H369" s="29">
        <f>VLOOKUP(MAIN_TABLE[[#This Row],[Product Code]],Prod_Master[[#All],[Product Code]:[PRICE]],4,)</f>
        <v>0.12</v>
      </c>
      <c r="I369" s="30">
        <f>VLOOKUP(MAIN_TABLE[[#This Row],[Product Code]],Prod_Master[[#All],[Product Code]:[PRICE]],5,)</f>
        <v>120</v>
      </c>
      <c r="J369" s="30">
        <f t="shared" si="7"/>
        <v>85320</v>
      </c>
      <c r="K369" s="30">
        <f>MAIN_TABLE[[#This Row],[Sales (Before Tax)]]-MAIN_TABLE[[#This Row],[Discount]]</f>
        <v>85284.45</v>
      </c>
      <c r="L369" s="31">
        <f>VLOOKUP(MAIN_TABLE[[#This Row],[Product Code]],Prod_Master[[#All],[Product Code]:[PRICE]],3,)</f>
        <v>5524</v>
      </c>
      <c r="M369" s="32" t="str">
        <f>VLOOKUP(MAIN_TABLE[[#This Row],[Product Code]],Prod_Master[[#All],[Product Code]:[PRICE]],2,)</f>
        <v>Juice</v>
      </c>
      <c r="N369" s="32" t="str">
        <f>IF(ISBLANK(MAIN_TABLE[[#This Row],[GST Number]]),"No GST Number Available",VLOOKUP(LEFT(MAIN_TABLE[[#This Row],[GST Number]],2)*1,Table1[],2,))</f>
        <v>ODISHA</v>
      </c>
      <c r="O369" s="32">
        <f>IF(MAIN_TABLE[[#This Row],[Supplier State]]=MAIN_TABLE[[#This Row],[Destination State Name]],0,MAIN_TABLE[[#This Row],[Taxable Value]]*MAIN_TABLE[[#This Row],[GST Rate]])</f>
        <v>10234.134</v>
      </c>
      <c r="P369" s="32">
        <f>IF(MAIN_TABLE[[#This Row],[Supplier State]]&lt;&gt;MAIN_TABLE[[#This Row],[Destination State Name]],0,(MAIN_TABLE[[#This Row],[Taxable Value]]*MAIN_TABLE[[#This Row],[GST Rate]])/2)</f>
        <v>0</v>
      </c>
      <c r="Q369" s="32">
        <f>IF(MAIN_TABLE[[#This Row],[Supplier State]]&lt;&gt;MAIN_TABLE[[#This Row],[Destination State Name]],0,(MAIN_TABLE[[#This Row],[Taxable Value]]*MAIN_TABLE[[#This Row],[GST Rate]])/2)</f>
        <v>0</v>
      </c>
      <c r="R369" s="33">
        <f>SUM(MAIN_TABLE[[#This Row],[IGST]:[SGST]])</f>
        <v>10234.134</v>
      </c>
      <c r="S36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69" s="32" t="str">
        <f>IFERROR(VLOOKUP(MAIN_TABLE[[#This Row],[GST Number]],Backend!L:M,2,),"")</f>
        <v>EVON ELECTRONICS</v>
      </c>
    </row>
    <row r="370" spans="1:20" x14ac:dyDescent="0.3">
      <c r="A370" s="18" t="s">
        <v>8</v>
      </c>
      <c r="B370" s="1" t="s">
        <v>133</v>
      </c>
      <c r="C370" s="2">
        <v>1004</v>
      </c>
      <c r="D370" s="3">
        <v>43893</v>
      </c>
      <c r="E370" s="4" t="s">
        <v>10</v>
      </c>
      <c r="F370" s="1">
        <v>1114</v>
      </c>
      <c r="G370" s="5">
        <v>55.7</v>
      </c>
      <c r="H370" s="29">
        <f>VLOOKUP(MAIN_TABLE[[#This Row],[Product Code]],Prod_Master[[#All],[Product Code]:[PRICE]],4,)</f>
        <v>0.28000000000000003</v>
      </c>
      <c r="I370" s="30">
        <f>VLOOKUP(MAIN_TABLE[[#This Row],[Product Code]],Prod_Master[[#All],[Product Code]:[PRICE]],5,)</f>
        <v>80</v>
      </c>
      <c r="J370" s="30">
        <f t="shared" si="7"/>
        <v>89120</v>
      </c>
      <c r="K370" s="30">
        <f>MAIN_TABLE[[#This Row],[Sales (Before Tax)]]-MAIN_TABLE[[#This Row],[Discount]]</f>
        <v>89064.3</v>
      </c>
      <c r="L370" s="31">
        <f>VLOOKUP(MAIN_TABLE[[#This Row],[Product Code]],Prod_Master[[#All],[Product Code]:[PRICE]],3,)</f>
        <v>8462</v>
      </c>
      <c r="M370" s="32" t="str">
        <f>VLOOKUP(MAIN_TABLE[[#This Row],[Product Code]],Prod_Master[[#All],[Product Code]:[PRICE]],2,)</f>
        <v>Beverage</v>
      </c>
      <c r="N370" s="32" t="str">
        <f>IF(ISBLANK(MAIN_TABLE[[#This Row],[GST Number]]),"No GST Number Available",VLOOKUP(LEFT(MAIN_TABLE[[#This Row],[GST Number]],2)*1,Table1[],2,))</f>
        <v>MANIPUR</v>
      </c>
      <c r="O370" s="32">
        <f>IF(MAIN_TABLE[[#This Row],[Supplier State]]=MAIN_TABLE[[#This Row],[Destination State Name]],0,MAIN_TABLE[[#This Row],[Taxable Value]]*MAIN_TABLE[[#This Row],[GST Rate]])</f>
        <v>24938.004000000004</v>
      </c>
      <c r="P370" s="32">
        <f>IF(MAIN_TABLE[[#This Row],[Supplier State]]&lt;&gt;MAIN_TABLE[[#This Row],[Destination State Name]],0,(MAIN_TABLE[[#This Row],[Taxable Value]]*MAIN_TABLE[[#This Row],[GST Rate]])/2)</f>
        <v>0</v>
      </c>
      <c r="Q370" s="32">
        <f>IF(MAIN_TABLE[[#This Row],[Supplier State]]&lt;&gt;MAIN_TABLE[[#This Row],[Destination State Name]],0,(MAIN_TABLE[[#This Row],[Taxable Value]]*MAIN_TABLE[[#This Row],[GST Rate]])/2)</f>
        <v>0</v>
      </c>
      <c r="R370" s="33">
        <f>SUM(MAIN_TABLE[[#This Row],[IGST]:[SGST]])</f>
        <v>24938.004000000004</v>
      </c>
      <c r="S37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70" s="32" t="str">
        <f>IFERROR(VLOOKUP(MAIN_TABLE[[#This Row],[GST Number]],Backend!L:M,2,),"")</f>
        <v>SHYAM AND CO.(SALES)</v>
      </c>
    </row>
    <row r="371" spans="1:20" x14ac:dyDescent="0.3">
      <c r="A371" s="18" t="s">
        <v>8</v>
      </c>
      <c r="B371" s="1" t="s">
        <v>134</v>
      </c>
      <c r="C371" s="2">
        <v>1310</v>
      </c>
      <c r="D371" s="3">
        <v>43925</v>
      </c>
      <c r="E371" s="4" t="s">
        <v>10</v>
      </c>
      <c r="F371" s="1">
        <v>1259</v>
      </c>
      <c r="G371" s="5">
        <v>62.95</v>
      </c>
      <c r="H371" s="29">
        <f>VLOOKUP(MAIN_TABLE[[#This Row],[Product Code]],Prod_Master[[#All],[Product Code]:[PRICE]],4,)</f>
        <v>0.12</v>
      </c>
      <c r="I371" s="30">
        <f>VLOOKUP(MAIN_TABLE[[#This Row],[Product Code]],Prod_Master[[#All],[Product Code]:[PRICE]],5,)</f>
        <v>140</v>
      </c>
      <c r="J371" s="30">
        <f t="shared" si="7"/>
        <v>176260</v>
      </c>
      <c r="K371" s="30">
        <f>MAIN_TABLE[[#This Row],[Sales (Before Tax)]]-MAIN_TABLE[[#This Row],[Discount]]</f>
        <v>176197.05</v>
      </c>
      <c r="L371" s="31">
        <f>VLOOKUP(MAIN_TABLE[[#This Row],[Product Code]],Prod_Master[[#All],[Product Code]:[PRICE]],3,)</f>
        <v>5632</v>
      </c>
      <c r="M371" s="32" t="str">
        <f>VLOOKUP(MAIN_TABLE[[#This Row],[Product Code]],Prod_Master[[#All],[Product Code]:[PRICE]],2,)</f>
        <v>Shampoo</v>
      </c>
      <c r="N371" s="32" t="str">
        <f>IF(ISBLANK(MAIN_TABLE[[#This Row],[GST Number]]),"No GST Number Available",VLOOKUP(LEFT(MAIN_TABLE[[#This Row],[GST Number]],2)*1,Table1[],2,))</f>
        <v>MADHYA PRADESH</v>
      </c>
      <c r="O371" s="32">
        <f>IF(MAIN_TABLE[[#This Row],[Supplier State]]=MAIN_TABLE[[#This Row],[Destination State Name]],0,MAIN_TABLE[[#This Row],[Taxable Value]]*MAIN_TABLE[[#This Row],[GST Rate]])</f>
        <v>21143.645999999997</v>
      </c>
      <c r="P371" s="32">
        <f>IF(MAIN_TABLE[[#This Row],[Supplier State]]&lt;&gt;MAIN_TABLE[[#This Row],[Destination State Name]],0,(MAIN_TABLE[[#This Row],[Taxable Value]]*MAIN_TABLE[[#This Row],[GST Rate]])/2)</f>
        <v>0</v>
      </c>
      <c r="Q371" s="32">
        <f>IF(MAIN_TABLE[[#This Row],[Supplier State]]&lt;&gt;MAIN_TABLE[[#This Row],[Destination State Name]],0,(MAIN_TABLE[[#This Row],[Taxable Value]]*MAIN_TABLE[[#This Row],[GST Rate]])/2)</f>
        <v>0</v>
      </c>
      <c r="R371" s="33">
        <f>SUM(MAIN_TABLE[[#This Row],[IGST]:[SGST]])</f>
        <v>21143.645999999997</v>
      </c>
      <c r="S37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71" s="32" t="str">
        <f>IFERROR(VLOOKUP(MAIN_TABLE[[#This Row],[GST Number]],Backend!L:M,2,),"")</f>
        <v>Xiting Retail Networks</v>
      </c>
    </row>
    <row r="372" spans="1:20" x14ac:dyDescent="0.3">
      <c r="A372" s="18" t="s">
        <v>8</v>
      </c>
      <c r="B372" s="1" t="s">
        <v>135</v>
      </c>
      <c r="C372" s="2">
        <v>1004</v>
      </c>
      <c r="D372" s="3">
        <v>43956</v>
      </c>
      <c r="E372" s="4" t="s">
        <v>10</v>
      </c>
      <c r="F372" s="1">
        <v>1095</v>
      </c>
      <c r="G372" s="5">
        <v>54.75</v>
      </c>
      <c r="H372" s="29">
        <f>VLOOKUP(MAIN_TABLE[[#This Row],[Product Code]],Prod_Master[[#All],[Product Code]:[PRICE]],4,)</f>
        <v>0.28000000000000003</v>
      </c>
      <c r="I372" s="30">
        <f>VLOOKUP(MAIN_TABLE[[#This Row],[Product Code]],Prod_Master[[#All],[Product Code]:[PRICE]],5,)</f>
        <v>80</v>
      </c>
      <c r="J372" s="30">
        <f t="shared" si="7"/>
        <v>87600</v>
      </c>
      <c r="K372" s="30">
        <f>MAIN_TABLE[[#This Row],[Sales (Before Tax)]]-MAIN_TABLE[[#This Row],[Discount]]</f>
        <v>87545.25</v>
      </c>
      <c r="L372" s="31">
        <f>VLOOKUP(MAIN_TABLE[[#This Row],[Product Code]],Prod_Master[[#All],[Product Code]:[PRICE]],3,)</f>
        <v>8462</v>
      </c>
      <c r="M372" s="32" t="str">
        <f>VLOOKUP(MAIN_TABLE[[#This Row],[Product Code]],Prod_Master[[#All],[Product Code]:[PRICE]],2,)</f>
        <v>Beverage</v>
      </c>
      <c r="N372" s="32" t="str">
        <f>IF(ISBLANK(MAIN_TABLE[[#This Row],[GST Number]]),"No GST Number Available",VLOOKUP(LEFT(MAIN_TABLE[[#This Row],[GST Number]],2)*1,Table1[],2,))</f>
        <v>NAGALAND</v>
      </c>
      <c r="O372" s="32">
        <f>IF(MAIN_TABLE[[#This Row],[Supplier State]]=MAIN_TABLE[[#This Row],[Destination State Name]],0,MAIN_TABLE[[#This Row],[Taxable Value]]*MAIN_TABLE[[#This Row],[GST Rate]])</f>
        <v>24512.670000000002</v>
      </c>
      <c r="P372" s="32">
        <f>IF(MAIN_TABLE[[#This Row],[Supplier State]]&lt;&gt;MAIN_TABLE[[#This Row],[Destination State Name]],0,(MAIN_TABLE[[#This Row],[Taxable Value]]*MAIN_TABLE[[#This Row],[GST Rate]])/2)</f>
        <v>0</v>
      </c>
      <c r="Q372" s="32">
        <f>IF(MAIN_TABLE[[#This Row],[Supplier State]]&lt;&gt;MAIN_TABLE[[#This Row],[Destination State Name]],0,(MAIN_TABLE[[#This Row],[Taxable Value]]*MAIN_TABLE[[#This Row],[GST Rate]])/2)</f>
        <v>0</v>
      </c>
      <c r="R372" s="33">
        <f>SUM(MAIN_TABLE[[#This Row],[IGST]:[SGST]])</f>
        <v>24512.670000000002</v>
      </c>
      <c r="S37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72" s="32" t="str">
        <f>IFERROR(VLOOKUP(MAIN_TABLE[[#This Row],[GST Number]],Backend!L:M,2,),"")</f>
        <v>CLOUDTAIL INDIA PVT LTD</v>
      </c>
    </row>
    <row r="373" spans="1:20" x14ac:dyDescent="0.3">
      <c r="A373" s="18" t="s">
        <v>8</v>
      </c>
      <c r="B373" s="1" t="s">
        <v>136</v>
      </c>
      <c r="C373" s="2">
        <v>1210</v>
      </c>
      <c r="D373" s="3">
        <v>43988</v>
      </c>
      <c r="E373" s="4" t="s">
        <v>10</v>
      </c>
      <c r="F373" s="1">
        <v>1366</v>
      </c>
      <c r="G373" s="5">
        <v>68.3</v>
      </c>
      <c r="H373" s="29">
        <f>VLOOKUP(MAIN_TABLE[[#This Row],[Product Code]],Prod_Master[[#All],[Product Code]:[PRICE]],4,)</f>
        <v>0.12</v>
      </c>
      <c r="I373" s="30">
        <f>VLOOKUP(MAIN_TABLE[[#This Row],[Product Code]],Prod_Master[[#All],[Product Code]:[PRICE]],5,)</f>
        <v>120</v>
      </c>
      <c r="J373" s="30">
        <f t="shared" si="7"/>
        <v>163920</v>
      </c>
      <c r="K373" s="30">
        <f>MAIN_TABLE[[#This Row],[Sales (Before Tax)]]-MAIN_TABLE[[#This Row],[Discount]]</f>
        <v>163851.70000000001</v>
      </c>
      <c r="L373" s="31">
        <f>VLOOKUP(MAIN_TABLE[[#This Row],[Product Code]],Prod_Master[[#All],[Product Code]:[PRICE]],3,)</f>
        <v>5524</v>
      </c>
      <c r="M373" s="32" t="str">
        <f>VLOOKUP(MAIN_TABLE[[#This Row],[Product Code]],Prod_Master[[#All],[Product Code]:[PRICE]],2,)</f>
        <v>Juice</v>
      </c>
      <c r="N373" s="32" t="str">
        <f>IF(ISBLANK(MAIN_TABLE[[#This Row],[GST Number]]),"No GST Number Available",VLOOKUP(LEFT(MAIN_TABLE[[#This Row],[GST Number]],2)*1,Table1[],2,))</f>
        <v>MADHYA PRADESH</v>
      </c>
      <c r="O373" s="32">
        <f>IF(MAIN_TABLE[[#This Row],[Supplier State]]=MAIN_TABLE[[#This Row],[Destination State Name]],0,MAIN_TABLE[[#This Row],[Taxable Value]]*MAIN_TABLE[[#This Row],[GST Rate]])</f>
        <v>19662.204000000002</v>
      </c>
      <c r="P373" s="32">
        <f>IF(MAIN_TABLE[[#This Row],[Supplier State]]&lt;&gt;MAIN_TABLE[[#This Row],[Destination State Name]],0,(MAIN_TABLE[[#This Row],[Taxable Value]]*MAIN_TABLE[[#This Row],[GST Rate]])/2)</f>
        <v>0</v>
      </c>
      <c r="Q373" s="32">
        <f>IF(MAIN_TABLE[[#This Row],[Supplier State]]&lt;&gt;MAIN_TABLE[[#This Row],[Destination State Name]],0,(MAIN_TABLE[[#This Row],[Taxable Value]]*MAIN_TABLE[[#This Row],[GST Rate]])/2)</f>
        <v>0</v>
      </c>
      <c r="R373" s="33">
        <f>SUM(MAIN_TABLE[[#This Row],[IGST]:[SGST]])</f>
        <v>19662.204000000002</v>
      </c>
      <c r="S37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73" s="32" t="str">
        <f>IFERROR(VLOOKUP(MAIN_TABLE[[#This Row],[GST Number]],Backend!L:M,2,),"")</f>
        <v>R.S. ENTERPRISES</v>
      </c>
    </row>
    <row r="374" spans="1:20" x14ac:dyDescent="0.3">
      <c r="A374" s="18" t="s">
        <v>8</v>
      </c>
      <c r="B374" s="1" t="s">
        <v>137</v>
      </c>
      <c r="C374" s="2">
        <v>1004</v>
      </c>
      <c r="D374" s="3">
        <v>43988</v>
      </c>
      <c r="E374" s="4" t="s">
        <v>10</v>
      </c>
      <c r="F374" s="1">
        <v>2460</v>
      </c>
      <c r="G374" s="5">
        <v>123</v>
      </c>
      <c r="H374" s="29">
        <f>VLOOKUP(MAIN_TABLE[[#This Row],[Product Code]],Prod_Master[[#All],[Product Code]:[PRICE]],4,)</f>
        <v>0.28000000000000003</v>
      </c>
      <c r="I374" s="30">
        <f>VLOOKUP(MAIN_TABLE[[#This Row],[Product Code]],Prod_Master[[#All],[Product Code]:[PRICE]],5,)</f>
        <v>80</v>
      </c>
      <c r="J374" s="30">
        <f t="shared" si="7"/>
        <v>196800</v>
      </c>
      <c r="K374" s="30">
        <f>MAIN_TABLE[[#This Row],[Sales (Before Tax)]]-MAIN_TABLE[[#This Row],[Discount]]</f>
        <v>196677</v>
      </c>
      <c r="L374" s="31">
        <f>VLOOKUP(MAIN_TABLE[[#This Row],[Product Code]],Prod_Master[[#All],[Product Code]:[PRICE]],3,)</f>
        <v>8462</v>
      </c>
      <c r="M374" s="32" t="str">
        <f>VLOOKUP(MAIN_TABLE[[#This Row],[Product Code]],Prod_Master[[#All],[Product Code]:[PRICE]],2,)</f>
        <v>Beverage</v>
      </c>
      <c r="N374" s="32" t="str">
        <f>IF(ISBLANK(MAIN_TABLE[[#This Row],[GST Number]]),"No GST Number Available",VLOOKUP(LEFT(MAIN_TABLE[[#This Row],[GST Number]],2)*1,Table1[],2,))</f>
        <v>MIZORAM</v>
      </c>
      <c r="O374" s="32">
        <f>IF(MAIN_TABLE[[#This Row],[Supplier State]]=MAIN_TABLE[[#This Row],[Destination State Name]],0,MAIN_TABLE[[#This Row],[Taxable Value]]*MAIN_TABLE[[#This Row],[GST Rate]])</f>
        <v>55069.560000000005</v>
      </c>
      <c r="P374" s="32">
        <f>IF(MAIN_TABLE[[#This Row],[Supplier State]]&lt;&gt;MAIN_TABLE[[#This Row],[Destination State Name]],0,(MAIN_TABLE[[#This Row],[Taxable Value]]*MAIN_TABLE[[#This Row],[GST Rate]])/2)</f>
        <v>0</v>
      </c>
      <c r="Q374" s="32">
        <f>IF(MAIN_TABLE[[#This Row],[Supplier State]]&lt;&gt;MAIN_TABLE[[#This Row],[Destination State Name]],0,(MAIN_TABLE[[#This Row],[Taxable Value]]*MAIN_TABLE[[#This Row],[GST Rate]])/2)</f>
        <v>0</v>
      </c>
      <c r="R374" s="33">
        <f>SUM(MAIN_TABLE[[#This Row],[IGST]:[SGST]])</f>
        <v>55069.560000000005</v>
      </c>
      <c r="S37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74" s="32" t="str">
        <f>IFERROR(VLOOKUP(MAIN_TABLE[[#This Row],[GST Number]],Backend!L:M,2,),"")</f>
        <v>HARGUN FURNITURE</v>
      </c>
    </row>
    <row r="375" spans="1:20" x14ac:dyDescent="0.3">
      <c r="A375" s="18" t="s">
        <v>8</v>
      </c>
      <c r="B375" s="1" t="s">
        <v>138</v>
      </c>
      <c r="C375" s="2">
        <v>1210</v>
      </c>
      <c r="D375" s="3">
        <v>44051</v>
      </c>
      <c r="E375" s="4" t="s">
        <v>10</v>
      </c>
      <c r="F375" s="1">
        <v>678</v>
      </c>
      <c r="G375" s="5">
        <v>33.9</v>
      </c>
      <c r="H375" s="29">
        <f>VLOOKUP(MAIN_TABLE[[#This Row],[Product Code]],Prod_Master[[#All],[Product Code]:[PRICE]],4,)</f>
        <v>0.12</v>
      </c>
      <c r="I375" s="30">
        <f>VLOOKUP(MAIN_TABLE[[#This Row],[Product Code]],Prod_Master[[#All],[Product Code]:[PRICE]],5,)</f>
        <v>120</v>
      </c>
      <c r="J375" s="30">
        <f t="shared" si="7"/>
        <v>81360</v>
      </c>
      <c r="K375" s="30">
        <f>MAIN_TABLE[[#This Row],[Sales (Before Tax)]]-MAIN_TABLE[[#This Row],[Discount]]</f>
        <v>81326.100000000006</v>
      </c>
      <c r="L375" s="31">
        <f>VLOOKUP(MAIN_TABLE[[#This Row],[Product Code]],Prod_Master[[#All],[Product Code]:[PRICE]],3,)</f>
        <v>5524</v>
      </c>
      <c r="M375" s="32" t="str">
        <f>VLOOKUP(MAIN_TABLE[[#This Row],[Product Code]],Prod_Master[[#All],[Product Code]:[PRICE]],2,)</f>
        <v>Juice</v>
      </c>
      <c r="N375" s="32" t="str">
        <f>IF(ISBLANK(MAIN_TABLE[[#This Row],[GST Number]]),"No GST Number Available",VLOOKUP(LEFT(MAIN_TABLE[[#This Row],[GST Number]],2)*1,Table1[],2,))</f>
        <v>GUJARAT</v>
      </c>
      <c r="O375" s="32">
        <f>IF(MAIN_TABLE[[#This Row],[Supplier State]]=MAIN_TABLE[[#This Row],[Destination State Name]],0,MAIN_TABLE[[#This Row],[Taxable Value]]*MAIN_TABLE[[#This Row],[GST Rate]])</f>
        <v>9759.1319999999996</v>
      </c>
      <c r="P375" s="32">
        <f>IF(MAIN_TABLE[[#This Row],[Supplier State]]&lt;&gt;MAIN_TABLE[[#This Row],[Destination State Name]],0,(MAIN_TABLE[[#This Row],[Taxable Value]]*MAIN_TABLE[[#This Row],[GST Rate]])/2)</f>
        <v>0</v>
      </c>
      <c r="Q375" s="32">
        <f>IF(MAIN_TABLE[[#This Row],[Supplier State]]&lt;&gt;MAIN_TABLE[[#This Row],[Destination State Name]],0,(MAIN_TABLE[[#This Row],[Taxable Value]]*MAIN_TABLE[[#This Row],[GST Rate]])/2)</f>
        <v>0</v>
      </c>
      <c r="R375" s="33">
        <f>SUM(MAIN_TABLE[[#This Row],[IGST]:[SGST]])</f>
        <v>9759.1319999999996</v>
      </c>
      <c r="S37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75" s="32" t="str">
        <f>IFERROR(VLOOKUP(MAIN_TABLE[[#This Row],[GST Number]],Backend!L:M,2,),"")</f>
        <v>TIRUPATI CYLINDERS PRIVATE LTD.</v>
      </c>
    </row>
    <row r="376" spans="1:20" x14ac:dyDescent="0.3">
      <c r="A376" s="18" t="s">
        <v>8</v>
      </c>
      <c r="B376" s="1" t="s">
        <v>139</v>
      </c>
      <c r="C376" s="2">
        <v>1210</v>
      </c>
      <c r="D376" s="3">
        <v>44051</v>
      </c>
      <c r="E376" s="4" t="s">
        <v>10</v>
      </c>
      <c r="F376" s="1">
        <v>1598</v>
      </c>
      <c r="G376" s="5">
        <v>79.900000000000006</v>
      </c>
      <c r="H376" s="29">
        <f>VLOOKUP(MAIN_TABLE[[#This Row],[Product Code]],Prod_Master[[#All],[Product Code]:[PRICE]],4,)</f>
        <v>0.12</v>
      </c>
      <c r="I376" s="30">
        <f>VLOOKUP(MAIN_TABLE[[#This Row],[Product Code]],Prod_Master[[#All],[Product Code]:[PRICE]],5,)</f>
        <v>120</v>
      </c>
      <c r="J376" s="30">
        <f t="shared" si="7"/>
        <v>191760</v>
      </c>
      <c r="K376" s="30">
        <f>MAIN_TABLE[[#This Row],[Sales (Before Tax)]]-MAIN_TABLE[[#This Row],[Discount]]</f>
        <v>191680.1</v>
      </c>
      <c r="L376" s="31">
        <f>VLOOKUP(MAIN_TABLE[[#This Row],[Product Code]],Prod_Master[[#All],[Product Code]:[PRICE]],3,)</f>
        <v>5524</v>
      </c>
      <c r="M376" s="32" t="str">
        <f>VLOOKUP(MAIN_TABLE[[#This Row],[Product Code]],Prod_Master[[#All],[Product Code]:[PRICE]],2,)</f>
        <v>Juice</v>
      </c>
      <c r="N376" s="32" t="str">
        <f>IF(ISBLANK(MAIN_TABLE[[#This Row],[GST Number]]),"No GST Number Available",VLOOKUP(LEFT(MAIN_TABLE[[#This Row],[GST Number]],2)*1,Table1[],2,))</f>
        <v>JHARKHAND</v>
      </c>
      <c r="O376" s="32">
        <f>IF(MAIN_TABLE[[#This Row],[Supplier State]]=MAIN_TABLE[[#This Row],[Destination State Name]],0,MAIN_TABLE[[#This Row],[Taxable Value]]*MAIN_TABLE[[#This Row],[GST Rate]])</f>
        <v>23001.612000000001</v>
      </c>
      <c r="P376" s="32">
        <f>IF(MAIN_TABLE[[#This Row],[Supplier State]]&lt;&gt;MAIN_TABLE[[#This Row],[Destination State Name]],0,(MAIN_TABLE[[#This Row],[Taxable Value]]*MAIN_TABLE[[#This Row],[GST Rate]])/2)</f>
        <v>0</v>
      </c>
      <c r="Q376" s="32">
        <f>IF(MAIN_TABLE[[#This Row],[Supplier State]]&lt;&gt;MAIN_TABLE[[#This Row],[Destination State Name]],0,(MAIN_TABLE[[#This Row],[Taxable Value]]*MAIN_TABLE[[#This Row],[GST Rate]])/2)</f>
        <v>0</v>
      </c>
      <c r="R376" s="33">
        <f>SUM(MAIN_TABLE[[#This Row],[IGST]:[SGST]])</f>
        <v>23001.612000000001</v>
      </c>
      <c r="S37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76" s="32" t="str">
        <f>IFERROR(VLOOKUP(MAIN_TABLE[[#This Row],[GST Number]],Backend!L:M,2,),"")</f>
        <v>MOBITECH CREATIONS PRIVATE LIMITED</v>
      </c>
    </row>
    <row r="377" spans="1:20" x14ac:dyDescent="0.3">
      <c r="A377" s="18" t="s">
        <v>8</v>
      </c>
      <c r="B377" s="1" t="s">
        <v>140</v>
      </c>
      <c r="C377" s="2">
        <v>1004</v>
      </c>
      <c r="D377" s="3">
        <v>44083</v>
      </c>
      <c r="E377" s="4" t="s">
        <v>10</v>
      </c>
      <c r="F377" s="1">
        <v>2409</v>
      </c>
      <c r="G377" s="5">
        <v>120.45</v>
      </c>
      <c r="H377" s="29">
        <f>VLOOKUP(MAIN_TABLE[[#This Row],[Product Code]],Prod_Master[[#All],[Product Code]:[PRICE]],4,)</f>
        <v>0.28000000000000003</v>
      </c>
      <c r="I377" s="30">
        <f>VLOOKUP(MAIN_TABLE[[#This Row],[Product Code]],Prod_Master[[#All],[Product Code]:[PRICE]],5,)</f>
        <v>80</v>
      </c>
      <c r="J377" s="30">
        <f t="shared" si="7"/>
        <v>192720</v>
      </c>
      <c r="K377" s="30">
        <f>MAIN_TABLE[[#This Row],[Sales (Before Tax)]]-MAIN_TABLE[[#This Row],[Discount]]</f>
        <v>192599.55</v>
      </c>
      <c r="L377" s="31">
        <f>VLOOKUP(MAIN_TABLE[[#This Row],[Product Code]],Prod_Master[[#All],[Product Code]:[PRICE]],3,)</f>
        <v>8462</v>
      </c>
      <c r="M377" s="32" t="str">
        <f>VLOOKUP(MAIN_TABLE[[#This Row],[Product Code]],Prod_Master[[#All],[Product Code]:[PRICE]],2,)</f>
        <v>Beverage</v>
      </c>
      <c r="N377" s="32" t="str">
        <f>IF(ISBLANK(MAIN_TABLE[[#This Row],[GST Number]]),"No GST Number Available",VLOOKUP(LEFT(MAIN_TABLE[[#This Row],[GST Number]],2)*1,Table1[],2,))</f>
        <v>SIKKIM</v>
      </c>
      <c r="O377" s="32">
        <f>IF(MAIN_TABLE[[#This Row],[Supplier State]]=MAIN_TABLE[[#This Row],[Destination State Name]],0,MAIN_TABLE[[#This Row],[Taxable Value]]*MAIN_TABLE[[#This Row],[GST Rate]])</f>
        <v>53927.874000000003</v>
      </c>
      <c r="P377" s="32">
        <f>IF(MAIN_TABLE[[#This Row],[Supplier State]]&lt;&gt;MAIN_TABLE[[#This Row],[Destination State Name]],0,(MAIN_TABLE[[#This Row],[Taxable Value]]*MAIN_TABLE[[#This Row],[GST Rate]])/2)</f>
        <v>0</v>
      </c>
      <c r="Q377" s="32">
        <f>IF(MAIN_TABLE[[#This Row],[Supplier State]]&lt;&gt;MAIN_TABLE[[#This Row],[Destination State Name]],0,(MAIN_TABLE[[#This Row],[Taxable Value]]*MAIN_TABLE[[#This Row],[GST Rate]])/2)</f>
        <v>0</v>
      </c>
      <c r="R377" s="33">
        <f>SUM(MAIN_TABLE[[#This Row],[IGST]:[SGST]])</f>
        <v>53927.874000000003</v>
      </c>
      <c r="S37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77" s="32" t="str">
        <f>IFERROR(VLOOKUP(MAIN_TABLE[[#This Row],[GST Number]],Backend!L:M,2,),"")</f>
        <v>UTKRISHT TRADE SOLUTIONS PRIVATE LIMITED</v>
      </c>
    </row>
    <row r="378" spans="1:20" x14ac:dyDescent="0.3">
      <c r="A378" s="18" t="s">
        <v>8</v>
      </c>
      <c r="B378" s="1" t="s">
        <v>141</v>
      </c>
      <c r="C378" s="2">
        <v>1310</v>
      </c>
      <c r="D378" s="3">
        <v>44083</v>
      </c>
      <c r="E378" s="4" t="s">
        <v>10</v>
      </c>
      <c r="F378" s="1">
        <v>1934</v>
      </c>
      <c r="G378" s="5">
        <v>96.7</v>
      </c>
      <c r="H378" s="29">
        <f>VLOOKUP(MAIN_TABLE[[#This Row],[Product Code]],Prod_Master[[#All],[Product Code]:[PRICE]],4,)</f>
        <v>0.12</v>
      </c>
      <c r="I378" s="30">
        <f>VLOOKUP(MAIN_TABLE[[#This Row],[Product Code]],Prod_Master[[#All],[Product Code]:[PRICE]],5,)</f>
        <v>140</v>
      </c>
      <c r="J378" s="30">
        <f t="shared" si="7"/>
        <v>270760</v>
      </c>
      <c r="K378" s="30">
        <f>MAIN_TABLE[[#This Row],[Sales (Before Tax)]]-MAIN_TABLE[[#This Row],[Discount]]</f>
        <v>270663.3</v>
      </c>
      <c r="L378" s="31">
        <f>VLOOKUP(MAIN_TABLE[[#This Row],[Product Code]],Prod_Master[[#All],[Product Code]:[PRICE]],3,)</f>
        <v>5632</v>
      </c>
      <c r="M378" s="32" t="str">
        <f>VLOOKUP(MAIN_TABLE[[#This Row],[Product Code]],Prod_Master[[#All],[Product Code]:[PRICE]],2,)</f>
        <v>Shampoo</v>
      </c>
      <c r="N378" s="32" t="str">
        <f>IF(ISBLANK(MAIN_TABLE[[#This Row],[GST Number]]),"No GST Number Available",VLOOKUP(LEFT(MAIN_TABLE[[#This Row],[GST Number]],2)*1,Table1[],2,))</f>
        <v>JHARKHAND</v>
      </c>
      <c r="O378" s="32">
        <f>IF(MAIN_TABLE[[#This Row],[Supplier State]]=MAIN_TABLE[[#This Row],[Destination State Name]],0,MAIN_TABLE[[#This Row],[Taxable Value]]*MAIN_TABLE[[#This Row],[GST Rate]])</f>
        <v>32479.595999999998</v>
      </c>
      <c r="P378" s="32">
        <f>IF(MAIN_TABLE[[#This Row],[Supplier State]]&lt;&gt;MAIN_TABLE[[#This Row],[Destination State Name]],0,(MAIN_TABLE[[#This Row],[Taxable Value]]*MAIN_TABLE[[#This Row],[GST Rate]])/2)</f>
        <v>0</v>
      </c>
      <c r="Q378" s="32">
        <f>IF(MAIN_TABLE[[#This Row],[Supplier State]]&lt;&gt;MAIN_TABLE[[#This Row],[Destination State Name]],0,(MAIN_TABLE[[#This Row],[Taxable Value]]*MAIN_TABLE[[#This Row],[GST Rate]])/2)</f>
        <v>0</v>
      </c>
      <c r="R378" s="33">
        <f>SUM(MAIN_TABLE[[#This Row],[IGST]:[SGST]])</f>
        <v>32479.595999999998</v>
      </c>
      <c r="S37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78" s="32" t="str">
        <f>IFERROR(VLOOKUP(MAIN_TABLE[[#This Row],[GST Number]],Backend!L:M,2,),"")</f>
        <v>MEENAAR GLOBAL CONSULTANTS LLP</v>
      </c>
    </row>
    <row r="379" spans="1:20" x14ac:dyDescent="0.3">
      <c r="A379" s="18" t="s">
        <v>8</v>
      </c>
      <c r="B379" s="1" t="s">
        <v>248</v>
      </c>
      <c r="C379" s="2">
        <v>1310</v>
      </c>
      <c r="D379" s="3">
        <v>44083</v>
      </c>
      <c r="E379" s="4" t="s">
        <v>10</v>
      </c>
      <c r="F379" s="1">
        <v>2993</v>
      </c>
      <c r="G379" s="5">
        <v>149.65</v>
      </c>
      <c r="H379" s="29">
        <f>VLOOKUP(MAIN_TABLE[[#This Row],[Product Code]],Prod_Master[[#All],[Product Code]:[PRICE]],4,)</f>
        <v>0.12</v>
      </c>
      <c r="I379" s="30">
        <f>VLOOKUP(MAIN_TABLE[[#This Row],[Product Code]],Prod_Master[[#All],[Product Code]:[PRICE]],5,)</f>
        <v>140</v>
      </c>
      <c r="J379" s="30">
        <f t="shared" si="7"/>
        <v>419020</v>
      </c>
      <c r="K379" s="30">
        <f>MAIN_TABLE[[#This Row],[Sales (Before Tax)]]-MAIN_TABLE[[#This Row],[Discount]]</f>
        <v>418870.35</v>
      </c>
      <c r="L379" s="31">
        <f>VLOOKUP(MAIN_TABLE[[#This Row],[Product Code]],Prod_Master[[#All],[Product Code]:[PRICE]],3,)</f>
        <v>5632</v>
      </c>
      <c r="M379" s="32" t="str">
        <f>VLOOKUP(MAIN_TABLE[[#This Row],[Product Code]],Prod_Master[[#All],[Product Code]:[PRICE]],2,)</f>
        <v>Shampoo</v>
      </c>
      <c r="N379" s="32" t="str">
        <f>IF(ISBLANK(MAIN_TABLE[[#This Row],[GST Number]]),"No GST Number Available",VLOOKUP(LEFT(MAIN_TABLE[[#This Row],[GST Number]],2)*1,Table1[],2,))</f>
        <v>DADRA AND NAGAR HAVELI AND DAMAN AND DIU (NEWLY MERGED UT)</v>
      </c>
      <c r="O379" s="32">
        <f>IF(MAIN_TABLE[[#This Row],[Supplier State]]=MAIN_TABLE[[#This Row],[Destination State Name]],0,MAIN_TABLE[[#This Row],[Taxable Value]]*MAIN_TABLE[[#This Row],[GST Rate]])</f>
        <v>50264.441999999995</v>
      </c>
      <c r="P379" s="32">
        <f>IF(MAIN_TABLE[[#This Row],[Supplier State]]&lt;&gt;MAIN_TABLE[[#This Row],[Destination State Name]],0,(MAIN_TABLE[[#This Row],[Taxable Value]]*MAIN_TABLE[[#This Row],[GST Rate]])/2)</f>
        <v>0</v>
      </c>
      <c r="Q379" s="32">
        <f>IF(MAIN_TABLE[[#This Row],[Supplier State]]&lt;&gt;MAIN_TABLE[[#This Row],[Destination State Name]],0,(MAIN_TABLE[[#This Row],[Taxable Value]]*MAIN_TABLE[[#This Row],[GST Rate]])/2)</f>
        <v>0</v>
      </c>
      <c r="R379" s="33">
        <f>SUM(MAIN_TABLE[[#This Row],[IGST]:[SGST]])</f>
        <v>50264.441999999995</v>
      </c>
      <c r="S37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79" s="32" t="str">
        <f>IFERROR(VLOOKUP(MAIN_TABLE[[#This Row],[GST Number]],Backend!L:M,2,),"")</f>
        <v>M/S DIGI ZONE</v>
      </c>
    </row>
    <row r="380" spans="1:20" x14ac:dyDescent="0.3">
      <c r="A380" s="18" t="s">
        <v>8</v>
      </c>
      <c r="B380" s="1" t="s">
        <v>142</v>
      </c>
      <c r="C380" s="2">
        <v>1210</v>
      </c>
      <c r="D380" s="3">
        <v>44146</v>
      </c>
      <c r="E380" s="4" t="s">
        <v>10</v>
      </c>
      <c r="F380" s="1">
        <v>2146</v>
      </c>
      <c r="G380" s="5">
        <v>107.30000000000001</v>
      </c>
      <c r="H380" s="29">
        <f>VLOOKUP(MAIN_TABLE[[#This Row],[Product Code]],Prod_Master[[#All],[Product Code]:[PRICE]],4,)</f>
        <v>0.12</v>
      </c>
      <c r="I380" s="30">
        <f>VLOOKUP(MAIN_TABLE[[#This Row],[Product Code]],Prod_Master[[#All],[Product Code]:[PRICE]],5,)</f>
        <v>120</v>
      </c>
      <c r="J380" s="30">
        <f t="shared" si="7"/>
        <v>257520</v>
      </c>
      <c r="K380" s="30">
        <f>MAIN_TABLE[[#This Row],[Sales (Before Tax)]]-MAIN_TABLE[[#This Row],[Discount]]</f>
        <v>257412.7</v>
      </c>
      <c r="L380" s="31">
        <f>VLOOKUP(MAIN_TABLE[[#This Row],[Product Code]],Prod_Master[[#All],[Product Code]:[PRICE]],3,)</f>
        <v>5524</v>
      </c>
      <c r="M380" s="32" t="str">
        <f>VLOOKUP(MAIN_TABLE[[#This Row],[Product Code]],Prod_Master[[#All],[Product Code]:[PRICE]],2,)</f>
        <v>Juice</v>
      </c>
      <c r="N380" s="32" t="str">
        <f>IF(ISBLANK(MAIN_TABLE[[#This Row],[GST Number]]),"No GST Number Available",VLOOKUP(LEFT(MAIN_TABLE[[#This Row],[GST Number]],2)*1,Table1[],2,))</f>
        <v>MEGHLAYA</v>
      </c>
      <c r="O380" s="32">
        <f>IF(MAIN_TABLE[[#This Row],[Supplier State]]=MAIN_TABLE[[#This Row],[Destination State Name]],0,MAIN_TABLE[[#This Row],[Taxable Value]]*MAIN_TABLE[[#This Row],[GST Rate]])</f>
        <v>30889.524000000001</v>
      </c>
      <c r="P380" s="32">
        <f>IF(MAIN_TABLE[[#This Row],[Supplier State]]&lt;&gt;MAIN_TABLE[[#This Row],[Destination State Name]],0,(MAIN_TABLE[[#This Row],[Taxable Value]]*MAIN_TABLE[[#This Row],[GST Rate]])/2)</f>
        <v>0</v>
      </c>
      <c r="Q380" s="32">
        <f>IF(MAIN_TABLE[[#This Row],[Supplier State]]&lt;&gt;MAIN_TABLE[[#This Row],[Destination State Name]],0,(MAIN_TABLE[[#This Row],[Taxable Value]]*MAIN_TABLE[[#This Row],[GST Rate]])/2)</f>
        <v>0</v>
      </c>
      <c r="R380" s="33">
        <f>SUM(MAIN_TABLE[[#This Row],[IGST]:[SGST]])</f>
        <v>30889.524000000001</v>
      </c>
      <c r="S38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80" s="32" t="str">
        <f>IFERROR(VLOOKUP(MAIN_TABLE[[#This Row],[GST Number]],Backend!L:M,2,),"")</f>
        <v>SMART CARE</v>
      </c>
    </row>
    <row r="381" spans="1:20" x14ac:dyDescent="0.3">
      <c r="A381" s="18" t="s">
        <v>8</v>
      </c>
      <c r="B381" s="1" t="s">
        <v>143</v>
      </c>
      <c r="C381" s="2">
        <v>1001</v>
      </c>
      <c r="D381" s="3">
        <v>44177</v>
      </c>
      <c r="E381" s="4" t="s">
        <v>10</v>
      </c>
      <c r="F381" s="1">
        <v>1946</v>
      </c>
      <c r="G381" s="5">
        <v>97.300000000000011</v>
      </c>
      <c r="H381" s="29">
        <f>VLOOKUP(MAIN_TABLE[[#This Row],[Product Code]],Prod_Master[[#All],[Product Code]:[PRICE]],4,)</f>
        <v>0.12</v>
      </c>
      <c r="I381" s="30">
        <f>VLOOKUP(MAIN_TABLE[[#This Row],[Product Code]],Prod_Master[[#All],[Product Code]:[PRICE]],5,)</f>
        <v>45</v>
      </c>
      <c r="J381" s="30">
        <f t="shared" si="7"/>
        <v>87570</v>
      </c>
      <c r="K381" s="30">
        <f>MAIN_TABLE[[#This Row],[Sales (Before Tax)]]-MAIN_TABLE[[#This Row],[Discount]]</f>
        <v>87472.7</v>
      </c>
      <c r="L381" s="31">
        <f>VLOOKUP(MAIN_TABLE[[#This Row],[Product Code]],Prod_Master[[#All],[Product Code]:[PRICE]],3,)</f>
        <v>5542</v>
      </c>
      <c r="M381" s="32" t="str">
        <f>VLOOKUP(MAIN_TABLE[[#This Row],[Product Code]],Prod_Master[[#All],[Product Code]:[PRICE]],2,)</f>
        <v>Oil</v>
      </c>
      <c r="N381" s="32" t="str">
        <f>IF(ISBLANK(MAIN_TABLE[[#This Row],[GST Number]]),"No GST Number Available",VLOOKUP(LEFT(MAIN_TABLE[[#This Row],[GST Number]],2)*1,Table1[],2,))</f>
        <v>MIZORAM</v>
      </c>
      <c r="O381" s="32">
        <f>IF(MAIN_TABLE[[#This Row],[Supplier State]]=MAIN_TABLE[[#This Row],[Destination State Name]],0,MAIN_TABLE[[#This Row],[Taxable Value]]*MAIN_TABLE[[#This Row],[GST Rate]])</f>
        <v>10496.724</v>
      </c>
      <c r="P381" s="32">
        <f>IF(MAIN_TABLE[[#This Row],[Supplier State]]&lt;&gt;MAIN_TABLE[[#This Row],[Destination State Name]],0,(MAIN_TABLE[[#This Row],[Taxable Value]]*MAIN_TABLE[[#This Row],[GST Rate]])/2)</f>
        <v>0</v>
      </c>
      <c r="Q381" s="32">
        <f>IF(MAIN_TABLE[[#This Row],[Supplier State]]&lt;&gt;MAIN_TABLE[[#This Row],[Destination State Name]],0,(MAIN_TABLE[[#This Row],[Taxable Value]]*MAIN_TABLE[[#This Row],[GST Rate]])/2)</f>
        <v>0</v>
      </c>
      <c r="R381" s="33">
        <f>SUM(MAIN_TABLE[[#This Row],[IGST]:[SGST]])</f>
        <v>10496.724</v>
      </c>
      <c r="S38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81" s="32" t="str">
        <f>IFERROR(VLOOKUP(MAIN_TABLE[[#This Row],[GST Number]],Backend!L:M,2,),"")</f>
        <v>RPS-TECH</v>
      </c>
    </row>
    <row r="382" spans="1:20" x14ac:dyDescent="0.3">
      <c r="A382" s="18" t="s">
        <v>8</v>
      </c>
      <c r="B382" s="1" t="s">
        <v>144</v>
      </c>
      <c r="C382" s="2">
        <v>1008</v>
      </c>
      <c r="D382" s="3">
        <v>44177</v>
      </c>
      <c r="E382" s="4" t="s">
        <v>10</v>
      </c>
      <c r="F382" s="1">
        <v>1362</v>
      </c>
      <c r="G382" s="5">
        <v>68.100000000000009</v>
      </c>
      <c r="H382" s="29">
        <f>VLOOKUP(MAIN_TABLE[[#This Row],[Product Code]],Prod_Master[[#All],[Product Code]:[PRICE]],4,)</f>
        <v>0.12</v>
      </c>
      <c r="I382" s="30">
        <f>VLOOKUP(MAIN_TABLE[[#This Row],[Product Code]],Prod_Master[[#All],[Product Code]:[PRICE]],5,)</f>
        <v>90</v>
      </c>
      <c r="J382" s="30">
        <f t="shared" si="7"/>
        <v>122580</v>
      </c>
      <c r="K382" s="30">
        <f>MAIN_TABLE[[#This Row],[Sales (Before Tax)]]-MAIN_TABLE[[#This Row],[Discount]]</f>
        <v>122511.9</v>
      </c>
      <c r="L382" s="31">
        <f>VLOOKUP(MAIN_TABLE[[#This Row],[Product Code]],Prod_Master[[#All],[Product Code]:[PRICE]],3,)</f>
        <v>4975</v>
      </c>
      <c r="M382" s="32" t="str">
        <f>VLOOKUP(MAIN_TABLE[[#This Row],[Product Code]],Prod_Master[[#All],[Product Code]:[PRICE]],2,)</f>
        <v>Soap</v>
      </c>
      <c r="N382" s="32" t="str">
        <f>IF(ISBLANK(MAIN_TABLE[[#This Row],[GST Number]]),"No GST Number Available",VLOOKUP(LEFT(MAIN_TABLE[[#This Row],[GST Number]],2)*1,Table1[],2,))</f>
        <v>DADRA AND NAGAR HAVELI AND DAMAN AND DIU (NEWLY MERGED UT)</v>
      </c>
      <c r="O382" s="32">
        <f>IF(MAIN_TABLE[[#This Row],[Supplier State]]=MAIN_TABLE[[#This Row],[Destination State Name]],0,MAIN_TABLE[[#This Row],[Taxable Value]]*MAIN_TABLE[[#This Row],[GST Rate]])</f>
        <v>14701.427999999998</v>
      </c>
      <c r="P382" s="32">
        <f>IF(MAIN_TABLE[[#This Row],[Supplier State]]&lt;&gt;MAIN_TABLE[[#This Row],[Destination State Name]],0,(MAIN_TABLE[[#This Row],[Taxable Value]]*MAIN_TABLE[[#This Row],[GST Rate]])/2)</f>
        <v>0</v>
      </c>
      <c r="Q382" s="32">
        <f>IF(MAIN_TABLE[[#This Row],[Supplier State]]&lt;&gt;MAIN_TABLE[[#This Row],[Destination State Name]],0,(MAIN_TABLE[[#This Row],[Taxable Value]]*MAIN_TABLE[[#This Row],[GST Rate]])/2)</f>
        <v>0</v>
      </c>
      <c r="R382" s="33">
        <f>SUM(MAIN_TABLE[[#This Row],[IGST]:[SGST]])</f>
        <v>14701.427999999998</v>
      </c>
      <c r="S38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82" s="32" t="str">
        <f>IFERROR(VLOOKUP(MAIN_TABLE[[#This Row],[GST Number]],Backend!L:M,2,),"")</f>
        <v>M/S ASHA AND COMPANY</v>
      </c>
    </row>
    <row r="383" spans="1:20" x14ac:dyDescent="0.3">
      <c r="A383" s="18" t="s">
        <v>8</v>
      </c>
      <c r="B383" s="1" t="s">
        <v>249</v>
      </c>
      <c r="C383" s="2">
        <v>1004</v>
      </c>
      <c r="D383" s="3">
        <v>43893</v>
      </c>
      <c r="E383" s="4" t="s">
        <v>10</v>
      </c>
      <c r="F383" s="1">
        <v>598</v>
      </c>
      <c r="G383" s="5">
        <v>29.900000000000002</v>
      </c>
      <c r="H383" s="29">
        <f>VLOOKUP(MAIN_TABLE[[#This Row],[Product Code]],Prod_Master[[#All],[Product Code]:[PRICE]],4,)</f>
        <v>0.28000000000000003</v>
      </c>
      <c r="I383" s="30">
        <f>VLOOKUP(MAIN_TABLE[[#This Row],[Product Code]],Prod_Master[[#All],[Product Code]:[PRICE]],5,)</f>
        <v>80</v>
      </c>
      <c r="J383" s="30">
        <f t="shared" si="7"/>
        <v>47840</v>
      </c>
      <c r="K383" s="30">
        <f>MAIN_TABLE[[#This Row],[Sales (Before Tax)]]-MAIN_TABLE[[#This Row],[Discount]]</f>
        <v>47810.1</v>
      </c>
      <c r="L383" s="31">
        <f>VLOOKUP(MAIN_TABLE[[#This Row],[Product Code]],Prod_Master[[#All],[Product Code]:[PRICE]],3,)</f>
        <v>8462</v>
      </c>
      <c r="M383" s="32" t="str">
        <f>VLOOKUP(MAIN_TABLE[[#This Row],[Product Code]],Prod_Master[[#All],[Product Code]:[PRICE]],2,)</f>
        <v>Beverage</v>
      </c>
      <c r="N383" s="32" t="str">
        <f>IF(ISBLANK(MAIN_TABLE[[#This Row],[GST Number]]),"No GST Number Available",VLOOKUP(LEFT(MAIN_TABLE[[#This Row],[GST Number]],2)*1,Table1[],2,))</f>
        <v>DADRA AND NAGAR HAVELI AND DAMAN AND DIU (NEWLY MERGED UT)</v>
      </c>
      <c r="O383" s="32">
        <f>IF(MAIN_TABLE[[#This Row],[Supplier State]]=MAIN_TABLE[[#This Row],[Destination State Name]],0,MAIN_TABLE[[#This Row],[Taxable Value]]*MAIN_TABLE[[#This Row],[GST Rate]])</f>
        <v>13386.828000000001</v>
      </c>
      <c r="P383" s="32">
        <f>IF(MAIN_TABLE[[#This Row],[Supplier State]]&lt;&gt;MAIN_TABLE[[#This Row],[Destination State Name]],0,(MAIN_TABLE[[#This Row],[Taxable Value]]*MAIN_TABLE[[#This Row],[GST Rate]])/2)</f>
        <v>0</v>
      </c>
      <c r="Q383" s="32">
        <f>IF(MAIN_TABLE[[#This Row],[Supplier State]]&lt;&gt;MAIN_TABLE[[#This Row],[Destination State Name]],0,(MAIN_TABLE[[#This Row],[Taxable Value]]*MAIN_TABLE[[#This Row],[GST Rate]])/2)</f>
        <v>0</v>
      </c>
      <c r="R383" s="33">
        <f>SUM(MAIN_TABLE[[#This Row],[IGST]:[SGST]])</f>
        <v>13386.828000000001</v>
      </c>
      <c r="S38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83" s="32" t="str">
        <f>IFERROR(VLOOKUP(MAIN_TABLE[[#This Row],[GST Number]],Backend!L:M,2,),"")</f>
        <v>M/S VALUE PLUS RETAIL PRIVATE LIMITED</v>
      </c>
    </row>
    <row r="384" spans="1:20" x14ac:dyDescent="0.3">
      <c r="A384" s="18" t="s">
        <v>8</v>
      </c>
      <c r="B384" s="1" t="s">
        <v>145</v>
      </c>
      <c r="C384" s="2">
        <v>1210</v>
      </c>
      <c r="D384" s="3">
        <v>43988</v>
      </c>
      <c r="E384" s="4" t="s">
        <v>10</v>
      </c>
      <c r="F384" s="1">
        <v>2907</v>
      </c>
      <c r="G384" s="5">
        <v>145.35</v>
      </c>
      <c r="H384" s="29">
        <f>VLOOKUP(MAIN_TABLE[[#This Row],[Product Code]],Prod_Master[[#All],[Product Code]:[PRICE]],4,)</f>
        <v>0.12</v>
      </c>
      <c r="I384" s="30">
        <f>VLOOKUP(MAIN_TABLE[[#This Row],[Product Code]],Prod_Master[[#All],[Product Code]:[PRICE]],5,)</f>
        <v>120</v>
      </c>
      <c r="J384" s="30">
        <f t="shared" si="7"/>
        <v>348840</v>
      </c>
      <c r="K384" s="30">
        <f>MAIN_TABLE[[#This Row],[Sales (Before Tax)]]-MAIN_TABLE[[#This Row],[Discount]]</f>
        <v>348694.65</v>
      </c>
      <c r="L384" s="31">
        <f>VLOOKUP(MAIN_TABLE[[#This Row],[Product Code]],Prod_Master[[#All],[Product Code]:[PRICE]],3,)</f>
        <v>5524</v>
      </c>
      <c r="M384" s="32" t="str">
        <f>VLOOKUP(MAIN_TABLE[[#This Row],[Product Code]],Prod_Master[[#All],[Product Code]:[PRICE]],2,)</f>
        <v>Juice</v>
      </c>
      <c r="N384" s="32" t="str">
        <f>IF(ISBLANK(MAIN_TABLE[[#This Row],[GST Number]]),"No GST Number Available",VLOOKUP(LEFT(MAIN_TABLE[[#This Row],[GST Number]],2)*1,Table1[],2,))</f>
        <v>ODISHA</v>
      </c>
      <c r="O384" s="32">
        <f>IF(MAIN_TABLE[[#This Row],[Supplier State]]=MAIN_TABLE[[#This Row],[Destination State Name]],0,MAIN_TABLE[[#This Row],[Taxable Value]]*MAIN_TABLE[[#This Row],[GST Rate]])</f>
        <v>41843.358</v>
      </c>
      <c r="P384" s="32">
        <f>IF(MAIN_TABLE[[#This Row],[Supplier State]]&lt;&gt;MAIN_TABLE[[#This Row],[Destination State Name]],0,(MAIN_TABLE[[#This Row],[Taxable Value]]*MAIN_TABLE[[#This Row],[GST Rate]])/2)</f>
        <v>0</v>
      </c>
      <c r="Q384" s="32">
        <f>IF(MAIN_TABLE[[#This Row],[Supplier State]]&lt;&gt;MAIN_TABLE[[#This Row],[Destination State Name]],0,(MAIN_TABLE[[#This Row],[Taxable Value]]*MAIN_TABLE[[#This Row],[GST Rate]])/2)</f>
        <v>0</v>
      </c>
      <c r="R384" s="33">
        <f>SUM(MAIN_TABLE[[#This Row],[IGST]:[SGST]])</f>
        <v>41843.358</v>
      </c>
      <c r="S38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84" s="32" t="str">
        <f>IFERROR(VLOOKUP(MAIN_TABLE[[#This Row],[GST Number]],Backend!L:M,2,),"")</f>
        <v>KAMLESH JHA</v>
      </c>
    </row>
    <row r="385" spans="1:20" x14ac:dyDescent="0.3">
      <c r="A385" s="18" t="s">
        <v>8</v>
      </c>
      <c r="B385" s="1" t="s">
        <v>146</v>
      </c>
      <c r="C385" s="2">
        <v>1008</v>
      </c>
      <c r="D385" s="3">
        <v>43988</v>
      </c>
      <c r="E385" s="4" t="s">
        <v>10</v>
      </c>
      <c r="F385" s="1">
        <v>2338</v>
      </c>
      <c r="G385" s="5">
        <v>116.9</v>
      </c>
      <c r="H385" s="29">
        <f>VLOOKUP(MAIN_TABLE[[#This Row],[Product Code]],Prod_Master[[#All],[Product Code]:[PRICE]],4,)</f>
        <v>0.12</v>
      </c>
      <c r="I385" s="30">
        <f>VLOOKUP(MAIN_TABLE[[#This Row],[Product Code]],Prod_Master[[#All],[Product Code]:[PRICE]],5,)</f>
        <v>90</v>
      </c>
      <c r="J385" s="30">
        <f t="shared" si="7"/>
        <v>210420</v>
      </c>
      <c r="K385" s="30">
        <f>MAIN_TABLE[[#This Row],[Sales (Before Tax)]]-MAIN_TABLE[[#This Row],[Discount]]</f>
        <v>210303.1</v>
      </c>
      <c r="L385" s="31">
        <f>VLOOKUP(MAIN_TABLE[[#This Row],[Product Code]],Prod_Master[[#All],[Product Code]:[PRICE]],3,)</f>
        <v>4975</v>
      </c>
      <c r="M385" s="32" t="str">
        <f>VLOOKUP(MAIN_TABLE[[#This Row],[Product Code]],Prod_Master[[#All],[Product Code]:[PRICE]],2,)</f>
        <v>Soap</v>
      </c>
      <c r="N385" s="32" t="str">
        <f>IF(ISBLANK(MAIN_TABLE[[#This Row],[GST Number]]),"No GST Number Available",VLOOKUP(LEFT(MAIN_TABLE[[#This Row],[GST Number]],2)*1,Table1[],2,))</f>
        <v>ASSAM</v>
      </c>
      <c r="O385" s="32">
        <f>IF(MAIN_TABLE[[#This Row],[Supplier State]]=MAIN_TABLE[[#This Row],[Destination State Name]],0,MAIN_TABLE[[#This Row],[Taxable Value]]*MAIN_TABLE[[#This Row],[GST Rate]])</f>
        <v>25236.371999999999</v>
      </c>
      <c r="P385" s="32">
        <f>IF(MAIN_TABLE[[#This Row],[Supplier State]]&lt;&gt;MAIN_TABLE[[#This Row],[Destination State Name]],0,(MAIN_TABLE[[#This Row],[Taxable Value]]*MAIN_TABLE[[#This Row],[GST Rate]])/2)</f>
        <v>0</v>
      </c>
      <c r="Q385" s="32">
        <f>IF(MAIN_TABLE[[#This Row],[Supplier State]]&lt;&gt;MAIN_TABLE[[#This Row],[Destination State Name]],0,(MAIN_TABLE[[#This Row],[Taxable Value]]*MAIN_TABLE[[#This Row],[GST Rate]])/2)</f>
        <v>0</v>
      </c>
      <c r="R385" s="33">
        <f>SUM(MAIN_TABLE[[#This Row],[IGST]:[SGST]])</f>
        <v>25236.371999999999</v>
      </c>
      <c r="S38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85" s="32" t="str">
        <f>IFERROR(VLOOKUP(MAIN_TABLE[[#This Row],[GST Number]],Backend!L:M,2,),"")</f>
        <v>PROJECT MANAGEMENT ASSOCIATES</v>
      </c>
    </row>
    <row r="386" spans="1:20" x14ac:dyDescent="0.3">
      <c r="A386" s="18" t="s">
        <v>8</v>
      </c>
      <c r="B386" s="1" t="s">
        <v>147</v>
      </c>
      <c r="C386" s="2">
        <v>1210</v>
      </c>
      <c r="D386" s="3">
        <v>44146</v>
      </c>
      <c r="E386" s="4" t="s">
        <v>10</v>
      </c>
      <c r="F386" s="1">
        <v>386</v>
      </c>
      <c r="G386" s="5">
        <v>19.3</v>
      </c>
      <c r="H386" s="29">
        <f>VLOOKUP(MAIN_TABLE[[#This Row],[Product Code]],Prod_Master[[#All],[Product Code]:[PRICE]],4,)</f>
        <v>0.12</v>
      </c>
      <c r="I386" s="30">
        <f>VLOOKUP(MAIN_TABLE[[#This Row],[Product Code]],Prod_Master[[#All],[Product Code]:[PRICE]],5,)</f>
        <v>120</v>
      </c>
      <c r="J386" s="30">
        <f t="shared" si="7"/>
        <v>46320</v>
      </c>
      <c r="K386" s="30">
        <f>MAIN_TABLE[[#This Row],[Sales (Before Tax)]]-MAIN_TABLE[[#This Row],[Discount]]</f>
        <v>46300.7</v>
      </c>
      <c r="L386" s="31">
        <f>VLOOKUP(MAIN_TABLE[[#This Row],[Product Code]],Prod_Master[[#All],[Product Code]:[PRICE]],3,)</f>
        <v>5524</v>
      </c>
      <c r="M386" s="32" t="str">
        <f>VLOOKUP(MAIN_TABLE[[#This Row],[Product Code]],Prod_Master[[#All],[Product Code]:[PRICE]],2,)</f>
        <v>Juice</v>
      </c>
      <c r="N386" s="32" t="str">
        <f>IF(ISBLANK(MAIN_TABLE[[#This Row],[GST Number]]),"No GST Number Available",VLOOKUP(LEFT(MAIN_TABLE[[#This Row],[GST Number]],2)*1,Table1[],2,))</f>
        <v>MANIPUR</v>
      </c>
      <c r="O386" s="32">
        <f>IF(MAIN_TABLE[[#This Row],[Supplier State]]=MAIN_TABLE[[#This Row],[Destination State Name]],0,MAIN_TABLE[[#This Row],[Taxable Value]]*MAIN_TABLE[[#This Row],[GST Rate]])</f>
        <v>5556.0839999999998</v>
      </c>
      <c r="P386" s="32">
        <f>IF(MAIN_TABLE[[#This Row],[Supplier State]]&lt;&gt;MAIN_TABLE[[#This Row],[Destination State Name]],0,(MAIN_TABLE[[#This Row],[Taxable Value]]*MAIN_TABLE[[#This Row],[GST Rate]])/2)</f>
        <v>0</v>
      </c>
      <c r="Q386" s="32">
        <f>IF(MAIN_TABLE[[#This Row],[Supplier State]]&lt;&gt;MAIN_TABLE[[#This Row],[Destination State Name]],0,(MAIN_TABLE[[#This Row],[Taxable Value]]*MAIN_TABLE[[#This Row],[GST Rate]])/2)</f>
        <v>0</v>
      </c>
      <c r="R386" s="33">
        <f>SUM(MAIN_TABLE[[#This Row],[IGST]:[SGST]])</f>
        <v>5556.0839999999998</v>
      </c>
      <c r="S38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86" s="32" t="str">
        <f>IFERROR(VLOOKUP(MAIN_TABLE[[#This Row],[GST Number]],Backend!L:M,2,),"")</f>
        <v>AANYA TRADERS</v>
      </c>
    </row>
    <row r="387" spans="1:20" x14ac:dyDescent="0.3">
      <c r="A387" s="18" t="s">
        <v>8</v>
      </c>
      <c r="B387" s="1" t="s">
        <v>148</v>
      </c>
      <c r="C387" s="2">
        <v>1310</v>
      </c>
      <c r="D387" s="3">
        <v>44177</v>
      </c>
      <c r="E387" s="4" t="s">
        <v>10</v>
      </c>
      <c r="F387" s="1">
        <v>635</v>
      </c>
      <c r="G387" s="5">
        <v>31.75</v>
      </c>
      <c r="H387" s="29">
        <f>VLOOKUP(MAIN_TABLE[[#This Row],[Product Code]],Prod_Master[[#All],[Product Code]:[PRICE]],4,)</f>
        <v>0.12</v>
      </c>
      <c r="I387" s="30">
        <f>VLOOKUP(MAIN_TABLE[[#This Row],[Product Code]],Prod_Master[[#All],[Product Code]:[PRICE]],5,)</f>
        <v>140</v>
      </c>
      <c r="J387" s="30">
        <f t="shared" si="7"/>
        <v>88900</v>
      </c>
      <c r="K387" s="30">
        <f>MAIN_TABLE[[#This Row],[Sales (Before Tax)]]-MAIN_TABLE[[#This Row],[Discount]]</f>
        <v>88868.25</v>
      </c>
      <c r="L387" s="31">
        <f>VLOOKUP(MAIN_TABLE[[#This Row],[Product Code]],Prod_Master[[#All],[Product Code]:[PRICE]],3,)</f>
        <v>5632</v>
      </c>
      <c r="M387" s="32" t="str">
        <f>VLOOKUP(MAIN_TABLE[[#This Row],[Product Code]],Prod_Master[[#All],[Product Code]:[PRICE]],2,)</f>
        <v>Shampoo</v>
      </c>
      <c r="N387" s="32" t="str">
        <f>IF(ISBLANK(MAIN_TABLE[[#This Row],[GST Number]]),"No GST Number Available",VLOOKUP(LEFT(MAIN_TABLE[[#This Row],[GST Number]],2)*1,Table1[],2,))</f>
        <v>MEGHLAYA</v>
      </c>
      <c r="O387" s="32">
        <f>IF(MAIN_TABLE[[#This Row],[Supplier State]]=MAIN_TABLE[[#This Row],[Destination State Name]],0,MAIN_TABLE[[#This Row],[Taxable Value]]*MAIN_TABLE[[#This Row],[GST Rate]])</f>
        <v>10664.19</v>
      </c>
      <c r="P387" s="32">
        <f>IF(MAIN_TABLE[[#This Row],[Supplier State]]&lt;&gt;MAIN_TABLE[[#This Row],[Destination State Name]],0,(MAIN_TABLE[[#This Row],[Taxable Value]]*MAIN_TABLE[[#This Row],[GST Rate]])/2)</f>
        <v>0</v>
      </c>
      <c r="Q387" s="32">
        <f>IF(MAIN_TABLE[[#This Row],[Supplier State]]&lt;&gt;MAIN_TABLE[[#This Row],[Destination State Name]],0,(MAIN_TABLE[[#This Row],[Taxable Value]]*MAIN_TABLE[[#This Row],[GST Rate]])/2)</f>
        <v>0</v>
      </c>
      <c r="R387" s="33">
        <f>SUM(MAIN_TABLE[[#This Row],[IGST]:[SGST]])</f>
        <v>10664.19</v>
      </c>
      <c r="S38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87" s="32" t="str">
        <f>IFERROR(VLOOKUP(MAIN_TABLE[[#This Row],[GST Number]],Backend!L:M,2,),"")</f>
        <v>R. S. AUTOMATION CONTROLS</v>
      </c>
    </row>
    <row r="388" spans="1:20" x14ac:dyDescent="0.3">
      <c r="A388" s="18" t="s">
        <v>8</v>
      </c>
      <c r="B388" s="1" t="s">
        <v>149</v>
      </c>
      <c r="C388" s="2">
        <v>1210</v>
      </c>
      <c r="D388" s="3">
        <v>43925</v>
      </c>
      <c r="E388" s="4" t="s">
        <v>10</v>
      </c>
      <c r="F388" s="1">
        <v>574.5</v>
      </c>
      <c r="G388" s="5">
        <v>28.725000000000001</v>
      </c>
      <c r="H388" s="29">
        <f>VLOOKUP(MAIN_TABLE[[#This Row],[Product Code]],Prod_Master[[#All],[Product Code]:[PRICE]],4,)</f>
        <v>0.12</v>
      </c>
      <c r="I388" s="30">
        <f>VLOOKUP(MAIN_TABLE[[#This Row],[Product Code]],Prod_Master[[#All],[Product Code]:[PRICE]],5,)</f>
        <v>120</v>
      </c>
      <c r="J388" s="30">
        <f t="shared" si="7"/>
        <v>68940</v>
      </c>
      <c r="K388" s="30">
        <f>MAIN_TABLE[[#This Row],[Sales (Before Tax)]]-MAIN_TABLE[[#This Row],[Discount]]</f>
        <v>68911.274999999994</v>
      </c>
      <c r="L388" s="31">
        <f>VLOOKUP(MAIN_TABLE[[#This Row],[Product Code]],Prod_Master[[#All],[Product Code]:[PRICE]],3,)</f>
        <v>5524</v>
      </c>
      <c r="M388" s="32" t="str">
        <f>VLOOKUP(MAIN_TABLE[[#This Row],[Product Code]],Prod_Master[[#All],[Product Code]:[PRICE]],2,)</f>
        <v>Juice</v>
      </c>
      <c r="N388" s="32" t="str">
        <f>IF(ISBLANK(MAIN_TABLE[[#This Row],[GST Number]]),"No GST Number Available",VLOOKUP(LEFT(MAIN_TABLE[[#This Row],[GST Number]],2)*1,Table1[],2,))</f>
        <v>MANIPUR</v>
      </c>
      <c r="O388" s="32">
        <f>IF(MAIN_TABLE[[#This Row],[Supplier State]]=MAIN_TABLE[[#This Row],[Destination State Name]],0,MAIN_TABLE[[#This Row],[Taxable Value]]*MAIN_TABLE[[#This Row],[GST Rate]])</f>
        <v>8269.3529999999992</v>
      </c>
      <c r="P388" s="32">
        <f>IF(MAIN_TABLE[[#This Row],[Supplier State]]&lt;&gt;MAIN_TABLE[[#This Row],[Destination State Name]],0,(MAIN_TABLE[[#This Row],[Taxable Value]]*MAIN_TABLE[[#This Row],[GST Rate]])/2)</f>
        <v>0</v>
      </c>
      <c r="Q388" s="32">
        <f>IF(MAIN_TABLE[[#This Row],[Supplier State]]&lt;&gt;MAIN_TABLE[[#This Row],[Destination State Name]],0,(MAIN_TABLE[[#This Row],[Taxable Value]]*MAIN_TABLE[[#This Row],[GST Rate]])/2)</f>
        <v>0</v>
      </c>
      <c r="R388" s="33">
        <f>SUM(MAIN_TABLE[[#This Row],[IGST]:[SGST]])</f>
        <v>8269.3529999999992</v>
      </c>
      <c r="S38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88" s="32" t="str">
        <f>IFERROR(VLOOKUP(MAIN_TABLE[[#This Row],[GST Number]],Backend!L:M,2,),"")</f>
        <v>DHARMENDER CONTRACTOR</v>
      </c>
    </row>
    <row r="389" spans="1:20" x14ac:dyDescent="0.3">
      <c r="A389" s="18" t="s">
        <v>8</v>
      </c>
      <c r="B389" s="1" t="s">
        <v>150</v>
      </c>
      <c r="C389" s="2">
        <v>1310</v>
      </c>
      <c r="D389" s="3">
        <v>43988</v>
      </c>
      <c r="E389" s="4" t="s">
        <v>10</v>
      </c>
      <c r="F389" s="1">
        <v>2338</v>
      </c>
      <c r="G389" s="5">
        <v>116.9</v>
      </c>
      <c r="H389" s="29">
        <f>VLOOKUP(MAIN_TABLE[[#This Row],[Product Code]],Prod_Master[[#All],[Product Code]:[PRICE]],4,)</f>
        <v>0.12</v>
      </c>
      <c r="I389" s="30">
        <f>VLOOKUP(MAIN_TABLE[[#This Row],[Product Code]],Prod_Master[[#All],[Product Code]:[PRICE]],5,)</f>
        <v>140</v>
      </c>
      <c r="J389" s="30">
        <f t="shared" si="7"/>
        <v>327320</v>
      </c>
      <c r="K389" s="30">
        <f>MAIN_TABLE[[#This Row],[Sales (Before Tax)]]-MAIN_TABLE[[#This Row],[Discount]]</f>
        <v>327203.09999999998</v>
      </c>
      <c r="L389" s="31">
        <f>VLOOKUP(MAIN_TABLE[[#This Row],[Product Code]],Prod_Master[[#All],[Product Code]:[PRICE]],3,)</f>
        <v>5632</v>
      </c>
      <c r="M389" s="32" t="str">
        <f>VLOOKUP(MAIN_TABLE[[#This Row],[Product Code]],Prod_Master[[#All],[Product Code]:[PRICE]],2,)</f>
        <v>Shampoo</v>
      </c>
      <c r="N389" s="32" t="str">
        <f>IF(ISBLANK(MAIN_TABLE[[#This Row],[GST Number]]),"No GST Number Available",VLOOKUP(LEFT(MAIN_TABLE[[#This Row],[GST Number]],2)*1,Table1[],2,))</f>
        <v>ARUNACHAL PRADESH</v>
      </c>
      <c r="O389" s="32">
        <f>IF(MAIN_TABLE[[#This Row],[Supplier State]]=MAIN_TABLE[[#This Row],[Destination State Name]],0,MAIN_TABLE[[#This Row],[Taxable Value]]*MAIN_TABLE[[#This Row],[GST Rate]])</f>
        <v>39264.371999999996</v>
      </c>
      <c r="P389" s="32">
        <f>IF(MAIN_TABLE[[#This Row],[Supplier State]]&lt;&gt;MAIN_TABLE[[#This Row],[Destination State Name]],0,(MAIN_TABLE[[#This Row],[Taxable Value]]*MAIN_TABLE[[#This Row],[GST Rate]])/2)</f>
        <v>0</v>
      </c>
      <c r="Q389" s="32">
        <f>IF(MAIN_TABLE[[#This Row],[Supplier State]]&lt;&gt;MAIN_TABLE[[#This Row],[Destination State Name]],0,(MAIN_TABLE[[#This Row],[Taxable Value]]*MAIN_TABLE[[#This Row],[GST Rate]])/2)</f>
        <v>0</v>
      </c>
      <c r="R389" s="33">
        <f>SUM(MAIN_TABLE[[#This Row],[IGST]:[SGST]])</f>
        <v>39264.371999999996</v>
      </c>
      <c r="S38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89" s="32" t="str">
        <f>IFERROR(VLOOKUP(MAIN_TABLE[[#This Row],[GST Number]],Backend!L:M,2,),"")</f>
        <v>INDOSPIRIT PRIVATE LIMITED</v>
      </c>
    </row>
    <row r="390" spans="1:20" x14ac:dyDescent="0.3">
      <c r="A390" s="18" t="s">
        <v>8</v>
      </c>
      <c r="B390" s="1" t="s">
        <v>151</v>
      </c>
      <c r="C390" s="2">
        <v>1008</v>
      </c>
      <c r="D390" s="3">
        <v>44051</v>
      </c>
      <c r="E390" s="4" t="s">
        <v>10</v>
      </c>
      <c r="F390" s="1">
        <v>381</v>
      </c>
      <c r="G390" s="5">
        <v>19.05</v>
      </c>
      <c r="H390" s="29">
        <f>VLOOKUP(MAIN_TABLE[[#This Row],[Product Code]],Prod_Master[[#All],[Product Code]:[PRICE]],4,)</f>
        <v>0.12</v>
      </c>
      <c r="I390" s="30">
        <f>VLOOKUP(MAIN_TABLE[[#This Row],[Product Code]],Prod_Master[[#All],[Product Code]:[PRICE]],5,)</f>
        <v>90</v>
      </c>
      <c r="J390" s="30">
        <f t="shared" si="7"/>
        <v>34290</v>
      </c>
      <c r="K390" s="30">
        <f>MAIN_TABLE[[#This Row],[Sales (Before Tax)]]-MAIN_TABLE[[#This Row],[Discount]]</f>
        <v>34270.949999999997</v>
      </c>
      <c r="L390" s="31">
        <f>VLOOKUP(MAIN_TABLE[[#This Row],[Product Code]],Prod_Master[[#All],[Product Code]:[PRICE]],3,)</f>
        <v>4975</v>
      </c>
      <c r="M390" s="32" t="str">
        <f>VLOOKUP(MAIN_TABLE[[#This Row],[Product Code]],Prod_Master[[#All],[Product Code]:[PRICE]],2,)</f>
        <v>Soap</v>
      </c>
      <c r="N390" s="32" t="str">
        <f>IF(ISBLANK(MAIN_TABLE[[#This Row],[GST Number]]),"No GST Number Available",VLOOKUP(LEFT(MAIN_TABLE[[#This Row],[GST Number]],2)*1,Table1[],2,))</f>
        <v>ANDHRA PRADESH(BEFORE DIVISION)</v>
      </c>
      <c r="O390" s="32">
        <f>IF(MAIN_TABLE[[#This Row],[Supplier State]]=MAIN_TABLE[[#This Row],[Destination State Name]],0,MAIN_TABLE[[#This Row],[Taxable Value]]*MAIN_TABLE[[#This Row],[GST Rate]])</f>
        <v>4112.5139999999992</v>
      </c>
      <c r="P390" s="32">
        <f>IF(MAIN_TABLE[[#This Row],[Supplier State]]&lt;&gt;MAIN_TABLE[[#This Row],[Destination State Name]],0,(MAIN_TABLE[[#This Row],[Taxable Value]]*MAIN_TABLE[[#This Row],[GST Rate]])/2)</f>
        <v>0</v>
      </c>
      <c r="Q390" s="32">
        <f>IF(MAIN_TABLE[[#This Row],[Supplier State]]&lt;&gt;MAIN_TABLE[[#This Row],[Destination State Name]],0,(MAIN_TABLE[[#This Row],[Taxable Value]]*MAIN_TABLE[[#This Row],[GST Rate]])/2)</f>
        <v>0</v>
      </c>
      <c r="R390" s="33">
        <f>SUM(MAIN_TABLE[[#This Row],[IGST]:[SGST]])</f>
        <v>4112.5139999999992</v>
      </c>
      <c r="S39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90" s="32" t="str">
        <f>IFERROR(VLOOKUP(MAIN_TABLE[[#This Row],[GST Number]],Backend!L:M,2,),"")</f>
        <v>M/S VIJAY ELECTRONICS</v>
      </c>
    </row>
    <row r="391" spans="1:20" x14ac:dyDescent="0.3">
      <c r="A391" s="18" t="s">
        <v>8</v>
      </c>
      <c r="B391" s="1" t="s">
        <v>152</v>
      </c>
      <c r="C391" s="2">
        <v>1008</v>
      </c>
      <c r="D391" s="3">
        <v>44051</v>
      </c>
      <c r="E391" s="4" t="s">
        <v>10</v>
      </c>
      <c r="F391" s="1">
        <v>422</v>
      </c>
      <c r="G391" s="5">
        <v>21.1</v>
      </c>
      <c r="H391" s="29">
        <f>VLOOKUP(MAIN_TABLE[[#This Row],[Product Code]],Prod_Master[[#All],[Product Code]:[PRICE]],4,)</f>
        <v>0.12</v>
      </c>
      <c r="I391" s="30">
        <f>VLOOKUP(MAIN_TABLE[[#This Row],[Product Code]],Prod_Master[[#All],[Product Code]:[PRICE]],5,)</f>
        <v>90</v>
      </c>
      <c r="J391" s="30">
        <f t="shared" si="7"/>
        <v>37980</v>
      </c>
      <c r="K391" s="30">
        <f>MAIN_TABLE[[#This Row],[Sales (Before Tax)]]-MAIN_TABLE[[#This Row],[Discount]]</f>
        <v>37958.9</v>
      </c>
      <c r="L391" s="31">
        <f>VLOOKUP(MAIN_TABLE[[#This Row],[Product Code]],Prod_Master[[#All],[Product Code]:[PRICE]],3,)</f>
        <v>4975</v>
      </c>
      <c r="M391" s="32" t="str">
        <f>VLOOKUP(MAIN_TABLE[[#This Row],[Product Code]],Prod_Master[[#All],[Product Code]:[PRICE]],2,)</f>
        <v>Soap</v>
      </c>
      <c r="N391" s="32" t="str">
        <f>IF(ISBLANK(MAIN_TABLE[[#This Row],[GST Number]]),"No GST Number Available",VLOOKUP(LEFT(MAIN_TABLE[[#This Row],[GST Number]],2)*1,Table1[],2,))</f>
        <v>JHARKHAND</v>
      </c>
      <c r="O391" s="32">
        <f>IF(MAIN_TABLE[[#This Row],[Supplier State]]=MAIN_TABLE[[#This Row],[Destination State Name]],0,MAIN_TABLE[[#This Row],[Taxable Value]]*MAIN_TABLE[[#This Row],[GST Rate]])</f>
        <v>4555.0680000000002</v>
      </c>
      <c r="P391" s="32">
        <f>IF(MAIN_TABLE[[#This Row],[Supplier State]]&lt;&gt;MAIN_TABLE[[#This Row],[Destination State Name]],0,(MAIN_TABLE[[#This Row],[Taxable Value]]*MAIN_TABLE[[#This Row],[GST Rate]])/2)</f>
        <v>0</v>
      </c>
      <c r="Q391" s="32">
        <f>IF(MAIN_TABLE[[#This Row],[Supplier State]]&lt;&gt;MAIN_TABLE[[#This Row],[Destination State Name]],0,(MAIN_TABLE[[#This Row],[Taxable Value]]*MAIN_TABLE[[#This Row],[GST Rate]])/2)</f>
        <v>0</v>
      </c>
      <c r="R391" s="33">
        <f>SUM(MAIN_TABLE[[#This Row],[IGST]:[SGST]])</f>
        <v>4555.0680000000002</v>
      </c>
      <c r="S39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91" s="32" t="str">
        <f>IFERROR(VLOOKUP(MAIN_TABLE[[#This Row],[GST Number]],Backend!L:M,2,),"")</f>
        <v>KANDHARI GAS</v>
      </c>
    </row>
    <row r="392" spans="1:20" x14ac:dyDescent="0.3">
      <c r="A392" s="18" t="s">
        <v>8</v>
      </c>
      <c r="B392" s="1" t="s">
        <v>153</v>
      </c>
      <c r="C392" s="2">
        <v>1210</v>
      </c>
      <c r="D392" s="3">
        <v>44083</v>
      </c>
      <c r="E392" s="4" t="s">
        <v>10</v>
      </c>
      <c r="F392" s="1">
        <v>2134</v>
      </c>
      <c r="G392" s="5">
        <v>106.7</v>
      </c>
      <c r="H392" s="29">
        <f>VLOOKUP(MAIN_TABLE[[#This Row],[Product Code]],Prod_Master[[#All],[Product Code]:[PRICE]],4,)</f>
        <v>0.12</v>
      </c>
      <c r="I392" s="30">
        <f>VLOOKUP(MAIN_TABLE[[#This Row],[Product Code]],Prod_Master[[#All],[Product Code]:[PRICE]],5,)</f>
        <v>120</v>
      </c>
      <c r="J392" s="30">
        <f t="shared" si="7"/>
        <v>256080</v>
      </c>
      <c r="K392" s="30">
        <f>MAIN_TABLE[[#This Row],[Sales (Before Tax)]]-MAIN_TABLE[[#This Row],[Discount]]</f>
        <v>255973.3</v>
      </c>
      <c r="L392" s="31">
        <f>VLOOKUP(MAIN_TABLE[[#This Row],[Product Code]],Prod_Master[[#All],[Product Code]:[PRICE]],3,)</f>
        <v>5524</v>
      </c>
      <c r="M392" s="32" t="str">
        <f>VLOOKUP(MAIN_TABLE[[#This Row],[Product Code]],Prod_Master[[#All],[Product Code]:[PRICE]],2,)</f>
        <v>Juice</v>
      </c>
      <c r="N392" s="32" t="str">
        <f>IF(ISBLANK(MAIN_TABLE[[#This Row],[GST Number]]),"No GST Number Available",VLOOKUP(LEFT(MAIN_TABLE[[#This Row],[GST Number]],2)*1,Table1[],2,))</f>
        <v>GUJARAT</v>
      </c>
      <c r="O392" s="32">
        <f>IF(MAIN_TABLE[[#This Row],[Supplier State]]=MAIN_TABLE[[#This Row],[Destination State Name]],0,MAIN_TABLE[[#This Row],[Taxable Value]]*MAIN_TABLE[[#This Row],[GST Rate]])</f>
        <v>30716.795999999998</v>
      </c>
      <c r="P392" s="32">
        <f>IF(MAIN_TABLE[[#This Row],[Supplier State]]&lt;&gt;MAIN_TABLE[[#This Row],[Destination State Name]],0,(MAIN_TABLE[[#This Row],[Taxable Value]]*MAIN_TABLE[[#This Row],[GST Rate]])/2)</f>
        <v>0</v>
      </c>
      <c r="Q392" s="32">
        <f>IF(MAIN_TABLE[[#This Row],[Supplier State]]&lt;&gt;MAIN_TABLE[[#This Row],[Destination State Name]],0,(MAIN_TABLE[[#This Row],[Taxable Value]]*MAIN_TABLE[[#This Row],[GST Rate]])/2)</f>
        <v>0</v>
      </c>
      <c r="R392" s="33">
        <f>SUM(MAIN_TABLE[[#This Row],[IGST]:[SGST]])</f>
        <v>30716.795999999998</v>
      </c>
      <c r="S39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92" s="32" t="str">
        <f>IFERROR(VLOOKUP(MAIN_TABLE[[#This Row],[GST Number]],Backend!L:M,2,),"")</f>
        <v>MANN ELECTRONICS</v>
      </c>
    </row>
    <row r="393" spans="1:20" x14ac:dyDescent="0.3">
      <c r="A393" s="18" t="s">
        <v>8</v>
      </c>
      <c r="B393" s="1" t="s">
        <v>154</v>
      </c>
      <c r="C393" s="2">
        <v>1310</v>
      </c>
      <c r="D393" s="3">
        <v>44177</v>
      </c>
      <c r="E393" s="4" t="s">
        <v>10</v>
      </c>
      <c r="F393" s="1">
        <v>808</v>
      </c>
      <c r="G393" s="5">
        <v>40.400000000000006</v>
      </c>
      <c r="H393" s="29">
        <f>VLOOKUP(MAIN_TABLE[[#This Row],[Product Code]],Prod_Master[[#All],[Product Code]:[PRICE]],4,)</f>
        <v>0.12</v>
      </c>
      <c r="I393" s="30">
        <f>VLOOKUP(MAIN_TABLE[[#This Row],[Product Code]],Prod_Master[[#All],[Product Code]:[PRICE]],5,)</f>
        <v>140</v>
      </c>
      <c r="J393" s="30">
        <f t="shared" si="7"/>
        <v>113120</v>
      </c>
      <c r="K393" s="30">
        <f>MAIN_TABLE[[#This Row],[Sales (Before Tax)]]-MAIN_TABLE[[#This Row],[Discount]]</f>
        <v>113079.6</v>
      </c>
      <c r="L393" s="31">
        <f>VLOOKUP(MAIN_TABLE[[#This Row],[Product Code]],Prod_Master[[#All],[Product Code]:[PRICE]],3,)</f>
        <v>5632</v>
      </c>
      <c r="M393" s="32" t="str">
        <f>VLOOKUP(MAIN_TABLE[[#This Row],[Product Code]],Prod_Master[[#All],[Product Code]:[PRICE]],2,)</f>
        <v>Shampoo</v>
      </c>
      <c r="N393" s="32" t="str">
        <f>IF(ISBLANK(MAIN_TABLE[[#This Row],[GST Number]]),"No GST Number Available",VLOOKUP(LEFT(MAIN_TABLE[[#This Row],[GST Number]],2)*1,Table1[],2,))</f>
        <v>MANIPUR</v>
      </c>
      <c r="O393" s="32">
        <f>IF(MAIN_TABLE[[#This Row],[Supplier State]]=MAIN_TABLE[[#This Row],[Destination State Name]],0,MAIN_TABLE[[#This Row],[Taxable Value]]*MAIN_TABLE[[#This Row],[GST Rate]])</f>
        <v>13569.552</v>
      </c>
      <c r="P393" s="32">
        <f>IF(MAIN_TABLE[[#This Row],[Supplier State]]&lt;&gt;MAIN_TABLE[[#This Row],[Destination State Name]],0,(MAIN_TABLE[[#This Row],[Taxable Value]]*MAIN_TABLE[[#This Row],[GST Rate]])/2)</f>
        <v>0</v>
      </c>
      <c r="Q393" s="32">
        <f>IF(MAIN_TABLE[[#This Row],[Supplier State]]&lt;&gt;MAIN_TABLE[[#This Row],[Destination State Name]],0,(MAIN_TABLE[[#This Row],[Taxable Value]]*MAIN_TABLE[[#This Row],[GST Rate]])/2)</f>
        <v>0</v>
      </c>
      <c r="R393" s="33">
        <f>SUM(MAIN_TABLE[[#This Row],[IGST]:[SGST]])</f>
        <v>13569.552</v>
      </c>
      <c r="S39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93" s="32" t="str">
        <f>IFERROR(VLOOKUP(MAIN_TABLE[[#This Row],[GST Number]],Backend!L:M,2,),"")</f>
        <v>Deepak Electric Works</v>
      </c>
    </row>
    <row r="394" spans="1:20" x14ac:dyDescent="0.3">
      <c r="A394" s="18" t="s">
        <v>8</v>
      </c>
      <c r="B394" s="1" t="s">
        <v>155</v>
      </c>
      <c r="C394" s="2">
        <v>1210</v>
      </c>
      <c r="D394" s="3">
        <v>43988</v>
      </c>
      <c r="E394" s="4" t="s">
        <v>10</v>
      </c>
      <c r="F394" s="1">
        <v>708</v>
      </c>
      <c r="G394" s="5">
        <v>35.4</v>
      </c>
      <c r="H394" s="29">
        <f>VLOOKUP(MAIN_TABLE[[#This Row],[Product Code]],Prod_Master[[#All],[Product Code]:[PRICE]],4,)</f>
        <v>0.12</v>
      </c>
      <c r="I394" s="30">
        <f>VLOOKUP(MAIN_TABLE[[#This Row],[Product Code]],Prod_Master[[#All],[Product Code]:[PRICE]],5,)</f>
        <v>120</v>
      </c>
      <c r="J394" s="30">
        <f t="shared" si="7"/>
        <v>84960</v>
      </c>
      <c r="K394" s="30">
        <f>MAIN_TABLE[[#This Row],[Sales (Before Tax)]]-MAIN_TABLE[[#This Row],[Discount]]</f>
        <v>84924.6</v>
      </c>
      <c r="L394" s="31">
        <f>VLOOKUP(MAIN_TABLE[[#This Row],[Product Code]],Prod_Master[[#All],[Product Code]:[PRICE]],3,)</f>
        <v>5524</v>
      </c>
      <c r="M394" s="32" t="str">
        <f>VLOOKUP(MAIN_TABLE[[#This Row],[Product Code]],Prod_Master[[#All],[Product Code]:[PRICE]],2,)</f>
        <v>Juice</v>
      </c>
      <c r="N394" s="32" t="str">
        <f>IF(ISBLANK(MAIN_TABLE[[#This Row],[GST Number]]),"No GST Number Available",VLOOKUP(LEFT(MAIN_TABLE[[#This Row],[GST Number]],2)*1,Table1[],2,))</f>
        <v>JHARKHAND</v>
      </c>
      <c r="O394" s="32">
        <f>IF(MAIN_TABLE[[#This Row],[Supplier State]]=MAIN_TABLE[[#This Row],[Destination State Name]],0,MAIN_TABLE[[#This Row],[Taxable Value]]*MAIN_TABLE[[#This Row],[GST Rate]])</f>
        <v>10190.952000000001</v>
      </c>
      <c r="P394" s="32">
        <f>IF(MAIN_TABLE[[#This Row],[Supplier State]]&lt;&gt;MAIN_TABLE[[#This Row],[Destination State Name]],0,(MAIN_TABLE[[#This Row],[Taxable Value]]*MAIN_TABLE[[#This Row],[GST Rate]])/2)</f>
        <v>0</v>
      </c>
      <c r="Q394" s="32">
        <f>IF(MAIN_TABLE[[#This Row],[Supplier State]]&lt;&gt;MAIN_TABLE[[#This Row],[Destination State Name]],0,(MAIN_TABLE[[#This Row],[Taxable Value]]*MAIN_TABLE[[#This Row],[GST Rate]])/2)</f>
        <v>0</v>
      </c>
      <c r="R394" s="33">
        <f>SUM(MAIN_TABLE[[#This Row],[IGST]:[SGST]])</f>
        <v>10190.952000000001</v>
      </c>
      <c r="S39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94" s="32" t="str">
        <f>IFERROR(VLOOKUP(MAIN_TABLE[[#This Row],[GST Number]],Backend!L:M,2,),"")</f>
        <v>Candes Technology Private Limited</v>
      </c>
    </row>
    <row r="395" spans="1:20" x14ac:dyDescent="0.3">
      <c r="A395" s="18" t="s">
        <v>8</v>
      </c>
      <c r="B395" s="1" t="s">
        <v>156</v>
      </c>
      <c r="C395" s="2">
        <v>1001</v>
      </c>
      <c r="D395" s="3">
        <v>43988</v>
      </c>
      <c r="E395" s="4" t="s">
        <v>10</v>
      </c>
      <c r="F395" s="1">
        <v>2907</v>
      </c>
      <c r="G395" s="5">
        <v>145.35</v>
      </c>
      <c r="H395" s="29">
        <f>VLOOKUP(MAIN_TABLE[[#This Row],[Product Code]],Prod_Master[[#All],[Product Code]:[PRICE]],4,)</f>
        <v>0.12</v>
      </c>
      <c r="I395" s="30">
        <f>VLOOKUP(MAIN_TABLE[[#This Row],[Product Code]],Prod_Master[[#All],[Product Code]:[PRICE]],5,)</f>
        <v>45</v>
      </c>
      <c r="J395" s="30">
        <f t="shared" si="7"/>
        <v>130815</v>
      </c>
      <c r="K395" s="30">
        <f>MAIN_TABLE[[#This Row],[Sales (Before Tax)]]-MAIN_TABLE[[#This Row],[Discount]]</f>
        <v>130669.65</v>
      </c>
      <c r="L395" s="31">
        <f>VLOOKUP(MAIN_TABLE[[#This Row],[Product Code]],Prod_Master[[#All],[Product Code]:[PRICE]],3,)</f>
        <v>5542</v>
      </c>
      <c r="M395" s="32" t="str">
        <f>VLOOKUP(MAIN_TABLE[[#This Row],[Product Code]],Prod_Master[[#All],[Product Code]:[PRICE]],2,)</f>
        <v>Oil</v>
      </c>
      <c r="N395" s="32" t="str">
        <f>IF(ISBLANK(MAIN_TABLE[[#This Row],[GST Number]]),"No GST Number Available",VLOOKUP(LEFT(MAIN_TABLE[[#This Row],[GST Number]],2)*1,Table1[],2,))</f>
        <v>MADHYA PRADESH</v>
      </c>
      <c r="O395" s="32">
        <f>IF(MAIN_TABLE[[#This Row],[Supplier State]]=MAIN_TABLE[[#This Row],[Destination State Name]],0,MAIN_TABLE[[#This Row],[Taxable Value]]*MAIN_TABLE[[#This Row],[GST Rate]])</f>
        <v>15680.357999999998</v>
      </c>
      <c r="P395" s="32">
        <f>IF(MAIN_TABLE[[#This Row],[Supplier State]]&lt;&gt;MAIN_TABLE[[#This Row],[Destination State Name]],0,(MAIN_TABLE[[#This Row],[Taxable Value]]*MAIN_TABLE[[#This Row],[GST Rate]])/2)</f>
        <v>0</v>
      </c>
      <c r="Q395" s="32">
        <f>IF(MAIN_TABLE[[#This Row],[Supplier State]]&lt;&gt;MAIN_TABLE[[#This Row],[Destination State Name]],0,(MAIN_TABLE[[#This Row],[Taxable Value]]*MAIN_TABLE[[#This Row],[GST Rate]])/2)</f>
        <v>0</v>
      </c>
      <c r="R395" s="33">
        <f>SUM(MAIN_TABLE[[#This Row],[IGST]:[SGST]])</f>
        <v>15680.357999999998</v>
      </c>
      <c r="S39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95" s="32" t="str">
        <f>IFERROR(VLOOKUP(MAIN_TABLE[[#This Row],[GST Number]],Backend!L:M,2,),"")</f>
        <v>HCIL COMTEL PRIVATE LIMITED</v>
      </c>
    </row>
    <row r="396" spans="1:20" x14ac:dyDescent="0.3">
      <c r="A396" s="18" t="s">
        <v>8</v>
      </c>
      <c r="B396" s="1" t="s">
        <v>250</v>
      </c>
      <c r="C396" s="2">
        <v>1210</v>
      </c>
      <c r="D396" s="3">
        <v>43988</v>
      </c>
      <c r="E396" s="4" t="s">
        <v>10</v>
      </c>
      <c r="F396" s="1">
        <v>1366</v>
      </c>
      <c r="G396" s="5">
        <v>68.3</v>
      </c>
      <c r="H396" s="29">
        <f>VLOOKUP(MAIN_TABLE[[#This Row],[Product Code]],Prod_Master[[#All],[Product Code]:[PRICE]],4,)</f>
        <v>0.12</v>
      </c>
      <c r="I396" s="30">
        <f>VLOOKUP(MAIN_TABLE[[#This Row],[Product Code]],Prod_Master[[#All],[Product Code]:[PRICE]],5,)</f>
        <v>120</v>
      </c>
      <c r="J396" s="30">
        <f t="shared" ref="J396:J459" si="8">(F396*I396)</f>
        <v>163920</v>
      </c>
      <c r="K396" s="30">
        <f>MAIN_TABLE[[#This Row],[Sales (Before Tax)]]-MAIN_TABLE[[#This Row],[Discount]]</f>
        <v>163851.70000000001</v>
      </c>
      <c r="L396" s="31">
        <f>VLOOKUP(MAIN_TABLE[[#This Row],[Product Code]],Prod_Master[[#All],[Product Code]:[PRICE]],3,)</f>
        <v>5524</v>
      </c>
      <c r="M396" s="32" t="str">
        <f>VLOOKUP(MAIN_TABLE[[#This Row],[Product Code]],Prod_Master[[#All],[Product Code]:[PRICE]],2,)</f>
        <v>Juice</v>
      </c>
      <c r="N396" s="32" t="str">
        <f>IF(ISBLANK(MAIN_TABLE[[#This Row],[GST Number]]),"No GST Number Available",VLOOKUP(LEFT(MAIN_TABLE[[#This Row],[GST Number]],2)*1,Table1[],2,))</f>
        <v>DADRA AND NAGAR HAVELI AND DAMAN AND DIU (NEWLY MERGED UT)</v>
      </c>
      <c r="O396" s="32">
        <f>IF(MAIN_TABLE[[#This Row],[Supplier State]]=MAIN_TABLE[[#This Row],[Destination State Name]],0,MAIN_TABLE[[#This Row],[Taxable Value]]*MAIN_TABLE[[#This Row],[GST Rate]])</f>
        <v>19662.204000000002</v>
      </c>
      <c r="P396" s="32">
        <f>IF(MAIN_TABLE[[#This Row],[Supplier State]]&lt;&gt;MAIN_TABLE[[#This Row],[Destination State Name]],0,(MAIN_TABLE[[#This Row],[Taxable Value]]*MAIN_TABLE[[#This Row],[GST Rate]])/2)</f>
        <v>0</v>
      </c>
      <c r="Q396" s="32">
        <f>IF(MAIN_TABLE[[#This Row],[Supplier State]]&lt;&gt;MAIN_TABLE[[#This Row],[Destination State Name]],0,(MAIN_TABLE[[#This Row],[Taxable Value]]*MAIN_TABLE[[#This Row],[GST Rate]])/2)</f>
        <v>0</v>
      </c>
      <c r="R396" s="33">
        <f>SUM(MAIN_TABLE[[#This Row],[IGST]:[SGST]])</f>
        <v>19662.204000000002</v>
      </c>
      <c r="S39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96" s="32" t="str">
        <f>IFERROR(VLOOKUP(MAIN_TABLE[[#This Row],[GST Number]],Backend!L:M,2,),"")</f>
        <v>M/S SIGMA I.T. SUPER STORE (P) LTD</v>
      </c>
    </row>
    <row r="397" spans="1:20" x14ac:dyDescent="0.3">
      <c r="A397" s="18" t="s">
        <v>8</v>
      </c>
      <c r="B397" s="1" t="s">
        <v>157</v>
      </c>
      <c r="C397" s="2">
        <v>1001</v>
      </c>
      <c r="D397" s="3">
        <v>43988</v>
      </c>
      <c r="E397" s="4" t="s">
        <v>10</v>
      </c>
      <c r="F397" s="1">
        <v>2460</v>
      </c>
      <c r="G397" s="5">
        <v>123</v>
      </c>
      <c r="H397" s="29">
        <f>VLOOKUP(MAIN_TABLE[[#This Row],[Product Code]],Prod_Master[[#All],[Product Code]:[PRICE]],4,)</f>
        <v>0.12</v>
      </c>
      <c r="I397" s="30">
        <f>VLOOKUP(MAIN_TABLE[[#This Row],[Product Code]],Prod_Master[[#All],[Product Code]:[PRICE]],5,)</f>
        <v>45</v>
      </c>
      <c r="J397" s="30">
        <f t="shared" si="8"/>
        <v>110700</v>
      </c>
      <c r="K397" s="30">
        <f>MAIN_TABLE[[#This Row],[Sales (Before Tax)]]-MAIN_TABLE[[#This Row],[Discount]]</f>
        <v>110577</v>
      </c>
      <c r="L397" s="31">
        <f>VLOOKUP(MAIN_TABLE[[#This Row],[Product Code]],Prod_Master[[#All],[Product Code]:[PRICE]],3,)</f>
        <v>5542</v>
      </c>
      <c r="M397" s="32" t="str">
        <f>VLOOKUP(MAIN_TABLE[[#This Row],[Product Code]],Prod_Master[[#All],[Product Code]:[PRICE]],2,)</f>
        <v>Oil</v>
      </c>
      <c r="N397" s="32" t="str">
        <f>IF(ISBLANK(MAIN_TABLE[[#This Row],[GST Number]]),"No GST Number Available",VLOOKUP(LEFT(MAIN_TABLE[[#This Row],[GST Number]],2)*1,Table1[],2,))</f>
        <v>ODISHA</v>
      </c>
      <c r="O397" s="32">
        <f>IF(MAIN_TABLE[[#This Row],[Supplier State]]=MAIN_TABLE[[#This Row],[Destination State Name]],0,MAIN_TABLE[[#This Row],[Taxable Value]]*MAIN_TABLE[[#This Row],[GST Rate]])</f>
        <v>13269.24</v>
      </c>
      <c r="P397" s="32">
        <f>IF(MAIN_TABLE[[#This Row],[Supplier State]]&lt;&gt;MAIN_TABLE[[#This Row],[Destination State Name]],0,(MAIN_TABLE[[#This Row],[Taxable Value]]*MAIN_TABLE[[#This Row],[GST Rate]])/2)</f>
        <v>0</v>
      </c>
      <c r="Q397" s="32">
        <f>IF(MAIN_TABLE[[#This Row],[Supplier State]]&lt;&gt;MAIN_TABLE[[#This Row],[Destination State Name]],0,(MAIN_TABLE[[#This Row],[Taxable Value]]*MAIN_TABLE[[#This Row],[GST Rate]])/2)</f>
        <v>0</v>
      </c>
      <c r="R397" s="33">
        <f>SUM(MAIN_TABLE[[#This Row],[IGST]:[SGST]])</f>
        <v>13269.24</v>
      </c>
      <c r="S39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97" s="32" t="str">
        <f>IFERROR(VLOOKUP(MAIN_TABLE[[#This Row],[GST Number]],Backend!L:M,2,),"")</f>
        <v>GASTEK ENGINEERS</v>
      </c>
    </row>
    <row r="398" spans="1:20" x14ac:dyDescent="0.3">
      <c r="A398" s="18" t="s">
        <v>8</v>
      </c>
      <c r="B398" s="1" t="s">
        <v>158</v>
      </c>
      <c r="C398" s="2">
        <v>1210</v>
      </c>
      <c r="D398" s="3">
        <v>44146</v>
      </c>
      <c r="E398" s="4" t="s">
        <v>10</v>
      </c>
      <c r="F398" s="1">
        <v>1520</v>
      </c>
      <c r="G398" s="5">
        <v>76</v>
      </c>
      <c r="H398" s="29">
        <f>VLOOKUP(MAIN_TABLE[[#This Row],[Product Code]],Prod_Master[[#All],[Product Code]:[PRICE]],4,)</f>
        <v>0.12</v>
      </c>
      <c r="I398" s="30">
        <f>VLOOKUP(MAIN_TABLE[[#This Row],[Product Code]],Prod_Master[[#All],[Product Code]:[PRICE]],5,)</f>
        <v>120</v>
      </c>
      <c r="J398" s="30">
        <f t="shared" si="8"/>
        <v>182400</v>
      </c>
      <c r="K398" s="30">
        <f>MAIN_TABLE[[#This Row],[Sales (Before Tax)]]-MAIN_TABLE[[#This Row],[Discount]]</f>
        <v>182324</v>
      </c>
      <c r="L398" s="31">
        <f>VLOOKUP(MAIN_TABLE[[#This Row],[Product Code]],Prod_Master[[#All],[Product Code]:[PRICE]],3,)</f>
        <v>5524</v>
      </c>
      <c r="M398" s="32" t="str">
        <f>VLOOKUP(MAIN_TABLE[[#This Row],[Product Code]],Prod_Master[[#All],[Product Code]:[PRICE]],2,)</f>
        <v>Juice</v>
      </c>
      <c r="N398" s="32" t="str">
        <f>IF(ISBLANK(MAIN_TABLE[[#This Row],[GST Number]]),"No GST Number Available",VLOOKUP(LEFT(MAIN_TABLE[[#This Row],[GST Number]],2)*1,Table1[],2,))</f>
        <v>DADRA AND NAGAR HAVELI AND DAMAN AND DIU (NEWLY MERGED UT)</v>
      </c>
      <c r="O398" s="32">
        <f>IF(MAIN_TABLE[[#This Row],[Supplier State]]=MAIN_TABLE[[#This Row],[Destination State Name]],0,MAIN_TABLE[[#This Row],[Taxable Value]]*MAIN_TABLE[[#This Row],[GST Rate]])</f>
        <v>21878.879999999997</v>
      </c>
      <c r="P398" s="32">
        <f>IF(MAIN_TABLE[[#This Row],[Supplier State]]&lt;&gt;MAIN_TABLE[[#This Row],[Destination State Name]],0,(MAIN_TABLE[[#This Row],[Taxable Value]]*MAIN_TABLE[[#This Row],[GST Rate]])/2)</f>
        <v>0</v>
      </c>
      <c r="Q398" s="32">
        <f>IF(MAIN_TABLE[[#This Row],[Supplier State]]&lt;&gt;MAIN_TABLE[[#This Row],[Destination State Name]],0,(MAIN_TABLE[[#This Row],[Taxable Value]]*MAIN_TABLE[[#This Row],[GST Rate]])/2)</f>
        <v>0</v>
      </c>
      <c r="R398" s="33">
        <f>SUM(MAIN_TABLE[[#This Row],[IGST]:[SGST]])</f>
        <v>21878.879999999997</v>
      </c>
      <c r="S39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98" s="32" t="str">
        <f>IFERROR(VLOOKUP(MAIN_TABLE[[#This Row],[GST Number]],Backend!L:M,2,),"")</f>
        <v>M/S ANKUR ELECTRICALS</v>
      </c>
    </row>
    <row r="399" spans="1:20" x14ac:dyDescent="0.3">
      <c r="A399" s="18" t="s">
        <v>8</v>
      </c>
      <c r="B399" s="1" t="s">
        <v>159</v>
      </c>
      <c r="C399" s="2">
        <v>1310</v>
      </c>
      <c r="D399" s="3">
        <v>44177</v>
      </c>
      <c r="E399" s="4" t="s">
        <v>10</v>
      </c>
      <c r="F399" s="1">
        <v>711</v>
      </c>
      <c r="G399" s="5">
        <v>35.550000000000004</v>
      </c>
      <c r="H399" s="29">
        <f>VLOOKUP(MAIN_TABLE[[#This Row],[Product Code]],Prod_Master[[#All],[Product Code]:[PRICE]],4,)</f>
        <v>0.12</v>
      </c>
      <c r="I399" s="30">
        <f>VLOOKUP(MAIN_TABLE[[#This Row],[Product Code]],Prod_Master[[#All],[Product Code]:[PRICE]],5,)</f>
        <v>140</v>
      </c>
      <c r="J399" s="30">
        <f t="shared" si="8"/>
        <v>99540</v>
      </c>
      <c r="K399" s="30">
        <f>MAIN_TABLE[[#This Row],[Sales (Before Tax)]]-MAIN_TABLE[[#This Row],[Discount]]</f>
        <v>99504.45</v>
      </c>
      <c r="L399" s="31">
        <f>VLOOKUP(MAIN_TABLE[[#This Row],[Product Code]],Prod_Master[[#All],[Product Code]:[PRICE]],3,)</f>
        <v>5632</v>
      </c>
      <c r="M399" s="32" t="str">
        <f>VLOOKUP(MAIN_TABLE[[#This Row],[Product Code]],Prod_Master[[#All],[Product Code]:[PRICE]],2,)</f>
        <v>Shampoo</v>
      </c>
      <c r="N399" s="32" t="str">
        <f>IF(ISBLANK(MAIN_TABLE[[#This Row],[GST Number]]),"No GST Number Available",VLOOKUP(LEFT(MAIN_TABLE[[#This Row],[GST Number]],2)*1,Table1[],2,))</f>
        <v>ANDHRA PRADESH(BEFORE DIVISION)</v>
      </c>
      <c r="O399" s="32">
        <f>IF(MAIN_TABLE[[#This Row],[Supplier State]]=MAIN_TABLE[[#This Row],[Destination State Name]],0,MAIN_TABLE[[#This Row],[Taxable Value]]*MAIN_TABLE[[#This Row],[GST Rate]])</f>
        <v>11940.534</v>
      </c>
      <c r="P399" s="32">
        <f>IF(MAIN_TABLE[[#This Row],[Supplier State]]&lt;&gt;MAIN_TABLE[[#This Row],[Destination State Name]],0,(MAIN_TABLE[[#This Row],[Taxable Value]]*MAIN_TABLE[[#This Row],[GST Rate]])/2)</f>
        <v>0</v>
      </c>
      <c r="Q399" s="32">
        <f>IF(MAIN_TABLE[[#This Row],[Supplier State]]&lt;&gt;MAIN_TABLE[[#This Row],[Destination State Name]],0,(MAIN_TABLE[[#This Row],[Taxable Value]]*MAIN_TABLE[[#This Row],[GST Rate]])/2)</f>
        <v>0</v>
      </c>
      <c r="R399" s="33">
        <f>SUM(MAIN_TABLE[[#This Row],[IGST]:[SGST]])</f>
        <v>11940.534</v>
      </c>
      <c r="S39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399" s="32" t="str">
        <f>IFERROR(VLOOKUP(MAIN_TABLE[[#This Row],[GST Number]],Backend!L:M,2,),"")</f>
        <v>M/S PAL FURNITURE GHAR</v>
      </c>
    </row>
    <row r="400" spans="1:20" x14ac:dyDescent="0.3">
      <c r="A400" s="18" t="s">
        <v>8</v>
      </c>
      <c r="B400" s="1" t="s">
        <v>160</v>
      </c>
      <c r="C400" s="2">
        <v>1004</v>
      </c>
      <c r="D400" s="3">
        <v>44177</v>
      </c>
      <c r="E400" s="4" t="s">
        <v>10</v>
      </c>
      <c r="F400" s="1">
        <v>1375</v>
      </c>
      <c r="G400" s="5">
        <v>68.75</v>
      </c>
      <c r="H400" s="29">
        <f>VLOOKUP(MAIN_TABLE[[#This Row],[Product Code]],Prod_Master[[#All],[Product Code]:[PRICE]],4,)</f>
        <v>0.28000000000000003</v>
      </c>
      <c r="I400" s="30">
        <f>VLOOKUP(MAIN_TABLE[[#This Row],[Product Code]],Prod_Master[[#All],[Product Code]:[PRICE]],5,)</f>
        <v>80</v>
      </c>
      <c r="J400" s="30">
        <f t="shared" si="8"/>
        <v>110000</v>
      </c>
      <c r="K400" s="30">
        <f>MAIN_TABLE[[#This Row],[Sales (Before Tax)]]-MAIN_TABLE[[#This Row],[Discount]]</f>
        <v>109931.25</v>
      </c>
      <c r="L400" s="31">
        <f>VLOOKUP(MAIN_TABLE[[#This Row],[Product Code]],Prod_Master[[#All],[Product Code]:[PRICE]],3,)</f>
        <v>8462</v>
      </c>
      <c r="M400" s="32" t="str">
        <f>VLOOKUP(MAIN_TABLE[[#This Row],[Product Code]],Prod_Master[[#All],[Product Code]:[PRICE]],2,)</f>
        <v>Beverage</v>
      </c>
      <c r="N400" s="32" t="str">
        <f>IF(ISBLANK(MAIN_TABLE[[#This Row],[GST Number]]),"No GST Number Available",VLOOKUP(LEFT(MAIN_TABLE[[#This Row],[GST Number]],2)*1,Table1[],2,))</f>
        <v>SIKKIM</v>
      </c>
      <c r="O400" s="32">
        <f>IF(MAIN_TABLE[[#This Row],[Supplier State]]=MAIN_TABLE[[#This Row],[Destination State Name]],0,MAIN_TABLE[[#This Row],[Taxable Value]]*MAIN_TABLE[[#This Row],[GST Rate]])</f>
        <v>30780.750000000004</v>
      </c>
      <c r="P400" s="32">
        <f>IF(MAIN_TABLE[[#This Row],[Supplier State]]&lt;&gt;MAIN_TABLE[[#This Row],[Destination State Name]],0,(MAIN_TABLE[[#This Row],[Taxable Value]]*MAIN_TABLE[[#This Row],[GST Rate]])/2)</f>
        <v>0</v>
      </c>
      <c r="Q400" s="32">
        <f>IF(MAIN_TABLE[[#This Row],[Supplier State]]&lt;&gt;MAIN_TABLE[[#This Row],[Destination State Name]],0,(MAIN_TABLE[[#This Row],[Taxable Value]]*MAIN_TABLE[[#This Row],[GST Rate]])/2)</f>
        <v>0</v>
      </c>
      <c r="R400" s="33">
        <f>SUM(MAIN_TABLE[[#This Row],[IGST]:[SGST]])</f>
        <v>30780.750000000004</v>
      </c>
      <c r="S40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00" s="32" t="str">
        <f>IFERROR(VLOOKUP(MAIN_TABLE[[#This Row],[GST Number]],Backend!L:M,2,),"")</f>
        <v>DUROFLEX PRIVATE LIMITED</v>
      </c>
    </row>
    <row r="401" spans="1:20" x14ac:dyDescent="0.3">
      <c r="A401" s="18" t="s">
        <v>8</v>
      </c>
      <c r="B401" s="1" t="s">
        <v>161</v>
      </c>
      <c r="C401" s="2">
        <v>1008</v>
      </c>
      <c r="D401" s="3">
        <v>44177</v>
      </c>
      <c r="E401" s="4" t="s">
        <v>10</v>
      </c>
      <c r="F401" s="1">
        <v>635</v>
      </c>
      <c r="G401" s="5">
        <v>31.75</v>
      </c>
      <c r="H401" s="29">
        <f>VLOOKUP(MAIN_TABLE[[#This Row],[Product Code]],Prod_Master[[#All],[Product Code]:[PRICE]],4,)</f>
        <v>0.12</v>
      </c>
      <c r="I401" s="30">
        <f>VLOOKUP(MAIN_TABLE[[#This Row],[Product Code]],Prod_Master[[#All],[Product Code]:[PRICE]],5,)</f>
        <v>90</v>
      </c>
      <c r="J401" s="30">
        <f t="shared" si="8"/>
        <v>57150</v>
      </c>
      <c r="K401" s="30">
        <f>MAIN_TABLE[[#This Row],[Sales (Before Tax)]]-MAIN_TABLE[[#This Row],[Discount]]</f>
        <v>57118.25</v>
      </c>
      <c r="L401" s="31">
        <f>VLOOKUP(MAIN_TABLE[[#This Row],[Product Code]],Prod_Master[[#All],[Product Code]:[PRICE]],3,)</f>
        <v>4975</v>
      </c>
      <c r="M401" s="32" t="str">
        <f>VLOOKUP(MAIN_TABLE[[#This Row],[Product Code]],Prod_Master[[#All],[Product Code]:[PRICE]],2,)</f>
        <v>Soap</v>
      </c>
      <c r="N401" s="32" t="str">
        <f>IF(ISBLANK(MAIN_TABLE[[#This Row],[GST Number]]),"No GST Number Available",VLOOKUP(LEFT(MAIN_TABLE[[#This Row],[GST Number]],2)*1,Table1[],2,))</f>
        <v>ODISHA</v>
      </c>
      <c r="O401" s="32">
        <f>IF(MAIN_TABLE[[#This Row],[Supplier State]]=MAIN_TABLE[[#This Row],[Destination State Name]],0,MAIN_TABLE[[#This Row],[Taxable Value]]*MAIN_TABLE[[#This Row],[GST Rate]])</f>
        <v>6854.19</v>
      </c>
      <c r="P401" s="32">
        <f>IF(MAIN_TABLE[[#This Row],[Supplier State]]&lt;&gt;MAIN_TABLE[[#This Row],[Destination State Name]],0,(MAIN_TABLE[[#This Row],[Taxable Value]]*MAIN_TABLE[[#This Row],[GST Rate]])/2)</f>
        <v>0</v>
      </c>
      <c r="Q401" s="32">
        <f>IF(MAIN_TABLE[[#This Row],[Supplier State]]&lt;&gt;MAIN_TABLE[[#This Row],[Destination State Name]],0,(MAIN_TABLE[[#This Row],[Taxable Value]]*MAIN_TABLE[[#This Row],[GST Rate]])/2)</f>
        <v>0</v>
      </c>
      <c r="R401" s="33">
        <f>SUM(MAIN_TABLE[[#This Row],[IGST]:[SGST]])</f>
        <v>6854.19</v>
      </c>
      <c r="S40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01" s="32" t="str">
        <f>IFERROR(VLOOKUP(MAIN_TABLE[[#This Row],[GST Number]],Backend!L:M,2,),"")</f>
        <v>GURU KRIPA ELECTRONICS</v>
      </c>
    </row>
    <row r="402" spans="1:20" x14ac:dyDescent="0.3">
      <c r="A402" s="18" t="s">
        <v>8</v>
      </c>
      <c r="B402" s="1" t="s">
        <v>162</v>
      </c>
      <c r="C402" s="2">
        <v>1004</v>
      </c>
      <c r="D402" s="3">
        <v>44019</v>
      </c>
      <c r="E402" s="4" t="s">
        <v>10</v>
      </c>
      <c r="F402" s="1">
        <v>436.5</v>
      </c>
      <c r="G402" s="5">
        <v>21.825000000000003</v>
      </c>
      <c r="H402" s="29">
        <f>VLOOKUP(MAIN_TABLE[[#This Row],[Product Code]],Prod_Master[[#All],[Product Code]:[PRICE]],4,)</f>
        <v>0.28000000000000003</v>
      </c>
      <c r="I402" s="30">
        <f>VLOOKUP(MAIN_TABLE[[#This Row],[Product Code]],Prod_Master[[#All],[Product Code]:[PRICE]],5,)</f>
        <v>80</v>
      </c>
      <c r="J402" s="30">
        <f t="shared" si="8"/>
        <v>34920</v>
      </c>
      <c r="K402" s="30">
        <f>MAIN_TABLE[[#This Row],[Sales (Before Tax)]]-MAIN_TABLE[[#This Row],[Discount]]</f>
        <v>34898.175000000003</v>
      </c>
      <c r="L402" s="31">
        <f>VLOOKUP(MAIN_TABLE[[#This Row],[Product Code]],Prod_Master[[#All],[Product Code]:[PRICE]],3,)</f>
        <v>8462</v>
      </c>
      <c r="M402" s="32" t="str">
        <f>VLOOKUP(MAIN_TABLE[[#This Row],[Product Code]],Prod_Master[[#All],[Product Code]:[PRICE]],2,)</f>
        <v>Beverage</v>
      </c>
      <c r="N402" s="32" t="str">
        <f>IF(ISBLANK(MAIN_TABLE[[#This Row],[GST Number]]),"No GST Number Available",VLOOKUP(LEFT(MAIN_TABLE[[#This Row],[GST Number]],2)*1,Table1[],2,))</f>
        <v>MANIPUR</v>
      </c>
      <c r="O402" s="32">
        <f>IF(MAIN_TABLE[[#This Row],[Supplier State]]=MAIN_TABLE[[#This Row],[Destination State Name]],0,MAIN_TABLE[[#This Row],[Taxable Value]]*MAIN_TABLE[[#This Row],[GST Rate]])</f>
        <v>9771.4890000000014</v>
      </c>
      <c r="P402" s="32">
        <f>IF(MAIN_TABLE[[#This Row],[Supplier State]]&lt;&gt;MAIN_TABLE[[#This Row],[Destination State Name]],0,(MAIN_TABLE[[#This Row],[Taxable Value]]*MAIN_TABLE[[#This Row],[GST Rate]])/2)</f>
        <v>0</v>
      </c>
      <c r="Q402" s="32">
        <f>IF(MAIN_TABLE[[#This Row],[Supplier State]]&lt;&gt;MAIN_TABLE[[#This Row],[Destination State Name]],0,(MAIN_TABLE[[#This Row],[Taxable Value]]*MAIN_TABLE[[#This Row],[GST Rate]])/2)</f>
        <v>0</v>
      </c>
      <c r="R402" s="33">
        <f>SUM(MAIN_TABLE[[#This Row],[IGST]:[SGST]])</f>
        <v>9771.4890000000014</v>
      </c>
      <c r="S40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02" s="32" t="str">
        <f>IFERROR(VLOOKUP(MAIN_TABLE[[#This Row],[GST Number]],Backend!L:M,2,),"")</f>
        <v>S &amp; S INTRUMENTATION</v>
      </c>
    </row>
    <row r="403" spans="1:20" x14ac:dyDescent="0.3">
      <c r="A403" s="18" t="s">
        <v>8</v>
      </c>
      <c r="B403" s="1" t="s">
        <v>163</v>
      </c>
      <c r="C403" s="2">
        <v>1210</v>
      </c>
      <c r="D403" s="3">
        <v>43988</v>
      </c>
      <c r="E403" s="4" t="s">
        <v>10</v>
      </c>
      <c r="F403" s="1">
        <v>1094</v>
      </c>
      <c r="G403" s="5">
        <v>54.7</v>
      </c>
      <c r="H403" s="29">
        <f>VLOOKUP(MAIN_TABLE[[#This Row],[Product Code]],Prod_Master[[#All],[Product Code]:[PRICE]],4,)</f>
        <v>0.12</v>
      </c>
      <c r="I403" s="30">
        <f>VLOOKUP(MAIN_TABLE[[#This Row],[Product Code]],Prod_Master[[#All],[Product Code]:[PRICE]],5,)</f>
        <v>120</v>
      </c>
      <c r="J403" s="30">
        <f t="shared" si="8"/>
        <v>131280</v>
      </c>
      <c r="K403" s="30">
        <f>MAIN_TABLE[[#This Row],[Sales (Before Tax)]]-MAIN_TABLE[[#This Row],[Discount]]</f>
        <v>131225.29999999999</v>
      </c>
      <c r="L403" s="31">
        <f>VLOOKUP(MAIN_TABLE[[#This Row],[Product Code]],Prod_Master[[#All],[Product Code]:[PRICE]],3,)</f>
        <v>5524</v>
      </c>
      <c r="M403" s="32" t="str">
        <f>VLOOKUP(MAIN_TABLE[[#This Row],[Product Code]],Prod_Master[[#All],[Product Code]:[PRICE]],2,)</f>
        <v>Juice</v>
      </c>
      <c r="N403" s="32" t="str">
        <f>IF(ISBLANK(MAIN_TABLE[[#This Row],[GST Number]]),"No GST Number Available",VLOOKUP(LEFT(MAIN_TABLE[[#This Row],[GST Number]],2)*1,Table1[],2,))</f>
        <v>MEGHLAYA</v>
      </c>
      <c r="O403" s="32">
        <f>IF(MAIN_TABLE[[#This Row],[Supplier State]]=MAIN_TABLE[[#This Row],[Destination State Name]],0,MAIN_TABLE[[#This Row],[Taxable Value]]*MAIN_TABLE[[#This Row],[GST Rate]])</f>
        <v>15747.035999999998</v>
      </c>
      <c r="P403" s="32">
        <f>IF(MAIN_TABLE[[#This Row],[Supplier State]]&lt;&gt;MAIN_TABLE[[#This Row],[Destination State Name]],0,(MAIN_TABLE[[#This Row],[Taxable Value]]*MAIN_TABLE[[#This Row],[GST Rate]])/2)</f>
        <v>0</v>
      </c>
      <c r="Q403" s="32">
        <f>IF(MAIN_TABLE[[#This Row],[Supplier State]]&lt;&gt;MAIN_TABLE[[#This Row],[Destination State Name]],0,(MAIN_TABLE[[#This Row],[Taxable Value]]*MAIN_TABLE[[#This Row],[GST Rate]])/2)</f>
        <v>0</v>
      </c>
      <c r="R403" s="33">
        <f>SUM(MAIN_TABLE[[#This Row],[IGST]:[SGST]])</f>
        <v>15747.035999999998</v>
      </c>
      <c r="S40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03" s="32" t="str">
        <f>IFERROR(VLOOKUP(MAIN_TABLE[[#This Row],[GST Number]],Backend!L:M,2,),"")</f>
        <v>Flora Appliances Pvt. Ltd.</v>
      </c>
    </row>
    <row r="404" spans="1:20" x14ac:dyDescent="0.3">
      <c r="A404" s="18" t="s">
        <v>8</v>
      </c>
      <c r="B404" s="1" t="s">
        <v>164</v>
      </c>
      <c r="C404" s="2">
        <v>1004</v>
      </c>
      <c r="D404" s="3">
        <v>44114</v>
      </c>
      <c r="E404" s="4" t="s">
        <v>10</v>
      </c>
      <c r="F404" s="1">
        <v>367</v>
      </c>
      <c r="G404" s="5">
        <v>18.350000000000001</v>
      </c>
      <c r="H404" s="29">
        <f>VLOOKUP(MAIN_TABLE[[#This Row],[Product Code]],Prod_Master[[#All],[Product Code]:[PRICE]],4,)</f>
        <v>0.28000000000000003</v>
      </c>
      <c r="I404" s="30">
        <f>VLOOKUP(MAIN_TABLE[[#This Row],[Product Code]],Prod_Master[[#All],[Product Code]:[PRICE]],5,)</f>
        <v>80</v>
      </c>
      <c r="J404" s="30">
        <f t="shared" si="8"/>
        <v>29360</v>
      </c>
      <c r="K404" s="30">
        <f>MAIN_TABLE[[#This Row],[Sales (Before Tax)]]-MAIN_TABLE[[#This Row],[Discount]]</f>
        <v>29341.65</v>
      </c>
      <c r="L404" s="31">
        <f>VLOOKUP(MAIN_TABLE[[#This Row],[Product Code]],Prod_Master[[#All],[Product Code]:[PRICE]],3,)</f>
        <v>8462</v>
      </c>
      <c r="M404" s="32" t="str">
        <f>VLOOKUP(MAIN_TABLE[[#This Row],[Product Code]],Prod_Master[[#All],[Product Code]:[PRICE]],2,)</f>
        <v>Beverage</v>
      </c>
      <c r="N404" s="32" t="str">
        <f>IF(ISBLANK(MAIN_TABLE[[#This Row],[GST Number]]),"No GST Number Available",VLOOKUP(LEFT(MAIN_TABLE[[#This Row],[GST Number]],2)*1,Table1[],2,))</f>
        <v>MANIPUR</v>
      </c>
      <c r="O404" s="32">
        <f>IF(MAIN_TABLE[[#This Row],[Supplier State]]=MAIN_TABLE[[#This Row],[Destination State Name]],0,MAIN_TABLE[[#This Row],[Taxable Value]]*MAIN_TABLE[[#This Row],[GST Rate]])</f>
        <v>8215.6620000000021</v>
      </c>
      <c r="P404" s="32">
        <f>IF(MAIN_TABLE[[#This Row],[Supplier State]]&lt;&gt;MAIN_TABLE[[#This Row],[Destination State Name]],0,(MAIN_TABLE[[#This Row],[Taxable Value]]*MAIN_TABLE[[#This Row],[GST Rate]])/2)</f>
        <v>0</v>
      </c>
      <c r="Q404" s="32">
        <f>IF(MAIN_TABLE[[#This Row],[Supplier State]]&lt;&gt;MAIN_TABLE[[#This Row],[Destination State Name]],0,(MAIN_TABLE[[#This Row],[Taxable Value]]*MAIN_TABLE[[#This Row],[GST Rate]])/2)</f>
        <v>0</v>
      </c>
      <c r="R404" s="33">
        <f>SUM(MAIN_TABLE[[#This Row],[IGST]:[SGST]])</f>
        <v>8215.6620000000021</v>
      </c>
      <c r="S40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04" s="32" t="str">
        <f>IFERROR(VLOOKUP(MAIN_TABLE[[#This Row],[GST Number]],Backend!L:M,2,),"")</f>
        <v>BRIJESH CATERER</v>
      </c>
    </row>
    <row r="405" spans="1:20" x14ac:dyDescent="0.3">
      <c r="A405" s="18" t="s">
        <v>8</v>
      </c>
      <c r="B405" s="1" t="s">
        <v>165</v>
      </c>
      <c r="C405" s="2">
        <v>1210</v>
      </c>
      <c r="D405" s="3">
        <v>43925</v>
      </c>
      <c r="E405" s="4" t="s">
        <v>10</v>
      </c>
      <c r="F405" s="1">
        <v>3802.5</v>
      </c>
      <c r="G405" s="5">
        <v>190.125</v>
      </c>
      <c r="H405" s="29">
        <f>VLOOKUP(MAIN_TABLE[[#This Row],[Product Code]],Prod_Master[[#All],[Product Code]:[PRICE]],4,)</f>
        <v>0.12</v>
      </c>
      <c r="I405" s="30">
        <f>VLOOKUP(MAIN_TABLE[[#This Row],[Product Code]],Prod_Master[[#All],[Product Code]:[PRICE]],5,)</f>
        <v>120</v>
      </c>
      <c r="J405" s="30">
        <f t="shared" si="8"/>
        <v>456300</v>
      </c>
      <c r="K405" s="30">
        <f>MAIN_TABLE[[#This Row],[Sales (Before Tax)]]-MAIN_TABLE[[#This Row],[Discount]]</f>
        <v>456109.875</v>
      </c>
      <c r="L405" s="31">
        <f>VLOOKUP(MAIN_TABLE[[#This Row],[Product Code]],Prod_Master[[#All],[Product Code]:[PRICE]],3,)</f>
        <v>5524</v>
      </c>
      <c r="M405" s="32" t="str">
        <f>VLOOKUP(MAIN_TABLE[[#This Row],[Product Code]],Prod_Master[[#All],[Product Code]:[PRICE]],2,)</f>
        <v>Juice</v>
      </c>
      <c r="N405" s="32" t="str">
        <f>IF(ISBLANK(MAIN_TABLE[[#This Row],[GST Number]]),"No GST Number Available",VLOOKUP(LEFT(MAIN_TABLE[[#This Row],[GST Number]],2)*1,Table1[],2,))</f>
        <v>MANIPUR</v>
      </c>
      <c r="O405" s="32">
        <f>IF(MAIN_TABLE[[#This Row],[Supplier State]]=MAIN_TABLE[[#This Row],[Destination State Name]],0,MAIN_TABLE[[#This Row],[Taxable Value]]*MAIN_TABLE[[#This Row],[GST Rate]])</f>
        <v>54733.184999999998</v>
      </c>
      <c r="P405" s="32">
        <f>IF(MAIN_TABLE[[#This Row],[Supplier State]]&lt;&gt;MAIN_TABLE[[#This Row],[Destination State Name]],0,(MAIN_TABLE[[#This Row],[Taxable Value]]*MAIN_TABLE[[#This Row],[GST Rate]])/2)</f>
        <v>0</v>
      </c>
      <c r="Q405" s="32">
        <f>IF(MAIN_TABLE[[#This Row],[Supplier State]]&lt;&gt;MAIN_TABLE[[#This Row],[Destination State Name]],0,(MAIN_TABLE[[#This Row],[Taxable Value]]*MAIN_TABLE[[#This Row],[GST Rate]])/2)</f>
        <v>0</v>
      </c>
      <c r="R405" s="33">
        <f>SUM(MAIN_TABLE[[#This Row],[IGST]:[SGST]])</f>
        <v>54733.184999999998</v>
      </c>
      <c r="S40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05" s="32" t="str">
        <f>IFERROR(VLOOKUP(MAIN_TABLE[[#This Row],[GST Number]],Backend!L:M,2,),"")</f>
        <v>MOHIT SALES AGENCIES</v>
      </c>
    </row>
    <row r="406" spans="1:20" x14ac:dyDescent="0.3">
      <c r="A406" s="18" t="s">
        <v>8</v>
      </c>
      <c r="B406" s="1" t="s">
        <v>251</v>
      </c>
      <c r="C406" s="2">
        <v>1008</v>
      </c>
      <c r="D406" s="3">
        <v>43956</v>
      </c>
      <c r="E406" s="4" t="s">
        <v>10</v>
      </c>
      <c r="F406" s="1">
        <v>1666</v>
      </c>
      <c r="G406" s="5">
        <v>83.300000000000011</v>
      </c>
      <c r="H406" s="29">
        <f>VLOOKUP(MAIN_TABLE[[#This Row],[Product Code]],Prod_Master[[#All],[Product Code]:[PRICE]],4,)</f>
        <v>0.12</v>
      </c>
      <c r="I406" s="30">
        <f>VLOOKUP(MAIN_TABLE[[#This Row],[Product Code]],Prod_Master[[#All],[Product Code]:[PRICE]],5,)</f>
        <v>90</v>
      </c>
      <c r="J406" s="30">
        <f t="shared" si="8"/>
        <v>149940</v>
      </c>
      <c r="K406" s="30">
        <f>MAIN_TABLE[[#This Row],[Sales (Before Tax)]]-MAIN_TABLE[[#This Row],[Discount]]</f>
        <v>149856.70000000001</v>
      </c>
      <c r="L406" s="31">
        <f>VLOOKUP(MAIN_TABLE[[#This Row],[Product Code]],Prod_Master[[#All],[Product Code]:[PRICE]],3,)</f>
        <v>4975</v>
      </c>
      <c r="M406" s="32" t="str">
        <f>VLOOKUP(MAIN_TABLE[[#This Row],[Product Code]],Prod_Master[[#All],[Product Code]:[PRICE]],2,)</f>
        <v>Soap</v>
      </c>
      <c r="N406" s="32" t="str">
        <f>IF(ISBLANK(MAIN_TABLE[[#This Row],[GST Number]]),"No GST Number Available",VLOOKUP(LEFT(MAIN_TABLE[[#This Row],[GST Number]],2)*1,Table1[],2,))</f>
        <v>DADRA AND NAGAR HAVELI AND DAMAN AND DIU (NEWLY MERGED UT)</v>
      </c>
      <c r="O406" s="32">
        <f>IF(MAIN_TABLE[[#This Row],[Supplier State]]=MAIN_TABLE[[#This Row],[Destination State Name]],0,MAIN_TABLE[[#This Row],[Taxable Value]]*MAIN_TABLE[[#This Row],[GST Rate]])</f>
        <v>17982.804</v>
      </c>
      <c r="P406" s="32">
        <f>IF(MAIN_TABLE[[#This Row],[Supplier State]]&lt;&gt;MAIN_TABLE[[#This Row],[Destination State Name]],0,(MAIN_TABLE[[#This Row],[Taxable Value]]*MAIN_TABLE[[#This Row],[GST Rate]])/2)</f>
        <v>0</v>
      </c>
      <c r="Q406" s="32">
        <f>IF(MAIN_TABLE[[#This Row],[Supplier State]]&lt;&gt;MAIN_TABLE[[#This Row],[Destination State Name]],0,(MAIN_TABLE[[#This Row],[Taxable Value]]*MAIN_TABLE[[#This Row],[GST Rate]])/2)</f>
        <v>0</v>
      </c>
      <c r="R406" s="33">
        <f>SUM(MAIN_TABLE[[#This Row],[IGST]:[SGST]])</f>
        <v>17982.804</v>
      </c>
      <c r="S40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06" s="32" t="str">
        <f>IFERROR(VLOOKUP(MAIN_TABLE[[#This Row],[GST Number]],Backend!L:M,2,),"")</f>
        <v>RAGHUPATI SYNERGY PRIVATE LIMITED</v>
      </c>
    </row>
    <row r="407" spans="1:20" x14ac:dyDescent="0.3">
      <c r="A407" s="18" t="s">
        <v>8</v>
      </c>
      <c r="B407" s="1" t="s">
        <v>166</v>
      </c>
      <c r="C407" s="2">
        <v>1310</v>
      </c>
      <c r="D407" s="3">
        <v>44083</v>
      </c>
      <c r="E407" s="4" t="s">
        <v>10</v>
      </c>
      <c r="F407" s="1">
        <v>322</v>
      </c>
      <c r="G407" s="5">
        <v>16.100000000000001</v>
      </c>
      <c r="H407" s="29">
        <f>VLOOKUP(MAIN_TABLE[[#This Row],[Product Code]],Prod_Master[[#All],[Product Code]:[PRICE]],4,)</f>
        <v>0.12</v>
      </c>
      <c r="I407" s="30">
        <f>VLOOKUP(MAIN_TABLE[[#This Row],[Product Code]],Prod_Master[[#All],[Product Code]:[PRICE]],5,)</f>
        <v>140</v>
      </c>
      <c r="J407" s="30">
        <f t="shared" si="8"/>
        <v>45080</v>
      </c>
      <c r="K407" s="30">
        <f>MAIN_TABLE[[#This Row],[Sales (Before Tax)]]-MAIN_TABLE[[#This Row],[Discount]]</f>
        <v>45063.9</v>
      </c>
      <c r="L407" s="31">
        <f>VLOOKUP(MAIN_TABLE[[#This Row],[Product Code]],Prod_Master[[#All],[Product Code]:[PRICE]],3,)</f>
        <v>5632</v>
      </c>
      <c r="M407" s="32" t="str">
        <f>VLOOKUP(MAIN_TABLE[[#This Row],[Product Code]],Prod_Master[[#All],[Product Code]:[PRICE]],2,)</f>
        <v>Shampoo</v>
      </c>
      <c r="N407" s="32" t="str">
        <f>IF(ISBLANK(MAIN_TABLE[[#This Row],[GST Number]]),"No GST Number Available",VLOOKUP(LEFT(MAIN_TABLE[[#This Row],[GST Number]],2)*1,Table1[],2,))</f>
        <v>DADRA AND NAGAR HAVELI AND DAMAN AND DIU (NEWLY MERGED UT)</v>
      </c>
      <c r="O407" s="32">
        <f>IF(MAIN_TABLE[[#This Row],[Supplier State]]=MAIN_TABLE[[#This Row],[Destination State Name]],0,MAIN_TABLE[[#This Row],[Taxable Value]]*MAIN_TABLE[[#This Row],[GST Rate]])</f>
        <v>5407.6679999999997</v>
      </c>
      <c r="P407" s="32">
        <f>IF(MAIN_TABLE[[#This Row],[Supplier State]]&lt;&gt;MAIN_TABLE[[#This Row],[Destination State Name]],0,(MAIN_TABLE[[#This Row],[Taxable Value]]*MAIN_TABLE[[#This Row],[GST Rate]])/2)</f>
        <v>0</v>
      </c>
      <c r="Q407" s="32">
        <f>IF(MAIN_TABLE[[#This Row],[Supplier State]]&lt;&gt;MAIN_TABLE[[#This Row],[Destination State Name]],0,(MAIN_TABLE[[#This Row],[Taxable Value]]*MAIN_TABLE[[#This Row],[GST Rate]])/2)</f>
        <v>0</v>
      </c>
      <c r="R407" s="33">
        <f>SUM(MAIN_TABLE[[#This Row],[IGST]:[SGST]])</f>
        <v>5407.6679999999997</v>
      </c>
      <c r="S40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07" s="32" t="str">
        <f>IFERROR(VLOOKUP(MAIN_TABLE[[#This Row],[GST Number]],Backend!L:M,2,),"")</f>
        <v>INITIATIVE DATA SYSTEMS PVT LTD</v>
      </c>
    </row>
    <row r="408" spans="1:20" x14ac:dyDescent="0.3">
      <c r="A408" s="18" t="s">
        <v>8</v>
      </c>
      <c r="B408" s="1" t="s">
        <v>167</v>
      </c>
      <c r="C408" s="2">
        <v>1210</v>
      </c>
      <c r="D408" s="3">
        <v>44146</v>
      </c>
      <c r="E408" s="4" t="s">
        <v>10</v>
      </c>
      <c r="F408" s="1">
        <v>2321</v>
      </c>
      <c r="G408" s="5">
        <v>116.05000000000001</v>
      </c>
      <c r="H408" s="29">
        <f>VLOOKUP(MAIN_TABLE[[#This Row],[Product Code]],Prod_Master[[#All],[Product Code]:[PRICE]],4,)</f>
        <v>0.12</v>
      </c>
      <c r="I408" s="30">
        <f>VLOOKUP(MAIN_TABLE[[#This Row],[Product Code]],Prod_Master[[#All],[Product Code]:[PRICE]],5,)</f>
        <v>120</v>
      </c>
      <c r="J408" s="30">
        <f t="shared" si="8"/>
        <v>278520</v>
      </c>
      <c r="K408" s="30">
        <f>MAIN_TABLE[[#This Row],[Sales (Before Tax)]]-MAIN_TABLE[[#This Row],[Discount]]</f>
        <v>278403.95</v>
      </c>
      <c r="L408" s="31">
        <f>VLOOKUP(MAIN_TABLE[[#This Row],[Product Code]],Prod_Master[[#All],[Product Code]:[PRICE]],3,)</f>
        <v>5524</v>
      </c>
      <c r="M408" s="32" t="str">
        <f>VLOOKUP(MAIN_TABLE[[#This Row],[Product Code]],Prod_Master[[#All],[Product Code]:[PRICE]],2,)</f>
        <v>Juice</v>
      </c>
      <c r="N408" s="32" t="str">
        <f>IF(ISBLANK(MAIN_TABLE[[#This Row],[GST Number]]),"No GST Number Available",VLOOKUP(LEFT(MAIN_TABLE[[#This Row],[GST Number]],2)*1,Table1[],2,))</f>
        <v>NAGALAND</v>
      </c>
      <c r="O408" s="32">
        <f>IF(MAIN_TABLE[[#This Row],[Supplier State]]=MAIN_TABLE[[#This Row],[Destination State Name]],0,MAIN_TABLE[[#This Row],[Taxable Value]]*MAIN_TABLE[[#This Row],[GST Rate]])</f>
        <v>33408.474000000002</v>
      </c>
      <c r="P408" s="32">
        <f>IF(MAIN_TABLE[[#This Row],[Supplier State]]&lt;&gt;MAIN_TABLE[[#This Row],[Destination State Name]],0,(MAIN_TABLE[[#This Row],[Taxable Value]]*MAIN_TABLE[[#This Row],[GST Rate]])/2)</f>
        <v>0</v>
      </c>
      <c r="Q408" s="32">
        <f>IF(MAIN_TABLE[[#This Row],[Supplier State]]&lt;&gt;MAIN_TABLE[[#This Row],[Destination State Name]],0,(MAIN_TABLE[[#This Row],[Taxable Value]]*MAIN_TABLE[[#This Row],[GST Rate]])/2)</f>
        <v>0</v>
      </c>
      <c r="R408" s="33">
        <f>SUM(MAIN_TABLE[[#This Row],[IGST]:[SGST]])</f>
        <v>33408.474000000002</v>
      </c>
      <c r="S40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08" s="32" t="str">
        <f>IFERROR(VLOOKUP(MAIN_TABLE[[#This Row],[GST Number]],Backend!L:M,2,),"")</f>
        <v>SIDHARATH AND GAUTAM ENGG.</v>
      </c>
    </row>
    <row r="409" spans="1:20" x14ac:dyDescent="0.3">
      <c r="A409" s="18" t="s">
        <v>8</v>
      </c>
      <c r="B409" s="1" t="s">
        <v>168</v>
      </c>
      <c r="C409" s="2">
        <v>1310</v>
      </c>
      <c r="D409" s="3">
        <v>44146</v>
      </c>
      <c r="E409" s="4" t="s">
        <v>10</v>
      </c>
      <c r="F409" s="1">
        <v>1857</v>
      </c>
      <c r="G409" s="5">
        <v>92.850000000000009</v>
      </c>
      <c r="H409" s="29">
        <f>VLOOKUP(MAIN_TABLE[[#This Row],[Product Code]],Prod_Master[[#All],[Product Code]:[PRICE]],4,)</f>
        <v>0.12</v>
      </c>
      <c r="I409" s="30">
        <f>VLOOKUP(MAIN_TABLE[[#This Row],[Product Code]],Prod_Master[[#All],[Product Code]:[PRICE]],5,)</f>
        <v>140</v>
      </c>
      <c r="J409" s="30">
        <f t="shared" si="8"/>
        <v>259980</v>
      </c>
      <c r="K409" s="30">
        <f>MAIN_TABLE[[#This Row],[Sales (Before Tax)]]-MAIN_TABLE[[#This Row],[Discount]]</f>
        <v>259887.15</v>
      </c>
      <c r="L409" s="31">
        <f>VLOOKUP(MAIN_TABLE[[#This Row],[Product Code]],Prod_Master[[#All],[Product Code]:[PRICE]],3,)</f>
        <v>5632</v>
      </c>
      <c r="M409" s="32" t="str">
        <f>VLOOKUP(MAIN_TABLE[[#This Row],[Product Code]],Prod_Master[[#All],[Product Code]:[PRICE]],2,)</f>
        <v>Shampoo</v>
      </c>
      <c r="N409" s="32" t="str">
        <f>IF(ISBLANK(MAIN_TABLE[[#This Row],[GST Number]]),"No GST Number Available",VLOOKUP(LEFT(MAIN_TABLE[[#This Row],[GST Number]],2)*1,Table1[],2,))</f>
        <v>DADRA AND NAGAR HAVELI AND DAMAN AND DIU (NEWLY MERGED UT)</v>
      </c>
      <c r="O409" s="32">
        <f>IF(MAIN_TABLE[[#This Row],[Supplier State]]=MAIN_TABLE[[#This Row],[Destination State Name]],0,MAIN_TABLE[[#This Row],[Taxable Value]]*MAIN_TABLE[[#This Row],[GST Rate]])</f>
        <v>31186.457999999999</v>
      </c>
      <c r="P409" s="32">
        <f>IF(MAIN_TABLE[[#This Row],[Supplier State]]&lt;&gt;MAIN_TABLE[[#This Row],[Destination State Name]],0,(MAIN_TABLE[[#This Row],[Taxable Value]]*MAIN_TABLE[[#This Row],[GST Rate]])/2)</f>
        <v>0</v>
      </c>
      <c r="Q409" s="32">
        <f>IF(MAIN_TABLE[[#This Row],[Supplier State]]&lt;&gt;MAIN_TABLE[[#This Row],[Destination State Name]],0,(MAIN_TABLE[[#This Row],[Taxable Value]]*MAIN_TABLE[[#This Row],[GST Rate]])/2)</f>
        <v>0</v>
      </c>
      <c r="R409" s="33">
        <f>SUM(MAIN_TABLE[[#This Row],[IGST]:[SGST]])</f>
        <v>31186.457999999999</v>
      </c>
      <c r="S40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09" s="32" t="str">
        <f>IFERROR(VLOOKUP(MAIN_TABLE[[#This Row],[GST Number]],Backend!L:M,2,),"")</f>
        <v>VIPRAB TECHNOLOGIES PRIVATE LIMITED</v>
      </c>
    </row>
    <row r="410" spans="1:20" x14ac:dyDescent="0.3">
      <c r="A410" s="18" t="s">
        <v>8</v>
      </c>
      <c r="B410" s="1" t="s">
        <v>169</v>
      </c>
      <c r="C410" s="2">
        <v>1008</v>
      </c>
      <c r="D410" s="3">
        <v>44177</v>
      </c>
      <c r="E410" s="4" t="s">
        <v>10</v>
      </c>
      <c r="F410" s="1">
        <v>1611</v>
      </c>
      <c r="G410" s="5">
        <v>80.550000000000011</v>
      </c>
      <c r="H410" s="29">
        <f>VLOOKUP(MAIN_TABLE[[#This Row],[Product Code]],Prod_Master[[#All],[Product Code]:[PRICE]],4,)</f>
        <v>0.12</v>
      </c>
      <c r="I410" s="30">
        <f>VLOOKUP(MAIN_TABLE[[#This Row],[Product Code]],Prod_Master[[#All],[Product Code]:[PRICE]],5,)</f>
        <v>90</v>
      </c>
      <c r="J410" s="30">
        <f t="shared" si="8"/>
        <v>144990</v>
      </c>
      <c r="K410" s="30">
        <f>MAIN_TABLE[[#This Row],[Sales (Before Tax)]]-MAIN_TABLE[[#This Row],[Discount]]</f>
        <v>144909.45000000001</v>
      </c>
      <c r="L410" s="31">
        <f>VLOOKUP(MAIN_TABLE[[#This Row],[Product Code]],Prod_Master[[#All],[Product Code]:[PRICE]],3,)</f>
        <v>4975</v>
      </c>
      <c r="M410" s="32" t="str">
        <f>VLOOKUP(MAIN_TABLE[[#This Row],[Product Code]],Prod_Master[[#All],[Product Code]:[PRICE]],2,)</f>
        <v>Soap</v>
      </c>
      <c r="N410" s="32" t="str">
        <f>IF(ISBLANK(MAIN_TABLE[[#This Row],[GST Number]]),"No GST Number Available",VLOOKUP(LEFT(MAIN_TABLE[[#This Row],[GST Number]],2)*1,Table1[],2,))</f>
        <v>WEST BENGAL</v>
      </c>
      <c r="O410" s="32">
        <f>IF(MAIN_TABLE[[#This Row],[Supplier State]]=MAIN_TABLE[[#This Row],[Destination State Name]],0,MAIN_TABLE[[#This Row],[Taxable Value]]*MAIN_TABLE[[#This Row],[GST Rate]])</f>
        <v>17389.134000000002</v>
      </c>
      <c r="P410" s="32">
        <f>IF(MAIN_TABLE[[#This Row],[Supplier State]]&lt;&gt;MAIN_TABLE[[#This Row],[Destination State Name]],0,(MAIN_TABLE[[#This Row],[Taxable Value]]*MAIN_TABLE[[#This Row],[GST Rate]])/2)</f>
        <v>0</v>
      </c>
      <c r="Q410" s="32">
        <f>IF(MAIN_TABLE[[#This Row],[Supplier State]]&lt;&gt;MAIN_TABLE[[#This Row],[Destination State Name]],0,(MAIN_TABLE[[#This Row],[Taxable Value]]*MAIN_TABLE[[#This Row],[GST Rate]])/2)</f>
        <v>0</v>
      </c>
      <c r="R410" s="33">
        <f>SUM(MAIN_TABLE[[#This Row],[IGST]:[SGST]])</f>
        <v>17389.134000000002</v>
      </c>
      <c r="S41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10" s="32" t="str">
        <f>IFERROR(VLOOKUP(MAIN_TABLE[[#This Row],[GST Number]],Backend!L:M,2,),"")</f>
        <v>RAJESH ENTERPRISES</v>
      </c>
    </row>
    <row r="411" spans="1:20" x14ac:dyDescent="0.3">
      <c r="A411" s="18" t="s">
        <v>8</v>
      </c>
      <c r="B411" s="1" t="s">
        <v>170</v>
      </c>
      <c r="C411" s="2">
        <v>1001</v>
      </c>
      <c r="D411" s="3">
        <v>44177</v>
      </c>
      <c r="E411" s="4" t="s">
        <v>10</v>
      </c>
      <c r="F411" s="1">
        <v>2797</v>
      </c>
      <c r="G411" s="5">
        <v>139.85</v>
      </c>
      <c r="H411" s="29">
        <f>VLOOKUP(MAIN_TABLE[[#This Row],[Product Code]],Prod_Master[[#All],[Product Code]:[PRICE]],4,)</f>
        <v>0.12</v>
      </c>
      <c r="I411" s="30">
        <f>VLOOKUP(MAIN_TABLE[[#This Row],[Product Code]],Prod_Master[[#All],[Product Code]:[PRICE]],5,)</f>
        <v>45</v>
      </c>
      <c r="J411" s="30">
        <f t="shared" si="8"/>
        <v>125865</v>
      </c>
      <c r="K411" s="30">
        <f>MAIN_TABLE[[#This Row],[Sales (Before Tax)]]-MAIN_TABLE[[#This Row],[Discount]]</f>
        <v>125725.15</v>
      </c>
      <c r="L411" s="31">
        <f>VLOOKUP(MAIN_TABLE[[#This Row],[Product Code]],Prod_Master[[#All],[Product Code]:[PRICE]],3,)</f>
        <v>5542</v>
      </c>
      <c r="M411" s="32" t="str">
        <f>VLOOKUP(MAIN_TABLE[[#This Row],[Product Code]],Prod_Master[[#All],[Product Code]:[PRICE]],2,)</f>
        <v>Oil</v>
      </c>
      <c r="N411" s="32" t="str">
        <f>IF(ISBLANK(MAIN_TABLE[[#This Row],[GST Number]]),"No GST Number Available",VLOOKUP(LEFT(MAIN_TABLE[[#This Row],[GST Number]],2)*1,Table1[],2,))</f>
        <v>BIHAR</v>
      </c>
      <c r="O411" s="32">
        <f>IF(MAIN_TABLE[[#This Row],[Supplier State]]=MAIN_TABLE[[#This Row],[Destination State Name]],0,MAIN_TABLE[[#This Row],[Taxable Value]]*MAIN_TABLE[[#This Row],[GST Rate]])</f>
        <v>0</v>
      </c>
      <c r="P411" s="32">
        <f>IF(MAIN_TABLE[[#This Row],[Supplier State]]&lt;&gt;MAIN_TABLE[[#This Row],[Destination State Name]],0,(MAIN_TABLE[[#This Row],[Taxable Value]]*MAIN_TABLE[[#This Row],[GST Rate]])/2)</f>
        <v>7543.5089999999991</v>
      </c>
      <c r="Q411" s="32">
        <f>IF(MAIN_TABLE[[#This Row],[Supplier State]]&lt;&gt;MAIN_TABLE[[#This Row],[Destination State Name]],0,(MAIN_TABLE[[#This Row],[Taxable Value]]*MAIN_TABLE[[#This Row],[GST Rate]])/2)</f>
        <v>7543.5089999999991</v>
      </c>
      <c r="R411" s="33">
        <f>SUM(MAIN_TABLE[[#This Row],[IGST]:[SGST]])</f>
        <v>15087.017999999998</v>
      </c>
      <c r="S41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11" s="32" t="str">
        <f>IFERROR(VLOOKUP(MAIN_TABLE[[#This Row],[GST Number]],Backend!L:M,2,),"")</f>
        <v>LAYCOCK ENGINEER PVT LTD</v>
      </c>
    </row>
    <row r="412" spans="1:20" x14ac:dyDescent="0.3">
      <c r="A412" s="18" t="s">
        <v>8</v>
      </c>
      <c r="B412" s="1" t="s">
        <v>171</v>
      </c>
      <c r="C412" s="2">
        <v>1004</v>
      </c>
      <c r="D412" s="3">
        <v>44177</v>
      </c>
      <c r="E412" s="4" t="s">
        <v>10</v>
      </c>
      <c r="F412" s="1">
        <v>334</v>
      </c>
      <c r="G412" s="5">
        <v>16.7</v>
      </c>
      <c r="H412" s="29">
        <f>VLOOKUP(MAIN_TABLE[[#This Row],[Product Code]],Prod_Master[[#All],[Product Code]:[PRICE]],4,)</f>
        <v>0.28000000000000003</v>
      </c>
      <c r="I412" s="30">
        <f>VLOOKUP(MAIN_TABLE[[#This Row],[Product Code]],Prod_Master[[#All],[Product Code]:[PRICE]],5,)</f>
        <v>80</v>
      </c>
      <c r="J412" s="30">
        <f t="shared" si="8"/>
        <v>26720</v>
      </c>
      <c r="K412" s="30">
        <f>MAIN_TABLE[[#This Row],[Sales (Before Tax)]]-MAIN_TABLE[[#This Row],[Discount]]</f>
        <v>26703.3</v>
      </c>
      <c r="L412" s="31">
        <f>VLOOKUP(MAIN_TABLE[[#This Row],[Product Code]],Prod_Master[[#All],[Product Code]:[PRICE]],3,)</f>
        <v>8462</v>
      </c>
      <c r="M412" s="32" t="str">
        <f>VLOOKUP(MAIN_TABLE[[#This Row],[Product Code]],Prod_Master[[#All],[Product Code]:[PRICE]],2,)</f>
        <v>Beverage</v>
      </c>
      <c r="N412" s="32" t="str">
        <f>IF(ISBLANK(MAIN_TABLE[[#This Row],[GST Number]]),"No GST Number Available",VLOOKUP(LEFT(MAIN_TABLE[[#This Row],[GST Number]],2)*1,Table1[],2,))</f>
        <v>MAHARASHTRA</v>
      </c>
      <c r="O412" s="32">
        <f>IF(MAIN_TABLE[[#This Row],[Supplier State]]=MAIN_TABLE[[#This Row],[Destination State Name]],0,MAIN_TABLE[[#This Row],[Taxable Value]]*MAIN_TABLE[[#This Row],[GST Rate]])</f>
        <v>7476.9240000000009</v>
      </c>
      <c r="P412" s="32">
        <f>IF(MAIN_TABLE[[#This Row],[Supplier State]]&lt;&gt;MAIN_TABLE[[#This Row],[Destination State Name]],0,(MAIN_TABLE[[#This Row],[Taxable Value]]*MAIN_TABLE[[#This Row],[GST Rate]])/2)</f>
        <v>0</v>
      </c>
      <c r="Q412" s="32">
        <f>IF(MAIN_TABLE[[#This Row],[Supplier State]]&lt;&gt;MAIN_TABLE[[#This Row],[Destination State Name]],0,(MAIN_TABLE[[#This Row],[Taxable Value]]*MAIN_TABLE[[#This Row],[GST Rate]])/2)</f>
        <v>0</v>
      </c>
      <c r="R412" s="33">
        <f>SUM(MAIN_TABLE[[#This Row],[IGST]:[SGST]])</f>
        <v>7476.9240000000009</v>
      </c>
      <c r="S41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12" s="32" t="str">
        <f>IFERROR(VLOOKUP(MAIN_TABLE[[#This Row],[GST Number]],Backend!L:M,2,),"")</f>
        <v>APPARIO RETAIL PRIVATE LIMITED</v>
      </c>
    </row>
    <row r="413" spans="1:20" x14ac:dyDescent="0.3">
      <c r="A413" s="18" t="s">
        <v>8</v>
      </c>
      <c r="B413" s="1" t="s">
        <v>172</v>
      </c>
      <c r="C413" s="2">
        <v>1008</v>
      </c>
      <c r="D413" s="3">
        <v>43831</v>
      </c>
      <c r="E413" s="4" t="s">
        <v>10</v>
      </c>
      <c r="F413" s="1">
        <v>2565</v>
      </c>
      <c r="G413" s="5">
        <v>128.25</v>
      </c>
      <c r="H413" s="29">
        <f>VLOOKUP(MAIN_TABLE[[#This Row],[Product Code]],Prod_Master[[#All],[Product Code]:[PRICE]],4,)</f>
        <v>0.12</v>
      </c>
      <c r="I413" s="30">
        <f>VLOOKUP(MAIN_TABLE[[#This Row],[Product Code]],Prod_Master[[#All],[Product Code]:[PRICE]],5,)</f>
        <v>90</v>
      </c>
      <c r="J413" s="30">
        <f t="shared" si="8"/>
        <v>230850</v>
      </c>
      <c r="K413" s="30">
        <f>MAIN_TABLE[[#This Row],[Sales (Before Tax)]]-MAIN_TABLE[[#This Row],[Discount]]</f>
        <v>230721.75</v>
      </c>
      <c r="L413" s="31">
        <f>VLOOKUP(MAIN_TABLE[[#This Row],[Product Code]],Prod_Master[[#All],[Product Code]:[PRICE]],3,)</f>
        <v>4975</v>
      </c>
      <c r="M413" s="32" t="str">
        <f>VLOOKUP(MAIN_TABLE[[#This Row],[Product Code]],Prod_Master[[#All],[Product Code]:[PRICE]],2,)</f>
        <v>Soap</v>
      </c>
      <c r="N413" s="32" t="str">
        <f>IF(ISBLANK(MAIN_TABLE[[#This Row],[GST Number]]),"No GST Number Available",VLOOKUP(LEFT(MAIN_TABLE[[#This Row],[GST Number]],2)*1,Table1[],2,))</f>
        <v>NAGALAND</v>
      </c>
      <c r="O413" s="32">
        <f>IF(MAIN_TABLE[[#This Row],[Supplier State]]=MAIN_TABLE[[#This Row],[Destination State Name]],0,MAIN_TABLE[[#This Row],[Taxable Value]]*MAIN_TABLE[[#This Row],[GST Rate]])</f>
        <v>27686.61</v>
      </c>
      <c r="P413" s="32">
        <f>IF(MAIN_TABLE[[#This Row],[Supplier State]]&lt;&gt;MAIN_TABLE[[#This Row],[Destination State Name]],0,(MAIN_TABLE[[#This Row],[Taxable Value]]*MAIN_TABLE[[#This Row],[GST Rate]])/2)</f>
        <v>0</v>
      </c>
      <c r="Q413" s="32">
        <f>IF(MAIN_TABLE[[#This Row],[Supplier State]]&lt;&gt;MAIN_TABLE[[#This Row],[Destination State Name]],0,(MAIN_TABLE[[#This Row],[Taxable Value]]*MAIN_TABLE[[#This Row],[GST Rate]])/2)</f>
        <v>0</v>
      </c>
      <c r="R413" s="33">
        <f>SUM(MAIN_TABLE[[#This Row],[IGST]:[SGST]])</f>
        <v>27686.61</v>
      </c>
      <c r="S41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13" s="32" t="str">
        <f>IFERROR(VLOOKUP(MAIN_TABLE[[#This Row],[GST Number]],Backend!L:M,2,),"")</f>
        <v>SANE RETAILS PRIVATE LIMITED</v>
      </c>
    </row>
    <row r="414" spans="1:20" x14ac:dyDescent="0.3">
      <c r="A414" s="18" t="s">
        <v>8</v>
      </c>
      <c r="B414" s="1" t="s">
        <v>173</v>
      </c>
      <c r="C414" s="2">
        <v>1008</v>
      </c>
      <c r="D414" s="3">
        <v>43831</v>
      </c>
      <c r="E414" s="4" t="s">
        <v>10</v>
      </c>
      <c r="F414" s="1">
        <v>2417</v>
      </c>
      <c r="G414" s="5">
        <v>120.85000000000001</v>
      </c>
      <c r="H414" s="29">
        <f>VLOOKUP(MAIN_TABLE[[#This Row],[Product Code]],Prod_Master[[#All],[Product Code]:[PRICE]],4,)</f>
        <v>0.12</v>
      </c>
      <c r="I414" s="30">
        <f>VLOOKUP(MAIN_TABLE[[#This Row],[Product Code]],Prod_Master[[#All],[Product Code]:[PRICE]],5,)</f>
        <v>90</v>
      </c>
      <c r="J414" s="30">
        <f t="shared" si="8"/>
        <v>217530</v>
      </c>
      <c r="K414" s="30">
        <f>MAIN_TABLE[[#This Row],[Sales (Before Tax)]]-MAIN_TABLE[[#This Row],[Discount]]</f>
        <v>217409.15</v>
      </c>
      <c r="L414" s="31">
        <f>VLOOKUP(MAIN_TABLE[[#This Row],[Product Code]],Prod_Master[[#All],[Product Code]:[PRICE]],3,)</f>
        <v>4975</v>
      </c>
      <c r="M414" s="32" t="str">
        <f>VLOOKUP(MAIN_TABLE[[#This Row],[Product Code]],Prod_Master[[#All],[Product Code]:[PRICE]],2,)</f>
        <v>Soap</v>
      </c>
      <c r="N414" s="32" t="str">
        <f>IF(ISBLANK(MAIN_TABLE[[#This Row],[GST Number]]),"No GST Number Available",VLOOKUP(LEFT(MAIN_TABLE[[#This Row],[GST Number]],2)*1,Table1[],2,))</f>
        <v>MANIPUR</v>
      </c>
      <c r="O414" s="32">
        <f>IF(MAIN_TABLE[[#This Row],[Supplier State]]=MAIN_TABLE[[#This Row],[Destination State Name]],0,MAIN_TABLE[[#This Row],[Taxable Value]]*MAIN_TABLE[[#This Row],[GST Rate]])</f>
        <v>26089.097999999998</v>
      </c>
      <c r="P414" s="32">
        <f>IF(MAIN_TABLE[[#This Row],[Supplier State]]&lt;&gt;MAIN_TABLE[[#This Row],[Destination State Name]],0,(MAIN_TABLE[[#This Row],[Taxable Value]]*MAIN_TABLE[[#This Row],[GST Rate]])/2)</f>
        <v>0</v>
      </c>
      <c r="Q414" s="32">
        <f>IF(MAIN_TABLE[[#This Row],[Supplier State]]&lt;&gt;MAIN_TABLE[[#This Row],[Destination State Name]],0,(MAIN_TABLE[[#This Row],[Taxable Value]]*MAIN_TABLE[[#This Row],[GST Rate]])/2)</f>
        <v>0</v>
      </c>
      <c r="R414" s="33">
        <f>SUM(MAIN_TABLE[[#This Row],[IGST]:[SGST]])</f>
        <v>26089.097999999998</v>
      </c>
      <c r="S41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14" s="32" t="str">
        <f>IFERROR(VLOOKUP(MAIN_TABLE[[#This Row],[GST Number]],Backend!L:M,2,),"")</f>
        <v>M.H.ENGINEERING WORKS</v>
      </c>
    </row>
    <row r="415" spans="1:20" x14ac:dyDescent="0.3">
      <c r="A415" s="18" t="s">
        <v>8</v>
      </c>
      <c r="B415" s="1" t="s">
        <v>31</v>
      </c>
      <c r="C415" s="2">
        <v>1004</v>
      </c>
      <c r="D415" s="3">
        <v>43925</v>
      </c>
      <c r="E415" s="4" t="s">
        <v>10</v>
      </c>
      <c r="F415" s="1">
        <v>3675</v>
      </c>
      <c r="G415" s="5">
        <v>183.75</v>
      </c>
      <c r="H415" s="29">
        <f>VLOOKUP(MAIN_TABLE[[#This Row],[Product Code]],Prod_Master[[#All],[Product Code]:[PRICE]],4,)</f>
        <v>0.28000000000000003</v>
      </c>
      <c r="I415" s="30">
        <f>VLOOKUP(MAIN_TABLE[[#This Row],[Product Code]],Prod_Master[[#All],[Product Code]:[PRICE]],5,)</f>
        <v>80</v>
      </c>
      <c r="J415" s="30">
        <f t="shared" si="8"/>
        <v>294000</v>
      </c>
      <c r="K415" s="30">
        <f>MAIN_TABLE[[#This Row],[Sales (Before Tax)]]-MAIN_TABLE[[#This Row],[Discount]]</f>
        <v>293816.25</v>
      </c>
      <c r="L415" s="31">
        <f>VLOOKUP(MAIN_TABLE[[#This Row],[Product Code]],Prod_Master[[#All],[Product Code]:[PRICE]],3,)</f>
        <v>8462</v>
      </c>
      <c r="M415" s="32" t="str">
        <f>VLOOKUP(MAIN_TABLE[[#This Row],[Product Code]],Prod_Master[[#All],[Product Code]:[PRICE]],2,)</f>
        <v>Beverage</v>
      </c>
      <c r="N415" s="32" t="str">
        <f>IF(ISBLANK(MAIN_TABLE[[#This Row],[GST Number]]),"No GST Number Available",VLOOKUP(LEFT(MAIN_TABLE[[#This Row],[GST Number]],2)*1,Table1[],2,))</f>
        <v>MANIPUR</v>
      </c>
      <c r="O415" s="32">
        <f>IF(MAIN_TABLE[[#This Row],[Supplier State]]=MAIN_TABLE[[#This Row],[Destination State Name]],0,MAIN_TABLE[[#This Row],[Taxable Value]]*MAIN_TABLE[[#This Row],[GST Rate]])</f>
        <v>82268.55</v>
      </c>
      <c r="P415" s="32">
        <f>IF(MAIN_TABLE[[#This Row],[Supplier State]]&lt;&gt;MAIN_TABLE[[#This Row],[Destination State Name]],0,(MAIN_TABLE[[#This Row],[Taxable Value]]*MAIN_TABLE[[#This Row],[GST Rate]])/2)</f>
        <v>0</v>
      </c>
      <c r="Q415" s="32">
        <f>IF(MAIN_TABLE[[#This Row],[Supplier State]]&lt;&gt;MAIN_TABLE[[#This Row],[Destination State Name]],0,(MAIN_TABLE[[#This Row],[Taxable Value]]*MAIN_TABLE[[#This Row],[GST Rate]])/2)</f>
        <v>0</v>
      </c>
      <c r="R415" s="33">
        <f>SUM(MAIN_TABLE[[#This Row],[IGST]:[SGST]])</f>
        <v>82268.55</v>
      </c>
      <c r="S41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15" s="32" t="str">
        <f>IFERROR(VLOOKUP(MAIN_TABLE[[#This Row],[GST Number]],Backend!L:M,2,),"")</f>
        <v>SHANKAR NARAYAN SAHU</v>
      </c>
    </row>
    <row r="416" spans="1:20" x14ac:dyDescent="0.3">
      <c r="A416" s="18" t="s">
        <v>8</v>
      </c>
      <c r="B416" s="1" t="s">
        <v>32</v>
      </c>
      <c r="C416" s="2">
        <v>1001</v>
      </c>
      <c r="D416" s="3">
        <v>43988</v>
      </c>
      <c r="E416" s="4" t="s">
        <v>10</v>
      </c>
      <c r="F416" s="1">
        <v>1094</v>
      </c>
      <c r="G416" s="5">
        <v>54.7</v>
      </c>
      <c r="H416" s="29">
        <f>VLOOKUP(MAIN_TABLE[[#This Row],[Product Code]],Prod_Master[[#All],[Product Code]:[PRICE]],4,)</f>
        <v>0.12</v>
      </c>
      <c r="I416" s="30">
        <f>VLOOKUP(MAIN_TABLE[[#This Row],[Product Code]],Prod_Master[[#All],[Product Code]:[PRICE]],5,)</f>
        <v>45</v>
      </c>
      <c r="J416" s="30">
        <f t="shared" si="8"/>
        <v>49230</v>
      </c>
      <c r="K416" s="30">
        <f>MAIN_TABLE[[#This Row],[Sales (Before Tax)]]-MAIN_TABLE[[#This Row],[Discount]]</f>
        <v>49175.3</v>
      </c>
      <c r="L416" s="31">
        <f>VLOOKUP(MAIN_TABLE[[#This Row],[Product Code]],Prod_Master[[#All],[Product Code]:[PRICE]],3,)</f>
        <v>5542</v>
      </c>
      <c r="M416" s="32" t="str">
        <f>VLOOKUP(MAIN_TABLE[[#This Row],[Product Code]],Prod_Master[[#All],[Product Code]:[PRICE]],2,)</f>
        <v>Oil</v>
      </c>
      <c r="N416" s="32" t="str">
        <f>IF(ISBLANK(MAIN_TABLE[[#This Row],[GST Number]]),"No GST Number Available",VLOOKUP(LEFT(MAIN_TABLE[[#This Row],[GST Number]],2)*1,Table1[],2,))</f>
        <v>NAGALAND</v>
      </c>
      <c r="O416" s="32">
        <f>IF(MAIN_TABLE[[#This Row],[Supplier State]]=MAIN_TABLE[[#This Row],[Destination State Name]],0,MAIN_TABLE[[#This Row],[Taxable Value]]*MAIN_TABLE[[#This Row],[GST Rate]])</f>
        <v>5901.0360000000001</v>
      </c>
      <c r="P416" s="32">
        <f>IF(MAIN_TABLE[[#This Row],[Supplier State]]&lt;&gt;MAIN_TABLE[[#This Row],[Destination State Name]],0,(MAIN_TABLE[[#This Row],[Taxable Value]]*MAIN_TABLE[[#This Row],[GST Rate]])/2)</f>
        <v>0</v>
      </c>
      <c r="Q416" s="32">
        <f>IF(MAIN_TABLE[[#This Row],[Supplier State]]&lt;&gt;MAIN_TABLE[[#This Row],[Destination State Name]],0,(MAIN_TABLE[[#This Row],[Taxable Value]]*MAIN_TABLE[[#This Row],[GST Rate]])/2)</f>
        <v>0</v>
      </c>
      <c r="R416" s="33">
        <f>SUM(MAIN_TABLE[[#This Row],[IGST]:[SGST]])</f>
        <v>5901.0360000000001</v>
      </c>
      <c r="S41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16" s="32" t="str">
        <f>IFERROR(VLOOKUP(MAIN_TABLE[[#This Row],[GST Number]],Backend!L:M,2,),"")</f>
        <v>VARDHMAN TELE MARKETING</v>
      </c>
    </row>
    <row r="417" spans="1:20" x14ac:dyDescent="0.3">
      <c r="A417" s="18" t="s">
        <v>8</v>
      </c>
      <c r="B417" s="1" t="s">
        <v>33</v>
      </c>
      <c r="C417" s="2">
        <v>1001</v>
      </c>
      <c r="D417" s="3">
        <v>44114</v>
      </c>
      <c r="E417" s="4" t="s">
        <v>10</v>
      </c>
      <c r="F417" s="1">
        <v>1227</v>
      </c>
      <c r="G417" s="5">
        <v>61.35</v>
      </c>
      <c r="H417" s="29">
        <f>VLOOKUP(MAIN_TABLE[[#This Row],[Product Code]],Prod_Master[[#All],[Product Code]:[PRICE]],4,)</f>
        <v>0.12</v>
      </c>
      <c r="I417" s="30">
        <f>VLOOKUP(MAIN_TABLE[[#This Row],[Product Code]],Prod_Master[[#All],[Product Code]:[PRICE]],5,)</f>
        <v>45</v>
      </c>
      <c r="J417" s="30">
        <f t="shared" si="8"/>
        <v>55215</v>
      </c>
      <c r="K417" s="30">
        <f>MAIN_TABLE[[#This Row],[Sales (Before Tax)]]-MAIN_TABLE[[#This Row],[Discount]]</f>
        <v>55153.65</v>
      </c>
      <c r="L417" s="31">
        <f>VLOOKUP(MAIN_TABLE[[#This Row],[Product Code]],Prod_Master[[#All],[Product Code]:[PRICE]],3,)</f>
        <v>5542</v>
      </c>
      <c r="M417" s="32" t="str">
        <f>VLOOKUP(MAIN_TABLE[[#This Row],[Product Code]],Prod_Master[[#All],[Product Code]:[PRICE]],2,)</f>
        <v>Oil</v>
      </c>
      <c r="N417" s="32" t="str">
        <f>IF(ISBLANK(MAIN_TABLE[[#This Row],[GST Number]]),"No GST Number Available",VLOOKUP(LEFT(MAIN_TABLE[[#This Row],[GST Number]],2)*1,Table1[],2,))</f>
        <v>SIKKIM</v>
      </c>
      <c r="O417" s="32">
        <f>IF(MAIN_TABLE[[#This Row],[Supplier State]]=MAIN_TABLE[[#This Row],[Destination State Name]],0,MAIN_TABLE[[#This Row],[Taxable Value]]*MAIN_TABLE[[#This Row],[GST Rate]])</f>
        <v>6618.4380000000001</v>
      </c>
      <c r="P417" s="32">
        <f>IF(MAIN_TABLE[[#This Row],[Supplier State]]&lt;&gt;MAIN_TABLE[[#This Row],[Destination State Name]],0,(MAIN_TABLE[[#This Row],[Taxable Value]]*MAIN_TABLE[[#This Row],[GST Rate]])/2)</f>
        <v>0</v>
      </c>
      <c r="Q417" s="32">
        <f>IF(MAIN_TABLE[[#This Row],[Supplier State]]&lt;&gt;MAIN_TABLE[[#This Row],[Destination State Name]],0,(MAIN_TABLE[[#This Row],[Taxable Value]]*MAIN_TABLE[[#This Row],[GST Rate]])/2)</f>
        <v>0</v>
      </c>
      <c r="R417" s="33">
        <f>SUM(MAIN_TABLE[[#This Row],[IGST]:[SGST]])</f>
        <v>6618.4380000000001</v>
      </c>
      <c r="S41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17" s="32" t="str">
        <f>IFERROR(VLOOKUP(MAIN_TABLE[[#This Row],[GST Number]],Backend!L:M,2,),"")</f>
        <v>TRACTEBEL ENGINEERING PVT LTD</v>
      </c>
    </row>
    <row r="418" spans="1:20" x14ac:dyDescent="0.3">
      <c r="A418" s="18" t="s">
        <v>8</v>
      </c>
      <c r="B418" s="1" t="s">
        <v>34</v>
      </c>
      <c r="C418" s="2">
        <v>1008</v>
      </c>
      <c r="D418" s="3">
        <v>44114</v>
      </c>
      <c r="E418" s="4" t="s">
        <v>10</v>
      </c>
      <c r="F418" s="1">
        <v>367</v>
      </c>
      <c r="G418" s="5">
        <v>18.350000000000001</v>
      </c>
      <c r="H418" s="29">
        <f>VLOOKUP(MAIN_TABLE[[#This Row],[Product Code]],Prod_Master[[#All],[Product Code]:[PRICE]],4,)</f>
        <v>0.12</v>
      </c>
      <c r="I418" s="30">
        <f>VLOOKUP(MAIN_TABLE[[#This Row],[Product Code]],Prod_Master[[#All],[Product Code]:[PRICE]],5,)</f>
        <v>90</v>
      </c>
      <c r="J418" s="30">
        <f t="shared" si="8"/>
        <v>33030</v>
      </c>
      <c r="K418" s="30">
        <f>MAIN_TABLE[[#This Row],[Sales (Before Tax)]]-MAIN_TABLE[[#This Row],[Discount]]</f>
        <v>33011.65</v>
      </c>
      <c r="L418" s="31">
        <f>VLOOKUP(MAIN_TABLE[[#This Row],[Product Code]],Prod_Master[[#All],[Product Code]:[PRICE]],3,)</f>
        <v>4975</v>
      </c>
      <c r="M418" s="32" t="str">
        <f>VLOOKUP(MAIN_TABLE[[#This Row],[Product Code]],Prod_Master[[#All],[Product Code]:[PRICE]],2,)</f>
        <v>Soap</v>
      </c>
      <c r="N418" s="32" t="str">
        <f>IF(ISBLANK(MAIN_TABLE[[#This Row],[GST Number]]),"No GST Number Available",VLOOKUP(LEFT(MAIN_TABLE[[#This Row],[GST Number]],2)*1,Table1[],2,))</f>
        <v>ODISHA</v>
      </c>
      <c r="O418" s="32">
        <f>IF(MAIN_TABLE[[#This Row],[Supplier State]]=MAIN_TABLE[[#This Row],[Destination State Name]],0,MAIN_TABLE[[#This Row],[Taxable Value]]*MAIN_TABLE[[#This Row],[GST Rate]])</f>
        <v>3961.3980000000001</v>
      </c>
      <c r="P418" s="32">
        <f>IF(MAIN_TABLE[[#This Row],[Supplier State]]&lt;&gt;MAIN_TABLE[[#This Row],[Destination State Name]],0,(MAIN_TABLE[[#This Row],[Taxable Value]]*MAIN_TABLE[[#This Row],[GST Rate]])/2)</f>
        <v>0</v>
      </c>
      <c r="Q418" s="32">
        <f>IF(MAIN_TABLE[[#This Row],[Supplier State]]&lt;&gt;MAIN_TABLE[[#This Row],[Destination State Name]],0,(MAIN_TABLE[[#This Row],[Taxable Value]]*MAIN_TABLE[[#This Row],[GST Rate]])/2)</f>
        <v>0</v>
      </c>
      <c r="R418" s="33">
        <f>SUM(MAIN_TABLE[[#This Row],[IGST]:[SGST]])</f>
        <v>3961.3980000000001</v>
      </c>
      <c r="S41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18" s="32" t="str">
        <f>IFERROR(VLOOKUP(MAIN_TABLE[[#This Row],[GST Number]],Backend!L:M,2,),"")</f>
        <v>KIM BAG HOUSE</v>
      </c>
    </row>
    <row r="419" spans="1:20" x14ac:dyDescent="0.3">
      <c r="A419" s="18" t="s">
        <v>8</v>
      </c>
      <c r="B419" s="1" t="s">
        <v>242</v>
      </c>
      <c r="C419" s="2">
        <v>1210</v>
      </c>
      <c r="D419" s="3">
        <v>44146</v>
      </c>
      <c r="E419" s="4" t="s">
        <v>10</v>
      </c>
      <c r="F419" s="1">
        <v>1324</v>
      </c>
      <c r="G419" s="5">
        <v>66.2</v>
      </c>
      <c r="H419" s="29">
        <f>VLOOKUP(MAIN_TABLE[[#This Row],[Product Code]],Prod_Master[[#All],[Product Code]:[PRICE]],4,)</f>
        <v>0.12</v>
      </c>
      <c r="I419" s="30">
        <f>VLOOKUP(MAIN_TABLE[[#This Row],[Product Code]],Prod_Master[[#All],[Product Code]:[PRICE]],5,)</f>
        <v>120</v>
      </c>
      <c r="J419" s="30">
        <f t="shared" si="8"/>
        <v>158880</v>
      </c>
      <c r="K419" s="30">
        <f>MAIN_TABLE[[#This Row],[Sales (Before Tax)]]-MAIN_TABLE[[#This Row],[Discount]]</f>
        <v>158813.79999999999</v>
      </c>
      <c r="L419" s="31">
        <f>VLOOKUP(MAIN_TABLE[[#This Row],[Product Code]],Prod_Master[[#All],[Product Code]:[PRICE]],3,)</f>
        <v>5524</v>
      </c>
      <c r="M419" s="32" t="str">
        <f>VLOOKUP(MAIN_TABLE[[#This Row],[Product Code]],Prod_Master[[#All],[Product Code]:[PRICE]],2,)</f>
        <v>Juice</v>
      </c>
      <c r="N419" s="32" t="str">
        <f>IF(ISBLANK(MAIN_TABLE[[#This Row],[GST Number]]),"No GST Number Available",VLOOKUP(LEFT(MAIN_TABLE[[#This Row],[GST Number]],2)*1,Table1[],2,))</f>
        <v>DADRA AND NAGAR HAVELI AND DAMAN AND DIU (NEWLY MERGED UT)</v>
      </c>
      <c r="O419" s="32">
        <f>IF(MAIN_TABLE[[#This Row],[Supplier State]]=MAIN_TABLE[[#This Row],[Destination State Name]],0,MAIN_TABLE[[#This Row],[Taxable Value]]*MAIN_TABLE[[#This Row],[GST Rate]])</f>
        <v>19057.655999999999</v>
      </c>
      <c r="P419" s="32">
        <f>IF(MAIN_TABLE[[#This Row],[Supplier State]]&lt;&gt;MAIN_TABLE[[#This Row],[Destination State Name]],0,(MAIN_TABLE[[#This Row],[Taxable Value]]*MAIN_TABLE[[#This Row],[GST Rate]])/2)</f>
        <v>0</v>
      </c>
      <c r="Q419" s="32">
        <f>IF(MAIN_TABLE[[#This Row],[Supplier State]]&lt;&gt;MAIN_TABLE[[#This Row],[Destination State Name]],0,(MAIN_TABLE[[#This Row],[Taxable Value]]*MAIN_TABLE[[#This Row],[GST Rate]])/2)</f>
        <v>0</v>
      </c>
      <c r="R419" s="33">
        <f>SUM(MAIN_TABLE[[#This Row],[IGST]:[SGST]])</f>
        <v>19057.655999999999</v>
      </c>
      <c r="S41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19" s="32" t="str">
        <f>IFERROR(VLOOKUP(MAIN_TABLE[[#This Row],[GST Number]],Backend!L:M,2,),"")</f>
        <v>WM ENERGY AND LIGHTING PRIVATE LIMITED</v>
      </c>
    </row>
    <row r="420" spans="1:20" x14ac:dyDescent="0.3">
      <c r="A420" s="18" t="s">
        <v>8</v>
      </c>
      <c r="B420" s="1" t="s">
        <v>35</v>
      </c>
      <c r="C420" s="2">
        <v>1310</v>
      </c>
      <c r="D420" s="3">
        <v>44146</v>
      </c>
      <c r="E420" s="4" t="s">
        <v>10</v>
      </c>
      <c r="F420" s="1">
        <v>1775</v>
      </c>
      <c r="G420" s="5">
        <v>88.75</v>
      </c>
      <c r="H420" s="29">
        <f>VLOOKUP(MAIN_TABLE[[#This Row],[Product Code]],Prod_Master[[#All],[Product Code]:[PRICE]],4,)</f>
        <v>0.12</v>
      </c>
      <c r="I420" s="30">
        <f>VLOOKUP(MAIN_TABLE[[#This Row],[Product Code]],Prod_Master[[#All],[Product Code]:[PRICE]],5,)</f>
        <v>140</v>
      </c>
      <c r="J420" s="30">
        <f t="shared" si="8"/>
        <v>248500</v>
      </c>
      <c r="K420" s="30">
        <f>MAIN_TABLE[[#This Row],[Sales (Before Tax)]]-MAIN_TABLE[[#This Row],[Discount]]</f>
        <v>248411.25</v>
      </c>
      <c r="L420" s="31">
        <f>VLOOKUP(MAIN_TABLE[[#This Row],[Product Code]],Prod_Master[[#All],[Product Code]:[PRICE]],3,)</f>
        <v>5632</v>
      </c>
      <c r="M420" s="32" t="str">
        <f>VLOOKUP(MAIN_TABLE[[#This Row],[Product Code]],Prod_Master[[#All],[Product Code]:[PRICE]],2,)</f>
        <v>Shampoo</v>
      </c>
      <c r="N420" s="32" t="str">
        <f>IF(ISBLANK(MAIN_TABLE[[#This Row],[GST Number]]),"No GST Number Available",VLOOKUP(LEFT(MAIN_TABLE[[#This Row],[GST Number]],2)*1,Table1[],2,))</f>
        <v>GUJARAT</v>
      </c>
      <c r="O420" s="32">
        <f>IF(MAIN_TABLE[[#This Row],[Supplier State]]=MAIN_TABLE[[#This Row],[Destination State Name]],0,MAIN_TABLE[[#This Row],[Taxable Value]]*MAIN_TABLE[[#This Row],[GST Rate]])</f>
        <v>29809.35</v>
      </c>
      <c r="P420" s="32">
        <f>IF(MAIN_TABLE[[#This Row],[Supplier State]]&lt;&gt;MAIN_TABLE[[#This Row],[Destination State Name]],0,(MAIN_TABLE[[#This Row],[Taxable Value]]*MAIN_TABLE[[#This Row],[GST Rate]])/2)</f>
        <v>0</v>
      </c>
      <c r="Q420" s="32">
        <f>IF(MAIN_TABLE[[#This Row],[Supplier State]]&lt;&gt;MAIN_TABLE[[#This Row],[Destination State Name]],0,(MAIN_TABLE[[#This Row],[Taxable Value]]*MAIN_TABLE[[#This Row],[GST Rate]])/2)</f>
        <v>0</v>
      </c>
      <c r="R420" s="33">
        <f>SUM(MAIN_TABLE[[#This Row],[IGST]:[SGST]])</f>
        <v>29809.35</v>
      </c>
      <c r="S42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20" s="32" t="str">
        <f>IFERROR(VLOOKUP(MAIN_TABLE[[#This Row],[GST Number]],Backend!L:M,2,),"")</f>
        <v>Strong Like Wood and Iron Furniture</v>
      </c>
    </row>
    <row r="421" spans="1:20" x14ac:dyDescent="0.3">
      <c r="A421" s="18" t="s">
        <v>8</v>
      </c>
      <c r="B421" s="1" t="s">
        <v>14</v>
      </c>
      <c r="C421" s="2">
        <v>1008</v>
      </c>
      <c r="D421" s="3">
        <v>44177</v>
      </c>
      <c r="E421" s="4" t="s">
        <v>10</v>
      </c>
      <c r="F421" s="1">
        <v>2797</v>
      </c>
      <c r="G421" s="5">
        <v>139.85</v>
      </c>
      <c r="H421" s="29">
        <f>VLOOKUP(MAIN_TABLE[[#This Row],[Product Code]],Prod_Master[[#All],[Product Code]:[PRICE]],4,)</f>
        <v>0.12</v>
      </c>
      <c r="I421" s="30">
        <f>VLOOKUP(MAIN_TABLE[[#This Row],[Product Code]],Prod_Master[[#All],[Product Code]:[PRICE]],5,)</f>
        <v>90</v>
      </c>
      <c r="J421" s="30">
        <f t="shared" si="8"/>
        <v>251730</v>
      </c>
      <c r="K421" s="30">
        <f>MAIN_TABLE[[#This Row],[Sales (Before Tax)]]-MAIN_TABLE[[#This Row],[Discount]]</f>
        <v>251590.15</v>
      </c>
      <c r="L421" s="31">
        <f>VLOOKUP(MAIN_TABLE[[#This Row],[Product Code]],Prod_Master[[#All],[Product Code]:[PRICE]],3,)</f>
        <v>4975</v>
      </c>
      <c r="M421" s="32" t="str">
        <f>VLOOKUP(MAIN_TABLE[[#This Row],[Product Code]],Prod_Master[[#All],[Product Code]:[PRICE]],2,)</f>
        <v>Soap</v>
      </c>
      <c r="N421" s="32" t="str">
        <f>IF(ISBLANK(MAIN_TABLE[[#This Row],[GST Number]]),"No GST Number Available",VLOOKUP(LEFT(MAIN_TABLE[[#This Row],[GST Number]],2)*1,Table1[],2,))</f>
        <v>BIHAR</v>
      </c>
      <c r="O421" s="32">
        <f>IF(MAIN_TABLE[[#This Row],[Supplier State]]=MAIN_TABLE[[#This Row],[Destination State Name]],0,MAIN_TABLE[[#This Row],[Taxable Value]]*MAIN_TABLE[[#This Row],[GST Rate]])</f>
        <v>0</v>
      </c>
      <c r="P421" s="32">
        <f>IF(MAIN_TABLE[[#This Row],[Supplier State]]&lt;&gt;MAIN_TABLE[[#This Row],[Destination State Name]],0,(MAIN_TABLE[[#This Row],[Taxable Value]]*MAIN_TABLE[[#This Row],[GST Rate]])/2)</f>
        <v>15095.409</v>
      </c>
      <c r="Q421" s="32">
        <f>IF(MAIN_TABLE[[#This Row],[Supplier State]]&lt;&gt;MAIN_TABLE[[#This Row],[Destination State Name]],0,(MAIN_TABLE[[#This Row],[Taxable Value]]*MAIN_TABLE[[#This Row],[GST Rate]])/2)</f>
        <v>15095.409</v>
      </c>
      <c r="R421" s="33">
        <f>SUM(MAIN_TABLE[[#This Row],[IGST]:[SGST]])</f>
        <v>30190.817999999999</v>
      </c>
      <c r="S42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21" s="32" t="str">
        <f>IFERROR(VLOOKUP(MAIN_TABLE[[#This Row],[GST Number]],Backend!L:M,2,),"")</f>
        <v>PRABHA ELECTRONICS PVT. LTD.</v>
      </c>
    </row>
    <row r="422" spans="1:20" x14ac:dyDescent="0.3">
      <c r="A422" s="18" t="s">
        <v>8</v>
      </c>
      <c r="B422" s="1" t="s">
        <v>15</v>
      </c>
      <c r="C422" s="2">
        <v>1008</v>
      </c>
      <c r="D422" s="3">
        <v>43956</v>
      </c>
      <c r="E422" s="4" t="s">
        <v>20</v>
      </c>
      <c r="F422" s="1">
        <v>245</v>
      </c>
      <c r="G422" s="5">
        <v>12.25</v>
      </c>
      <c r="H422" s="29">
        <f>VLOOKUP(MAIN_TABLE[[#This Row],[Product Code]],Prod_Master[[#All],[Product Code]:[PRICE]],4,)</f>
        <v>0.12</v>
      </c>
      <c r="I422" s="30">
        <f>VLOOKUP(MAIN_TABLE[[#This Row],[Product Code]],Prod_Master[[#All],[Product Code]:[PRICE]],5,)</f>
        <v>90</v>
      </c>
      <c r="J422" s="30">
        <f t="shared" si="8"/>
        <v>22050</v>
      </c>
      <c r="K422" s="30">
        <f>MAIN_TABLE[[#This Row],[Sales (Before Tax)]]-MAIN_TABLE[[#This Row],[Discount]]</f>
        <v>22037.75</v>
      </c>
      <c r="L422" s="31">
        <f>VLOOKUP(MAIN_TABLE[[#This Row],[Product Code]],Prod_Master[[#All],[Product Code]:[PRICE]],3,)</f>
        <v>4975</v>
      </c>
      <c r="M422" s="32" t="str">
        <f>VLOOKUP(MAIN_TABLE[[#This Row],[Product Code]],Prod_Master[[#All],[Product Code]:[PRICE]],2,)</f>
        <v>Soap</v>
      </c>
      <c r="N422" s="32" t="str">
        <f>IF(ISBLANK(MAIN_TABLE[[#This Row],[GST Number]]),"No GST Number Available",VLOOKUP(LEFT(MAIN_TABLE[[#This Row],[GST Number]],2)*1,Table1[],2,))</f>
        <v>CHATTISGARH</v>
      </c>
      <c r="O422" s="32">
        <f>IF(MAIN_TABLE[[#This Row],[Supplier State]]=MAIN_TABLE[[#This Row],[Destination State Name]],0,MAIN_TABLE[[#This Row],[Taxable Value]]*MAIN_TABLE[[#This Row],[GST Rate]])</f>
        <v>2644.5299999999997</v>
      </c>
      <c r="P422" s="32">
        <f>IF(MAIN_TABLE[[#This Row],[Supplier State]]&lt;&gt;MAIN_TABLE[[#This Row],[Destination State Name]],0,(MAIN_TABLE[[#This Row],[Taxable Value]]*MAIN_TABLE[[#This Row],[GST Rate]])/2)</f>
        <v>0</v>
      </c>
      <c r="Q422" s="32">
        <f>IF(MAIN_TABLE[[#This Row],[Supplier State]]&lt;&gt;MAIN_TABLE[[#This Row],[Destination State Name]],0,(MAIN_TABLE[[#This Row],[Taxable Value]]*MAIN_TABLE[[#This Row],[GST Rate]])/2)</f>
        <v>0</v>
      </c>
      <c r="R422" s="33">
        <f>SUM(MAIN_TABLE[[#This Row],[IGST]:[SGST]])</f>
        <v>2644.5299999999997</v>
      </c>
      <c r="S422" s="32" t="str">
        <f>IF(MAIN_TABLE[[#This Row],[Doc Type]]="Credit Note","Table 9A",IF(AND(MAIN_TABLE[[#This Row],[Doc Type]]="Invoice",MAIN_TABLE[[#This Row],[GST Number]]&lt;&gt;""),"Table 4A -B2B","Table 5A-B2C"))</f>
        <v>Table 9A</v>
      </c>
      <c r="T422" s="32" t="str">
        <f>IFERROR(VLOOKUP(MAIN_TABLE[[#This Row],[GST Number]],Backend!L:M,2,),"")</f>
        <v>CORRSONIC ENGG. &amp; NDT SERVICES</v>
      </c>
    </row>
    <row r="423" spans="1:20" x14ac:dyDescent="0.3">
      <c r="A423" s="18" t="s">
        <v>8</v>
      </c>
      <c r="B423" s="1" t="s">
        <v>240</v>
      </c>
      <c r="C423" s="2">
        <v>1001</v>
      </c>
      <c r="D423" s="3">
        <v>44019</v>
      </c>
      <c r="E423" s="4" t="s">
        <v>10</v>
      </c>
      <c r="F423" s="1">
        <v>3793.5</v>
      </c>
      <c r="G423" s="5">
        <v>189.67500000000001</v>
      </c>
      <c r="H423" s="29">
        <f>VLOOKUP(MAIN_TABLE[[#This Row],[Product Code]],Prod_Master[[#All],[Product Code]:[PRICE]],4,)</f>
        <v>0.12</v>
      </c>
      <c r="I423" s="30">
        <f>VLOOKUP(MAIN_TABLE[[#This Row],[Product Code]],Prod_Master[[#All],[Product Code]:[PRICE]],5,)</f>
        <v>45</v>
      </c>
      <c r="J423" s="30">
        <f t="shared" si="8"/>
        <v>170707.5</v>
      </c>
      <c r="K423" s="30">
        <f>MAIN_TABLE[[#This Row],[Sales (Before Tax)]]-MAIN_TABLE[[#This Row],[Discount]]</f>
        <v>170517.82500000001</v>
      </c>
      <c r="L423" s="31">
        <f>VLOOKUP(MAIN_TABLE[[#This Row],[Product Code]],Prod_Master[[#All],[Product Code]:[PRICE]],3,)</f>
        <v>5542</v>
      </c>
      <c r="M423" s="32" t="str">
        <f>VLOOKUP(MAIN_TABLE[[#This Row],[Product Code]],Prod_Master[[#All],[Product Code]:[PRICE]],2,)</f>
        <v>Oil</v>
      </c>
      <c r="N423" s="32" t="str">
        <f>IF(ISBLANK(MAIN_TABLE[[#This Row],[GST Number]]),"No GST Number Available",VLOOKUP(LEFT(MAIN_TABLE[[#This Row],[GST Number]],2)*1,Table1[],2,))</f>
        <v>DADRA AND NAGAR HAVELI AND DAMAN AND DIU (NEWLY MERGED UT)</v>
      </c>
      <c r="O423" s="32">
        <f>IF(MAIN_TABLE[[#This Row],[Supplier State]]=MAIN_TABLE[[#This Row],[Destination State Name]],0,MAIN_TABLE[[#This Row],[Taxable Value]]*MAIN_TABLE[[#This Row],[GST Rate]])</f>
        <v>20462.138999999999</v>
      </c>
      <c r="P423" s="32">
        <f>IF(MAIN_TABLE[[#This Row],[Supplier State]]&lt;&gt;MAIN_TABLE[[#This Row],[Destination State Name]],0,(MAIN_TABLE[[#This Row],[Taxable Value]]*MAIN_TABLE[[#This Row],[GST Rate]])/2)</f>
        <v>0</v>
      </c>
      <c r="Q423" s="32">
        <f>IF(MAIN_TABLE[[#This Row],[Supplier State]]&lt;&gt;MAIN_TABLE[[#This Row],[Destination State Name]],0,(MAIN_TABLE[[#This Row],[Taxable Value]]*MAIN_TABLE[[#This Row],[GST Rate]])/2)</f>
        <v>0</v>
      </c>
      <c r="R423" s="33">
        <f>SUM(MAIN_TABLE[[#This Row],[IGST]:[SGST]])</f>
        <v>20462.138999999999</v>
      </c>
      <c r="S42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23" s="32" t="str">
        <f>IFERROR(VLOOKUP(MAIN_TABLE[[#This Row],[GST Number]],Backend!L:M,2,),"")</f>
        <v>RELIANCE RETAIL LIMITED</v>
      </c>
    </row>
    <row r="424" spans="1:20" x14ac:dyDescent="0.3">
      <c r="A424" s="18" t="s">
        <v>8</v>
      </c>
      <c r="B424" s="1" t="s">
        <v>16</v>
      </c>
      <c r="C424" s="2">
        <v>1008</v>
      </c>
      <c r="D424" s="3">
        <v>44019</v>
      </c>
      <c r="E424" s="4" t="s">
        <v>10</v>
      </c>
      <c r="F424" s="1">
        <v>1307</v>
      </c>
      <c r="G424" s="5">
        <v>65.350000000000009</v>
      </c>
      <c r="H424" s="29">
        <f>VLOOKUP(MAIN_TABLE[[#This Row],[Product Code]],Prod_Master[[#All],[Product Code]:[PRICE]],4,)</f>
        <v>0.12</v>
      </c>
      <c r="I424" s="30">
        <f>VLOOKUP(MAIN_TABLE[[#This Row],[Product Code]],Prod_Master[[#All],[Product Code]:[PRICE]],5,)</f>
        <v>90</v>
      </c>
      <c r="J424" s="30">
        <f t="shared" si="8"/>
        <v>117630</v>
      </c>
      <c r="K424" s="30">
        <f>MAIN_TABLE[[#This Row],[Sales (Before Tax)]]-MAIN_TABLE[[#This Row],[Discount]]</f>
        <v>117564.65</v>
      </c>
      <c r="L424" s="31">
        <f>VLOOKUP(MAIN_TABLE[[#This Row],[Product Code]],Prod_Master[[#All],[Product Code]:[PRICE]],3,)</f>
        <v>4975</v>
      </c>
      <c r="M424" s="32" t="str">
        <f>VLOOKUP(MAIN_TABLE[[#This Row],[Product Code]],Prod_Master[[#All],[Product Code]:[PRICE]],2,)</f>
        <v>Soap</v>
      </c>
      <c r="N424" s="32" t="str">
        <f>IF(ISBLANK(MAIN_TABLE[[#This Row],[GST Number]]),"No GST Number Available",VLOOKUP(LEFT(MAIN_TABLE[[#This Row],[GST Number]],2)*1,Table1[],2,))</f>
        <v>MADHYA PRADESH</v>
      </c>
      <c r="O424" s="32">
        <f>IF(MAIN_TABLE[[#This Row],[Supplier State]]=MAIN_TABLE[[#This Row],[Destination State Name]],0,MAIN_TABLE[[#This Row],[Taxable Value]]*MAIN_TABLE[[#This Row],[GST Rate]])</f>
        <v>14107.757999999998</v>
      </c>
      <c r="P424" s="32">
        <f>IF(MAIN_TABLE[[#This Row],[Supplier State]]&lt;&gt;MAIN_TABLE[[#This Row],[Destination State Name]],0,(MAIN_TABLE[[#This Row],[Taxable Value]]*MAIN_TABLE[[#This Row],[GST Rate]])/2)</f>
        <v>0</v>
      </c>
      <c r="Q424" s="32">
        <f>IF(MAIN_TABLE[[#This Row],[Supplier State]]&lt;&gt;MAIN_TABLE[[#This Row],[Destination State Name]],0,(MAIN_TABLE[[#This Row],[Taxable Value]]*MAIN_TABLE[[#This Row],[GST Rate]])/2)</f>
        <v>0</v>
      </c>
      <c r="R424" s="33">
        <f>SUM(MAIN_TABLE[[#This Row],[IGST]:[SGST]])</f>
        <v>14107.757999999998</v>
      </c>
      <c r="S42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24" s="32" t="str">
        <f>IFERROR(VLOOKUP(MAIN_TABLE[[#This Row],[GST Number]],Backend!L:M,2,),"")</f>
        <v>PROFESSIONAL TRADERS</v>
      </c>
    </row>
    <row r="425" spans="1:20" x14ac:dyDescent="0.3">
      <c r="A425" s="18" t="s">
        <v>8</v>
      </c>
      <c r="B425" s="1" t="s">
        <v>17</v>
      </c>
      <c r="C425" s="2">
        <v>1310</v>
      </c>
      <c r="D425" s="3">
        <v>44083</v>
      </c>
      <c r="E425" s="4" t="s">
        <v>10</v>
      </c>
      <c r="F425" s="1">
        <v>567</v>
      </c>
      <c r="G425" s="5">
        <v>28.35</v>
      </c>
      <c r="H425" s="29">
        <f>VLOOKUP(MAIN_TABLE[[#This Row],[Product Code]],Prod_Master[[#All],[Product Code]:[PRICE]],4,)</f>
        <v>0.12</v>
      </c>
      <c r="I425" s="30">
        <f>VLOOKUP(MAIN_TABLE[[#This Row],[Product Code]],Prod_Master[[#All],[Product Code]:[PRICE]],5,)</f>
        <v>140</v>
      </c>
      <c r="J425" s="30">
        <f t="shared" si="8"/>
        <v>79380</v>
      </c>
      <c r="K425" s="30">
        <f>MAIN_TABLE[[#This Row],[Sales (Before Tax)]]-MAIN_TABLE[[#This Row],[Discount]]</f>
        <v>79351.649999999994</v>
      </c>
      <c r="L425" s="31">
        <f>VLOOKUP(MAIN_TABLE[[#This Row],[Product Code]],Prod_Master[[#All],[Product Code]:[PRICE]],3,)</f>
        <v>5632</v>
      </c>
      <c r="M425" s="32" t="str">
        <f>VLOOKUP(MAIN_TABLE[[#This Row],[Product Code]],Prod_Master[[#All],[Product Code]:[PRICE]],2,)</f>
        <v>Shampoo</v>
      </c>
      <c r="N425" s="32" t="str">
        <f>IF(ISBLANK(MAIN_TABLE[[#This Row],[GST Number]]),"No GST Number Available",VLOOKUP(LEFT(MAIN_TABLE[[#This Row],[GST Number]],2)*1,Table1[],2,))</f>
        <v>ODISHA</v>
      </c>
      <c r="O425" s="32">
        <f>IF(MAIN_TABLE[[#This Row],[Supplier State]]=MAIN_TABLE[[#This Row],[Destination State Name]],0,MAIN_TABLE[[#This Row],[Taxable Value]]*MAIN_TABLE[[#This Row],[GST Rate]])</f>
        <v>9522.1979999999985</v>
      </c>
      <c r="P425" s="32">
        <f>IF(MAIN_TABLE[[#This Row],[Supplier State]]&lt;&gt;MAIN_TABLE[[#This Row],[Destination State Name]],0,(MAIN_TABLE[[#This Row],[Taxable Value]]*MAIN_TABLE[[#This Row],[GST Rate]])/2)</f>
        <v>0</v>
      </c>
      <c r="Q425" s="32">
        <f>IF(MAIN_TABLE[[#This Row],[Supplier State]]&lt;&gt;MAIN_TABLE[[#This Row],[Destination State Name]],0,(MAIN_TABLE[[#This Row],[Taxable Value]]*MAIN_TABLE[[#This Row],[GST Rate]])/2)</f>
        <v>0</v>
      </c>
      <c r="R425" s="33">
        <f>SUM(MAIN_TABLE[[#This Row],[IGST]:[SGST]])</f>
        <v>9522.1979999999985</v>
      </c>
      <c r="S42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25" s="32" t="str">
        <f>IFERROR(VLOOKUP(MAIN_TABLE[[#This Row],[GST Number]],Backend!L:M,2,),"")</f>
        <v>N.M.ENTERPRISES</v>
      </c>
    </row>
    <row r="426" spans="1:20" x14ac:dyDescent="0.3">
      <c r="A426" s="18" t="s">
        <v>8</v>
      </c>
      <c r="B426" s="1" t="s">
        <v>18</v>
      </c>
      <c r="C426" s="2">
        <v>1210</v>
      </c>
      <c r="D426" s="3">
        <v>44083</v>
      </c>
      <c r="E426" s="4" t="s">
        <v>10</v>
      </c>
      <c r="F426" s="1">
        <v>2110</v>
      </c>
      <c r="G426" s="5">
        <v>105.5</v>
      </c>
      <c r="H426" s="29">
        <f>VLOOKUP(MAIN_TABLE[[#This Row],[Product Code]],Prod_Master[[#All],[Product Code]:[PRICE]],4,)</f>
        <v>0.12</v>
      </c>
      <c r="I426" s="30">
        <f>VLOOKUP(MAIN_TABLE[[#This Row],[Product Code]],Prod_Master[[#All],[Product Code]:[PRICE]],5,)</f>
        <v>120</v>
      </c>
      <c r="J426" s="30">
        <f t="shared" si="8"/>
        <v>253200</v>
      </c>
      <c r="K426" s="30">
        <f>MAIN_TABLE[[#This Row],[Sales (Before Tax)]]-MAIN_TABLE[[#This Row],[Discount]]</f>
        <v>253094.5</v>
      </c>
      <c r="L426" s="31">
        <f>VLOOKUP(MAIN_TABLE[[#This Row],[Product Code]],Prod_Master[[#All],[Product Code]:[PRICE]],3,)</f>
        <v>5524</v>
      </c>
      <c r="M426" s="32" t="str">
        <f>VLOOKUP(MAIN_TABLE[[#This Row],[Product Code]],Prod_Master[[#All],[Product Code]:[PRICE]],2,)</f>
        <v>Juice</v>
      </c>
      <c r="N426" s="32" t="str">
        <f>IF(ISBLANK(MAIN_TABLE[[#This Row],[GST Number]]),"No GST Number Available",VLOOKUP(LEFT(MAIN_TABLE[[#This Row],[GST Number]],2)*1,Table1[],2,))</f>
        <v>BIHAR</v>
      </c>
      <c r="O426" s="32">
        <f>IF(MAIN_TABLE[[#This Row],[Supplier State]]=MAIN_TABLE[[#This Row],[Destination State Name]],0,MAIN_TABLE[[#This Row],[Taxable Value]]*MAIN_TABLE[[#This Row],[GST Rate]])</f>
        <v>0</v>
      </c>
      <c r="P426" s="32">
        <f>IF(MAIN_TABLE[[#This Row],[Supplier State]]&lt;&gt;MAIN_TABLE[[#This Row],[Destination State Name]],0,(MAIN_TABLE[[#This Row],[Taxable Value]]*MAIN_TABLE[[#This Row],[GST Rate]])/2)</f>
        <v>15185.67</v>
      </c>
      <c r="Q426" s="32">
        <f>IF(MAIN_TABLE[[#This Row],[Supplier State]]&lt;&gt;MAIN_TABLE[[#This Row],[Destination State Name]],0,(MAIN_TABLE[[#This Row],[Taxable Value]]*MAIN_TABLE[[#This Row],[GST Rate]])/2)</f>
        <v>15185.67</v>
      </c>
      <c r="R426" s="33">
        <f>SUM(MAIN_TABLE[[#This Row],[IGST]:[SGST]])</f>
        <v>30371.34</v>
      </c>
      <c r="S42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26" s="32" t="str">
        <f>IFERROR(VLOOKUP(MAIN_TABLE[[#This Row],[GST Number]],Backend!L:M,2,),"")</f>
        <v>UNITY CYLINDERS &amp; EQUIPMENTS PRIVATE LIMITED</v>
      </c>
    </row>
    <row r="427" spans="1:20" x14ac:dyDescent="0.3">
      <c r="A427" s="18" t="s">
        <v>8</v>
      </c>
      <c r="B427" s="1" t="s">
        <v>19</v>
      </c>
      <c r="C427" s="2">
        <v>1310</v>
      </c>
      <c r="D427" s="3">
        <v>44114</v>
      </c>
      <c r="E427" s="4" t="s">
        <v>10</v>
      </c>
      <c r="F427" s="1">
        <v>1269</v>
      </c>
      <c r="G427" s="5">
        <v>63.45</v>
      </c>
      <c r="H427" s="29">
        <f>VLOOKUP(MAIN_TABLE[[#This Row],[Product Code]],Prod_Master[[#All],[Product Code]:[PRICE]],4,)</f>
        <v>0.12</v>
      </c>
      <c r="I427" s="30">
        <f>VLOOKUP(MAIN_TABLE[[#This Row],[Product Code]],Prod_Master[[#All],[Product Code]:[PRICE]],5,)</f>
        <v>140</v>
      </c>
      <c r="J427" s="30">
        <f t="shared" si="8"/>
        <v>177660</v>
      </c>
      <c r="K427" s="30">
        <f>MAIN_TABLE[[#This Row],[Sales (Before Tax)]]-MAIN_TABLE[[#This Row],[Discount]]</f>
        <v>177596.55</v>
      </c>
      <c r="L427" s="31">
        <f>VLOOKUP(MAIN_TABLE[[#This Row],[Product Code]],Prod_Master[[#All],[Product Code]:[PRICE]],3,)</f>
        <v>5632</v>
      </c>
      <c r="M427" s="32" t="str">
        <f>VLOOKUP(MAIN_TABLE[[#This Row],[Product Code]],Prod_Master[[#All],[Product Code]:[PRICE]],2,)</f>
        <v>Shampoo</v>
      </c>
      <c r="N427" s="32" t="str">
        <f>IF(ISBLANK(MAIN_TABLE[[#This Row],[GST Number]]),"No GST Number Available",VLOOKUP(LEFT(MAIN_TABLE[[#This Row],[GST Number]],2)*1,Table1[],2,))</f>
        <v>ANDHRA PRADESH(BEFORE DIVISION)</v>
      </c>
      <c r="O427" s="32">
        <f>IF(MAIN_TABLE[[#This Row],[Supplier State]]=MAIN_TABLE[[#This Row],[Destination State Name]],0,MAIN_TABLE[[#This Row],[Taxable Value]]*MAIN_TABLE[[#This Row],[GST Rate]])</f>
        <v>21311.585999999999</v>
      </c>
      <c r="P427" s="32">
        <f>IF(MAIN_TABLE[[#This Row],[Supplier State]]&lt;&gt;MAIN_TABLE[[#This Row],[Destination State Name]],0,(MAIN_TABLE[[#This Row],[Taxable Value]]*MAIN_TABLE[[#This Row],[GST Rate]])/2)</f>
        <v>0</v>
      </c>
      <c r="Q427" s="32">
        <f>IF(MAIN_TABLE[[#This Row],[Supplier State]]&lt;&gt;MAIN_TABLE[[#This Row],[Destination State Name]],0,(MAIN_TABLE[[#This Row],[Taxable Value]]*MAIN_TABLE[[#This Row],[GST Rate]])/2)</f>
        <v>0</v>
      </c>
      <c r="R427" s="33">
        <f>SUM(MAIN_TABLE[[#This Row],[IGST]:[SGST]])</f>
        <v>21311.585999999999</v>
      </c>
      <c r="S42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27" s="32" t="str">
        <f>IFERROR(VLOOKUP(MAIN_TABLE[[#This Row],[GST Number]],Backend!L:M,2,),"")</f>
        <v>M/S AKASH INFOTECH</v>
      </c>
    </row>
    <row r="428" spans="1:20" x14ac:dyDescent="0.3">
      <c r="A428" s="18" t="s">
        <v>8</v>
      </c>
      <c r="B428" s="1" t="s">
        <v>23</v>
      </c>
      <c r="C428" s="2">
        <v>1310</v>
      </c>
      <c r="D428" s="3">
        <v>43831</v>
      </c>
      <c r="E428" s="4" t="s">
        <v>10</v>
      </c>
      <c r="F428" s="1">
        <v>1956</v>
      </c>
      <c r="G428" s="5">
        <v>97.800000000000011</v>
      </c>
      <c r="H428" s="29">
        <f>VLOOKUP(MAIN_TABLE[[#This Row],[Product Code]],Prod_Master[[#All],[Product Code]:[PRICE]],4,)</f>
        <v>0.12</v>
      </c>
      <c r="I428" s="30">
        <f>VLOOKUP(MAIN_TABLE[[#This Row],[Product Code]],Prod_Master[[#All],[Product Code]:[PRICE]],5,)</f>
        <v>140</v>
      </c>
      <c r="J428" s="30">
        <f t="shared" si="8"/>
        <v>273840</v>
      </c>
      <c r="K428" s="30">
        <f>MAIN_TABLE[[#This Row],[Sales (Before Tax)]]-MAIN_TABLE[[#This Row],[Discount]]</f>
        <v>273742.2</v>
      </c>
      <c r="L428" s="31">
        <f>VLOOKUP(MAIN_TABLE[[#This Row],[Product Code]],Prod_Master[[#All],[Product Code]:[PRICE]],3,)</f>
        <v>5632</v>
      </c>
      <c r="M428" s="32" t="str">
        <f>VLOOKUP(MAIN_TABLE[[#This Row],[Product Code]],Prod_Master[[#All],[Product Code]:[PRICE]],2,)</f>
        <v>Shampoo</v>
      </c>
      <c r="N428" s="32" t="str">
        <f>IF(ISBLANK(MAIN_TABLE[[#This Row],[GST Number]]),"No GST Number Available",VLOOKUP(LEFT(MAIN_TABLE[[#This Row],[GST Number]],2)*1,Table1[],2,))</f>
        <v>CHATTISGARH</v>
      </c>
      <c r="O428" s="32">
        <f>IF(MAIN_TABLE[[#This Row],[Supplier State]]=MAIN_TABLE[[#This Row],[Destination State Name]],0,MAIN_TABLE[[#This Row],[Taxable Value]]*MAIN_TABLE[[#This Row],[GST Rate]])</f>
        <v>32849.063999999998</v>
      </c>
      <c r="P428" s="32">
        <f>IF(MAIN_TABLE[[#This Row],[Supplier State]]&lt;&gt;MAIN_TABLE[[#This Row],[Destination State Name]],0,(MAIN_TABLE[[#This Row],[Taxable Value]]*MAIN_TABLE[[#This Row],[GST Rate]])/2)</f>
        <v>0</v>
      </c>
      <c r="Q428" s="32">
        <f>IF(MAIN_TABLE[[#This Row],[Supplier State]]&lt;&gt;MAIN_TABLE[[#This Row],[Destination State Name]],0,(MAIN_TABLE[[#This Row],[Taxable Value]]*MAIN_TABLE[[#This Row],[GST Rate]])/2)</f>
        <v>0</v>
      </c>
      <c r="R428" s="33">
        <f>SUM(MAIN_TABLE[[#This Row],[IGST]:[SGST]])</f>
        <v>32849.063999999998</v>
      </c>
      <c r="S42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28" s="32" t="str">
        <f>IFERROR(VLOOKUP(MAIN_TABLE[[#This Row],[GST Number]],Backend!L:M,2,),"")</f>
        <v>M/s NG Trading Co.</v>
      </c>
    </row>
    <row r="429" spans="1:20" x14ac:dyDescent="0.3">
      <c r="A429" s="18" t="s">
        <v>8</v>
      </c>
      <c r="B429" s="1" t="s">
        <v>24</v>
      </c>
      <c r="C429" s="2">
        <v>1001</v>
      </c>
      <c r="D429" s="3">
        <v>43863</v>
      </c>
      <c r="E429" s="4" t="s">
        <v>10</v>
      </c>
      <c r="F429" s="1">
        <v>2659</v>
      </c>
      <c r="G429" s="5">
        <v>132.95000000000002</v>
      </c>
      <c r="H429" s="29">
        <f>VLOOKUP(MAIN_TABLE[[#This Row],[Product Code]],Prod_Master[[#All],[Product Code]:[PRICE]],4,)</f>
        <v>0.12</v>
      </c>
      <c r="I429" s="30">
        <f>VLOOKUP(MAIN_TABLE[[#This Row],[Product Code]],Prod_Master[[#All],[Product Code]:[PRICE]],5,)</f>
        <v>45</v>
      </c>
      <c r="J429" s="30">
        <f t="shared" si="8"/>
        <v>119655</v>
      </c>
      <c r="K429" s="30">
        <f>MAIN_TABLE[[#This Row],[Sales (Before Tax)]]-MAIN_TABLE[[#This Row],[Discount]]</f>
        <v>119522.05</v>
      </c>
      <c r="L429" s="31">
        <f>VLOOKUP(MAIN_TABLE[[#This Row],[Product Code]],Prod_Master[[#All],[Product Code]:[PRICE]],3,)</f>
        <v>5542</v>
      </c>
      <c r="M429" s="32" t="str">
        <f>VLOOKUP(MAIN_TABLE[[#This Row],[Product Code]],Prod_Master[[#All],[Product Code]:[PRICE]],2,)</f>
        <v>Oil</v>
      </c>
      <c r="N429" s="32" t="str">
        <f>IF(ISBLANK(MAIN_TABLE[[#This Row],[GST Number]]),"No GST Number Available",VLOOKUP(LEFT(MAIN_TABLE[[#This Row],[GST Number]],2)*1,Table1[],2,))</f>
        <v>BIHAR</v>
      </c>
      <c r="O429" s="32">
        <f>IF(MAIN_TABLE[[#This Row],[Supplier State]]=MAIN_TABLE[[#This Row],[Destination State Name]],0,MAIN_TABLE[[#This Row],[Taxable Value]]*MAIN_TABLE[[#This Row],[GST Rate]])</f>
        <v>0</v>
      </c>
      <c r="P429" s="32">
        <f>IF(MAIN_TABLE[[#This Row],[Supplier State]]&lt;&gt;MAIN_TABLE[[#This Row],[Destination State Name]],0,(MAIN_TABLE[[#This Row],[Taxable Value]]*MAIN_TABLE[[#This Row],[GST Rate]])/2)</f>
        <v>7171.3230000000003</v>
      </c>
      <c r="Q429" s="32">
        <f>IF(MAIN_TABLE[[#This Row],[Supplier State]]&lt;&gt;MAIN_TABLE[[#This Row],[Destination State Name]],0,(MAIN_TABLE[[#This Row],[Taxable Value]]*MAIN_TABLE[[#This Row],[GST Rate]])/2)</f>
        <v>7171.3230000000003</v>
      </c>
      <c r="R429" s="33">
        <f>SUM(MAIN_TABLE[[#This Row],[IGST]:[SGST]])</f>
        <v>14342.646000000001</v>
      </c>
      <c r="S42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29" s="32" t="str">
        <f>IFERROR(VLOOKUP(MAIN_TABLE[[#This Row],[GST Number]],Backend!L:M,2,),"")</f>
        <v>N.K. HANDICRAFTS  PVT LTD</v>
      </c>
    </row>
    <row r="430" spans="1:20" x14ac:dyDescent="0.3">
      <c r="A430" s="18" t="s">
        <v>8</v>
      </c>
      <c r="B430" s="1" t="s">
        <v>25</v>
      </c>
      <c r="C430" s="2">
        <v>1001</v>
      </c>
      <c r="D430" s="3">
        <v>43925</v>
      </c>
      <c r="E430" s="4" t="s">
        <v>10</v>
      </c>
      <c r="F430" s="1">
        <v>1351.5</v>
      </c>
      <c r="G430" s="5">
        <v>67.575000000000003</v>
      </c>
      <c r="H430" s="29">
        <f>VLOOKUP(MAIN_TABLE[[#This Row],[Product Code]],Prod_Master[[#All],[Product Code]:[PRICE]],4,)</f>
        <v>0.12</v>
      </c>
      <c r="I430" s="30">
        <f>VLOOKUP(MAIN_TABLE[[#This Row],[Product Code]],Prod_Master[[#All],[Product Code]:[PRICE]],5,)</f>
        <v>45</v>
      </c>
      <c r="J430" s="30">
        <f t="shared" si="8"/>
        <v>60817.5</v>
      </c>
      <c r="K430" s="30">
        <f>MAIN_TABLE[[#This Row],[Sales (Before Tax)]]-MAIN_TABLE[[#This Row],[Discount]]</f>
        <v>60749.925000000003</v>
      </c>
      <c r="L430" s="31">
        <f>VLOOKUP(MAIN_TABLE[[#This Row],[Product Code]],Prod_Master[[#All],[Product Code]:[PRICE]],3,)</f>
        <v>5542</v>
      </c>
      <c r="M430" s="32" t="str">
        <f>VLOOKUP(MAIN_TABLE[[#This Row],[Product Code]],Prod_Master[[#All],[Product Code]:[PRICE]],2,)</f>
        <v>Oil</v>
      </c>
      <c r="N430" s="32" t="str">
        <f>IF(ISBLANK(MAIN_TABLE[[#This Row],[GST Number]]),"No GST Number Available",VLOOKUP(LEFT(MAIN_TABLE[[#This Row],[GST Number]],2)*1,Table1[],2,))</f>
        <v>MADHYA PRADESH</v>
      </c>
      <c r="O430" s="32">
        <f>IF(MAIN_TABLE[[#This Row],[Supplier State]]=MAIN_TABLE[[#This Row],[Destination State Name]],0,MAIN_TABLE[[#This Row],[Taxable Value]]*MAIN_TABLE[[#This Row],[GST Rate]])</f>
        <v>7289.991</v>
      </c>
      <c r="P430" s="32">
        <f>IF(MAIN_TABLE[[#This Row],[Supplier State]]&lt;&gt;MAIN_TABLE[[#This Row],[Destination State Name]],0,(MAIN_TABLE[[#This Row],[Taxable Value]]*MAIN_TABLE[[#This Row],[GST Rate]])/2)</f>
        <v>0</v>
      </c>
      <c r="Q430" s="32">
        <f>IF(MAIN_TABLE[[#This Row],[Supplier State]]&lt;&gt;MAIN_TABLE[[#This Row],[Destination State Name]],0,(MAIN_TABLE[[#This Row],[Taxable Value]]*MAIN_TABLE[[#This Row],[GST Rate]])/2)</f>
        <v>0</v>
      </c>
      <c r="R430" s="33">
        <f>SUM(MAIN_TABLE[[#This Row],[IGST]:[SGST]])</f>
        <v>7289.991</v>
      </c>
      <c r="S43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30" s="32" t="str">
        <f>IFERROR(VLOOKUP(MAIN_TABLE[[#This Row],[GST Number]],Backend!L:M,2,),"")</f>
        <v>PRITI INTERNATIONAL LIMITED</v>
      </c>
    </row>
    <row r="431" spans="1:20" x14ac:dyDescent="0.3">
      <c r="A431" s="18" t="s">
        <v>8</v>
      </c>
      <c r="B431" s="1" t="s">
        <v>26</v>
      </c>
      <c r="C431" s="2">
        <v>1310</v>
      </c>
      <c r="D431" s="3">
        <v>43956</v>
      </c>
      <c r="E431" s="4" t="s">
        <v>10</v>
      </c>
      <c r="F431" s="1">
        <v>880</v>
      </c>
      <c r="G431" s="5">
        <v>44</v>
      </c>
      <c r="H431" s="29">
        <f>VLOOKUP(MAIN_TABLE[[#This Row],[Product Code]],Prod_Master[[#All],[Product Code]:[PRICE]],4,)</f>
        <v>0.12</v>
      </c>
      <c r="I431" s="30">
        <f>VLOOKUP(MAIN_TABLE[[#This Row],[Product Code]],Prod_Master[[#All],[Product Code]:[PRICE]],5,)</f>
        <v>140</v>
      </c>
      <c r="J431" s="30">
        <f t="shared" si="8"/>
        <v>123200</v>
      </c>
      <c r="K431" s="30">
        <f>MAIN_TABLE[[#This Row],[Sales (Before Tax)]]-MAIN_TABLE[[#This Row],[Discount]]</f>
        <v>123156</v>
      </c>
      <c r="L431" s="31">
        <f>VLOOKUP(MAIN_TABLE[[#This Row],[Product Code]],Prod_Master[[#All],[Product Code]:[PRICE]],3,)</f>
        <v>5632</v>
      </c>
      <c r="M431" s="32" t="str">
        <f>VLOOKUP(MAIN_TABLE[[#This Row],[Product Code]],Prod_Master[[#All],[Product Code]:[PRICE]],2,)</f>
        <v>Shampoo</v>
      </c>
      <c r="N431" s="32" t="str">
        <f>IF(ISBLANK(MAIN_TABLE[[#This Row],[GST Number]]),"No GST Number Available",VLOOKUP(LEFT(MAIN_TABLE[[#This Row],[GST Number]],2)*1,Table1[],2,))</f>
        <v>SIKKIM</v>
      </c>
      <c r="O431" s="32">
        <f>IF(MAIN_TABLE[[#This Row],[Supplier State]]=MAIN_TABLE[[#This Row],[Destination State Name]],0,MAIN_TABLE[[#This Row],[Taxable Value]]*MAIN_TABLE[[#This Row],[GST Rate]])</f>
        <v>14778.72</v>
      </c>
      <c r="P431" s="32">
        <f>IF(MAIN_TABLE[[#This Row],[Supplier State]]&lt;&gt;MAIN_TABLE[[#This Row],[Destination State Name]],0,(MAIN_TABLE[[#This Row],[Taxable Value]]*MAIN_TABLE[[#This Row],[GST Rate]])/2)</f>
        <v>0</v>
      </c>
      <c r="Q431" s="32">
        <f>IF(MAIN_TABLE[[#This Row],[Supplier State]]&lt;&gt;MAIN_TABLE[[#This Row],[Destination State Name]],0,(MAIN_TABLE[[#This Row],[Taxable Value]]*MAIN_TABLE[[#This Row],[GST Rate]])/2)</f>
        <v>0</v>
      </c>
      <c r="R431" s="33">
        <f>SUM(MAIN_TABLE[[#This Row],[IGST]:[SGST]])</f>
        <v>14778.72</v>
      </c>
      <c r="S43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31" s="32" t="str">
        <f>IFERROR(VLOOKUP(MAIN_TABLE[[#This Row],[GST Number]],Backend!L:M,2,),"")</f>
        <v>BATHLA TELETECH PRIVATE LIMITED</v>
      </c>
    </row>
    <row r="432" spans="1:20" x14ac:dyDescent="0.3">
      <c r="A432" s="18" t="s">
        <v>8</v>
      </c>
      <c r="B432" s="1" t="s">
        <v>27</v>
      </c>
      <c r="C432" s="2">
        <v>1310</v>
      </c>
      <c r="D432" s="3">
        <v>44083</v>
      </c>
      <c r="E432" s="4" t="s">
        <v>10</v>
      </c>
      <c r="F432" s="1">
        <v>1867</v>
      </c>
      <c r="G432" s="5">
        <v>93.350000000000009</v>
      </c>
      <c r="H432" s="29">
        <f>VLOOKUP(MAIN_TABLE[[#This Row],[Product Code]],Prod_Master[[#All],[Product Code]:[PRICE]],4,)</f>
        <v>0.12</v>
      </c>
      <c r="I432" s="30">
        <f>VLOOKUP(MAIN_TABLE[[#This Row],[Product Code]],Prod_Master[[#All],[Product Code]:[PRICE]],5,)</f>
        <v>140</v>
      </c>
      <c r="J432" s="30">
        <f t="shared" si="8"/>
        <v>261380</v>
      </c>
      <c r="K432" s="30">
        <f>MAIN_TABLE[[#This Row],[Sales (Before Tax)]]-MAIN_TABLE[[#This Row],[Discount]]</f>
        <v>261286.65</v>
      </c>
      <c r="L432" s="31">
        <f>VLOOKUP(MAIN_TABLE[[#This Row],[Product Code]],Prod_Master[[#All],[Product Code]:[PRICE]],3,)</f>
        <v>5632</v>
      </c>
      <c r="M432" s="32" t="str">
        <f>VLOOKUP(MAIN_TABLE[[#This Row],[Product Code]],Prod_Master[[#All],[Product Code]:[PRICE]],2,)</f>
        <v>Shampoo</v>
      </c>
      <c r="N432" s="32" t="str">
        <f>IF(ISBLANK(MAIN_TABLE[[#This Row],[GST Number]]),"No GST Number Available",VLOOKUP(LEFT(MAIN_TABLE[[#This Row],[GST Number]],2)*1,Table1[],2,))</f>
        <v>WEST BENGAL</v>
      </c>
      <c r="O432" s="32">
        <f>IF(MAIN_TABLE[[#This Row],[Supplier State]]=MAIN_TABLE[[#This Row],[Destination State Name]],0,MAIN_TABLE[[#This Row],[Taxable Value]]*MAIN_TABLE[[#This Row],[GST Rate]])</f>
        <v>31354.397999999997</v>
      </c>
      <c r="P432" s="32">
        <f>IF(MAIN_TABLE[[#This Row],[Supplier State]]&lt;&gt;MAIN_TABLE[[#This Row],[Destination State Name]],0,(MAIN_TABLE[[#This Row],[Taxable Value]]*MAIN_TABLE[[#This Row],[GST Rate]])/2)</f>
        <v>0</v>
      </c>
      <c r="Q432" s="32">
        <f>IF(MAIN_TABLE[[#This Row],[Supplier State]]&lt;&gt;MAIN_TABLE[[#This Row],[Destination State Name]],0,(MAIN_TABLE[[#This Row],[Taxable Value]]*MAIN_TABLE[[#This Row],[GST Rate]])/2)</f>
        <v>0</v>
      </c>
      <c r="R432" s="33">
        <f>SUM(MAIN_TABLE[[#This Row],[IGST]:[SGST]])</f>
        <v>31354.397999999997</v>
      </c>
      <c r="S43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32" s="32" t="str">
        <f>IFERROR(VLOOKUP(MAIN_TABLE[[#This Row],[GST Number]],Backend!L:M,2,),"")</f>
        <v>Croma</v>
      </c>
    </row>
    <row r="433" spans="1:20" x14ac:dyDescent="0.3">
      <c r="A433" s="18" t="s">
        <v>8</v>
      </c>
      <c r="B433" s="1" t="s">
        <v>28</v>
      </c>
      <c r="C433" s="2">
        <v>1210</v>
      </c>
      <c r="D433" s="3">
        <v>44083</v>
      </c>
      <c r="E433" s="4" t="s">
        <v>10</v>
      </c>
      <c r="F433" s="1">
        <v>2234</v>
      </c>
      <c r="G433" s="5">
        <v>111.7</v>
      </c>
      <c r="H433" s="29">
        <f>VLOOKUP(MAIN_TABLE[[#This Row],[Product Code]],Prod_Master[[#All],[Product Code]:[PRICE]],4,)</f>
        <v>0.12</v>
      </c>
      <c r="I433" s="30">
        <f>VLOOKUP(MAIN_TABLE[[#This Row],[Product Code]],Prod_Master[[#All],[Product Code]:[PRICE]],5,)</f>
        <v>120</v>
      </c>
      <c r="J433" s="30">
        <f t="shared" si="8"/>
        <v>268080</v>
      </c>
      <c r="K433" s="30">
        <f>MAIN_TABLE[[#This Row],[Sales (Before Tax)]]-MAIN_TABLE[[#This Row],[Discount]]</f>
        <v>267968.3</v>
      </c>
      <c r="L433" s="31">
        <f>VLOOKUP(MAIN_TABLE[[#This Row],[Product Code]],Prod_Master[[#All],[Product Code]:[PRICE]],3,)</f>
        <v>5524</v>
      </c>
      <c r="M433" s="32" t="str">
        <f>VLOOKUP(MAIN_TABLE[[#This Row],[Product Code]],Prod_Master[[#All],[Product Code]:[PRICE]],2,)</f>
        <v>Juice</v>
      </c>
      <c r="N433" s="32" t="str">
        <f>IF(ISBLANK(MAIN_TABLE[[#This Row],[GST Number]]),"No GST Number Available",VLOOKUP(LEFT(MAIN_TABLE[[#This Row],[GST Number]],2)*1,Table1[],2,))</f>
        <v>ANDHRA PRADESH(BEFORE DIVISION)</v>
      </c>
      <c r="O433" s="32">
        <f>IF(MAIN_TABLE[[#This Row],[Supplier State]]=MAIN_TABLE[[#This Row],[Destination State Name]],0,MAIN_TABLE[[#This Row],[Taxable Value]]*MAIN_TABLE[[#This Row],[GST Rate]])</f>
        <v>32156.195999999996</v>
      </c>
      <c r="P433" s="32">
        <f>IF(MAIN_TABLE[[#This Row],[Supplier State]]&lt;&gt;MAIN_TABLE[[#This Row],[Destination State Name]],0,(MAIN_TABLE[[#This Row],[Taxable Value]]*MAIN_TABLE[[#This Row],[GST Rate]])/2)</f>
        <v>0</v>
      </c>
      <c r="Q433" s="32">
        <f>IF(MAIN_TABLE[[#This Row],[Supplier State]]&lt;&gt;MAIN_TABLE[[#This Row],[Destination State Name]],0,(MAIN_TABLE[[#This Row],[Taxable Value]]*MAIN_TABLE[[#This Row],[GST Rate]])/2)</f>
        <v>0</v>
      </c>
      <c r="R433" s="33">
        <f>SUM(MAIN_TABLE[[#This Row],[IGST]:[SGST]])</f>
        <v>32156.195999999996</v>
      </c>
      <c r="S43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33" s="32" t="str">
        <f>IFERROR(VLOOKUP(MAIN_TABLE[[#This Row],[GST Number]],Backend!L:M,2,),"")</f>
        <v>M/S OM SAI COMPUTERS</v>
      </c>
    </row>
    <row r="434" spans="1:20" x14ac:dyDescent="0.3">
      <c r="A434" s="18" t="s">
        <v>8</v>
      </c>
      <c r="B434" s="1" t="s">
        <v>29</v>
      </c>
      <c r="C434" s="2">
        <v>1210</v>
      </c>
      <c r="D434" s="3">
        <v>44114</v>
      </c>
      <c r="E434" s="4" t="s">
        <v>10</v>
      </c>
      <c r="F434" s="1">
        <v>1227</v>
      </c>
      <c r="G434" s="5">
        <v>61.35</v>
      </c>
      <c r="H434" s="29">
        <f>VLOOKUP(MAIN_TABLE[[#This Row],[Product Code]],Prod_Master[[#All],[Product Code]:[PRICE]],4,)</f>
        <v>0.12</v>
      </c>
      <c r="I434" s="30">
        <f>VLOOKUP(MAIN_TABLE[[#This Row],[Product Code]],Prod_Master[[#All],[Product Code]:[PRICE]],5,)</f>
        <v>120</v>
      </c>
      <c r="J434" s="30">
        <f t="shared" si="8"/>
        <v>147240</v>
      </c>
      <c r="K434" s="30">
        <f>MAIN_TABLE[[#This Row],[Sales (Before Tax)]]-MAIN_TABLE[[#This Row],[Discount]]</f>
        <v>147178.65</v>
      </c>
      <c r="L434" s="31">
        <f>VLOOKUP(MAIN_TABLE[[#This Row],[Product Code]],Prod_Master[[#All],[Product Code]:[PRICE]],3,)</f>
        <v>5524</v>
      </c>
      <c r="M434" s="32" t="str">
        <f>VLOOKUP(MAIN_TABLE[[#This Row],[Product Code]],Prod_Master[[#All],[Product Code]:[PRICE]],2,)</f>
        <v>Juice</v>
      </c>
      <c r="N434" s="32" t="str">
        <f>IF(ISBLANK(MAIN_TABLE[[#This Row],[GST Number]]),"No GST Number Available",VLOOKUP(LEFT(MAIN_TABLE[[#This Row],[GST Number]],2)*1,Table1[],2,))</f>
        <v>MEGHLAYA</v>
      </c>
      <c r="O434" s="32">
        <f>IF(MAIN_TABLE[[#This Row],[Supplier State]]=MAIN_TABLE[[#This Row],[Destination State Name]],0,MAIN_TABLE[[#This Row],[Taxable Value]]*MAIN_TABLE[[#This Row],[GST Rate]])</f>
        <v>17661.437999999998</v>
      </c>
      <c r="P434" s="32">
        <f>IF(MAIN_TABLE[[#This Row],[Supplier State]]&lt;&gt;MAIN_TABLE[[#This Row],[Destination State Name]],0,(MAIN_TABLE[[#This Row],[Taxable Value]]*MAIN_TABLE[[#This Row],[GST Rate]])/2)</f>
        <v>0</v>
      </c>
      <c r="Q434" s="32">
        <f>IF(MAIN_TABLE[[#This Row],[Supplier State]]&lt;&gt;MAIN_TABLE[[#This Row],[Destination State Name]],0,(MAIN_TABLE[[#This Row],[Taxable Value]]*MAIN_TABLE[[#This Row],[GST Rate]])/2)</f>
        <v>0</v>
      </c>
      <c r="R434" s="33">
        <f>SUM(MAIN_TABLE[[#This Row],[IGST]:[SGST]])</f>
        <v>17661.437999999998</v>
      </c>
      <c r="S43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34" s="32" t="str">
        <f>IFERROR(VLOOKUP(MAIN_TABLE[[#This Row],[GST Number]],Backend!L:M,2,),"")</f>
        <v>A K AUTOMATION</v>
      </c>
    </row>
    <row r="435" spans="1:20" x14ac:dyDescent="0.3">
      <c r="A435" s="18" t="s">
        <v>8</v>
      </c>
      <c r="B435" s="1" t="s">
        <v>30</v>
      </c>
      <c r="C435" s="2">
        <v>1004</v>
      </c>
      <c r="D435" s="3">
        <v>44146</v>
      </c>
      <c r="E435" s="4" t="s">
        <v>10</v>
      </c>
      <c r="F435" s="1">
        <v>877</v>
      </c>
      <c r="G435" s="5">
        <v>43.85</v>
      </c>
      <c r="H435" s="29">
        <f>VLOOKUP(MAIN_TABLE[[#This Row],[Product Code]],Prod_Master[[#All],[Product Code]:[PRICE]],4,)</f>
        <v>0.28000000000000003</v>
      </c>
      <c r="I435" s="30">
        <f>VLOOKUP(MAIN_TABLE[[#This Row],[Product Code]],Prod_Master[[#All],[Product Code]:[PRICE]],5,)</f>
        <v>80</v>
      </c>
      <c r="J435" s="30">
        <f t="shared" si="8"/>
        <v>70160</v>
      </c>
      <c r="K435" s="30">
        <f>MAIN_TABLE[[#This Row],[Sales (Before Tax)]]-MAIN_TABLE[[#This Row],[Discount]]</f>
        <v>70116.149999999994</v>
      </c>
      <c r="L435" s="31">
        <f>VLOOKUP(MAIN_TABLE[[#This Row],[Product Code]],Prod_Master[[#All],[Product Code]:[PRICE]],3,)</f>
        <v>8462</v>
      </c>
      <c r="M435" s="32" t="str">
        <f>VLOOKUP(MAIN_TABLE[[#This Row],[Product Code]],Prod_Master[[#All],[Product Code]:[PRICE]],2,)</f>
        <v>Beverage</v>
      </c>
      <c r="N435" s="32" t="str">
        <f>IF(ISBLANK(MAIN_TABLE[[#This Row],[GST Number]]),"No GST Number Available",VLOOKUP(LEFT(MAIN_TABLE[[#This Row],[GST Number]],2)*1,Table1[],2,))</f>
        <v>ANDHRA PRADESH(BEFORE DIVISION)</v>
      </c>
      <c r="O435" s="32">
        <f>IF(MAIN_TABLE[[#This Row],[Supplier State]]=MAIN_TABLE[[#This Row],[Destination State Name]],0,MAIN_TABLE[[#This Row],[Taxable Value]]*MAIN_TABLE[[#This Row],[GST Rate]])</f>
        <v>19632.522000000001</v>
      </c>
      <c r="P435" s="32">
        <f>IF(MAIN_TABLE[[#This Row],[Supplier State]]&lt;&gt;MAIN_TABLE[[#This Row],[Destination State Name]],0,(MAIN_TABLE[[#This Row],[Taxable Value]]*MAIN_TABLE[[#This Row],[GST Rate]])/2)</f>
        <v>0</v>
      </c>
      <c r="Q435" s="32">
        <f>IF(MAIN_TABLE[[#This Row],[Supplier State]]&lt;&gt;MAIN_TABLE[[#This Row],[Destination State Name]],0,(MAIN_TABLE[[#This Row],[Taxable Value]]*MAIN_TABLE[[#This Row],[GST Rate]])/2)</f>
        <v>0</v>
      </c>
      <c r="R435" s="33">
        <f>SUM(MAIN_TABLE[[#This Row],[IGST]:[SGST]])</f>
        <v>19632.522000000001</v>
      </c>
      <c r="S43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35" s="32" t="str">
        <f>IFERROR(VLOOKUP(MAIN_TABLE[[#This Row],[GST Number]],Backend!L:M,2,),"")</f>
        <v>M/S  CLOUDTAIL INDIA PRIVATE LIMITED</v>
      </c>
    </row>
    <row r="436" spans="1:20" x14ac:dyDescent="0.3">
      <c r="A436" s="18" t="s">
        <v>8</v>
      </c>
      <c r="B436" s="1" t="s">
        <v>9</v>
      </c>
      <c r="C436" s="2">
        <v>1004</v>
      </c>
      <c r="D436" s="3">
        <v>44083</v>
      </c>
      <c r="E436" s="4" t="s">
        <v>10</v>
      </c>
      <c r="F436" s="1">
        <v>2071</v>
      </c>
      <c r="G436" s="5">
        <v>103.55000000000001</v>
      </c>
      <c r="H436" s="29">
        <f>VLOOKUP(MAIN_TABLE[[#This Row],[Product Code]],Prod_Master[[#All],[Product Code]:[PRICE]],4,)</f>
        <v>0.28000000000000003</v>
      </c>
      <c r="I436" s="30">
        <f>VLOOKUP(MAIN_TABLE[[#This Row],[Product Code]],Prod_Master[[#All],[Product Code]:[PRICE]],5,)</f>
        <v>80</v>
      </c>
      <c r="J436" s="30">
        <f t="shared" si="8"/>
        <v>165680</v>
      </c>
      <c r="K436" s="30">
        <f>MAIN_TABLE[[#This Row],[Sales (Before Tax)]]-MAIN_TABLE[[#This Row],[Discount]]</f>
        <v>165576.45000000001</v>
      </c>
      <c r="L436" s="31">
        <f>VLOOKUP(MAIN_TABLE[[#This Row],[Product Code]],Prod_Master[[#All],[Product Code]:[PRICE]],3,)</f>
        <v>8462</v>
      </c>
      <c r="M436" s="32" t="str">
        <f>VLOOKUP(MAIN_TABLE[[#This Row],[Product Code]],Prod_Master[[#All],[Product Code]:[PRICE]],2,)</f>
        <v>Beverage</v>
      </c>
      <c r="N436" s="32" t="str">
        <f>IF(ISBLANK(MAIN_TABLE[[#This Row],[GST Number]]),"No GST Number Available",VLOOKUP(LEFT(MAIN_TABLE[[#This Row],[GST Number]],2)*1,Table1[],2,))</f>
        <v>ANDHRA PRADESH(BEFORE DIVISION)</v>
      </c>
      <c r="O436" s="32">
        <f>IF(MAIN_TABLE[[#This Row],[Supplier State]]=MAIN_TABLE[[#This Row],[Destination State Name]],0,MAIN_TABLE[[#This Row],[Taxable Value]]*MAIN_TABLE[[#This Row],[GST Rate]])</f>
        <v>46361.40600000001</v>
      </c>
      <c r="P436" s="32">
        <f>IF(MAIN_TABLE[[#This Row],[Supplier State]]&lt;&gt;MAIN_TABLE[[#This Row],[Destination State Name]],0,(MAIN_TABLE[[#This Row],[Taxable Value]]*MAIN_TABLE[[#This Row],[GST Rate]])/2)</f>
        <v>0</v>
      </c>
      <c r="Q436" s="32">
        <f>IF(MAIN_TABLE[[#This Row],[Supplier State]]&lt;&gt;MAIN_TABLE[[#This Row],[Destination State Name]],0,(MAIN_TABLE[[#This Row],[Taxable Value]]*MAIN_TABLE[[#This Row],[GST Rate]])/2)</f>
        <v>0</v>
      </c>
      <c r="R436" s="33">
        <f>SUM(MAIN_TABLE[[#This Row],[IGST]:[SGST]])</f>
        <v>46361.40600000001</v>
      </c>
      <c r="S43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36" s="32" t="str">
        <f>IFERROR(VLOOKUP(MAIN_TABLE[[#This Row],[GST Number]],Backend!L:M,2,),"")</f>
        <v>RAJ RAJESHWARI SALES &amp; SERVICES</v>
      </c>
    </row>
    <row r="437" spans="1:20" x14ac:dyDescent="0.3">
      <c r="A437" s="18" t="s">
        <v>8</v>
      </c>
      <c r="B437" s="1" t="s">
        <v>11</v>
      </c>
      <c r="C437" s="2">
        <v>1004</v>
      </c>
      <c r="D437" s="3">
        <v>44114</v>
      </c>
      <c r="E437" s="4" t="s">
        <v>10</v>
      </c>
      <c r="F437" s="1">
        <v>1269</v>
      </c>
      <c r="G437" s="5">
        <v>63.45</v>
      </c>
      <c r="H437" s="29">
        <f>VLOOKUP(MAIN_TABLE[[#This Row],[Product Code]],Prod_Master[[#All],[Product Code]:[PRICE]],4,)</f>
        <v>0.28000000000000003</v>
      </c>
      <c r="I437" s="30">
        <f>VLOOKUP(MAIN_TABLE[[#This Row],[Product Code]],Prod_Master[[#All],[Product Code]:[PRICE]],5,)</f>
        <v>80</v>
      </c>
      <c r="J437" s="30">
        <f t="shared" si="8"/>
        <v>101520</v>
      </c>
      <c r="K437" s="30">
        <f>MAIN_TABLE[[#This Row],[Sales (Before Tax)]]-MAIN_TABLE[[#This Row],[Discount]]</f>
        <v>101456.55</v>
      </c>
      <c r="L437" s="31">
        <f>VLOOKUP(MAIN_TABLE[[#This Row],[Product Code]],Prod_Master[[#All],[Product Code]:[PRICE]],3,)</f>
        <v>8462</v>
      </c>
      <c r="M437" s="32" t="str">
        <f>VLOOKUP(MAIN_TABLE[[#This Row],[Product Code]],Prod_Master[[#All],[Product Code]:[PRICE]],2,)</f>
        <v>Beverage</v>
      </c>
      <c r="N437" s="32" t="str">
        <f>IF(ISBLANK(MAIN_TABLE[[#This Row],[GST Number]]),"No GST Number Available",VLOOKUP(LEFT(MAIN_TABLE[[#This Row],[GST Number]],2)*1,Table1[],2,))</f>
        <v>WEST BENGAL</v>
      </c>
      <c r="O437" s="32">
        <f>IF(MAIN_TABLE[[#This Row],[Supplier State]]=MAIN_TABLE[[#This Row],[Destination State Name]],0,MAIN_TABLE[[#This Row],[Taxable Value]]*MAIN_TABLE[[#This Row],[GST Rate]])</f>
        <v>28407.834000000003</v>
      </c>
      <c r="P437" s="32">
        <f>IF(MAIN_TABLE[[#This Row],[Supplier State]]&lt;&gt;MAIN_TABLE[[#This Row],[Destination State Name]],0,(MAIN_TABLE[[#This Row],[Taxable Value]]*MAIN_TABLE[[#This Row],[GST Rate]])/2)</f>
        <v>0</v>
      </c>
      <c r="Q437" s="32">
        <f>IF(MAIN_TABLE[[#This Row],[Supplier State]]&lt;&gt;MAIN_TABLE[[#This Row],[Destination State Name]],0,(MAIN_TABLE[[#This Row],[Taxable Value]]*MAIN_TABLE[[#This Row],[GST Rate]])/2)</f>
        <v>0</v>
      </c>
      <c r="R437" s="33">
        <f>SUM(MAIN_TABLE[[#This Row],[IGST]:[SGST]])</f>
        <v>28407.834000000003</v>
      </c>
      <c r="S43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37" s="32" t="str">
        <f>IFERROR(VLOOKUP(MAIN_TABLE[[#This Row],[GST Number]],Backend!L:M,2,),"")</f>
        <v>COMPAC INDUSTRIES INDIA LIMITED</v>
      </c>
    </row>
    <row r="438" spans="1:20" x14ac:dyDescent="0.3">
      <c r="A438" s="18" t="s">
        <v>8</v>
      </c>
      <c r="B438" s="1" t="s">
        <v>12</v>
      </c>
      <c r="C438" s="2">
        <v>1004</v>
      </c>
      <c r="D438" s="3">
        <v>44146</v>
      </c>
      <c r="E438" s="4" t="s">
        <v>10</v>
      </c>
      <c r="F438" s="1">
        <v>970</v>
      </c>
      <c r="G438" s="5">
        <v>48.5</v>
      </c>
      <c r="H438" s="29">
        <f>VLOOKUP(MAIN_TABLE[[#This Row],[Product Code]],Prod_Master[[#All],[Product Code]:[PRICE]],4,)</f>
        <v>0.28000000000000003</v>
      </c>
      <c r="I438" s="30">
        <f>VLOOKUP(MAIN_TABLE[[#This Row],[Product Code]],Prod_Master[[#All],[Product Code]:[PRICE]],5,)</f>
        <v>80</v>
      </c>
      <c r="J438" s="30">
        <f t="shared" si="8"/>
        <v>77600</v>
      </c>
      <c r="K438" s="30">
        <f>MAIN_TABLE[[#This Row],[Sales (Before Tax)]]-MAIN_TABLE[[#This Row],[Discount]]</f>
        <v>77551.5</v>
      </c>
      <c r="L438" s="31">
        <f>VLOOKUP(MAIN_TABLE[[#This Row],[Product Code]],Prod_Master[[#All],[Product Code]:[PRICE]],3,)</f>
        <v>8462</v>
      </c>
      <c r="M438" s="32" t="str">
        <f>VLOOKUP(MAIN_TABLE[[#This Row],[Product Code]],Prod_Master[[#All],[Product Code]:[PRICE]],2,)</f>
        <v>Beverage</v>
      </c>
      <c r="N438" s="32" t="str">
        <f>IF(ISBLANK(MAIN_TABLE[[#This Row],[GST Number]]),"No GST Number Available",VLOOKUP(LEFT(MAIN_TABLE[[#This Row],[GST Number]],2)*1,Table1[],2,))</f>
        <v>ARUNACHAL PRADESH</v>
      </c>
      <c r="O438" s="32">
        <f>IF(MAIN_TABLE[[#This Row],[Supplier State]]=MAIN_TABLE[[#This Row],[Destination State Name]],0,MAIN_TABLE[[#This Row],[Taxable Value]]*MAIN_TABLE[[#This Row],[GST Rate]])</f>
        <v>21714.420000000002</v>
      </c>
      <c r="P438" s="32">
        <f>IF(MAIN_TABLE[[#This Row],[Supplier State]]&lt;&gt;MAIN_TABLE[[#This Row],[Destination State Name]],0,(MAIN_TABLE[[#This Row],[Taxable Value]]*MAIN_TABLE[[#This Row],[GST Rate]])/2)</f>
        <v>0</v>
      </c>
      <c r="Q438" s="32">
        <f>IF(MAIN_TABLE[[#This Row],[Supplier State]]&lt;&gt;MAIN_TABLE[[#This Row],[Destination State Name]],0,(MAIN_TABLE[[#This Row],[Taxable Value]]*MAIN_TABLE[[#This Row],[GST Rate]])/2)</f>
        <v>0</v>
      </c>
      <c r="R438" s="33">
        <f>SUM(MAIN_TABLE[[#This Row],[IGST]:[SGST]])</f>
        <v>21714.420000000002</v>
      </c>
      <c r="S43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38" s="32" t="str">
        <f>IFERROR(VLOOKUP(MAIN_TABLE[[#This Row],[GST Number]],Backend!L:M,2,),"")</f>
        <v>HIND VALVES</v>
      </c>
    </row>
    <row r="439" spans="1:20" x14ac:dyDescent="0.3">
      <c r="A439" s="18" t="s">
        <v>8</v>
      </c>
      <c r="B439" s="1" t="s">
        <v>13</v>
      </c>
      <c r="C439" s="2">
        <v>1008</v>
      </c>
      <c r="D439" s="3">
        <v>44146</v>
      </c>
      <c r="E439" s="4" t="s">
        <v>10</v>
      </c>
      <c r="F439" s="1">
        <v>1694</v>
      </c>
      <c r="G439" s="5">
        <v>84.7</v>
      </c>
      <c r="H439" s="29">
        <f>VLOOKUP(MAIN_TABLE[[#This Row],[Product Code]],Prod_Master[[#All],[Product Code]:[PRICE]],4,)</f>
        <v>0.12</v>
      </c>
      <c r="I439" s="30">
        <f>VLOOKUP(MAIN_TABLE[[#This Row],[Product Code]],Prod_Master[[#All],[Product Code]:[PRICE]],5,)</f>
        <v>90</v>
      </c>
      <c r="J439" s="30">
        <f t="shared" si="8"/>
        <v>152460</v>
      </c>
      <c r="K439" s="30">
        <f>MAIN_TABLE[[#This Row],[Sales (Before Tax)]]-MAIN_TABLE[[#This Row],[Discount]]</f>
        <v>152375.29999999999</v>
      </c>
      <c r="L439" s="31">
        <f>VLOOKUP(MAIN_TABLE[[#This Row],[Product Code]],Prod_Master[[#All],[Product Code]:[PRICE]],3,)</f>
        <v>4975</v>
      </c>
      <c r="M439" s="32" t="str">
        <f>VLOOKUP(MAIN_TABLE[[#This Row],[Product Code]],Prod_Master[[#All],[Product Code]:[PRICE]],2,)</f>
        <v>Soap</v>
      </c>
      <c r="N439" s="32" t="str">
        <f>IF(ISBLANK(MAIN_TABLE[[#This Row],[GST Number]]),"No GST Number Available",VLOOKUP(LEFT(MAIN_TABLE[[#This Row],[GST Number]],2)*1,Table1[],2,))</f>
        <v>ASSAM</v>
      </c>
      <c r="O439" s="32">
        <f>IF(MAIN_TABLE[[#This Row],[Supplier State]]=MAIN_TABLE[[#This Row],[Destination State Name]],0,MAIN_TABLE[[#This Row],[Taxable Value]]*MAIN_TABLE[[#This Row],[GST Rate]])</f>
        <v>18285.035999999996</v>
      </c>
      <c r="P439" s="32">
        <f>IF(MAIN_TABLE[[#This Row],[Supplier State]]&lt;&gt;MAIN_TABLE[[#This Row],[Destination State Name]],0,(MAIN_TABLE[[#This Row],[Taxable Value]]*MAIN_TABLE[[#This Row],[GST Rate]])/2)</f>
        <v>0</v>
      </c>
      <c r="Q439" s="32">
        <f>IF(MAIN_TABLE[[#This Row],[Supplier State]]&lt;&gt;MAIN_TABLE[[#This Row],[Destination State Name]],0,(MAIN_TABLE[[#This Row],[Taxable Value]]*MAIN_TABLE[[#This Row],[GST Rate]])/2)</f>
        <v>0</v>
      </c>
      <c r="R439" s="33">
        <f>SUM(MAIN_TABLE[[#This Row],[IGST]:[SGST]])</f>
        <v>18285.035999999996</v>
      </c>
      <c r="S43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39" s="32" t="str">
        <f>IFERROR(VLOOKUP(MAIN_TABLE[[#This Row],[GST Number]],Backend!L:M,2,),"")</f>
        <v>CHADHA  INDUSTRIES  PRIVATE  LIMITED</v>
      </c>
    </row>
    <row r="440" spans="1:20" x14ac:dyDescent="0.3">
      <c r="A440" s="18" t="s">
        <v>8</v>
      </c>
      <c r="B440" s="1" t="s">
        <v>14</v>
      </c>
      <c r="C440" s="2">
        <v>1210</v>
      </c>
      <c r="D440" s="3">
        <v>43956</v>
      </c>
      <c r="E440" s="4" t="s">
        <v>10</v>
      </c>
      <c r="F440" s="1">
        <v>663</v>
      </c>
      <c r="G440" s="5">
        <v>33.15</v>
      </c>
      <c r="H440" s="29">
        <f>VLOOKUP(MAIN_TABLE[[#This Row],[Product Code]],Prod_Master[[#All],[Product Code]:[PRICE]],4,)</f>
        <v>0.12</v>
      </c>
      <c r="I440" s="30">
        <f>VLOOKUP(MAIN_TABLE[[#This Row],[Product Code]],Prod_Master[[#All],[Product Code]:[PRICE]],5,)</f>
        <v>120</v>
      </c>
      <c r="J440" s="30">
        <f t="shared" si="8"/>
        <v>79560</v>
      </c>
      <c r="K440" s="30">
        <f>MAIN_TABLE[[#This Row],[Sales (Before Tax)]]-MAIN_TABLE[[#This Row],[Discount]]</f>
        <v>79526.850000000006</v>
      </c>
      <c r="L440" s="31">
        <f>VLOOKUP(MAIN_TABLE[[#This Row],[Product Code]],Prod_Master[[#All],[Product Code]:[PRICE]],3,)</f>
        <v>5524</v>
      </c>
      <c r="M440" s="32" t="str">
        <f>VLOOKUP(MAIN_TABLE[[#This Row],[Product Code]],Prod_Master[[#All],[Product Code]:[PRICE]],2,)</f>
        <v>Juice</v>
      </c>
      <c r="N440" s="32" t="str">
        <f>IF(ISBLANK(MAIN_TABLE[[#This Row],[GST Number]]),"No GST Number Available",VLOOKUP(LEFT(MAIN_TABLE[[#This Row],[GST Number]],2)*1,Table1[],2,))</f>
        <v>BIHAR</v>
      </c>
      <c r="O440" s="32">
        <f>IF(MAIN_TABLE[[#This Row],[Supplier State]]=MAIN_TABLE[[#This Row],[Destination State Name]],0,MAIN_TABLE[[#This Row],[Taxable Value]]*MAIN_TABLE[[#This Row],[GST Rate]])</f>
        <v>0</v>
      </c>
      <c r="P440" s="32">
        <f>IF(MAIN_TABLE[[#This Row],[Supplier State]]&lt;&gt;MAIN_TABLE[[#This Row],[Destination State Name]],0,(MAIN_TABLE[[#This Row],[Taxable Value]]*MAIN_TABLE[[#This Row],[GST Rate]])/2)</f>
        <v>4771.6109999999999</v>
      </c>
      <c r="Q440" s="32">
        <f>IF(MAIN_TABLE[[#This Row],[Supplier State]]&lt;&gt;MAIN_TABLE[[#This Row],[Destination State Name]],0,(MAIN_TABLE[[#This Row],[Taxable Value]]*MAIN_TABLE[[#This Row],[GST Rate]])/2)</f>
        <v>4771.6109999999999</v>
      </c>
      <c r="R440" s="33">
        <f>SUM(MAIN_TABLE[[#This Row],[IGST]:[SGST]])</f>
        <v>9543.2219999999998</v>
      </c>
      <c r="S44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40" s="32" t="str">
        <f>IFERROR(VLOOKUP(MAIN_TABLE[[#This Row],[GST Number]],Backend!L:M,2,),"")</f>
        <v>PRABHA ELECTRONICS PVT. LTD.</v>
      </c>
    </row>
    <row r="441" spans="1:20" x14ac:dyDescent="0.3">
      <c r="A441" s="18" t="s">
        <v>8</v>
      </c>
      <c r="B441" s="1" t="s">
        <v>15</v>
      </c>
      <c r="C441" s="2">
        <v>1004</v>
      </c>
      <c r="D441" s="3">
        <v>44019</v>
      </c>
      <c r="E441" s="4" t="s">
        <v>10</v>
      </c>
      <c r="F441" s="1">
        <v>819</v>
      </c>
      <c r="G441" s="5">
        <v>40.950000000000003</v>
      </c>
      <c r="H441" s="29">
        <f>VLOOKUP(MAIN_TABLE[[#This Row],[Product Code]],Prod_Master[[#All],[Product Code]:[PRICE]],4,)</f>
        <v>0.28000000000000003</v>
      </c>
      <c r="I441" s="30">
        <f>VLOOKUP(MAIN_TABLE[[#This Row],[Product Code]],Prod_Master[[#All],[Product Code]:[PRICE]],5,)</f>
        <v>80</v>
      </c>
      <c r="J441" s="30">
        <f t="shared" si="8"/>
        <v>65520</v>
      </c>
      <c r="K441" s="30">
        <f>MAIN_TABLE[[#This Row],[Sales (Before Tax)]]-MAIN_TABLE[[#This Row],[Discount]]</f>
        <v>65479.05</v>
      </c>
      <c r="L441" s="31">
        <f>VLOOKUP(MAIN_TABLE[[#This Row],[Product Code]],Prod_Master[[#All],[Product Code]:[PRICE]],3,)</f>
        <v>8462</v>
      </c>
      <c r="M441" s="32" t="str">
        <f>VLOOKUP(MAIN_TABLE[[#This Row],[Product Code]],Prod_Master[[#All],[Product Code]:[PRICE]],2,)</f>
        <v>Beverage</v>
      </c>
      <c r="N441" s="32" t="str">
        <f>IF(ISBLANK(MAIN_TABLE[[#This Row],[GST Number]]),"No GST Number Available",VLOOKUP(LEFT(MAIN_TABLE[[#This Row],[GST Number]],2)*1,Table1[],2,))</f>
        <v>CHATTISGARH</v>
      </c>
      <c r="O441" s="32">
        <f>IF(MAIN_TABLE[[#This Row],[Supplier State]]=MAIN_TABLE[[#This Row],[Destination State Name]],0,MAIN_TABLE[[#This Row],[Taxable Value]]*MAIN_TABLE[[#This Row],[GST Rate]])</f>
        <v>18334.134000000002</v>
      </c>
      <c r="P441" s="32">
        <f>IF(MAIN_TABLE[[#This Row],[Supplier State]]&lt;&gt;MAIN_TABLE[[#This Row],[Destination State Name]],0,(MAIN_TABLE[[#This Row],[Taxable Value]]*MAIN_TABLE[[#This Row],[GST Rate]])/2)</f>
        <v>0</v>
      </c>
      <c r="Q441" s="32">
        <f>IF(MAIN_TABLE[[#This Row],[Supplier State]]&lt;&gt;MAIN_TABLE[[#This Row],[Destination State Name]],0,(MAIN_TABLE[[#This Row],[Taxable Value]]*MAIN_TABLE[[#This Row],[GST Rate]])/2)</f>
        <v>0</v>
      </c>
      <c r="R441" s="33">
        <f>SUM(MAIN_TABLE[[#This Row],[IGST]:[SGST]])</f>
        <v>18334.134000000002</v>
      </c>
      <c r="S44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41" s="32" t="str">
        <f>IFERROR(VLOOKUP(MAIN_TABLE[[#This Row],[GST Number]],Backend!L:M,2,),"")</f>
        <v>CORRSONIC ENGG. &amp; NDT SERVICES</v>
      </c>
    </row>
    <row r="442" spans="1:20" x14ac:dyDescent="0.3">
      <c r="A442" s="18" t="s">
        <v>8</v>
      </c>
      <c r="B442" s="1" t="s">
        <v>240</v>
      </c>
      <c r="C442" s="2">
        <v>1004</v>
      </c>
      <c r="D442" s="3">
        <v>44083</v>
      </c>
      <c r="E442" s="4" t="s">
        <v>10</v>
      </c>
      <c r="F442" s="1">
        <v>1580</v>
      </c>
      <c r="G442" s="5">
        <v>79</v>
      </c>
      <c r="H442" s="29">
        <f>VLOOKUP(MAIN_TABLE[[#This Row],[Product Code]],Prod_Master[[#All],[Product Code]:[PRICE]],4,)</f>
        <v>0.28000000000000003</v>
      </c>
      <c r="I442" s="30">
        <f>VLOOKUP(MAIN_TABLE[[#This Row],[Product Code]],Prod_Master[[#All],[Product Code]:[PRICE]],5,)</f>
        <v>80</v>
      </c>
      <c r="J442" s="30">
        <f t="shared" si="8"/>
        <v>126400</v>
      </c>
      <c r="K442" s="30">
        <f>MAIN_TABLE[[#This Row],[Sales (Before Tax)]]-MAIN_TABLE[[#This Row],[Discount]]</f>
        <v>126321</v>
      </c>
      <c r="L442" s="31">
        <f>VLOOKUP(MAIN_TABLE[[#This Row],[Product Code]],Prod_Master[[#All],[Product Code]:[PRICE]],3,)</f>
        <v>8462</v>
      </c>
      <c r="M442" s="32" t="str">
        <f>VLOOKUP(MAIN_TABLE[[#This Row],[Product Code]],Prod_Master[[#All],[Product Code]:[PRICE]],2,)</f>
        <v>Beverage</v>
      </c>
      <c r="N442" s="32" t="str">
        <f>IF(ISBLANK(MAIN_TABLE[[#This Row],[GST Number]]),"No GST Number Available",VLOOKUP(LEFT(MAIN_TABLE[[#This Row],[GST Number]],2)*1,Table1[],2,))</f>
        <v>DADRA AND NAGAR HAVELI AND DAMAN AND DIU (NEWLY MERGED UT)</v>
      </c>
      <c r="O442" s="32">
        <f>IF(MAIN_TABLE[[#This Row],[Supplier State]]=MAIN_TABLE[[#This Row],[Destination State Name]],0,MAIN_TABLE[[#This Row],[Taxable Value]]*MAIN_TABLE[[#This Row],[GST Rate]])</f>
        <v>35369.880000000005</v>
      </c>
      <c r="P442" s="32">
        <f>IF(MAIN_TABLE[[#This Row],[Supplier State]]&lt;&gt;MAIN_TABLE[[#This Row],[Destination State Name]],0,(MAIN_TABLE[[#This Row],[Taxable Value]]*MAIN_TABLE[[#This Row],[GST Rate]])/2)</f>
        <v>0</v>
      </c>
      <c r="Q442" s="32">
        <f>IF(MAIN_TABLE[[#This Row],[Supplier State]]&lt;&gt;MAIN_TABLE[[#This Row],[Destination State Name]],0,(MAIN_TABLE[[#This Row],[Taxable Value]]*MAIN_TABLE[[#This Row],[GST Rate]])/2)</f>
        <v>0</v>
      </c>
      <c r="R442" s="33">
        <f>SUM(MAIN_TABLE[[#This Row],[IGST]:[SGST]])</f>
        <v>35369.880000000005</v>
      </c>
      <c r="S44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42" s="32" t="str">
        <f>IFERROR(VLOOKUP(MAIN_TABLE[[#This Row],[GST Number]],Backend!L:M,2,),"")</f>
        <v>RELIANCE RETAIL LIMITED</v>
      </c>
    </row>
    <row r="443" spans="1:20" x14ac:dyDescent="0.3">
      <c r="A443" s="18" t="s">
        <v>8</v>
      </c>
      <c r="B443" s="1" t="s">
        <v>16</v>
      </c>
      <c r="C443" s="2">
        <v>1310</v>
      </c>
      <c r="D443" s="3">
        <v>44177</v>
      </c>
      <c r="E443" s="4" t="s">
        <v>10</v>
      </c>
      <c r="F443" s="1">
        <v>521</v>
      </c>
      <c r="G443" s="5">
        <v>26.05</v>
      </c>
      <c r="H443" s="29">
        <f>VLOOKUP(MAIN_TABLE[[#This Row],[Product Code]],Prod_Master[[#All],[Product Code]:[PRICE]],4,)</f>
        <v>0.12</v>
      </c>
      <c r="I443" s="30">
        <f>VLOOKUP(MAIN_TABLE[[#This Row],[Product Code]],Prod_Master[[#All],[Product Code]:[PRICE]],5,)</f>
        <v>140</v>
      </c>
      <c r="J443" s="30">
        <f t="shared" si="8"/>
        <v>72940</v>
      </c>
      <c r="K443" s="30">
        <f>MAIN_TABLE[[#This Row],[Sales (Before Tax)]]-MAIN_TABLE[[#This Row],[Discount]]</f>
        <v>72913.95</v>
      </c>
      <c r="L443" s="31">
        <f>VLOOKUP(MAIN_TABLE[[#This Row],[Product Code]],Prod_Master[[#All],[Product Code]:[PRICE]],3,)</f>
        <v>5632</v>
      </c>
      <c r="M443" s="32" t="str">
        <f>VLOOKUP(MAIN_TABLE[[#This Row],[Product Code]],Prod_Master[[#All],[Product Code]:[PRICE]],2,)</f>
        <v>Shampoo</v>
      </c>
      <c r="N443" s="32" t="str">
        <f>IF(ISBLANK(MAIN_TABLE[[#This Row],[GST Number]]),"No GST Number Available",VLOOKUP(LEFT(MAIN_TABLE[[#This Row],[GST Number]],2)*1,Table1[],2,))</f>
        <v>MADHYA PRADESH</v>
      </c>
      <c r="O443" s="32">
        <f>IF(MAIN_TABLE[[#This Row],[Supplier State]]=MAIN_TABLE[[#This Row],[Destination State Name]],0,MAIN_TABLE[[#This Row],[Taxable Value]]*MAIN_TABLE[[#This Row],[GST Rate]])</f>
        <v>8749.6739999999991</v>
      </c>
      <c r="P443" s="32">
        <f>IF(MAIN_TABLE[[#This Row],[Supplier State]]&lt;&gt;MAIN_TABLE[[#This Row],[Destination State Name]],0,(MAIN_TABLE[[#This Row],[Taxable Value]]*MAIN_TABLE[[#This Row],[GST Rate]])/2)</f>
        <v>0</v>
      </c>
      <c r="Q443" s="32">
        <f>IF(MAIN_TABLE[[#This Row],[Supplier State]]&lt;&gt;MAIN_TABLE[[#This Row],[Destination State Name]],0,(MAIN_TABLE[[#This Row],[Taxable Value]]*MAIN_TABLE[[#This Row],[GST Rate]])/2)</f>
        <v>0</v>
      </c>
      <c r="R443" s="33">
        <f>SUM(MAIN_TABLE[[#This Row],[IGST]:[SGST]])</f>
        <v>8749.6739999999991</v>
      </c>
      <c r="S44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43" s="32" t="str">
        <f>IFERROR(VLOOKUP(MAIN_TABLE[[#This Row],[GST Number]],Backend!L:M,2,),"")</f>
        <v>PROFESSIONAL TRADERS</v>
      </c>
    </row>
    <row r="444" spans="1:20" x14ac:dyDescent="0.3">
      <c r="A444" s="18" t="s">
        <v>8</v>
      </c>
      <c r="B444" s="1" t="s">
        <v>17</v>
      </c>
      <c r="C444" s="2">
        <v>1001</v>
      </c>
      <c r="D444" s="3">
        <v>43893</v>
      </c>
      <c r="E444" s="4" t="s">
        <v>10</v>
      </c>
      <c r="F444" s="1">
        <v>973</v>
      </c>
      <c r="G444" s="5">
        <v>48.650000000000006</v>
      </c>
      <c r="H444" s="29">
        <f>VLOOKUP(MAIN_TABLE[[#This Row],[Product Code]],Prod_Master[[#All],[Product Code]:[PRICE]],4,)</f>
        <v>0.12</v>
      </c>
      <c r="I444" s="30">
        <f>VLOOKUP(MAIN_TABLE[[#This Row],[Product Code]],Prod_Master[[#All],[Product Code]:[PRICE]],5,)</f>
        <v>45</v>
      </c>
      <c r="J444" s="30">
        <f t="shared" si="8"/>
        <v>43785</v>
      </c>
      <c r="K444" s="30">
        <f>MAIN_TABLE[[#This Row],[Sales (Before Tax)]]-MAIN_TABLE[[#This Row],[Discount]]</f>
        <v>43736.35</v>
      </c>
      <c r="L444" s="31">
        <f>VLOOKUP(MAIN_TABLE[[#This Row],[Product Code]],Prod_Master[[#All],[Product Code]:[PRICE]],3,)</f>
        <v>5542</v>
      </c>
      <c r="M444" s="32" t="str">
        <f>VLOOKUP(MAIN_TABLE[[#This Row],[Product Code]],Prod_Master[[#All],[Product Code]:[PRICE]],2,)</f>
        <v>Oil</v>
      </c>
      <c r="N444" s="32" t="str">
        <f>IF(ISBLANK(MAIN_TABLE[[#This Row],[GST Number]]),"No GST Number Available",VLOOKUP(LEFT(MAIN_TABLE[[#This Row],[GST Number]],2)*1,Table1[],2,))</f>
        <v>ODISHA</v>
      </c>
      <c r="O444" s="32">
        <f>IF(MAIN_TABLE[[#This Row],[Supplier State]]=MAIN_TABLE[[#This Row],[Destination State Name]],0,MAIN_TABLE[[#This Row],[Taxable Value]]*MAIN_TABLE[[#This Row],[GST Rate]])</f>
        <v>5248.3620000000001</v>
      </c>
      <c r="P444" s="32">
        <f>IF(MAIN_TABLE[[#This Row],[Supplier State]]&lt;&gt;MAIN_TABLE[[#This Row],[Destination State Name]],0,(MAIN_TABLE[[#This Row],[Taxable Value]]*MAIN_TABLE[[#This Row],[GST Rate]])/2)</f>
        <v>0</v>
      </c>
      <c r="Q444" s="32">
        <f>IF(MAIN_TABLE[[#This Row],[Supplier State]]&lt;&gt;MAIN_TABLE[[#This Row],[Destination State Name]],0,(MAIN_TABLE[[#This Row],[Taxable Value]]*MAIN_TABLE[[#This Row],[GST Rate]])/2)</f>
        <v>0</v>
      </c>
      <c r="R444" s="33">
        <f>SUM(MAIN_TABLE[[#This Row],[IGST]:[SGST]])</f>
        <v>5248.3620000000001</v>
      </c>
      <c r="S44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44" s="32" t="str">
        <f>IFERROR(VLOOKUP(MAIN_TABLE[[#This Row],[GST Number]],Backend!L:M,2,),"")</f>
        <v>N.M.ENTERPRISES</v>
      </c>
    </row>
    <row r="445" spans="1:20" x14ac:dyDescent="0.3">
      <c r="A445" s="18" t="s">
        <v>8</v>
      </c>
      <c r="B445" s="1" t="s">
        <v>18</v>
      </c>
      <c r="C445" s="2">
        <v>1310</v>
      </c>
      <c r="D445" s="3">
        <v>43988</v>
      </c>
      <c r="E445" s="4" t="s">
        <v>10</v>
      </c>
      <c r="F445" s="1">
        <v>1038</v>
      </c>
      <c r="G445" s="5">
        <v>51.900000000000006</v>
      </c>
      <c r="H445" s="29">
        <f>VLOOKUP(MAIN_TABLE[[#This Row],[Product Code]],Prod_Master[[#All],[Product Code]:[PRICE]],4,)</f>
        <v>0.12</v>
      </c>
      <c r="I445" s="30">
        <f>VLOOKUP(MAIN_TABLE[[#This Row],[Product Code]],Prod_Master[[#All],[Product Code]:[PRICE]],5,)</f>
        <v>140</v>
      </c>
      <c r="J445" s="30">
        <f t="shared" si="8"/>
        <v>145320</v>
      </c>
      <c r="K445" s="30">
        <f>MAIN_TABLE[[#This Row],[Sales (Before Tax)]]-MAIN_TABLE[[#This Row],[Discount]]</f>
        <v>145268.1</v>
      </c>
      <c r="L445" s="31">
        <f>VLOOKUP(MAIN_TABLE[[#This Row],[Product Code]],Prod_Master[[#All],[Product Code]:[PRICE]],3,)</f>
        <v>5632</v>
      </c>
      <c r="M445" s="32" t="str">
        <f>VLOOKUP(MAIN_TABLE[[#This Row],[Product Code]],Prod_Master[[#All],[Product Code]:[PRICE]],2,)</f>
        <v>Shampoo</v>
      </c>
      <c r="N445" s="32" t="str">
        <f>IF(ISBLANK(MAIN_TABLE[[#This Row],[GST Number]]),"No GST Number Available",VLOOKUP(LEFT(MAIN_TABLE[[#This Row],[GST Number]],2)*1,Table1[],2,))</f>
        <v>BIHAR</v>
      </c>
      <c r="O445" s="32">
        <f>IF(MAIN_TABLE[[#This Row],[Supplier State]]=MAIN_TABLE[[#This Row],[Destination State Name]],0,MAIN_TABLE[[#This Row],[Taxable Value]]*MAIN_TABLE[[#This Row],[GST Rate]])</f>
        <v>0</v>
      </c>
      <c r="P445" s="32">
        <f>IF(MAIN_TABLE[[#This Row],[Supplier State]]&lt;&gt;MAIN_TABLE[[#This Row],[Destination State Name]],0,(MAIN_TABLE[[#This Row],[Taxable Value]]*MAIN_TABLE[[#This Row],[GST Rate]])/2)</f>
        <v>8716.0859999999993</v>
      </c>
      <c r="Q445" s="32">
        <f>IF(MAIN_TABLE[[#This Row],[Supplier State]]&lt;&gt;MAIN_TABLE[[#This Row],[Destination State Name]],0,(MAIN_TABLE[[#This Row],[Taxable Value]]*MAIN_TABLE[[#This Row],[GST Rate]])/2)</f>
        <v>8716.0859999999993</v>
      </c>
      <c r="R445" s="33">
        <f>SUM(MAIN_TABLE[[#This Row],[IGST]:[SGST]])</f>
        <v>17432.171999999999</v>
      </c>
      <c r="S44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45" s="32" t="str">
        <f>IFERROR(VLOOKUP(MAIN_TABLE[[#This Row],[GST Number]],Backend!L:M,2,),"")</f>
        <v>UNITY CYLINDERS &amp; EQUIPMENTS PRIVATE LIMITED</v>
      </c>
    </row>
    <row r="446" spans="1:20" x14ac:dyDescent="0.3">
      <c r="A446" s="18" t="s">
        <v>8</v>
      </c>
      <c r="B446" s="1" t="s">
        <v>19</v>
      </c>
      <c r="C446" s="2">
        <v>1310</v>
      </c>
      <c r="D446" s="3">
        <v>44114</v>
      </c>
      <c r="E446" s="4" t="s">
        <v>10</v>
      </c>
      <c r="F446" s="1">
        <v>360</v>
      </c>
      <c r="G446" s="5">
        <v>18</v>
      </c>
      <c r="H446" s="29">
        <f>VLOOKUP(MAIN_TABLE[[#This Row],[Product Code]],Prod_Master[[#All],[Product Code]:[PRICE]],4,)</f>
        <v>0.12</v>
      </c>
      <c r="I446" s="30">
        <f>VLOOKUP(MAIN_TABLE[[#This Row],[Product Code]],Prod_Master[[#All],[Product Code]:[PRICE]],5,)</f>
        <v>140</v>
      </c>
      <c r="J446" s="30">
        <f t="shared" si="8"/>
        <v>50400</v>
      </c>
      <c r="K446" s="30">
        <f>MAIN_TABLE[[#This Row],[Sales (Before Tax)]]-MAIN_TABLE[[#This Row],[Discount]]</f>
        <v>50382</v>
      </c>
      <c r="L446" s="31">
        <f>VLOOKUP(MAIN_TABLE[[#This Row],[Product Code]],Prod_Master[[#All],[Product Code]:[PRICE]],3,)</f>
        <v>5632</v>
      </c>
      <c r="M446" s="32" t="str">
        <f>VLOOKUP(MAIN_TABLE[[#This Row],[Product Code]],Prod_Master[[#All],[Product Code]:[PRICE]],2,)</f>
        <v>Shampoo</v>
      </c>
      <c r="N446" s="32" t="str">
        <f>IF(ISBLANK(MAIN_TABLE[[#This Row],[GST Number]]),"No GST Number Available",VLOOKUP(LEFT(MAIN_TABLE[[#This Row],[GST Number]],2)*1,Table1[],2,))</f>
        <v>ANDHRA PRADESH(BEFORE DIVISION)</v>
      </c>
      <c r="O446" s="32">
        <f>IF(MAIN_TABLE[[#This Row],[Supplier State]]=MAIN_TABLE[[#This Row],[Destination State Name]],0,MAIN_TABLE[[#This Row],[Taxable Value]]*MAIN_TABLE[[#This Row],[GST Rate]])</f>
        <v>6045.84</v>
      </c>
      <c r="P446" s="32">
        <f>IF(MAIN_TABLE[[#This Row],[Supplier State]]&lt;&gt;MAIN_TABLE[[#This Row],[Destination State Name]],0,(MAIN_TABLE[[#This Row],[Taxable Value]]*MAIN_TABLE[[#This Row],[GST Rate]])/2)</f>
        <v>0</v>
      </c>
      <c r="Q446" s="32">
        <f>IF(MAIN_TABLE[[#This Row],[Supplier State]]&lt;&gt;MAIN_TABLE[[#This Row],[Destination State Name]],0,(MAIN_TABLE[[#This Row],[Taxable Value]]*MAIN_TABLE[[#This Row],[GST Rate]])/2)</f>
        <v>0</v>
      </c>
      <c r="R446" s="33">
        <f>SUM(MAIN_TABLE[[#This Row],[IGST]:[SGST]])</f>
        <v>6045.84</v>
      </c>
      <c r="S44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46" s="32" t="str">
        <f>IFERROR(VLOOKUP(MAIN_TABLE[[#This Row],[GST Number]],Backend!L:M,2,),"")</f>
        <v>M/S AKASH INFOTECH</v>
      </c>
    </row>
    <row r="447" spans="1:20" x14ac:dyDescent="0.3">
      <c r="A447" s="18" t="s">
        <v>8</v>
      </c>
      <c r="B447" s="1" t="s">
        <v>31</v>
      </c>
      <c r="C447" s="2">
        <v>1310</v>
      </c>
      <c r="D447" s="3">
        <v>43893</v>
      </c>
      <c r="E447" s="4" t="s">
        <v>10</v>
      </c>
      <c r="F447" s="1">
        <v>1967</v>
      </c>
      <c r="G447" s="5">
        <v>98.350000000000009</v>
      </c>
      <c r="H447" s="29">
        <f>VLOOKUP(MAIN_TABLE[[#This Row],[Product Code]],Prod_Master[[#All],[Product Code]:[PRICE]],4,)</f>
        <v>0.12</v>
      </c>
      <c r="I447" s="30">
        <f>VLOOKUP(MAIN_TABLE[[#This Row],[Product Code]],Prod_Master[[#All],[Product Code]:[PRICE]],5,)</f>
        <v>140</v>
      </c>
      <c r="J447" s="30">
        <f t="shared" si="8"/>
        <v>275380</v>
      </c>
      <c r="K447" s="30">
        <f>MAIN_TABLE[[#This Row],[Sales (Before Tax)]]-MAIN_TABLE[[#This Row],[Discount]]</f>
        <v>275281.65000000002</v>
      </c>
      <c r="L447" s="31">
        <f>VLOOKUP(MAIN_TABLE[[#This Row],[Product Code]],Prod_Master[[#All],[Product Code]:[PRICE]],3,)</f>
        <v>5632</v>
      </c>
      <c r="M447" s="32" t="str">
        <f>VLOOKUP(MAIN_TABLE[[#This Row],[Product Code]],Prod_Master[[#All],[Product Code]:[PRICE]],2,)</f>
        <v>Shampoo</v>
      </c>
      <c r="N447" s="32" t="str">
        <f>IF(ISBLANK(MAIN_TABLE[[#This Row],[GST Number]]),"No GST Number Available",VLOOKUP(LEFT(MAIN_TABLE[[#This Row],[GST Number]],2)*1,Table1[],2,))</f>
        <v>MANIPUR</v>
      </c>
      <c r="O447" s="32">
        <f>IF(MAIN_TABLE[[#This Row],[Supplier State]]=MAIN_TABLE[[#This Row],[Destination State Name]],0,MAIN_TABLE[[#This Row],[Taxable Value]]*MAIN_TABLE[[#This Row],[GST Rate]])</f>
        <v>33033.798000000003</v>
      </c>
      <c r="P447" s="32">
        <f>IF(MAIN_TABLE[[#This Row],[Supplier State]]&lt;&gt;MAIN_TABLE[[#This Row],[Destination State Name]],0,(MAIN_TABLE[[#This Row],[Taxable Value]]*MAIN_TABLE[[#This Row],[GST Rate]])/2)</f>
        <v>0</v>
      </c>
      <c r="Q447" s="32">
        <f>IF(MAIN_TABLE[[#This Row],[Supplier State]]&lt;&gt;MAIN_TABLE[[#This Row],[Destination State Name]],0,(MAIN_TABLE[[#This Row],[Taxable Value]]*MAIN_TABLE[[#This Row],[GST Rate]])/2)</f>
        <v>0</v>
      </c>
      <c r="R447" s="33">
        <f>SUM(MAIN_TABLE[[#This Row],[IGST]:[SGST]])</f>
        <v>33033.798000000003</v>
      </c>
      <c r="S44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47" s="32" t="str">
        <f>IFERROR(VLOOKUP(MAIN_TABLE[[#This Row],[GST Number]],Backend!L:M,2,),"")</f>
        <v>SHANKAR NARAYAN SAHU</v>
      </c>
    </row>
    <row r="448" spans="1:20" x14ac:dyDescent="0.3">
      <c r="A448" s="18" t="s">
        <v>8</v>
      </c>
      <c r="B448" s="1" t="s">
        <v>32</v>
      </c>
      <c r="C448" s="2">
        <v>1310</v>
      </c>
      <c r="D448" s="3">
        <v>43925</v>
      </c>
      <c r="E448" s="4" t="s">
        <v>10</v>
      </c>
      <c r="F448" s="1">
        <v>2628</v>
      </c>
      <c r="G448" s="5">
        <v>131.4</v>
      </c>
      <c r="H448" s="29">
        <f>VLOOKUP(MAIN_TABLE[[#This Row],[Product Code]],Prod_Master[[#All],[Product Code]:[PRICE]],4,)</f>
        <v>0.12</v>
      </c>
      <c r="I448" s="30">
        <f>VLOOKUP(MAIN_TABLE[[#This Row],[Product Code]],Prod_Master[[#All],[Product Code]:[PRICE]],5,)</f>
        <v>140</v>
      </c>
      <c r="J448" s="30">
        <f t="shared" si="8"/>
        <v>367920</v>
      </c>
      <c r="K448" s="30">
        <f>MAIN_TABLE[[#This Row],[Sales (Before Tax)]]-MAIN_TABLE[[#This Row],[Discount]]</f>
        <v>367788.6</v>
      </c>
      <c r="L448" s="31">
        <f>VLOOKUP(MAIN_TABLE[[#This Row],[Product Code]],Prod_Master[[#All],[Product Code]:[PRICE]],3,)</f>
        <v>5632</v>
      </c>
      <c r="M448" s="32" t="str">
        <f>VLOOKUP(MAIN_TABLE[[#This Row],[Product Code]],Prod_Master[[#All],[Product Code]:[PRICE]],2,)</f>
        <v>Shampoo</v>
      </c>
      <c r="N448" s="32" t="str">
        <f>IF(ISBLANK(MAIN_TABLE[[#This Row],[GST Number]]),"No GST Number Available",VLOOKUP(LEFT(MAIN_TABLE[[#This Row],[GST Number]],2)*1,Table1[],2,))</f>
        <v>NAGALAND</v>
      </c>
      <c r="O448" s="32">
        <f>IF(MAIN_TABLE[[#This Row],[Supplier State]]=MAIN_TABLE[[#This Row],[Destination State Name]],0,MAIN_TABLE[[#This Row],[Taxable Value]]*MAIN_TABLE[[#This Row],[GST Rate]])</f>
        <v>44134.631999999998</v>
      </c>
      <c r="P448" s="32">
        <f>IF(MAIN_TABLE[[#This Row],[Supplier State]]&lt;&gt;MAIN_TABLE[[#This Row],[Destination State Name]],0,(MAIN_TABLE[[#This Row],[Taxable Value]]*MAIN_TABLE[[#This Row],[GST Rate]])/2)</f>
        <v>0</v>
      </c>
      <c r="Q448" s="32">
        <f>IF(MAIN_TABLE[[#This Row],[Supplier State]]&lt;&gt;MAIN_TABLE[[#This Row],[Destination State Name]],0,(MAIN_TABLE[[#This Row],[Taxable Value]]*MAIN_TABLE[[#This Row],[GST Rate]])/2)</f>
        <v>0</v>
      </c>
      <c r="R448" s="33">
        <f>SUM(MAIN_TABLE[[#This Row],[IGST]:[SGST]])</f>
        <v>44134.631999999998</v>
      </c>
      <c r="S44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48" s="32" t="str">
        <f>IFERROR(VLOOKUP(MAIN_TABLE[[#This Row],[GST Number]],Backend!L:M,2,),"")</f>
        <v>VARDHMAN TELE MARKETING</v>
      </c>
    </row>
    <row r="449" spans="1:20" x14ac:dyDescent="0.3">
      <c r="A449" s="18" t="s">
        <v>8</v>
      </c>
      <c r="B449" s="1" t="s">
        <v>33</v>
      </c>
      <c r="C449" s="2">
        <v>1310</v>
      </c>
      <c r="D449" s="3">
        <v>44114</v>
      </c>
      <c r="E449" s="4" t="s">
        <v>10</v>
      </c>
      <c r="F449" s="1">
        <v>360</v>
      </c>
      <c r="G449" s="5">
        <v>18</v>
      </c>
      <c r="H449" s="29">
        <f>VLOOKUP(MAIN_TABLE[[#This Row],[Product Code]],Prod_Master[[#All],[Product Code]:[PRICE]],4,)</f>
        <v>0.12</v>
      </c>
      <c r="I449" s="30">
        <f>VLOOKUP(MAIN_TABLE[[#This Row],[Product Code]],Prod_Master[[#All],[Product Code]:[PRICE]],5,)</f>
        <v>140</v>
      </c>
      <c r="J449" s="30">
        <f t="shared" si="8"/>
        <v>50400</v>
      </c>
      <c r="K449" s="30">
        <f>MAIN_TABLE[[#This Row],[Sales (Before Tax)]]-MAIN_TABLE[[#This Row],[Discount]]</f>
        <v>50382</v>
      </c>
      <c r="L449" s="31">
        <f>VLOOKUP(MAIN_TABLE[[#This Row],[Product Code]],Prod_Master[[#All],[Product Code]:[PRICE]],3,)</f>
        <v>5632</v>
      </c>
      <c r="M449" s="32" t="str">
        <f>VLOOKUP(MAIN_TABLE[[#This Row],[Product Code]],Prod_Master[[#All],[Product Code]:[PRICE]],2,)</f>
        <v>Shampoo</v>
      </c>
      <c r="N449" s="32" t="str">
        <f>IF(ISBLANK(MAIN_TABLE[[#This Row],[GST Number]]),"No GST Number Available",VLOOKUP(LEFT(MAIN_TABLE[[#This Row],[GST Number]],2)*1,Table1[],2,))</f>
        <v>SIKKIM</v>
      </c>
      <c r="O449" s="32">
        <f>IF(MAIN_TABLE[[#This Row],[Supplier State]]=MAIN_TABLE[[#This Row],[Destination State Name]],0,MAIN_TABLE[[#This Row],[Taxable Value]]*MAIN_TABLE[[#This Row],[GST Rate]])</f>
        <v>6045.84</v>
      </c>
      <c r="P449" s="32">
        <f>IF(MAIN_TABLE[[#This Row],[Supplier State]]&lt;&gt;MAIN_TABLE[[#This Row],[Destination State Name]],0,(MAIN_TABLE[[#This Row],[Taxable Value]]*MAIN_TABLE[[#This Row],[GST Rate]])/2)</f>
        <v>0</v>
      </c>
      <c r="Q449" s="32">
        <f>IF(MAIN_TABLE[[#This Row],[Supplier State]]&lt;&gt;MAIN_TABLE[[#This Row],[Destination State Name]],0,(MAIN_TABLE[[#This Row],[Taxable Value]]*MAIN_TABLE[[#This Row],[GST Rate]])/2)</f>
        <v>0</v>
      </c>
      <c r="R449" s="33">
        <f>SUM(MAIN_TABLE[[#This Row],[IGST]:[SGST]])</f>
        <v>6045.84</v>
      </c>
      <c r="S44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49" s="32" t="str">
        <f>IFERROR(VLOOKUP(MAIN_TABLE[[#This Row],[GST Number]],Backend!L:M,2,),"")</f>
        <v>TRACTEBEL ENGINEERING PVT LTD</v>
      </c>
    </row>
    <row r="450" spans="1:20" x14ac:dyDescent="0.3">
      <c r="A450" s="18" t="s">
        <v>8</v>
      </c>
      <c r="B450" s="1" t="s">
        <v>34</v>
      </c>
      <c r="C450" s="2">
        <v>1310</v>
      </c>
      <c r="D450" s="3">
        <v>44146</v>
      </c>
      <c r="E450" s="4" t="s">
        <v>10</v>
      </c>
      <c r="F450" s="1">
        <v>2682</v>
      </c>
      <c r="G450" s="5">
        <v>134.1</v>
      </c>
      <c r="H450" s="29">
        <f>VLOOKUP(MAIN_TABLE[[#This Row],[Product Code]],Prod_Master[[#All],[Product Code]:[PRICE]],4,)</f>
        <v>0.12</v>
      </c>
      <c r="I450" s="30">
        <f>VLOOKUP(MAIN_TABLE[[#This Row],[Product Code]],Prod_Master[[#All],[Product Code]:[PRICE]],5,)</f>
        <v>140</v>
      </c>
      <c r="J450" s="30">
        <f t="shared" si="8"/>
        <v>375480</v>
      </c>
      <c r="K450" s="30">
        <f>MAIN_TABLE[[#This Row],[Sales (Before Tax)]]-MAIN_TABLE[[#This Row],[Discount]]</f>
        <v>375345.9</v>
      </c>
      <c r="L450" s="31">
        <f>VLOOKUP(MAIN_TABLE[[#This Row],[Product Code]],Prod_Master[[#All],[Product Code]:[PRICE]],3,)</f>
        <v>5632</v>
      </c>
      <c r="M450" s="32" t="str">
        <f>VLOOKUP(MAIN_TABLE[[#This Row],[Product Code]],Prod_Master[[#All],[Product Code]:[PRICE]],2,)</f>
        <v>Shampoo</v>
      </c>
      <c r="N450" s="32" t="str">
        <f>IF(ISBLANK(MAIN_TABLE[[#This Row],[GST Number]]),"No GST Number Available",VLOOKUP(LEFT(MAIN_TABLE[[#This Row],[GST Number]],2)*1,Table1[],2,))</f>
        <v>ODISHA</v>
      </c>
      <c r="O450" s="32">
        <f>IF(MAIN_TABLE[[#This Row],[Supplier State]]=MAIN_TABLE[[#This Row],[Destination State Name]],0,MAIN_TABLE[[#This Row],[Taxable Value]]*MAIN_TABLE[[#This Row],[GST Rate]])</f>
        <v>45041.508000000002</v>
      </c>
      <c r="P450" s="32">
        <f>IF(MAIN_TABLE[[#This Row],[Supplier State]]&lt;&gt;MAIN_TABLE[[#This Row],[Destination State Name]],0,(MAIN_TABLE[[#This Row],[Taxable Value]]*MAIN_TABLE[[#This Row],[GST Rate]])/2)</f>
        <v>0</v>
      </c>
      <c r="Q450" s="32">
        <f>IF(MAIN_TABLE[[#This Row],[Supplier State]]&lt;&gt;MAIN_TABLE[[#This Row],[Destination State Name]],0,(MAIN_TABLE[[#This Row],[Taxable Value]]*MAIN_TABLE[[#This Row],[GST Rate]])/2)</f>
        <v>0</v>
      </c>
      <c r="R450" s="33">
        <f>SUM(MAIN_TABLE[[#This Row],[IGST]:[SGST]])</f>
        <v>45041.508000000002</v>
      </c>
      <c r="S45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50" s="32" t="str">
        <f>IFERROR(VLOOKUP(MAIN_TABLE[[#This Row],[GST Number]],Backend!L:M,2,),"")</f>
        <v>KIM BAG HOUSE</v>
      </c>
    </row>
    <row r="451" spans="1:20" x14ac:dyDescent="0.3">
      <c r="A451" s="18" t="s">
        <v>8</v>
      </c>
      <c r="B451" s="1" t="s">
        <v>242</v>
      </c>
      <c r="C451" s="2">
        <v>1310</v>
      </c>
      <c r="D451" s="3">
        <v>44177</v>
      </c>
      <c r="E451" s="4" t="s">
        <v>10</v>
      </c>
      <c r="F451" s="1">
        <v>521</v>
      </c>
      <c r="G451" s="5">
        <v>26.05</v>
      </c>
      <c r="H451" s="29">
        <f>VLOOKUP(MAIN_TABLE[[#This Row],[Product Code]],Prod_Master[[#All],[Product Code]:[PRICE]],4,)</f>
        <v>0.12</v>
      </c>
      <c r="I451" s="30">
        <f>VLOOKUP(MAIN_TABLE[[#This Row],[Product Code]],Prod_Master[[#All],[Product Code]:[PRICE]],5,)</f>
        <v>140</v>
      </c>
      <c r="J451" s="30">
        <f t="shared" si="8"/>
        <v>72940</v>
      </c>
      <c r="K451" s="30">
        <f>MAIN_TABLE[[#This Row],[Sales (Before Tax)]]-MAIN_TABLE[[#This Row],[Discount]]</f>
        <v>72913.95</v>
      </c>
      <c r="L451" s="31">
        <f>VLOOKUP(MAIN_TABLE[[#This Row],[Product Code]],Prod_Master[[#All],[Product Code]:[PRICE]],3,)</f>
        <v>5632</v>
      </c>
      <c r="M451" s="32" t="str">
        <f>VLOOKUP(MAIN_TABLE[[#This Row],[Product Code]],Prod_Master[[#All],[Product Code]:[PRICE]],2,)</f>
        <v>Shampoo</v>
      </c>
      <c r="N451" s="32" t="str">
        <f>IF(ISBLANK(MAIN_TABLE[[#This Row],[GST Number]]),"No GST Number Available",VLOOKUP(LEFT(MAIN_TABLE[[#This Row],[GST Number]],2)*1,Table1[],2,))</f>
        <v>DADRA AND NAGAR HAVELI AND DAMAN AND DIU (NEWLY MERGED UT)</v>
      </c>
      <c r="O451" s="32">
        <f>IF(MAIN_TABLE[[#This Row],[Supplier State]]=MAIN_TABLE[[#This Row],[Destination State Name]],0,MAIN_TABLE[[#This Row],[Taxable Value]]*MAIN_TABLE[[#This Row],[GST Rate]])</f>
        <v>8749.6739999999991</v>
      </c>
      <c r="P451" s="32">
        <f>IF(MAIN_TABLE[[#This Row],[Supplier State]]&lt;&gt;MAIN_TABLE[[#This Row],[Destination State Name]],0,(MAIN_TABLE[[#This Row],[Taxable Value]]*MAIN_TABLE[[#This Row],[GST Rate]])/2)</f>
        <v>0</v>
      </c>
      <c r="Q451" s="32">
        <f>IF(MAIN_TABLE[[#This Row],[Supplier State]]&lt;&gt;MAIN_TABLE[[#This Row],[Destination State Name]],0,(MAIN_TABLE[[#This Row],[Taxable Value]]*MAIN_TABLE[[#This Row],[GST Rate]])/2)</f>
        <v>0</v>
      </c>
      <c r="R451" s="33">
        <f>SUM(MAIN_TABLE[[#This Row],[IGST]:[SGST]])</f>
        <v>8749.6739999999991</v>
      </c>
      <c r="S45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51" s="32" t="str">
        <f>IFERROR(VLOOKUP(MAIN_TABLE[[#This Row],[GST Number]],Backend!L:M,2,),"")</f>
        <v>WM ENERGY AND LIGHTING PRIVATE LIMITED</v>
      </c>
    </row>
    <row r="452" spans="1:20" x14ac:dyDescent="0.3">
      <c r="A452" s="18" t="s">
        <v>8</v>
      </c>
      <c r="B452" s="1" t="s">
        <v>35</v>
      </c>
      <c r="C452" s="2">
        <v>1310</v>
      </c>
      <c r="D452" s="3">
        <v>43988</v>
      </c>
      <c r="E452" s="4" t="s">
        <v>10</v>
      </c>
      <c r="F452" s="1">
        <v>1038</v>
      </c>
      <c r="G452" s="5">
        <v>51.900000000000006</v>
      </c>
      <c r="H452" s="29">
        <f>VLOOKUP(MAIN_TABLE[[#This Row],[Product Code]],Prod_Master[[#All],[Product Code]:[PRICE]],4,)</f>
        <v>0.12</v>
      </c>
      <c r="I452" s="30">
        <f>VLOOKUP(MAIN_TABLE[[#This Row],[Product Code]],Prod_Master[[#All],[Product Code]:[PRICE]],5,)</f>
        <v>140</v>
      </c>
      <c r="J452" s="30">
        <f t="shared" si="8"/>
        <v>145320</v>
      </c>
      <c r="K452" s="30">
        <f>MAIN_TABLE[[#This Row],[Sales (Before Tax)]]-MAIN_TABLE[[#This Row],[Discount]]</f>
        <v>145268.1</v>
      </c>
      <c r="L452" s="31">
        <f>VLOOKUP(MAIN_TABLE[[#This Row],[Product Code]],Prod_Master[[#All],[Product Code]:[PRICE]],3,)</f>
        <v>5632</v>
      </c>
      <c r="M452" s="32" t="str">
        <f>VLOOKUP(MAIN_TABLE[[#This Row],[Product Code]],Prod_Master[[#All],[Product Code]:[PRICE]],2,)</f>
        <v>Shampoo</v>
      </c>
      <c r="N452" s="32" t="str">
        <f>IF(ISBLANK(MAIN_TABLE[[#This Row],[GST Number]]),"No GST Number Available",VLOOKUP(LEFT(MAIN_TABLE[[#This Row],[GST Number]],2)*1,Table1[],2,))</f>
        <v>GUJARAT</v>
      </c>
      <c r="O452" s="32">
        <f>IF(MAIN_TABLE[[#This Row],[Supplier State]]=MAIN_TABLE[[#This Row],[Destination State Name]],0,MAIN_TABLE[[#This Row],[Taxable Value]]*MAIN_TABLE[[#This Row],[GST Rate]])</f>
        <v>17432.171999999999</v>
      </c>
      <c r="P452" s="32">
        <f>IF(MAIN_TABLE[[#This Row],[Supplier State]]&lt;&gt;MAIN_TABLE[[#This Row],[Destination State Name]],0,(MAIN_TABLE[[#This Row],[Taxable Value]]*MAIN_TABLE[[#This Row],[GST Rate]])/2)</f>
        <v>0</v>
      </c>
      <c r="Q452" s="32">
        <f>IF(MAIN_TABLE[[#This Row],[Supplier State]]&lt;&gt;MAIN_TABLE[[#This Row],[Destination State Name]],0,(MAIN_TABLE[[#This Row],[Taxable Value]]*MAIN_TABLE[[#This Row],[GST Rate]])/2)</f>
        <v>0</v>
      </c>
      <c r="R452" s="33">
        <f>SUM(MAIN_TABLE[[#This Row],[IGST]:[SGST]])</f>
        <v>17432.171999999999</v>
      </c>
      <c r="S45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52" s="32" t="str">
        <f>IFERROR(VLOOKUP(MAIN_TABLE[[#This Row],[GST Number]],Backend!L:M,2,),"")</f>
        <v>Strong Like Wood and Iron Furniture</v>
      </c>
    </row>
    <row r="453" spans="1:20" x14ac:dyDescent="0.3">
      <c r="A453" s="18" t="s">
        <v>8</v>
      </c>
      <c r="B453" s="1" t="s">
        <v>36</v>
      </c>
      <c r="C453" s="2">
        <v>1001</v>
      </c>
      <c r="D453" s="3">
        <v>44019</v>
      </c>
      <c r="E453" s="4" t="s">
        <v>10</v>
      </c>
      <c r="F453" s="1">
        <v>1630.5</v>
      </c>
      <c r="G453" s="5">
        <v>81.525000000000006</v>
      </c>
      <c r="H453" s="29">
        <f>VLOOKUP(MAIN_TABLE[[#This Row],[Product Code]],Prod_Master[[#All],[Product Code]:[PRICE]],4,)</f>
        <v>0.12</v>
      </c>
      <c r="I453" s="30">
        <f>VLOOKUP(MAIN_TABLE[[#This Row],[Product Code]],Prod_Master[[#All],[Product Code]:[PRICE]],5,)</f>
        <v>45</v>
      </c>
      <c r="J453" s="30">
        <f t="shared" si="8"/>
        <v>73372.5</v>
      </c>
      <c r="K453" s="30">
        <f>MAIN_TABLE[[#This Row],[Sales (Before Tax)]]-MAIN_TABLE[[#This Row],[Discount]]</f>
        <v>73290.975000000006</v>
      </c>
      <c r="L453" s="31">
        <f>VLOOKUP(MAIN_TABLE[[#This Row],[Product Code]],Prod_Master[[#All],[Product Code]:[PRICE]],3,)</f>
        <v>5542</v>
      </c>
      <c r="M453" s="32" t="str">
        <f>VLOOKUP(MAIN_TABLE[[#This Row],[Product Code]],Prod_Master[[#All],[Product Code]:[PRICE]],2,)</f>
        <v>Oil</v>
      </c>
      <c r="N453" s="32" t="str">
        <f>IF(ISBLANK(MAIN_TABLE[[#This Row],[GST Number]]),"No GST Number Available",VLOOKUP(LEFT(MAIN_TABLE[[#This Row],[GST Number]],2)*1,Table1[],2,))</f>
        <v>ARUNACHAL PRADESH</v>
      </c>
      <c r="O453" s="32">
        <f>IF(MAIN_TABLE[[#This Row],[Supplier State]]=MAIN_TABLE[[#This Row],[Destination State Name]],0,MAIN_TABLE[[#This Row],[Taxable Value]]*MAIN_TABLE[[#This Row],[GST Rate]])</f>
        <v>8794.9170000000013</v>
      </c>
      <c r="P453" s="32">
        <f>IF(MAIN_TABLE[[#This Row],[Supplier State]]&lt;&gt;MAIN_TABLE[[#This Row],[Destination State Name]],0,(MAIN_TABLE[[#This Row],[Taxable Value]]*MAIN_TABLE[[#This Row],[GST Rate]])/2)</f>
        <v>0</v>
      </c>
      <c r="Q453" s="32">
        <f>IF(MAIN_TABLE[[#This Row],[Supplier State]]&lt;&gt;MAIN_TABLE[[#This Row],[Destination State Name]],0,(MAIN_TABLE[[#This Row],[Taxable Value]]*MAIN_TABLE[[#This Row],[GST Rate]])/2)</f>
        <v>0</v>
      </c>
      <c r="R453" s="33">
        <f>SUM(MAIN_TABLE[[#This Row],[IGST]:[SGST]])</f>
        <v>8794.9170000000013</v>
      </c>
      <c r="S45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53" s="32" t="str">
        <f>IFERROR(VLOOKUP(MAIN_TABLE[[#This Row],[GST Number]],Backend!L:M,2,),"")</f>
        <v>APPARIO RETAIL PRIVATE LIMITED</v>
      </c>
    </row>
    <row r="454" spans="1:20" x14ac:dyDescent="0.3">
      <c r="A454" s="18" t="s">
        <v>8</v>
      </c>
      <c r="B454" s="1" t="s">
        <v>37</v>
      </c>
      <c r="C454" s="2">
        <v>1210</v>
      </c>
      <c r="D454" s="3">
        <v>44177</v>
      </c>
      <c r="E454" s="4" t="s">
        <v>10</v>
      </c>
      <c r="F454" s="1">
        <v>306</v>
      </c>
      <c r="G454" s="5">
        <v>15.3</v>
      </c>
      <c r="H454" s="29">
        <f>VLOOKUP(MAIN_TABLE[[#This Row],[Product Code]],Prod_Master[[#All],[Product Code]:[PRICE]],4,)</f>
        <v>0.12</v>
      </c>
      <c r="I454" s="30">
        <f>VLOOKUP(MAIN_TABLE[[#This Row],[Product Code]],Prod_Master[[#All],[Product Code]:[PRICE]],5,)</f>
        <v>120</v>
      </c>
      <c r="J454" s="30">
        <f t="shared" si="8"/>
        <v>36720</v>
      </c>
      <c r="K454" s="30">
        <f>MAIN_TABLE[[#This Row],[Sales (Before Tax)]]-MAIN_TABLE[[#This Row],[Discount]]</f>
        <v>36704.699999999997</v>
      </c>
      <c r="L454" s="31">
        <f>VLOOKUP(MAIN_TABLE[[#This Row],[Product Code]],Prod_Master[[#All],[Product Code]:[PRICE]],3,)</f>
        <v>5524</v>
      </c>
      <c r="M454" s="32" t="str">
        <f>VLOOKUP(MAIN_TABLE[[#This Row],[Product Code]],Prod_Master[[#All],[Product Code]:[PRICE]],2,)</f>
        <v>Juice</v>
      </c>
      <c r="N454" s="32" t="str">
        <f>IF(ISBLANK(MAIN_TABLE[[#This Row],[GST Number]]),"No GST Number Available",VLOOKUP(LEFT(MAIN_TABLE[[#This Row],[GST Number]],2)*1,Table1[],2,))</f>
        <v>MAHARASHTRA</v>
      </c>
      <c r="O454" s="32">
        <f>IF(MAIN_TABLE[[#This Row],[Supplier State]]=MAIN_TABLE[[#This Row],[Destination State Name]],0,MAIN_TABLE[[#This Row],[Taxable Value]]*MAIN_TABLE[[#This Row],[GST Rate]])</f>
        <v>4404.5639999999994</v>
      </c>
      <c r="P454" s="32">
        <f>IF(MAIN_TABLE[[#This Row],[Supplier State]]&lt;&gt;MAIN_TABLE[[#This Row],[Destination State Name]],0,(MAIN_TABLE[[#This Row],[Taxable Value]]*MAIN_TABLE[[#This Row],[GST Rate]])/2)</f>
        <v>0</v>
      </c>
      <c r="Q454" s="32">
        <f>IF(MAIN_TABLE[[#This Row],[Supplier State]]&lt;&gt;MAIN_TABLE[[#This Row],[Destination State Name]],0,(MAIN_TABLE[[#This Row],[Taxable Value]]*MAIN_TABLE[[#This Row],[GST Rate]])/2)</f>
        <v>0</v>
      </c>
      <c r="R454" s="33">
        <f>SUM(MAIN_TABLE[[#This Row],[IGST]:[SGST]])</f>
        <v>4404.5639999999994</v>
      </c>
      <c r="S45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54" s="32" t="str">
        <f>IFERROR(VLOOKUP(MAIN_TABLE[[#This Row],[GST Number]],Backend!L:M,2,),"")</f>
        <v>PARBIND PETSAFETY PRIVATE LIMITED</v>
      </c>
    </row>
    <row r="455" spans="1:20" x14ac:dyDescent="0.3">
      <c r="A455" s="18" t="s">
        <v>8</v>
      </c>
      <c r="B455" s="1" t="s">
        <v>38</v>
      </c>
      <c r="C455" s="2">
        <v>1001</v>
      </c>
      <c r="D455" s="3">
        <v>44114</v>
      </c>
      <c r="E455" s="4" t="s">
        <v>10</v>
      </c>
      <c r="F455" s="1">
        <v>386</v>
      </c>
      <c r="G455" s="5">
        <v>19.3</v>
      </c>
      <c r="H455" s="29">
        <f>VLOOKUP(MAIN_TABLE[[#This Row],[Product Code]],Prod_Master[[#All],[Product Code]:[PRICE]],4,)</f>
        <v>0.12</v>
      </c>
      <c r="I455" s="30">
        <f>VLOOKUP(MAIN_TABLE[[#This Row],[Product Code]],Prod_Master[[#All],[Product Code]:[PRICE]],5,)</f>
        <v>45</v>
      </c>
      <c r="J455" s="30">
        <f t="shared" si="8"/>
        <v>17370</v>
      </c>
      <c r="K455" s="30">
        <f>MAIN_TABLE[[#This Row],[Sales (Before Tax)]]-MAIN_TABLE[[#This Row],[Discount]]</f>
        <v>17350.7</v>
      </c>
      <c r="L455" s="31">
        <f>VLOOKUP(MAIN_TABLE[[#This Row],[Product Code]],Prod_Master[[#All],[Product Code]:[PRICE]],3,)</f>
        <v>5542</v>
      </c>
      <c r="M455" s="32" t="str">
        <f>VLOOKUP(MAIN_TABLE[[#This Row],[Product Code]],Prod_Master[[#All],[Product Code]:[PRICE]],2,)</f>
        <v>Oil</v>
      </c>
      <c r="N455" s="32" t="str">
        <f>IF(ISBLANK(MAIN_TABLE[[#This Row],[GST Number]]),"No GST Number Available",VLOOKUP(LEFT(MAIN_TABLE[[#This Row],[GST Number]],2)*1,Table1[],2,))</f>
        <v>SIKKIM</v>
      </c>
      <c r="O455" s="32">
        <f>IF(MAIN_TABLE[[#This Row],[Supplier State]]=MAIN_TABLE[[#This Row],[Destination State Name]],0,MAIN_TABLE[[#This Row],[Taxable Value]]*MAIN_TABLE[[#This Row],[GST Rate]])</f>
        <v>2082.0839999999998</v>
      </c>
      <c r="P455" s="32">
        <f>IF(MAIN_TABLE[[#This Row],[Supplier State]]&lt;&gt;MAIN_TABLE[[#This Row],[Destination State Name]],0,(MAIN_TABLE[[#This Row],[Taxable Value]]*MAIN_TABLE[[#This Row],[GST Rate]])/2)</f>
        <v>0</v>
      </c>
      <c r="Q455" s="32">
        <f>IF(MAIN_TABLE[[#This Row],[Supplier State]]&lt;&gt;MAIN_TABLE[[#This Row],[Destination State Name]],0,(MAIN_TABLE[[#This Row],[Taxable Value]]*MAIN_TABLE[[#This Row],[GST Rate]])/2)</f>
        <v>0</v>
      </c>
      <c r="R455" s="33">
        <f>SUM(MAIN_TABLE[[#This Row],[IGST]:[SGST]])</f>
        <v>2082.0839999999998</v>
      </c>
      <c r="S45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55" s="32" t="str">
        <f>IFERROR(VLOOKUP(MAIN_TABLE[[#This Row],[GST Number]],Backend!L:M,2,),"")</f>
        <v>KP ABRASIVES PRIVATE LIMITED</v>
      </c>
    </row>
    <row r="456" spans="1:20" x14ac:dyDescent="0.3">
      <c r="A456" s="18" t="s">
        <v>8</v>
      </c>
      <c r="B456" s="1" t="s">
        <v>39</v>
      </c>
      <c r="C456" s="2">
        <v>1008</v>
      </c>
      <c r="D456" s="3">
        <v>44083</v>
      </c>
      <c r="E456" s="4" t="s">
        <v>10</v>
      </c>
      <c r="F456" s="1">
        <v>2328</v>
      </c>
      <c r="G456" s="5">
        <v>116.4</v>
      </c>
      <c r="H456" s="29">
        <f>VLOOKUP(MAIN_TABLE[[#This Row],[Product Code]],Prod_Master[[#All],[Product Code]:[PRICE]],4,)</f>
        <v>0.12</v>
      </c>
      <c r="I456" s="30">
        <f>VLOOKUP(MAIN_TABLE[[#This Row],[Product Code]],Prod_Master[[#All],[Product Code]:[PRICE]],5,)</f>
        <v>90</v>
      </c>
      <c r="J456" s="30">
        <f t="shared" si="8"/>
        <v>209520</v>
      </c>
      <c r="K456" s="30">
        <f>MAIN_TABLE[[#This Row],[Sales (Before Tax)]]-MAIN_TABLE[[#This Row],[Discount]]</f>
        <v>209403.6</v>
      </c>
      <c r="L456" s="31">
        <f>VLOOKUP(MAIN_TABLE[[#This Row],[Product Code]],Prod_Master[[#All],[Product Code]:[PRICE]],3,)</f>
        <v>4975</v>
      </c>
      <c r="M456" s="32" t="str">
        <f>VLOOKUP(MAIN_TABLE[[#This Row],[Product Code]],Prod_Master[[#All],[Product Code]:[PRICE]],2,)</f>
        <v>Soap</v>
      </c>
      <c r="N456" s="32" t="str">
        <f>IF(ISBLANK(MAIN_TABLE[[#This Row],[GST Number]]),"No GST Number Available",VLOOKUP(LEFT(MAIN_TABLE[[#This Row],[GST Number]],2)*1,Table1[],2,))</f>
        <v>WEST BENGAL</v>
      </c>
      <c r="O456" s="32">
        <f>IF(MAIN_TABLE[[#This Row],[Supplier State]]=MAIN_TABLE[[#This Row],[Destination State Name]],0,MAIN_TABLE[[#This Row],[Taxable Value]]*MAIN_TABLE[[#This Row],[GST Rate]])</f>
        <v>25128.432000000001</v>
      </c>
      <c r="P456" s="32">
        <f>IF(MAIN_TABLE[[#This Row],[Supplier State]]&lt;&gt;MAIN_TABLE[[#This Row],[Destination State Name]],0,(MAIN_TABLE[[#This Row],[Taxable Value]]*MAIN_TABLE[[#This Row],[GST Rate]])/2)</f>
        <v>0</v>
      </c>
      <c r="Q456" s="32">
        <f>IF(MAIN_TABLE[[#This Row],[Supplier State]]&lt;&gt;MAIN_TABLE[[#This Row],[Destination State Name]],0,(MAIN_TABLE[[#This Row],[Taxable Value]]*MAIN_TABLE[[#This Row],[GST Rate]])/2)</f>
        <v>0</v>
      </c>
      <c r="R456" s="33">
        <f>SUM(MAIN_TABLE[[#This Row],[IGST]:[SGST]])</f>
        <v>25128.432000000001</v>
      </c>
      <c r="S45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56" s="32" t="str">
        <f>IFERROR(VLOOKUP(MAIN_TABLE[[#This Row],[GST Number]],Backend!L:M,2,),"")</f>
        <v>KAILASH INTERNATIONAL</v>
      </c>
    </row>
    <row r="457" spans="1:20" x14ac:dyDescent="0.3">
      <c r="A457" s="18" t="s">
        <v>8</v>
      </c>
      <c r="B457" s="1" t="s">
        <v>40</v>
      </c>
      <c r="C457" s="2">
        <v>1001</v>
      </c>
      <c r="D457" s="3">
        <v>44114</v>
      </c>
      <c r="E457" s="4" t="s">
        <v>10</v>
      </c>
      <c r="F457" s="1">
        <v>386</v>
      </c>
      <c r="G457" s="5">
        <v>19.3</v>
      </c>
      <c r="H457" s="29">
        <f>VLOOKUP(MAIN_TABLE[[#This Row],[Product Code]],Prod_Master[[#All],[Product Code]:[PRICE]],4,)</f>
        <v>0.12</v>
      </c>
      <c r="I457" s="30">
        <f>VLOOKUP(MAIN_TABLE[[#This Row],[Product Code]],Prod_Master[[#All],[Product Code]:[PRICE]],5,)</f>
        <v>45</v>
      </c>
      <c r="J457" s="30">
        <f t="shared" si="8"/>
        <v>17370</v>
      </c>
      <c r="K457" s="30">
        <f>MAIN_TABLE[[#This Row],[Sales (Before Tax)]]-MAIN_TABLE[[#This Row],[Discount]]</f>
        <v>17350.7</v>
      </c>
      <c r="L457" s="31">
        <f>VLOOKUP(MAIN_TABLE[[#This Row],[Product Code]],Prod_Master[[#All],[Product Code]:[PRICE]],3,)</f>
        <v>5542</v>
      </c>
      <c r="M457" s="32" t="str">
        <f>VLOOKUP(MAIN_TABLE[[#This Row],[Product Code]],Prod_Master[[#All],[Product Code]:[PRICE]],2,)</f>
        <v>Oil</v>
      </c>
      <c r="N457" s="32" t="str">
        <f>IF(ISBLANK(MAIN_TABLE[[#This Row],[GST Number]]),"No GST Number Available",VLOOKUP(LEFT(MAIN_TABLE[[#This Row],[GST Number]],2)*1,Table1[],2,))</f>
        <v>TRIPURA</v>
      </c>
      <c r="O457" s="32">
        <f>IF(MAIN_TABLE[[#This Row],[Supplier State]]=MAIN_TABLE[[#This Row],[Destination State Name]],0,MAIN_TABLE[[#This Row],[Taxable Value]]*MAIN_TABLE[[#This Row],[GST Rate]])</f>
        <v>2082.0839999999998</v>
      </c>
      <c r="P457" s="32">
        <f>IF(MAIN_TABLE[[#This Row],[Supplier State]]&lt;&gt;MAIN_TABLE[[#This Row],[Destination State Name]],0,(MAIN_TABLE[[#This Row],[Taxable Value]]*MAIN_TABLE[[#This Row],[GST Rate]])/2)</f>
        <v>0</v>
      </c>
      <c r="Q457" s="32">
        <f>IF(MAIN_TABLE[[#This Row],[Supplier State]]&lt;&gt;MAIN_TABLE[[#This Row],[Destination State Name]],0,(MAIN_TABLE[[#This Row],[Taxable Value]]*MAIN_TABLE[[#This Row],[GST Rate]])/2)</f>
        <v>0</v>
      </c>
      <c r="R457" s="33">
        <f>SUM(MAIN_TABLE[[#This Row],[IGST]:[SGST]])</f>
        <v>2082.0839999999998</v>
      </c>
      <c r="S45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57" s="32" t="str">
        <f>IFERROR(VLOOKUP(MAIN_TABLE[[#This Row],[GST Number]],Backend!L:M,2,),"")</f>
        <v>KAMAL MOBILE</v>
      </c>
    </row>
    <row r="458" spans="1:20" x14ac:dyDescent="0.3">
      <c r="A458" s="18" t="s">
        <v>8</v>
      </c>
      <c r="B458" s="1" t="s">
        <v>41</v>
      </c>
      <c r="C458" s="2">
        <v>1004</v>
      </c>
      <c r="D458" s="3">
        <v>43925</v>
      </c>
      <c r="E458" s="4" t="s">
        <v>10</v>
      </c>
      <c r="F458" s="1">
        <v>3445.5</v>
      </c>
      <c r="G458" s="5">
        <v>172.27500000000001</v>
      </c>
      <c r="H458" s="29">
        <f>VLOOKUP(MAIN_TABLE[[#This Row],[Product Code]],Prod_Master[[#All],[Product Code]:[PRICE]],4,)</f>
        <v>0.28000000000000003</v>
      </c>
      <c r="I458" s="30">
        <f>VLOOKUP(MAIN_TABLE[[#This Row],[Product Code]],Prod_Master[[#All],[Product Code]:[PRICE]],5,)</f>
        <v>80</v>
      </c>
      <c r="J458" s="30">
        <f t="shared" si="8"/>
        <v>275640</v>
      </c>
      <c r="K458" s="30">
        <f>MAIN_TABLE[[#This Row],[Sales (Before Tax)]]-MAIN_TABLE[[#This Row],[Discount]]</f>
        <v>275467.72499999998</v>
      </c>
      <c r="L458" s="31">
        <f>VLOOKUP(MAIN_TABLE[[#This Row],[Product Code]],Prod_Master[[#All],[Product Code]:[PRICE]],3,)</f>
        <v>8462</v>
      </c>
      <c r="M458" s="32" t="str">
        <f>VLOOKUP(MAIN_TABLE[[#This Row],[Product Code]],Prod_Master[[#All],[Product Code]:[PRICE]],2,)</f>
        <v>Beverage</v>
      </c>
      <c r="N458" s="32" t="str">
        <f>IF(ISBLANK(MAIN_TABLE[[#This Row],[GST Number]]),"No GST Number Available",VLOOKUP(LEFT(MAIN_TABLE[[#This Row],[GST Number]],2)*1,Table1[],2,))</f>
        <v>MEGHLAYA</v>
      </c>
      <c r="O458" s="32">
        <f>IF(MAIN_TABLE[[#This Row],[Supplier State]]=MAIN_TABLE[[#This Row],[Destination State Name]],0,MAIN_TABLE[[#This Row],[Taxable Value]]*MAIN_TABLE[[#This Row],[GST Rate]])</f>
        <v>77130.963000000003</v>
      </c>
      <c r="P458" s="32">
        <f>IF(MAIN_TABLE[[#This Row],[Supplier State]]&lt;&gt;MAIN_TABLE[[#This Row],[Destination State Name]],0,(MAIN_TABLE[[#This Row],[Taxable Value]]*MAIN_TABLE[[#This Row],[GST Rate]])/2)</f>
        <v>0</v>
      </c>
      <c r="Q458" s="32">
        <f>IF(MAIN_TABLE[[#This Row],[Supplier State]]&lt;&gt;MAIN_TABLE[[#This Row],[Destination State Name]],0,(MAIN_TABLE[[#This Row],[Taxable Value]]*MAIN_TABLE[[#This Row],[GST Rate]])/2)</f>
        <v>0</v>
      </c>
      <c r="R458" s="33">
        <f>SUM(MAIN_TABLE[[#This Row],[IGST]:[SGST]])</f>
        <v>77130.963000000003</v>
      </c>
      <c r="S45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58" s="32" t="str">
        <f>IFERROR(VLOOKUP(MAIN_TABLE[[#This Row],[GST Number]],Backend!L:M,2,),"")</f>
        <v>SHIV SHAKTI TRADING COMPANY</v>
      </c>
    </row>
    <row r="459" spans="1:20" x14ac:dyDescent="0.3">
      <c r="A459" s="18" t="s">
        <v>8</v>
      </c>
      <c r="B459" s="1" t="s">
        <v>42</v>
      </c>
      <c r="C459" s="2">
        <v>1310</v>
      </c>
      <c r="D459" s="3">
        <v>44177</v>
      </c>
      <c r="E459" s="4" t="s">
        <v>10</v>
      </c>
      <c r="F459" s="1">
        <v>1482</v>
      </c>
      <c r="G459" s="5">
        <v>74.100000000000009</v>
      </c>
      <c r="H459" s="29">
        <f>VLOOKUP(MAIN_TABLE[[#This Row],[Product Code]],Prod_Master[[#All],[Product Code]:[PRICE]],4,)</f>
        <v>0.12</v>
      </c>
      <c r="I459" s="30">
        <f>VLOOKUP(MAIN_TABLE[[#This Row],[Product Code]],Prod_Master[[#All],[Product Code]:[PRICE]],5,)</f>
        <v>140</v>
      </c>
      <c r="J459" s="30">
        <f t="shared" si="8"/>
        <v>207480</v>
      </c>
      <c r="K459" s="30">
        <f>MAIN_TABLE[[#This Row],[Sales (Before Tax)]]-MAIN_TABLE[[#This Row],[Discount]]</f>
        <v>207405.9</v>
      </c>
      <c r="L459" s="31">
        <f>VLOOKUP(MAIN_TABLE[[#This Row],[Product Code]],Prod_Master[[#All],[Product Code]:[PRICE]],3,)</f>
        <v>5632</v>
      </c>
      <c r="M459" s="32" t="str">
        <f>VLOOKUP(MAIN_TABLE[[#This Row],[Product Code]],Prod_Master[[#All],[Product Code]:[PRICE]],2,)</f>
        <v>Shampoo</v>
      </c>
      <c r="N459" s="32" t="str">
        <f>IF(ISBLANK(MAIN_TABLE[[#This Row],[GST Number]]),"No GST Number Available",VLOOKUP(LEFT(MAIN_TABLE[[#This Row],[GST Number]],2)*1,Table1[],2,))</f>
        <v>WEST BENGAL</v>
      </c>
      <c r="O459" s="32">
        <f>IF(MAIN_TABLE[[#This Row],[Supplier State]]=MAIN_TABLE[[#This Row],[Destination State Name]],0,MAIN_TABLE[[#This Row],[Taxable Value]]*MAIN_TABLE[[#This Row],[GST Rate]])</f>
        <v>24888.707999999999</v>
      </c>
      <c r="P459" s="32">
        <f>IF(MAIN_TABLE[[#This Row],[Supplier State]]&lt;&gt;MAIN_TABLE[[#This Row],[Destination State Name]],0,(MAIN_TABLE[[#This Row],[Taxable Value]]*MAIN_TABLE[[#This Row],[GST Rate]])/2)</f>
        <v>0</v>
      </c>
      <c r="Q459" s="32">
        <f>IF(MAIN_TABLE[[#This Row],[Supplier State]]&lt;&gt;MAIN_TABLE[[#This Row],[Destination State Name]],0,(MAIN_TABLE[[#This Row],[Taxable Value]]*MAIN_TABLE[[#This Row],[GST Rate]])/2)</f>
        <v>0</v>
      </c>
      <c r="R459" s="33">
        <f>SUM(MAIN_TABLE[[#This Row],[IGST]:[SGST]])</f>
        <v>24888.707999999999</v>
      </c>
      <c r="S45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59" s="32" t="str">
        <f>IFERROR(VLOOKUP(MAIN_TABLE[[#This Row],[GST Number]],Backend!L:M,2,),"")</f>
        <v>JUPION ELECTRIC PRIVATE LIMITED</v>
      </c>
    </row>
    <row r="460" spans="1:20" x14ac:dyDescent="0.3">
      <c r="A460" s="18" t="s">
        <v>8</v>
      </c>
      <c r="B460" s="1" t="s">
        <v>43</v>
      </c>
      <c r="C460" s="2">
        <v>1004</v>
      </c>
      <c r="D460" s="3">
        <v>43956</v>
      </c>
      <c r="E460" s="4" t="s">
        <v>10</v>
      </c>
      <c r="F460" s="1">
        <v>2313</v>
      </c>
      <c r="G460" s="5">
        <v>115.65</v>
      </c>
      <c r="H460" s="29">
        <f>VLOOKUP(MAIN_TABLE[[#This Row],[Product Code]],Prod_Master[[#All],[Product Code]:[PRICE]],4,)</f>
        <v>0.28000000000000003</v>
      </c>
      <c r="I460" s="30">
        <f>VLOOKUP(MAIN_TABLE[[#This Row],[Product Code]],Prod_Master[[#All],[Product Code]:[PRICE]],5,)</f>
        <v>80</v>
      </c>
      <c r="J460" s="30">
        <f t="shared" ref="J460:J523" si="9">(F460*I460)</f>
        <v>185040</v>
      </c>
      <c r="K460" s="30">
        <f>MAIN_TABLE[[#This Row],[Sales (Before Tax)]]-MAIN_TABLE[[#This Row],[Discount]]</f>
        <v>184924.35</v>
      </c>
      <c r="L460" s="31">
        <f>VLOOKUP(MAIN_TABLE[[#This Row],[Product Code]],Prod_Master[[#All],[Product Code]:[PRICE]],3,)</f>
        <v>8462</v>
      </c>
      <c r="M460" s="32" t="str">
        <f>VLOOKUP(MAIN_TABLE[[#This Row],[Product Code]],Prod_Master[[#All],[Product Code]:[PRICE]],2,)</f>
        <v>Beverage</v>
      </c>
      <c r="N460" s="32" t="str">
        <f>IF(ISBLANK(MAIN_TABLE[[#This Row],[GST Number]]),"No GST Number Available",VLOOKUP(LEFT(MAIN_TABLE[[#This Row],[GST Number]],2)*1,Table1[],2,))</f>
        <v>CHATTISGARH</v>
      </c>
      <c r="O460" s="32">
        <f>IF(MAIN_TABLE[[#This Row],[Supplier State]]=MAIN_TABLE[[#This Row],[Destination State Name]],0,MAIN_TABLE[[#This Row],[Taxable Value]]*MAIN_TABLE[[#This Row],[GST Rate]])</f>
        <v>51778.818000000007</v>
      </c>
      <c r="P460" s="32">
        <f>IF(MAIN_TABLE[[#This Row],[Supplier State]]&lt;&gt;MAIN_TABLE[[#This Row],[Destination State Name]],0,(MAIN_TABLE[[#This Row],[Taxable Value]]*MAIN_TABLE[[#This Row],[GST Rate]])/2)</f>
        <v>0</v>
      </c>
      <c r="Q460" s="32">
        <f>IF(MAIN_TABLE[[#This Row],[Supplier State]]&lt;&gt;MAIN_TABLE[[#This Row],[Destination State Name]],0,(MAIN_TABLE[[#This Row],[Taxable Value]]*MAIN_TABLE[[#This Row],[GST Rate]])/2)</f>
        <v>0</v>
      </c>
      <c r="R460" s="33">
        <f>SUM(MAIN_TABLE[[#This Row],[IGST]:[SGST]])</f>
        <v>51778.818000000007</v>
      </c>
      <c r="S46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60" s="32" t="str">
        <f>IFERROR(VLOOKUP(MAIN_TABLE[[#This Row],[GST Number]],Backend!L:M,2,),"")</f>
        <v>Alpha Instrumentation and Allied Services</v>
      </c>
    </row>
    <row r="461" spans="1:20" x14ac:dyDescent="0.3">
      <c r="A461" s="18" t="s">
        <v>8</v>
      </c>
      <c r="B461" s="1" t="s">
        <v>44</v>
      </c>
      <c r="C461" s="2">
        <v>1001</v>
      </c>
      <c r="D461" s="3">
        <v>44146</v>
      </c>
      <c r="E461" s="4" t="s">
        <v>10</v>
      </c>
      <c r="F461" s="1">
        <v>1804</v>
      </c>
      <c r="G461" s="5">
        <v>90.2</v>
      </c>
      <c r="H461" s="29">
        <f>VLOOKUP(MAIN_TABLE[[#This Row],[Product Code]],Prod_Master[[#All],[Product Code]:[PRICE]],4,)</f>
        <v>0.12</v>
      </c>
      <c r="I461" s="30">
        <f>VLOOKUP(MAIN_TABLE[[#This Row],[Product Code]],Prod_Master[[#All],[Product Code]:[PRICE]],5,)</f>
        <v>45</v>
      </c>
      <c r="J461" s="30">
        <f t="shared" si="9"/>
        <v>81180</v>
      </c>
      <c r="K461" s="30">
        <f>MAIN_TABLE[[#This Row],[Sales (Before Tax)]]-MAIN_TABLE[[#This Row],[Discount]]</f>
        <v>81089.8</v>
      </c>
      <c r="L461" s="31">
        <f>VLOOKUP(MAIN_TABLE[[#This Row],[Product Code]],Prod_Master[[#All],[Product Code]:[PRICE]],3,)</f>
        <v>5542</v>
      </c>
      <c r="M461" s="32" t="str">
        <f>VLOOKUP(MAIN_TABLE[[#This Row],[Product Code]],Prod_Master[[#All],[Product Code]:[PRICE]],2,)</f>
        <v>Oil</v>
      </c>
      <c r="N461" s="32" t="str">
        <f>IF(ISBLANK(MAIN_TABLE[[#This Row],[GST Number]]),"No GST Number Available",VLOOKUP(LEFT(MAIN_TABLE[[#This Row],[GST Number]],2)*1,Table1[],2,))</f>
        <v>WEST BENGAL</v>
      </c>
      <c r="O461" s="32">
        <f>IF(MAIN_TABLE[[#This Row],[Supplier State]]=MAIN_TABLE[[#This Row],[Destination State Name]],0,MAIN_TABLE[[#This Row],[Taxable Value]]*MAIN_TABLE[[#This Row],[GST Rate]])</f>
        <v>9730.7759999999998</v>
      </c>
      <c r="P461" s="32">
        <f>IF(MAIN_TABLE[[#This Row],[Supplier State]]&lt;&gt;MAIN_TABLE[[#This Row],[Destination State Name]],0,(MAIN_TABLE[[#This Row],[Taxable Value]]*MAIN_TABLE[[#This Row],[GST Rate]])/2)</f>
        <v>0</v>
      </c>
      <c r="Q461" s="32">
        <f>IF(MAIN_TABLE[[#This Row],[Supplier State]]&lt;&gt;MAIN_TABLE[[#This Row],[Destination State Name]],0,(MAIN_TABLE[[#This Row],[Taxable Value]]*MAIN_TABLE[[#This Row],[GST Rate]])/2)</f>
        <v>0</v>
      </c>
      <c r="R461" s="33">
        <f>SUM(MAIN_TABLE[[#This Row],[IGST]:[SGST]])</f>
        <v>9730.7759999999998</v>
      </c>
      <c r="S46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61" s="32" t="str">
        <f>IFERROR(VLOOKUP(MAIN_TABLE[[#This Row],[GST Number]],Backend!L:M,2,),"")</f>
        <v>A.S. MECHANICAL SYSTEMS PVT. LTD.</v>
      </c>
    </row>
    <row r="462" spans="1:20" x14ac:dyDescent="0.3">
      <c r="A462" s="18" t="s">
        <v>8</v>
      </c>
      <c r="B462" s="1" t="s">
        <v>45</v>
      </c>
      <c r="C462" s="2">
        <v>1004</v>
      </c>
      <c r="D462" s="3">
        <v>44177</v>
      </c>
      <c r="E462" s="4" t="s">
        <v>10</v>
      </c>
      <c r="F462" s="1">
        <v>2072</v>
      </c>
      <c r="G462" s="5">
        <v>103.60000000000001</v>
      </c>
      <c r="H462" s="29">
        <f>VLOOKUP(MAIN_TABLE[[#This Row],[Product Code]],Prod_Master[[#All],[Product Code]:[PRICE]],4,)</f>
        <v>0.28000000000000003</v>
      </c>
      <c r="I462" s="30">
        <f>VLOOKUP(MAIN_TABLE[[#This Row],[Product Code]],Prod_Master[[#All],[Product Code]:[PRICE]],5,)</f>
        <v>80</v>
      </c>
      <c r="J462" s="30">
        <f t="shared" si="9"/>
        <v>165760</v>
      </c>
      <c r="K462" s="30">
        <f>MAIN_TABLE[[#This Row],[Sales (Before Tax)]]-MAIN_TABLE[[#This Row],[Discount]]</f>
        <v>165656.4</v>
      </c>
      <c r="L462" s="31">
        <f>VLOOKUP(MAIN_TABLE[[#This Row],[Product Code]],Prod_Master[[#All],[Product Code]:[PRICE]],3,)</f>
        <v>8462</v>
      </c>
      <c r="M462" s="32" t="str">
        <f>VLOOKUP(MAIN_TABLE[[#This Row],[Product Code]],Prod_Master[[#All],[Product Code]:[PRICE]],2,)</f>
        <v>Beverage</v>
      </c>
      <c r="N462" s="32" t="str">
        <f>IF(ISBLANK(MAIN_TABLE[[#This Row],[GST Number]]),"No GST Number Available",VLOOKUP(LEFT(MAIN_TABLE[[#This Row],[GST Number]],2)*1,Table1[],2,))</f>
        <v>MAHARASHTRA</v>
      </c>
      <c r="O462" s="32">
        <f>IF(MAIN_TABLE[[#This Row],[Supplier State]]=MAIN_TABLE[[#This Row],[Destination State Name]],0,MAIN_TABLE[[#This Row],[Taxable Value]]*MAIN_TABLE[[#This Row],[GST Rate]])</f>
        <v>46383.792000000001</v>
      </c>
      <c r="P462" s="32">
        <f>IF(MAIN_TABLE[[#This Row],[Supplier State]]&lt;&gt;MAIN_TABLE[[#This Row],[Destination State Name]],0,(MAIN_TABLE[[#This Row],[Taxable Value]]*MAIN_TABLE[[#This Row],[GST Rate]])/2)</f>
        <v>0</v>
      </c>
      <c r="Q462" s="32">
        <f>IF(MAIN_TABLE[[#This Row],[Supplier State]]&lt;&gt;MAIN_TABLE[[#This Row],[Destination State Name]],0,(MAIN_TABLE[[#This Row],[Taxable Value]]*MAIN_TABLE[[#This Row],[GST Rate]])/2)</f>
        <v>0</v>
      </c>
      <c r="R462" s="33">
        <f>SUM(MAIN_TABLE[[#This Row],[IGST]:[SGST]])</f>
        <v>46383.792000000001</v>
      </c>
      <c r="S46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62" s="32" t="str">
        <f>IFERROR(VLOOKUP(MAIN_TABLE[[#This Row],[GST Number]],Backend!L:M,2,),"")</f>
        <v>BBC TECH ASSOCIATES</v>
      </c>
    </row>
    <row r="463" spans="1:20" x14ac:dyDescent="0.3">
      <c r="A463" s="18" t="s">
        <v>8</v>
      </c>
      <c r="B463" s="1" t="s">
        <v>46</v>
      </c>
      <c r="C463" s="2">
        <v>1008</v>
      </c>
      <c r="D463" s="3">
        <v>43893</v>
      </c>
      <c r="E463" s="4" t="s">
        <v>10</v>
      </c>
      <c r="F463" s="1">
        <v>1954</v>
      </c>
      <c r="G463" s="5">
        <v>97.7</v>
      </c>
      <c r="H463" s="29">
        <f>VLOOKUP(MAIN_TABLE[[#This Row],[Product Code]],Prod_Master[[#All],[Product Code]:[PRICE]],4,)</f>
        <v>0.12</v>
      </c>
      <c r="I463" s="30">
        <f>VLOOKUP(MAIN_TABLE[[#This Row],[Product Code]],Prod_Master[[#All],[Product Code]:[PRICE]],5,)</f>
        <v>90</v>
      </c>
      <c r="J463" s="30">
        <f t="shared" si="9"/>
        <v>175860</v>
      </c>
      <c r="K463" s="30">
        <f>MAIN_TABLE[[#This Row],[Sales (Before Tax)]]-MAIN_TABLE[[#This Row],[Discount]]</f>
        <v>175762.3</v>
      </c>
      <c r="L463" s="31">
        <f>VLOOKUP(MAIN_TABLE[[#This Row],[Product Code]],Prod_Master[[#All],[Product Code]:[PRICE]],3,)</f>
        <v>4975</v>
      </c>
      <c r="M463" s="32" t="str">
        <f>VLOOKUP(MAIN_TABLE[[#This Row],[Product Code]],Prod_Master[[#All],[Product Code]:[PRICE]],2,)</f>
        <v>Soap</v>
      </c>
      <c r="N463" s="32" t="str">
        <f>IF(ISBLANK(MAIN_TABLE[[#This Row],[GST Number]]),"No GST Number Available",VLOOKUP(LEFT(MAIN_TABLE[[#This Row],[GST Number]],2)*1,Table1[],2,))</f>
        <v>GUJARAT</v>
      </c>
      <c r="O463" s="32">
        <f>IF(MAIN_TABLE[[#This Row],[Supplier State]]=MAIN_TABLE[[#This Row],[Destination State Name]],0,MAIN_TABLE[[#This Row],[Taxable Value]]*MAIN_TABLE[[#This Row],[GST Rate]])</f>
        <v>21091.475999999999</v>
      </c>
      <c r="P463" s="32">
        <f>IF(MAIN_TABLE[[#This Row],[Supplier State]]&lt;&gt;MAIN_TABLE[[#This Row],[Destination State Name]],0,(MAIN_TABLE[[#This Row],[Taxable Value]]*MAIN_TABLE[[#This Row],[GST Rate]])/2)</f>
        <v>0</v>
      </c>
      <c r="Q463" s="32">
        <f>IF(MAIN_TABLE[[#This Row],[Supplier State]]&lt;&gt;MAIN_TABLE[[#This Row],[Destination State Name]],0,(MAIN_TABLE[[#This Row],[Taxable Value]]*MAIN_TABLE[[#This Row],[GST Rate]])/2)</f>
        <v>0</v>
      </c>
      <c r="R463" s="33">
        <f>SUM(MAIN_TABLE[[#This Row],[IGST]:[SGST]])</f>
        <v>21091.475999999999</v>
      </c>
      <c r="S46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63" s="32" t="str">
        <f>IFERROR(VLOOKUP(MAIN_TABLE[[#This Row],[GST Number]],Backend!L:M,2,),"")</f>
        <v>M/S SAVEX TECHNOLOGIES PVT. LTD.</v>
      </c>
    </row>
    <row r="464" spans="1:20" x14ac:dyDescent="0.3">
      <c r="A464" s="18" t="s">
        <v>8</v>
      </c>
      <c r="B464" s="1" t="s">
        <v>47</v>
      </c>
      <c r="C464" s="2">
        <v>1001</v>
      </c>
      <c r="D464" s="3">
        <v>43956</v>
      </c>
      <c r="E464" s="4" t="s">
        <v>10</v>
      </c>
      <c r="F464" s="1">
        <v>591</v>
      </c>
      <c r="G464" s="5">
        <v>29.55</v>
      </c>
      <c r="H464" s="29">
        <f>VLOOKUP(MAIN_TABLE[[#This Row],[Product Code]],Prod_Master[[#All],[Product Code]:[PRICE]],4,)</f>
        <v>0.12</v>
      </c>
      <c r="I464" s="30">
        <f>VLOOKUP(MAIN_TABLE[[#This Row],[Product Code]],Prod_Master[[#All],[Product Code]:[PRICE]],5,)</f>
        <v>45</v>
      </c>
      <c r="J464" s="30">
        <f t="shared" si="9"/>
        <v>26595</v>
      </c>
      <c r="K464" s="30">
        <f>MAIN_TABLE[[#This Row],[Sales (Before Tax)]]-MAIN_TABLE[[#This Row],[Discount]]</f>
        <v>26565.45</v>
      </c>
      <c r="L464" s="31">
        <f>VLOOKUP(MAIN_TABLE[[#This Row],[Product Code]],Prod_Master[[#All],[Product Code]:[PRICE]],3,)</f>
        <v>5542</v>
      </c>
      <c r="M464" s="32" t="str">
        <f>VLOOKUP(MAIN_TABLE[[#This Row],[Product Code]],Prod_Master[[#All],[Product Code]:[PRICE]],2,)</f>
        <v>Oil</v>
      </c>
      <c r="N464" s="32" t="str">
        <f>IF(ISBLANK(MAIN_TABLE[[#This Row],[GST Number]]),"No GST Number Available",VLOOKUP(LEFT(MAIN_TABLE[[#This Row],[GST Number]],2)*1,Table1[],2,))</f>
        <v>WEST BENGAL</v>
      </c>
      <c r="O464" s="32">
        <f>IF(MAIN_TABLE[[#This Row],[Supplier State]]=MAIN_TABLE[[#This Row],[Destination State Name]],0,MAIN_TABLE[[#This Row],[Taxable Value]]*MAIN_TABLE[[#This Row],[GST Rate]])</f>
        <v>3187.8539999999998</v>
      </c>
      <c r="P464" s="32">
        <f>IF(MAIN_TABLE[[#This Row],[Supplier State]]&lt;&gt;MAIN_TABLE[[#This Row],[Destination State Name]],0,(MAIN_TABLE[[#This Row],[Taxable Value]]*MAIN_TABLE[[#This Row],[GST Rate]])/2)</f>
        <v>0</v>
      </c>
      <c r="Q464" s="32">
        <f>IF(MAIN_TABLE[[#This Row],[Supplier State]]&lt;&gt;MAIN_TABLE[[#This Row],[Destination State Name]],0,(MAIN_TABLE[[#This Row],[Taxable Value]]*MAIN_TABLE[[#This Row],[GST Rate]])/2)</f>
        <v>0</v>
      </c>
      <c r="R464" s="33">
        <f>SUM(MAIN_TABLE[[#This Row],[IGST]:[SGST]])</f>
        <v>3187.8539999999998</v>
      </c>
      <c r="S46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64" s="32" t="str">
        <f>IFERROR(VLOOKUP(MAIN_TABLE[[#This Row],[GST Number]],Backend!L:M,2,),"")</f>
        <v>EVERSHINE PAINTS AND CHEMICAL INDS</v>
      </c>
    </row>
    <row r="465" spans="1:20" x14ac:dyDescent="0.3">
      <c r="A465" s="18" t="s">
        <v>8</v>
      </c>
      <c r="B465" s="1" t="s">
        <v>48</v>
      </c>
      <c r="C465" s="2">
        <v>1008</v>
      </c>
      <c r="D465" s="3">
        <v>44114</v>
      </c>
      <c r="E465" s="4" t="s">
        <v>10</v>
      </c>
      <c r="F465" s="1">
        <v>2167</v>
      </c>
      <c r="G465" s="5">
        <v>108.35000000000001</v>
      </c>
      <c r="H465" s="29">
        <f>VLOOKUP(MAIN_TABLE[[#This Row],[Product Code]],Prod_Master[[#All],[Product Code]:[PRICE]],4,)</f>
        <v>0.12</v>
      </c>
      <c r="I465" s="30">
        <f>VLOOKUP(MAIN_TABLE[[#This Row],[Product Code]],Prod_Master[[#All],[Product Code]:[PRICE]],5,)</f>
        <v>90</v>
      </c>
      <c r="J465" s="30">
        <f t="shared" si="9"/>
        <v>195030</v>
      </c>
      <c r="K465" s="30">
        <f>MAIN_TABLE[[#This Row],[Sales (Before Tax)]]-MAIN_TABLE[[#This Row],[Discount]]</f>
        <v>194921.65</v>
      </c>
      <c r="L465" s="31">
        <f>VLOOKUP(MAIN_TABLE[[#This Row],[Product Code]],Prod_Master[[#All],[Product Code]:[PRICE]],3,)</f>
        <v>4975</v>
      </c>
      <c r="M465" s="32" t="str">
        <f>VLOOKUP(MAIN_TABLE[[#This Row],[Product Code]],Prod_Master[[#All],[Product Code]:[PRICE]],2,)</f>
        <v>Soap</v>
      </c>
      <c r="N465" s="32" t="str">
        <f>IF(ISBLANK(MAIN_TABLE[[#This Row],[GST Number]]),"No GST Number Available",VLOOKUP(LEFT(MAIN_TABLE[[#This Row],[GST Number]],2)*1,Table1[],2,))</f>
        <v>MANIPUR</v>
      </c>
      <c r="O465" s="32">
        <f>IF(MAIN_TABLE[[#This Row],[Supplier State]]=MAIN_TABLE[[#This Row],[Destination State Name]],0,MAIN_TABLE[[#This Row],[Taxable Value]]*MAIN_TABLE[[#This Row],[GST Rate]])</f>
        <v>23390.597999999998</v>
      </c>
      <c r="P465" s="32">
        <f>IF(MAIN_TABLE[[#This Row],[Supplier State]]&lt;&gt;MAIN_TABLE[[#This Row],[Destination State Name]],0,(MAIN_TABLE[[#This Row],[Taxable Value]]*MAIN_TABLE[[#This Row],[GST Rate]])/2)</f>
        <v>0</v>
      </c>
      <c r="Q465" s="32">
        <f>IF(MAIN_TABLE[[#This Row],[Supplier State]]&lt;&gt;MAIN_TABLE[[#This Row],[Destination State Name]],0,(MAIN_TABLE[[#This Row],[Taxable Value]]*MAIN_TABLE[[#This Row],[GST Rate]])/2)</f>
        <v>0</v>
      </c>
      <c r="R465" s="33">
        <f>SUM(MAIN_TABLE[[#This Row],[IGST]:[SGST]])</f>
        <v>23390.597999999998</v>
      </c>
      <c r="S46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65" s="32" t="str">
        <f>IFERROR(VLOOKUP(MAIN_TABLE[[#This Row],[GST Number]],Backend!L:M,2,),"")</f>
        <v>PANKAJ ELECTRICALS</v>
      </c>
    </row>
    <row r="466" spans="1:20" x14ac:dyDescent="0.3">
      <c r="A466" s="18" t="s">
        <v>8</v>
      </c>
      <c r="B466" s="1" t="s">
        <v>49</v>
      </c>
      <c r="C466" s="2">
        <v>1008</v>
      </c>
      <c r="D466" s="3">
        <v>44114</v>
      </c>
      <c r="E466" s="4" t="s">
        <v>20</v>
      </c>
      <c r="F466" s="1">
        <v>241</v>
      </c>
      <c r="G466" s="5">
        <v>12.05</v>
      </c>
      <c r="H466" s="29">
        <f>VLOOKUP(MAIN_TABLE[[#This Row],[Product Code]],Prod_Master[[#All],[Product Code]:[PRICE]],4,)</f>
        <v>0.12</v>
      </c>
      <c r="I466" s="30">
        <f>VLOOKUP(MAIN_TABLE[[#This Row],[Product Code]],Prod_Master[[#All],[Product Code]:[PRICE]],5,)</f>
        <v>90</v>
      </c>
      <c r="J466" s="30">
        <f t="shared" si="9"/>
        <v>21690</v>
      </c>
      <c r="K466" s="30">
        <f>MAIN_TABLE[[#This Row],[Sales (Before Tax)]]-MAIN_TABLE[[#This Row],[Discount]]</f>
        <v>21677.95</v>
      </c>
      <c r="L466" s="31">
        <f>VLOOKUP(MAIN_TABLE[[#This Row],[Product Code]],Prod_Master[[#All],[Product Code]:[PRICE]],3,)</f>
        <v>4975</v>
      </c>
      <c r="M466" s="32" t="str">
        <f>VLOOKUP(MAIN_TABLE[[#This Row],[Product Code]],Prod_Master[[#All],[Product Code]:[PRICE]],2,)</f>
        <v>Soap</v>
      </c>
      <c r="N466" s="32" t="str">
        <f>IF(ISBLANK(MAIN_TABLE[[#This Row],[GST Number]]),"No GST Number Available",VLOOKUP(LEFT(MAIN_TABLE[[#This Row],[GST Number]],2)*1,Table1[],2,))</f>
        <v>ARUNACHAL PRADESH</v>
      </c>
      <c r="O466" s="32">
        <f>IF(MAIN_TABLE[[#This Row],[Supplier State]]=MAIN_TABLE[[#This Row],[Destination State Name]],0,MAIN_TABLE[[#This Row],[Taxable Value]]*MAIN_TABLE[[#This Row],[GST Rate]])</f>
        <v>2601.3539999999998</v>
      </c>
      <c r="P466" s="32">
        <f>IF(MAIN_TABLE[[#This Row],[Supplier State]]&lt;&gt;MAIN_TABLE[[#This Row],[Destination State Name]],0,(MAIN_TABLE[[#This Row],[Taxable Value]]*MAIN_TABLE[[#This Row],[GST Rate]])/2)</f>
        <v>0</v>
      </c>
      <c r="Q466" s="32">
        <f>IF(MAIN_TABLE[[#This Row],[Supplier State]]&lt;&gt;MAIN_TABLE[[#This Row],[Destination State Name]],0,(MAIN_TABLE[[#This Row],[Taxable Value]]*MAIN_TABLE[[#This Row],[GST Rate]])/2)</f>
        <v>0</v>
      </c>
      <c r="R466" s="33">
        <f>SUM(MAIN_TABLE[[#This Row],[IGST]:[SGST]])</f>
        <v>2601.3539999999998</v>
      </c>
      <c r="S466" s="32" t="str">
        <f>IF(MAIN_TABLE[[#This Row],[Doc Type]]="Credit Note","Table 9A",IF(AND(MAIN_TABLE[[#This Row],[Doc Type]]="Invoice",MAIN_TABLE[[#This Row],[GST Number]]&lt;&gt;""),"Table 4A -B2B","Table 5A-B2C"))</f>
        <v>Table 9A</v>
      </c>
      <c r="T466" s="32" t="str">
        <f>IFERROR(VLOOKUP(MAIN_TABLE[[#This Row],[GST Number]],Backend!L:M,2,),"")</f>
        <v>Konde Products and Services Private Limited</v>
      </c>
    </row>
    <row r="467" spans="1:20" x14ac:dyDescent="0.3">
      <c r="A467" s="18" t="s">
        <v>8</v>
      </c>
      <c r="B467" s="1" t="s">
        <v>50</v>
      </c>
      <c r="C467" s="2">
        <v>1001</v>
      </c>
      <c r="D467" s="3">
        <v>43831</v>
      </c>
      <c r="E467" s="4" t="s">
        <v>10</v>
      </c>
      <c r="F467" s="1">
        <v>681</v>
      </c>
      <c r="G467" s="5">
        <v>34.050000000000004</v>
      </c>
      <c r="H467" s="29">
        <f>VLOOKUP(MAIN_TABLE[[#This Row],[Product Code]],Prod_Master[[#All],[Product Code]:[PRICE]],4,)</f>
        <v>0.12</v>
      </c>
      <c r="I467" s="30">
        <f>VLOOKUP(MAIN_TABLE[[#This Row],[Product Code]],Prod_Master[[#All],[Product Code]:[PRICE]],5,)</f>
        <v>45</v>
      </c>
      <c r="J467" s="30">
        <f t="shared" si="9"/>
        <v>30645</v>
      </c>
      <c r="K467" s="30">
        <f>MAIN_TABLE[[#This Row],[Sales (Before Tax)]]-MAIN_TABLE[[#This Row],[Discount]]</f>
        <v>30610.95</v>
      </c>
      <c r="L467" s="31">
        <f>VLOOKUP(MAIN_TABLE[[#This Row],[Product Code]],Prod_Master[[#All],[Product Code]:[PRICE]],3,)</f>
        <v>5542</v>
      </c>
      <c r="M467" s="32" t="str">
        <f>VLOOKUP(MAIN_TABLE[[#This Row],[Product Code]],Prod_Master[[#All],[Product Code]:[PRICE]],2,)</f>
        <v>Oil</v>
      </c>
      <c r="N467" s="32" t="str">
        <f>IF(ISBLANK(MAIN_TABLE[[#This Row],[GST Number]]),"No GST Number Available",VLOOKUP(LEFT(MAIN_TABLE[[#This Row],[GST Number]],2)*1,Table1[],2,))</f>
        <v>NAGALAND</v>
      </c>
      <c r="O467" s="32">
        <f>IF(MAIN_TABLE[[#This Row],[Supplier State]]=MAIN_TABLE[[#This Row],[Destination State Name]],0,MAIN_TABLE[[#This Row],[Taxable Value]]*MAIN_TABLE[[#This Row],[GST Rate]])</f>
        <v>3673.3139999999999</v>
      </c>
      <c r="P467" s="32">
        <f>IF(MAIN_TABLE[[#This Row],[Supplier State]]&lt;&gt;MAIN_TABLE[[#This Row],[Destination State Name]],0,(MAIN_TABLE[[#This Row],[Taxable Value]]*MAIN_TABLE[[#This Row],[GST Rate]])/2)</f>
        <v>0</v>
      </c>
      <c r="Q467" s="32">
        <f>IF(MAIN_TABLE[[#This Row],[Supplier State]]&lt;&gt;MAIN_TABLE[[#This Row],[Destination State Name]],0,(MAIN_TABLE[[#This Row],[Taxable Value]]*MAIN_TABLE[[#This Row],[GST Rate]])/2)</f>
        <v>0</v>
      </c>
      <c r="R467" s="33">
        <f>SUM(MAIN_TABLE[[#This Row],[IGST]:[SGST]])</f>
        <v>3673.3139999999999</v>
      </c>
      <c r="S46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67" s="32" t="str">
        <f>IFERROR(VLOOKUP(MAIN_TABLE[[#This Row],[GST Number]],Backend!L:M,2,),"")</f>
        <v>SHREYASH RETAIL PRIVATE LIMITED</v>
      </c>
    </row>
    <row r="468" spans="1:20" x14ac:dyDescent="0.3">
      <c r="A468" s="18" t="s">
        <v>8</v>
      </c>
      <c r="B468" s="1" t="s">
        <v>51</v>
      </c>
      <c r="C468" s="2">
        <v>1001</v>
      </c>
      <c r="D468" s="3">
        <v>43925</v>
      </c>
      <c r="E468" s="4" t="s">
        <v>10</v>
      </c>
      <c r="F468" s="1">
        <v>510</v>
      </c>
      <c r="G468" s="5">
        <v>25.5</v>
      </c>
      <c r="H468" s="29">
        <f>VLOOKUP(MAIN_TABLE[[#This Row],[Product Code]],Prod_Master[[#All],[Product Code]:[PRICE]],4,)</f>
        <v>0.12</v>
      </c>
      <c r="I468" s="30">
        <f>VLOOKUP(MAIN_TABLE[[#This Row],[Product Code]],Prod_Master[[#All],[Product Code]:[PRICE]],5,)</f>
        <v>45</v>
      </c>
      <c r="J468" s="30">
        <f t="shared" si="9"/>
        <v>22950</v>
      </c>
      <c r="K468" s="30">
        <f>MAIN_TABLE[[#This Row],[Sales (Before Tax)]]-MAIN_TABLE[[#This Row],[Discount]]</f>
        <v>22924.5</v>
      </c>
      <c r="L468" s="31">
        <f>VLOOKUP(MAIN_TABLE[[#This Row],[Product Code]],Prod_Master[[#All],[Product Code]:[PRICE]],3,)</f>
        <v>5542</v>
      </c>
      <c r="M468" s="32" t="str">
        <f>VLOOKUP(MAIN_TABLE[[#This Row],[Product Code]],Prod_Master[[#All],[Product Code]:[PRICE]],2,)</f>
        <v>Oil</v>
      </c>
      <c r="N468" s="32" t="str">
        <f>IF(ISBLANK(MAIN_TABLE[[#This Row],[GST Number]]),"No GST Number Available",VLOOKUP(LEFT(MAIN_TABLE[[#This Row],[GST Number]],2)*1,Table1[],2,))</f>
        <v>NAGALAND</v>
      </c>
      <c r="O468" s="32">
        <f>IF(MAIN_TABLE[[#This Row],[Supplier State]]=MAIN_TABLE[[#This Row],[Destination State Name]],0,MAIN_TABLE[[#This Row],[Taxable Value]]*MAIN_TABLE[[#This Row],[GST Rate]])</f>
        <v>2750.94</v>
      </c>
      <c r="P468" s="32">
        <f>IF(MAIN_TABLE[[#This Row],[Supplier State]]&lt;&gt;MAIN_TABLE[[#This Row],[Destination State Name]],0,(MAIN_TABLE[[#This Row],[Taxable Value]]*MAIN_TABLE[[#This Row],[GST Rate]])/2)</f>
        <v>0</v>
      </c>
      <c r="Q468" s="32">
        <f>IF(MAIN_TABLE[[#This Row],[Supplier State]]&lt;&gt;MAIN_TABLE[[#This Row],[Destination State Name]],0,(MAIN_TABLE[[#This Row],[Taxable Value]]*MAIN_TABLE[[#This Row],[GST Rate]])/2)</f>
        <v>0</v>
      </c>
      <c r="R468" s="33">
        <f>SUM(MAIN_TABLE[[#This Row],[IGST]:[SGST]])</f>
        <v>2750.94</v>
      </c>
      <c r="S46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68" s="32" t="str">
        <f>IFERROR(VLOOKUP(MAIN_TABLE[[#This Row],[GST Number]],Backend!L:M,2,),"")</f>
        <v>SAVADIKA RETAIL PRIVATE LIMITED</v>
      </c>
    </row>
    <row r="469" spans="1:20" x14ac:dyDescent="0.3">
      <c r="A469" s="18" t="s">
        <v>8</v>
      </c>
      <c r="B469" s="1" t="s">
        <v>52</v>
      </c>
      <c r="C469" s="2">
        <v>1001</v>
      </c>
      <c r="D469" s="3">
        <v>43956</v>
      </c>
      <c r="E469" s="4" t="s">
        <v>10</v>
      </c>
      <c r="F469" s="1">
        <v>790</v>
      </c>
      <c r="G469" s="5">
        <v>39.5</v>
      </c>
      <c r="H469" s="29">
        <f>VLOOKUP(MAIN_TABLE[[#This Row],[Product Code]],Prod_Master[[#All],[Product Code]:[PRICE]],4,)</f>
        <v>0.12</v>
      </c>
      <c r="I469" s="30">
        <f>VLOOKUP(MAIN_TABLE[[#This Row],[Product Code]],Prod_Master[[#All],[Product Code]:[PRICE]],5,)</f>
        <v>45</v>
      </c>
      <c r="J469" s="30">
        <f t="shared" si="9"/>
        <v>35550</v>
      </c>
      <c r="K469" s="30">
        <f>MAIN_TABLE[[#This Row],[Sales (Before Tax)]]-MAIN_TABLE[[#This Row],[Discount]]</f>
        <v>35510.5</v>
      </c>
      <c r="L469" s="31">
        <f>VLOOKUP(MAIN_TABLE[[#This Row],[Product Code]],Prod_Master[[#All],[Product Code]:[PRICE]],3,)</f>
        <v>5542</v>
      </c>
      <c r="M469" s="32" t="str">
        <f>VLOOKUP(MAIN_TABLE[[#This Row],[Product Code]],Prod_Master[[#All],[Product Code]:[PRICE]],2,)</f>
        <v>Oil</v>
      </c>
      <c r="N469" s="32" t="str">
        <f>IF(ISBLANK(MAIN_TABLE[[#This Row],[GST Number]]),"No GST Number Available",VLOOKUP(LEFT(MAIN_TABLE[[#This Row],[GST Number]],2)*1,Table1[],2,))</f>
        <v>MADHYA PRADESH</v>
      </c>
      <c r="O469" s="32">
        <f>IF(MAIN_TABLE[[#This Row],[Supplier State]]=MAIN_TABLE[[#This Row],[Destination State Name]],0,MAIN_TABLE[[#This Row],[Taxable Value]]*MAIN_TABLE[[#This Row],[GST Rate]])</f>
        <v>4261.26</v>
      </c>
      <c r="P469" s="32">
        <f>IF(MAIN_TABLE[[#This Row],[Supplier State]]&lt;&gt;MAIN_TABLE[[#This Row],[Destination State Name]],0,(MAIN_TABLE[[#This Row],[Taxable Value]]*MAIN_TABLE[[#This Row],[GST Rate]])/2)</f>
        <v>0</v>
      </c>
      <c r="Q469" s="32">
        <f>IF(MAIN_TABLE[[#This Row],[Supplier State]]&lt;&gt;MAIN_TABLE[[#This Row],[Destination State Name]],0,(MAIN_TABLE[[#This Row],[Taxable Value]]*MAIN_TABLE[[#This Row],[GST Rate]])/2)</f>
        <v>0</v>
      </c>
      <c r="R469" s="33">
        <f>SUM(MAIN_TABLE[[#This Row],[IGST]:[SGST]])</f>
        <v>4261.26</v>
      </c>
      <c r="S46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69" s="32" t="str">
        <f>IFERROR(VLOOKUP(MAIN_TABLE[[#This Row],[GST Number]],Backend!L:M,2,),"")</f>
        <v>SAVEX TECHNOLOGIES PRIVATE LIMITED</v>
      </c>
    </row>
    <row r="470" spans="1:20" x14ac:dyDescent="0.3">
      <c r="A470" s="18" t="s">
        <v>8</v>
      </c>
      <c r="B470" s="1" t="s">
        <v>53</v>
      </c>
      <c r="C470" s="2">
        <v>1004</v>
      </c>
      <c r="D470" s="3">
        <v>44019</v>
      </c>
      <c r="E470" s="4" t="s">
        <v>10</v>
      </c>
      <c r="F470" s="1">
        <v>639</v>
      </c>
      <c r="G470" s="5">
        <v>31.950000000000003</v>
      </c>
      <c r="H470" s="29">
        <f>VLOOKUP(MAIN_TABLE[[#This Row],[Product Code]],Prod_Master[[#All],[Product Code]:[PRICE]],4,)</f>
        <v>0.28000000000000003</v>
      </c>
      <c r="I470" s="30">
        <f>VLOOKUP(MAIN_TABLE[[#This Row],[Product Code]],Prod_Master[[#All],[Product Code]:[PRICE]],5,)</f>
        <v>80</v>
      </c>
      <c r="J470" s="30">
        <f t="shared" si="9"/>
        <v>51120</v>
      </c>
      <c r="K470" s="30">
        <f>MAIN_TABLE[[#This Row],[Sales (Before Tax)]]-MAIN_TABLE[[#This Row],[Discount]]</f>
        <v>51088.05</v>
      </c>
      <c r="L470" s="31">
        <f>VLOOKUP(MAIN_TABLE[[#This Row],[Product Code]],Prod_Master[[#All],[Product Code]:[PRICE]],3,)</f>
        <v>8462</v>
      </c>
      <c r="M470" s="32" t="str">
        <f>VLOOKUP(MAIN_TABLE[[#This Row],[Product Code]],Prod_Master[[#All],[Product Code]:[PRICE]],2,)</f>
        <v>Beverage</v>
      </c>
      <c r="N470" s="32" t="str">
        <f>IF(ISBLANK(MAIN_TABLE[[#This Row],[GST Number]]),"No GST Number Available",VLOOKUP(LEFT(MAIN_TABLE[[#This Row],[GST Number]],2)*1,Table1[],2,))</f>
        <v>DADRA AND NAGAR HAVELI AND DAMAN AND DIU (NEWLY MERGED UT)</v>
      </c>
      <c r="O470" s="32">
        <f>IF(MAIN_TABLE[[#This Row],[Supplier State]]=MAIN_TABLE[[#This Row],[Destination State Name]],0,MAIN_TABLE[[#This Row],[Taxable Value]]*MAIN_TABLE[[#This Row],[GST Rate]])</f>
        <v>14304.654000000002</v>
      </c>
      <c r="P470" s="32">
        <f>IF(MAIN_TABLE[[#This Row],[Supplier State]]&lt;&gt;MAIN_TABLE[[#This Row],[Destination State Name]],0,(MAIN_TABLE[[#This Row],[Taxable Value]]*MAIN_TABLE[[#This Row],[GST Rate]])/2)</f>
        <v>0</v>
      </c>
      <c r="Q470" s="32">
        <f>IF(MAIN_TABLE[[#This Row],[Supplier State]]&lt;&gt;MAIN_TABLE[[#This Row],[Destination State Name]],0,(MAIN_TABLE[[#This Row],[Taxable Value]]*MAIN_TABLE[[#This Row],[GST Rate]])/2)</f>
        <v>0</v>
      </c>
      <c r="R470" s="33">
        <f>SUM(MAIN_TABLE[[#This Row],[IGST]:[SGST]])</f>
        <v>14304.654000000002</v>
      </c>
      <c r="S47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70" s="32" t="str">
        <f>IFERROR(VLOOKUP(MAIN_TABLE[[#This Row],[GST Number]],Backend!L:M,2,),"")</f>
        <v>M/S KENT R O SYSTEMS LTD</v>
      </c>
    </row>
    <row r="471" spans="1:20" x14ac:dyDescent="0.3">
      <c r="A471" s="18" t="s">
        <v>8</v>
      </c>
      <c r="B471" s="1" t="s">
        <v>54</v>
      </c>
      <c r="C471" s="2">
        <v>1008</v>
      </c>
      <c r="D471" s="3">
        <v>44083</v>
      </c>
      <c r="E471" s="4" t="s">
        <v>10</v>
      </c>
      <c r="F471" s="1">
        <v>1596</v>
      </c>
      <c r="G471" s="5">
        <v>79.800000000000011</v>
      </c>
      <c r="H471" s="29">
        <f>VLOOKUP(MAIN_TABLE[[#This Row],[Product Code]],Prod_Master[[#All],[Product Code]:[PRICE]],4,)</f>
        <v>0.12</v>
      </c>
      <c r="I471" s="30">
        <f>VLOOKUP(MAIN_TABLE[[#This Row],[Product Code]],Prod_Master[[#All],[Product Code]:[PRICE]],5,)</f>
        <v>90</v>
      </c>
      <c r="J471" s="30">
        <f t="shared" si="9"/>
        <v>143640</v>
      </c>
      <c r="K471" s="30">
        <f>MAIN_TABLE[[#This Row],[Sales (Before Tax)]]-MAIN_TABLE[[#This Row],[Discount]]</f>
        <v>143560.20000000001</v>
      </c>
      <c r="L471" s="31">
        <f>VLOOKUP(MAIN_TABLE[[#This Row],[Product Code]],Prod_Master[[#All],[Product Code]:[PRICE]],3,)</f>
        <v>4975</v>
      </c>
      <c r="M471" s="32" t="str">
        <f>VLOOKUP(MAIN_TABLE[[#This Row],[Product Code]],Prod_Master[[#All],[Product Code]:[PRICE]],2,)</f>
        <v>Soap</v>
      </c>
      <c r="N471" s="32" t="str">
        <f>IF(ISBLANK(MAIN_TABLE[[#This Row],[GST Number]]),"No GST Number Available",VLOOKUP(LEFT(MAIN_TABLE[[#This Row],[GST Number]],2)*1,Table1[],2,))</f>
        <v>SIKKIM</v>
      </c>
      <c r="O471" s="32">
        <f>IF(MAIN_TABLE[[#This Row],[Supplier State]]=MAIN_TABLE[[#This Row],[Destination State Name]],0,MAIN_TABLE[[#This Row],[Taxable Value]]*MAIN_TABLE[[#This Row],[GST Rate]])</f>
        <v>17227.224000000002</v>
      </c>
      <c r="P471" s="32">
        <f>IF(MAIN_TABLE[[#This Row],[Supplier State]]&lt;&gt;MAIN_TABLE[[#This Row],[Destination State Name]],0,(MAIN_TABLE[[#This Row],[Taxable Value]]*MAIN_TABLE[[#This Row],[GST Rate]])/2)</f>
        <v>0</v>
      </c>
      <c r="Q471" s="32">
        <f>IF(MAIN_TABLE[[#This Row],[Supplier State]]&lt;&gt;MAIN_TABLE[[#This Row],[Destination State Name]],0,(MAIN_TABLE[[#This Row],[Taxable Value]]*MAIN_TABLE[[#This Row],[GST Rate]])/2)</f>
        <v>0</v>
      </c>
      <c r="R471" s="33">
        <f>SUM(MAIN_TABLE[[#This Row],[IGST]:[SGST]])</f>
        <v>17227.224000000002</v>
      </c>
      <c r="S47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71" s="32" t="str">
        <f>IFERROR(VLOOKUP(MAIN_TABLE[[#This Row],[GST Number]],Backend!L:M,2,),"")</f>
        <v>NARESH RUBBER UDYOG,</v>
      </c>
    </row>
    <row r="472" spans="1:20" x14ac:dyDescent="0.3">
      <c r="A472" s="18" t="s">
        <v>8</v>
      </c>
      <c r="B472" s="1" t="s">
        <v>55</v>
      </c>
      <c r="C472" s="2">
        <v>1008</v>
      </c>
      <c r="D472" s="3">
        <v>44114</v>
      </c>
      <c r="E472" s="4" t="s">
        <v>10</v>
      </c>
      <c r="F472" s="1">
        <v>2294</v>
      </c>
      <c r="G472" s="5">
        <v>114.7</v>
      </c>
      <c r="H472" s="29">
        <f>VLOOKUP(MAIN_TABLE[[#This Row],[Product Code]],Prod_Master[[#All],[Product Code]:[PRICE]],4,)</f>
        <v>0.12</v>
      </c>
      <c r="I472" s="30">
        <f>VLOOKUP(MAIN_TABLE[[#This Row],[Product Code]],Prod_Master[[#All],[Product Code]:[PRICE]],5,)</f>
        <v>90</v>
      </c>
      <c r="J472" s="30">
        <f t="shared" si="9"/>
        <v>206460</v>
      </c>
      <c r="K472" s="30">
        <f>MAIN_TABLE[[#This Row],[Sales (Before Tax)]]-MAIN_TABLE[[#This Row],[Discount]]</f>
        <v>206345.3</v>
      </c>
      <c r="L472" s="31">
        <f>VLOOKUP(MAIN_TABLE[[#This Row],[Product Code]],Prod_Master[[#All],[Product Code]:[PRICE]],3,)</f>
        <v>4975</v>
      </c>
      <c r="M472" s="32" t="str">
        <f>VLOOKUP(MAIN_TABLE[[#This Row],[Product Code]],Prod_Master[[#All],[Product Code]:[PRICE]],2,)</f>
        <v>Soap</v>
      </c>
      <c r="N472" s="32" t="str">
        <f>IF(ISBLANK(MAIN_TABLE[[#This Row],[GST Number]]),"No GST Number Available",VLOOKUP(LEFT(MAIN_TABLE[[#This Row],[GST Number]],2)*1,Table1[],2,))</f>
        <v>GUJARAT</v>
      </c>
      <c r="O472" s="32">
        <f>IF(MAIN_TABLE[[#This Row],[Supplier State]]=MAIN_TABLE[[#This Row],[Destination State Name]],0,MAIN_TABLE[[#This Row],[Taxable Value]]*MAIN_TABLE[[#This Row],[GST Rate]])</f>
        <v>24761.435999999998</v>
      </c>
      <c r="P472" s="32">
        <f>IF(MAIN_TABLE[[#This Row],[Supplier State]]&lt;&gt;MAIN_TABLE[[#This Row],[Destination State Name]],0,(MAIN_TABLE[[#This Row],[Taxable Value]]*MAIN_TABLE[[#This Row],[GST Rate]])/2)</f>
        <v>0</v>
      </c>
      <c r="Q472" s="32">
        <f>IF(MAIN_TABLE[[#This Row],[Supplier State]]&lt;&gt;MAIN_TABLE[[#This Row],[Destination State Name]],0,(MAIN_TABLE[[#This Row],[Taxable Value]]*MAIN_TABLE[[#This Row],[GST Rate]])/2)</f>
        <v>0</v>
      </c>
      <c r="R472" s="33">
        <f>SUM(MAIN_TABLE[[#This Row],[IGST]:[SGST]])</f>
        <v>24761.435999999998</v>
      </c>
      <c r="S47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72" s="32" t="str">
        <f>IFERROR(VLOOKUP(MAIN_TABLE[[#This Row],[GST Number]],Backend!L:M,2,),"")</f>
        <v>PINNACLE solutions</v>
      </c>
    </row>
    <row r="473" spans="1:20" x14ac:dyDescent="0.3">
      <c r="A473" s="18" t="s">
        <v>8</v>
      </c>
      <c r="B473" s="1" t="s">
        <v>56</v>
      </c>
      <c r="C473" s="2">
        <v>1004</v>
      </c>
      <c r="D473" s="3">
        <v>44114</v>
      </c>
      <c r="E473" s="4" t="s">
        <v>20</v>
      </c>
      <c r="F473" s="1">
        <v>241</v>
      </c>
      <c r="G473" s="5">
        <v>12.05</v>
      </c>
      <c r="H473" s="29">
        <f>VLOOKUP(MAIN_TABLE[[#This Row],[Product Code]],Prod_Master[[#All],[Product Code]:[PRICE]],4,)</f>
        <v>0.28000000000000003</v>
      </c>
      <c r="I473" s="30">
        <f>VLOOKUP(MAIN_TABLE[[#This Row],[Product Code]],Prod_Master[[#All],[Product Code]:[PRICE]],5,)</f>
        <v>80</v>
      </c>
      <c r="J473" s="30">
        <f t="shared" si="9"/>
        <v>19280</v>
      </c>
      <c r="K473" s="30">
        <f>MAIN_TABLE[[#This Row],[Sales (Before Tax)]]-MAIN_TABLE[[#This Row],[Discount]]</f>
        <v>19267.95</v>
      </c>
      <c r="L473" s="31">
        <f>VLOOKUP(MAIN_TABLE[[#This Row],[Product Code]],Prod_Master[[#All],[Product Code]:[PRICE]],3,)</f>
        <v>8462</v>
      </c>
      <c r="M473" s="32" t="str">
        <f>VLOOKUP(MAIN_TABLE[[#This Row],[Product Code]],Prod_Master[[#All],[Product Code]:[PRICE]],2,)</f>
        <v>Beverage</v>
      </c>
      <c r="N473" s="32" t="str">
        <f>IF(ISBLANK(MAIN_TABLE[[#This Row],[GST Number]]),"No GST Number Available",VLOOKUP(LEFT(MAIN_TABLE[[#This Row],[GST Number]],2)*1,Table1[],2,))</f>
        <v>DADRA AND NAGAR HAVELI AND DAMAN AND DIU (NEWLY MERGED UT)</v>
      </c>
      <c r="O473" s="32">
        <f>IF(MAIN_TABLE[[#This Row],[Supplier State]]=MAIN_TABLE[[#This Row],[Destination State Name]],0,MAIN_TABLE[[#This Row],[Taxable Value]]*MAIN_TABLE[[#This Row],[GST Rate]])</f>
        <v>5395.0260000000007</v>
      </c>
      <c r="P473" s="32">
        <f>IF(MAIN_TABLE[[#This Row],[Supplier State]]&lt;&gt;MAIN_TABLE[[#This Row],[Destination State Name]],0,(MAIN_TABLE[[#This Row],[Taxable Value]]*MAIN_TABLE[[#This Row],[GST Rate]])/2)</f>
        <v>0</v>
      </c>
      <c r="Q473" s="32">
        <f>IF(MAIN_TABLE[[#This Row],[Supplier State]]&lt;&gt;MAIN_TABLE[[#This Row],[Destination State Name]],0,(MAIN_TABLE[[#This Row],[Taxable Value]]*MAIN_TABLE[[#This Row],[GST Rate]])/2)</f>
        <v>0</v>
      </c>
      <c r="R473" s="33">
        <f>SUM(MAIN_TABLE[[#This Row],[IGST]:[SGST]])</f>
        <v>5395.0260000000007</v>
      </c>
      <c r="S473" s="32" t="str">
        <f>IF(MAIN_TABLE[[#This Row],[Doc Type]]="Credit Note","Table 9A",IF(AND(MAIN_TABLE[[#This Row],[Doc Type]]="Invoice",MAIN_TABLE[[#This Row],[GST Number]]&lt;&gt;""),"Table 4A -B2B","Table 5A-B2C"))</f>
        <v>Table 9A</v>
      </c>
      <c r="T473" s="32" t="str">
        <f>IFERROR(VLOOKUP(MAIN_TABLE[[#This Row],[GST Number]],Backend!L:M,2,),"")</f>
        <v>DARSHITA AASHIYANA PRIVATE LIMITED</v>
      </c>
    </row>
    <row r="474" spans="1:20" x14ac:dyDescent="0.3">
      <c r="A474" s="18" t="s">
        <v>8</v>
      </c>
      <c r="B474" s="1"/>
      <c r="C474" s="2">
        <v>1008</v>
      </c>
      <c r="D474" s="3">
        <v>44146</v>
      </c>
      <c r="E474" s="4" t="s">
        <v>10</v>
      </c>
      <c r="F474" s="1">
        <v>2665</v>
      </c>
      <c r="G474" s="5">
        <v>133.25</v>
      </c>
      <c r="H474" s="29">
        <f>VLOOKUP(MAIN_TABLE[[#This Row],[Product Code]],Prod_Master[[#All],[Product Code]:[PRICE]],4,)</f>
        <v>0.12</v>
      </c>
      <c r="I474" s="30">
        <f>VLOOKUP(MAIN_TABLE[[#This Row],[Product Code]],Prod_Master[[#All],[Product Code]:[PRICE]],5,)</f>
        <v>90</v>
      </c>
      <c r="J474" s="30">
        <f t="shared" si="9"/>
        <v>239850</v>
      </c>
      <c r="K474" s="30">
        <f>MAIN_TABLE[[#This Row],[Sales (Before Tax)]]-MAIN_TABLE[[#This Row],[Discount]]</f>
        <v>239716.75</v>
      </c>
      <c r="L474" s="31">
        <f>VLOOKUP(MAIN_TABLE[[#This Row],[Product Code]],Prod_Master[[#All],[Product Code]:[PRICE]],3,)</f>
        <v>4975</v>
      </c>
      <c r="M474" s="32" t="str">
        <f>VLOOKUP(MAIN_TABLE[[#This Row],[Product Code]],Prod_Master[[#All],[Product Code]:[PRICE]],2,)</f>
        <v>Soap</v>
      </c>
      <c r="N474" s="32" t="str">
        <f>IF(ISBLANK(MAIN_TABLE[[#This Row],[GST Number]]),"No GST Number Available",VLOOKUP(LEFT(MAIN_TABLE[[#This Row],[GST Number]],2)*1,Table1[],2,))</f>
        <v>No GST Number Available</v>
      </c>
      <c r="O474" s="32">
        <f>IF(MAIN_TABLE[[#This Row],[Supplier State]]=MAIN_TABLE[[#This Row],[Destination State Name]],0,MAIN_TABLE[[#This Row],[Taxable Value]]*MAIN_TABLE[[#This Row],[GST Rate]])</f>
        <v>28766.01</v>
      </c>
      <c r="P474" s="32">
        <f>IF(MAIN_TABLE[[#This Row],[Supplier State]]&lt;&gt;MAIN_TABLE[[#This Row],[Destination State Name]],0,(MAIN_TABLE[[#This Row],[Taxable Value]]*MAIN_TABLE[[#This Row],[GST Rate]])/2)</f>
        <v>0</v>
      </c>
      <c r="Q474" s="32">
        <f>IF(MAIN_TABLE[[#This Row],[Supplier State]]&lt;&gt;MAIN_TABLE[[#This Row],[Destination State Name]],0,(MAIN_TABLE[[#This Row],[Taxable Value]]*MAIN_TABLE[[#This Row],[GST Rate]])/2)</f>
        <v>0</v>
      </c>
      <c r="R474" s="33">
        <f>SUM(MAIN_TABLE[[#This Row],[IGST]:[SGST]])</f>
        <v>28766.01</v>
      </c>
      <c r="S474" s="32" t="str">
        <f>IF(MAIN_TABLE[[#This Row],[Doc Type]]="Credit Note","Table 9A",IF(AND(MAIN_TABLE[[#This Row],[Doc Type]]="Invoice",MAIN_TABLE[[#This Row],[GST Number]]&lt;&gt;""),"Table 4A -B2B","Table 5A-B2C"))</f>
        <v>Table 5A-B2C</v>
      </c>
      <c r="T474" s="32" t="str">
        <f>IFERROR(VLOOKUP(MAIN_TABLE[[#This Row],[GST Number]],Backend!L:M,2,),"")</f>
        <v/>
      </c>
    </row>
    <row r="475" spans="1:20" x14ac:dyDescent="0.3">
      <c r="A475" s="18" t="s">
        <v>8</v>
      </c>
      <c r="B475" s="1" t="s">
        <v>57</v>
      </c>
      <c r="C475" s="2">
        <v>1210</v>
      </c>
      <c r="D475" s="3">
        <v>44177</v>
      </c>
      <c r="E475" s="4" t="s">
        <v>10</v>
      </c>
      <c r="F475" s="1">
        <v>1916</v>
      </c>
      <c r="G475" s="5">
        <v>95.800000000000011</v>
      </c>
      <c r="H475" s="29">
        <f>VLOOKUP(MAIN_TABLE[[#This Row],[Product Code]],Prod_Master[[#All],[Product Code]:[PRICE]],4,)</f>
        <v>0.12</v>
      </c>
      <c r="I475" s="30">
        <f>VLOOKUP(MAIN_TABLE[[#This Row],[Product Code]],Prod_Master[[#All],[Product Code]:[PRICE]],5,)</f>
        <v>120</v>
      </c>
      <c r="J475" s="30">
        <f t="shared" si="9"/>
        <v>229920</v>
      </c>
      <c r="K475" s="30">
        <f>MAIN_TABLE[[#This Row],[Sales (Before Tax)]]-MAIN_TABLE[[#This Row],[Discount]]</f>
        <v>229824.2</v>
      </c>
      <c r="L475" s="31">
        <f>VLOOKUP(MAIN_TABLE[[#This Row],[Product Code]],Prod_Master[[#All],[Product Code]:[PRICE]],3,)</f>
        <v>5524</v>
      </c>
      <c r="M475" s="32" t="str">
        <f>VLOOKUP(MAIN_TABLE[[#This Row],[Product Code]],Prod_Master[[#All],[Product Code]:[PRICE]],2,)</f>
        <v>Juice</v>
      </c>
      <c r="N475" s="32" t="str">
        <f>IF(ISBLANK(MAIN_TABLE[[#This Row],[GST Number]]),"No GST Number Available",VLOOKUP(LEFT(MAIN_TABLE[[#This Row],[GST Number]],2)*1,Table1[],2,))</f>
        <v>ODISHA</v>
      </c>
      <c r="O475" s="32">
        <f>IF(MAIN_TABLE[[#This Row],[Supplier State]]=MAIN_TABLE[[#This Row],[Destination State Name]],0,MAIN_TABLE[[#This Row],[Taxable Value]]*MAIN_TABLE[[#This Row],[GST Rate]])</f>
        <v>27578.903999999999</v>
      </c>
      <c r="P475" s="32">
        <f>IF(MAIN_TABLE[[#This Row],[Supplier State]]&lt;&gt;MAIN_TABLE[[#This Row],[Destination State Name]],0,(MAIN_TABLE[[#This Row],[Taxable Value]]*MAIN_TABLE[[#This Row],[GST Rate]])/2)</f>
        <v>0</v>
      </c>
      <c r="Q475" s="32">
        <f>IF(MAIN_TABLE[[#This Row],[Supplier State]]&lt;&gt;MAIN_TABLE[[#This Row],[Destination State Name]],0,(MAIN_TABLE[[#This Row],[Taxable Value]]*MAIN_TABLE[[#This Row],[GST Rate]])/2)</f>
        <v>0</v>
      </c>
      <c r="R475" s="33">
        <f>SUM(MAIN_TABLE[[#This Row],[IGST]:[SGST]])</f>
        <v>27578.903999999999</v>
      </c>
      <c r="S47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75" s="32" t="str">
        <f>IFERROR(VLOOKUP(MAIN_TABLE[[#This Row],[GST Number]],Backend!L:M,2,),"")</f>
        <v>Mittal Agencies</v>
      </c>
    </row>
    <row r="476" spans="1:20" x14ac:dyDescent="0.3">
      <c r="A476" s="18" t="s">
        <v>8</v>
      </c>
      <c r="B476" s="1" t="s">
        <v>58</v>
      </c>
      <c r="C476" s="2">
        <v>1001</v>
      </c>
      <c r="D476" s="3">
        <v>44177</v>
      </c>
      <c r="E476" s="4" t="s">
        <v>10</v>
      </c>
      <c r="F476" s="1">
        <v>853</v>
      </c>
      <c r="G476" s="5">
        <v>42.650000000000006</v>
      </c>
      <c r="H476" s="29">
        <f>VLOOKUP(MAIN_TABLE[[#This Row],[Product Code]],Prod_Master[[#All],[Product Code]:[PRICE]],4,)</f>
        <v>0.12</v>
      </c>
      <c r="I476" s="30">
        <f>VLOOKUP(MAIN_TABLE[[#This Row],[Product Code]],Prod_Master[[#All],[Product Code]:[PRICE]],5,)</f>
        <v>45</v>
      </c>
      <c r="J476" s="30">
        <f t="shared" si="9"/>
        <v>38385</v>
      </c>
      <c r="K476" s="30">
        <f>MAIN_TABLE[[#This Row],[Sales (Before Tax)]]-MAIN_TABLE[[#This Row],[Discount]]</f>
        <v>38342.35</v>
      </c>
      <c r="L476" s="31">
        <f>VLOOKUP(MAIN_TABLE[[#This Row],[Product Code]],Prod_Master[[#All],[Product Code]:[PRICE]],3,)</f>
        <v>5542</v>
      </c>
      <c r="M476" s="32" t="str">
        <f>VLOOKUP(MAIN_TABLE[[#This Row],[Product Code]],Prod_Master[[#All],[Product Code]:[PRICE]],2,)</f>
        <v>Oil</v>
      </c>
      <c r="N476" s="32" t="str">
        <f>IF(ISBLANK(MAIN_TABLE[[#This Row],[GST Number]]),"No GST Number Available",VLOOKUP(LEFT(MAIN_TABLE[[#This Row],[GST Number]],2)*1,Table1[],2,))</f>
        <v>ANDHRA PRADESH(BEFORE DIVISION)</v>
      </c>
      <c r="O476" s="32">
        <f>IF(MAIN_TABLE[[#This Row],[Supplier State]]=MAIN_TABLE[[#This Row],[Destination State Name]],0,MAIN_TABLE[[#This Row],[Taxable Value]]*MAIN_TABLE[[#This Row],[GST Rate]])</f>
        <v>4601.0819999999994</v>
      </c>
      <c r="P476" s="32">
        <f>IF(MAIN_TABLE[[#This Row],[Supplier State]]&lt;&gt;MAIN_TABLE[[#This Row],[Destination State Name]],0,(MAIN_TABLE[[#This Row],[Taxable Value]]*MAIN_TABLE[[#This Row],[GST Rate]])/2)</f>
        <v>0</v>
      </c>
      <c r="Q476" s="32">
        <f>IF(MAIN_TABLE[[#This Row],[Supplier State]]&lt;&gt;MAIN_TABLE[[#This Row],[Destination State Name]],0,(MAIN_TABLE[[#This Row],[Taxable Value]]*MAIN_TABLE[[#This Row],[GST Rate]])/2)</f>
        <v>0</v>
      </c>
      <c r="R476" s="33">
        <f>SUM(MAIN_TABLE[[#This Row],[IGST]:[SGST]])</f>
        <v>4601.0819999999994</v>
      </c>
      <c r="S47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76" s="32" t="str">
        <f>IFERROR(VLOOKUP(MAIN_TABLE[[#This Row],[GST Number]],Backend!L:M,2,),"")</f>
        <v>M/S NEW SR ELECTRICAL &amp; ENGINEERS</v>
      </c>
    </row>
    <row r="477" spans="1:20" x14ac:dyDescent="0.3">
      <c r="A477" s="18" t="s">
        <v>8</v>
      </c>
      <c r="B477" s="1" t="s">
        <v>59</v>
      </c>
      <c r="C477" s="2">
        <v>1310</v>
      </c>
      <c r="D477" s="3">
        <v>43956</v>
      </c>
      <c r="E477" s="4" t="s">
        <v>10</v>
      </c>
      <c r="F477" s="1">
        <v>341</v>
      </c>
      <c r="G477" s="5">
        <v>17.05</v>
      </c>
      <c r="H477" s="29">
        <f>VLOOKUP(MAIN_TABLE[[#This Row],[Product Code]],Prod_Master[[#All],[Product Code]:[PRICE]],4,)</f>
        <v>0.12</v>
      </c>
      <c r="I477" s="30">
        <f>VLOOKUP(MAIN_TABLE[[#This Row],[Product Code]],Prod_Master[[#All],[Product Code]:[PRICE]],5,)</f>
        <v>140</v>
      </c>
      <c r="J477" s="30">
        <f t="shared" si="9"/>
        <v>47740</v>
      </c>
      <c r="K477" s="30">
        <f>MAIN_TABLE[[#This Row],[Sales (Before Tax)]]-MAIN_TABLE[[#This Row],[Discount]]</f>
        <v>47722.95</v>
      </c>
      <c r="L477" s="31">
        <f>VLOOKUP(MAIN_TABLE[[#This Row],[Product Code]],Prod_Master[[#All],[Product Code]:[PRICE]],3,)</f>
        <v>5632</v>
      </c>
      <c r="M477" s="32" t="str">
        <f>VLOOKUP(MAIN_TABLE[[#This Row],[Product Code]],Prod_Master[[#All],[Product Code]:[PRICE]],2,)</f>
        <v>Shampoo</v>
      </c>
      <c r="N477" s="32" t="str">
        <f>IF(ISBLANK(MAIN_TABLE[[#This Row],[GST Number]]),"No GST Number Available",VLOOKUP(LEFT(MAIN_TABLE[[#This Row],[GST Number]],2)*1,Table1[],2,))</f>
        <v>NAGALAND</v>
      </c>
      <c r="O477" s="32">
        <f>IF(MAIN_TABLE[[#This Row],[Supplier State]]=MAIN_TABLE[[#This Row],[Destination State Name]],0,MAIN_TABLE[[#This Row],[Taxable Value]]*MAIN_TABLE[[#This Row],[GST Rate]])</f>
        <v>5726.753999999999</v>
      </c>
      <c r="P477" s="32">
        <f>IF(MAIN_TABLE[[#This Row],[Supplier State]]&lt;&gt;MAIN_TABLE[[#This Row],[Destination State Name]],0,(MAIN_TABLE[[#This Row],[Taxable Value]]*MAIN_TABLE[[#This Row],[GST Rate]])/2)</f>
        <v>0</v>
      </c>
      <c r="Q477" s="32">
        <f>IF(MAIN_TABLE[[#This Row],[Supplier State]]&lt;&gt;MAIN_TABLE[[#This Row],[Destination State Name]],0,(MAIN_TABLE[[#This Row],[Taxable Value]]*MAIN_TABLE[[#This Row],[GST Rate]])/2)</f>
        <v>0</v>
      </c>
      <c r="R477" s="33">
        <f>SUM(MAIN_TABLE[[#This Row],[IGST]:[SGST]])</f>
        <v>5726.753999999999</v>
      </c>
      <c r="S47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77" s="32" t="str">
        <f>IFERROR(VLOOKUP(MAIN_TABLE[[#This Row],[GST Number]],Backend!L:M,2,),"")</f>
        <v>SAVTECH MAINTENANCE</v>
      </c>
    </row>
    <row r="478" spans="1:20" x14ac:dyDescent="0.3">
      <c r="A478" s="18" t="s">
        <v>8</v>
      </c>
      <c r="B478" s="1" t="s">
        <v>60</v>
      </c>
      <c r="C478" s="2">
        <v>1004</v>
      </c>
      <c r="D478" s="3">
        <v>44019</v>
      </c>
      <c r="E478" s="4" t="s">
        <v>10</v>
      </c>
      <c r="F478" s="1">
        <v>641</v>
      </c>
      <c r="G478" s="5">
        <v>32.050000000000004</v>
      </c>
      <c r="H478" s="29">
        <f>VLOOKUP(MAIN_TABLE[[#This Row],[Product Code]],Prod_Master[[#All],[Product Code]:[PRICE]],4,)</f>
        <v>0.28000000000000003</v>
      </c>
      <c r="I478" s="30">
        <f>VLOOKUP(MAIN_TABLE[[#This Row],[Product Code]],Prod_Master[[#All],[Product Code]:[PRICE]],5,)</f>
        <v>80</v>
      </c>
      <c r="J478" s="30">
        <f t="shared" si="9"/>
        <v>51280</v>
      </c>
      <c r="K478" s="30">
        <f>MAIN_TABLE[[#This Row],[Sales (Before Tax)]]-MAIN_TABLE[[#This Row],[Discount]]</f>
        <v>51247.95</v>
      </c>
      <c r="L478" s="31">
        <f>VLOOKUP(MAIN_TABLE[[#This Row],[Product Code]],Prod_Master[[#All],[Product Code]:[PRICE]],3,)</f>
        <v>8462</v>
      </c>
      <c r="M478" s="32" t="str">
        <f>VLOOKUP(MAIN_TABLE[[#This Row],[Product Code]],Prod_Master[[#All],[Product Code]:[PRICE]],2,)</f>
        <v>Beverage</v>
      </c>
      <c r="N478" s="32" t="str">
        <f>IF(ISBLANK(MAIN_TABLE[[#This Row],[GST Number]]),"No GST Number Available",VLOOKUP(LEFT(MAIN_TABLE[[#This Row],[GST Number]],2)*1,Table1[],2,))</f>
        <v>MIZORAM</v>
      </c>
      <c r="O478" s="32">
        <f>IF(MAIN_TABLE[[#This Row],[Supplier State]]=MAIN_TABLE[[#This Row],[Destination State Name]],0,MAIN_TABLE[[#This Row],[Taxable Value]]*MAIN_TABLE[[#This Row],[GST Rate]])</f>
        <v>14349.426000000001</v>
      </c>
      <c r="P478" s="32">
        <f>IF(MAIN_TABLE[[#This Row],[Supplier State]]&lt;&gt;MAIN_TABLE[[#This Row],[Destination State Name]],0,(MAIN_TABLE[[#This Row],[Taxable Value]]*MAIN_TABLE[[#This Row],[GST Rate]])/2)</f>
        <v>0</v>
      </c>
      <c r="Q478" s="32">
        <f>IF(MAIN_TABLE[[#This Row],[Supplier State]]&lt;&gt;MAIN_TABLE[[#This Row],[Destination State Name]],0,(MAIN_TABLE[[#This Row],[Taxable Value]]*MAIN_TABLE[[#This Row],[GST Rate]])/2)</f>
        <v>0</v>
      </c>
      <c r="R478" s="33">
        <f>SUM(MAIN_TABLE[[#This Row],[IGST]:[SGST]])</f>
        <v>14349.426000000001</v>
      </c>
      <c r="S47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78" s="32" t="str">
        <f>IFERROR(VLOOKUP(MAIN_TABLE[[#This Row],[GST Number]],Backend!L:M,2,),"")</f>
        <v>MOXCEL STORE</v>
      </c>
    </row>
    <row r="479" spans="1:20" x14ac:dyDescent="0.3">
      <c r="A479" s="18" t="s">
        <v>8</v>
      </c>
      <c r="B479" s="1" t="s">
        <v>61</v>
      </c>
      <c r="C479" s="2">
        <v>1210</v>
      </c>
      <c r="D479" s="3">
        <v>44051</v>
      </c>
      <c r="E479" s="4" t="s">
        <v>10</v>
      </c>
      <c r="F479" s="1">
        <v>2807</v>
      </c>
      <c r="G479" s="5">
        <v>140.35</v>
      </c>
      <c r="H479" s="29">
        <f>VLOOKUP(MAIN_TABLE[[#This Row],[Product Code]],Prod_Master[[#All],[Product Code]:[PRICE]],4,)</f>
        <v>0.12</v>
      </c>
      <c r="I479" s="30">
        <f>VLOOKUP(MAIN_TABLE[[#This Row],[Product Code]],Prod_Master[[#All],[Product Code]:[PRICE]],5,)</f>
        <v>120</v>
      </c>
      <c r="J479" s="30">
        <f t="shared" si="9"/>
        <v>336840</v>
      </c>
      <c r="K479" s="30">
        <f>MAIN_TABLE[[#This Row],[Sales (Before Tax)]]-MAIN_TABLE[[#This Row],[Discount]]</f>
        <v>336699.65</v>
      </c>
      <c r="L479" s="31">
        <f>VLOOKUP(MAIN_TABLE[[#This Row],[Product Code]],Prod_Master[[#All],[Product Code]:[PRICE]],3,)</f>
        <v>5524</v>
      </c>
      <c r="M479" s="32" t="str">
        <f>VLOOKUP(MAIN_TABLE[[#This Row],[Product Code]],Prod_Master[[#All],[Product Code]:[PRICE]],2,)</f>
        <v>Juice</v>
      </c>
      <c r="N479" s="32" t="str">
        <f>IF(ISBLANK(MAIN_TABLE[[#This Row],[GST Number]]),"No GST Number Available",VLOOKUP(LEFT(MAIN_TABLE[[#This Row],[GST Number]],2)*1,Table1[],2,))</f>
        <v>DADRA AND NAGAR HAVELI AND DAMAN AND DIU (NEWLY MERGED UT)</v>
      </c>
      <c r="O479" s="32">
        <f>IF(MAIN_TABLE[[#This Row],[Supplier State]]=MAIN_TABLE[[#This Row],[Destination State Name]],0,MAIN_TABLE[[#This Row],[Taxable Value]]*MAIN_TABLE[[#This Row],[GST Rate]])</f>
        <v>40403.957999999999</v>
      </c>
      <c r="P479" s="32">
        <f>IF(MAIN_TABLE[[#This Row],[Supplier State]]&lt;&gt;MAIN_TABLE[[#This Row],[Destination State Name]],0,(MAIN_TABLE[[#This Row],[Taxable Value]]*MAIN_TABLE[[#This Row],[GST Rate]])/2)</f>
        <v>0</v>
      </c>
      <c r="Q479" s="32">
        <f>IF(MAIN_TABLE[[#This Row],[Supplier State]]&lt;&gt;MAIN_TABLE[[#This Row],[Destination State Name]],0,(MAIN_TABLE[[#This Row],[Taxable Value]]*MAIN_TABLE[[#This Row],[GST Rate]])/2)</f>
        <v>0</v>
      </c>
      <c r="R479" s="33">
        <f>SUM(MAIN_TABLE[[#This Row],[IGST]:[SGST]])</f>
        <v>40403.957999999999</v>
      </c>
      <c r="S47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79" s="32" t="str">
        <f>IFERROR(VLOOKUP(MAIN_TABLE[[#This Row],[GST Number]],Backend!L:M,2,),"")</f>
        <v>elektron</v>
      </c>
    </row>
    <row r="480" spans="1:20" x14ac:dyDescent="0.3">
      <c r="A480" s="18" t="s">
        <v>8</v>
      </c>
      <c r="B480" s="1" t="s">
        <v>62</v>
      </c>
      <c r="C480" s="2">
        <v>1210</v>
      </c>
      <c r="D480" s="3">
        <v>44083</v>
      </c>
      <c r="E480" s="4" t="s">
        <v>10</v>
      </c>
      <c r="F480" s="1">
        <v>432</v>
      </c>
      <c r="G480" s="5">
        <v>21.6</v>
      </c>
      <c r="H480" s="29">
        <f>VLOOKUP(MAIN_TABLE[[#This Row],[Product Code]],Prod_Master[[#All],[Product Code]:[PRICE]],4,)</f>
        <v>0.12</v>
      </c>
      <c r="I480" s="30">
        <f>VLOOKUP(MAIN_TABLE[[#This Row],[Product Code]],Prod_Master[[#All],[Product Code]:[PRICE]],5,)</f>
        <v>120</v>
      </c>
      <c r="J480" s="30">
        <f t="shared" si="9"/>
        <v>51840</v>
      </c>
      <c r="K480" s="30">
        <f>MAIN_TABLE[[#This Row],[Sales (Before Tax)]]-MAIN_TABLE[[#This Row],[Discount]]</f>
        <v>51818.400000000001</v>
      </c>
      <c r="L480" s="31">
        <f>VLOOKUP(MAIN_TABLE[[#This Row],[Product Code]],Prod_Master[[#All],[Product Code]:[PRICE]],3,)</f>
        <v>5524</v>
      </c>
      <c r="M480" s="32" t="str">
        <f>VLOOKUP(MAIN_TABLE[[#This Row],[Product Code]],Prod_Master[[#All],[Product Code]:[PRICE]],2,)</f>
        <v>Juice</v>
      </c>
      <c r="N480" s="32" t="str">
        <f>IF(ISBLANK(MAIN_TABLE[[#This Row],[GST Number]]),"No GST Number Available",VLOOKUP(LEFT(MAIN_TABLE[[#This Row],[GST Number]],2)*1,Table1[],2,))</f>
        <v>MEGHLAYA</v>
      </c>
      <c r="O480" s="32">
        <f>IF(MAIN_TABLE[[#This Row],[Supplier State]]=MAIN_TABLE[[#This Row],[Destination State Name]],0,MAIN_TABLE[[#This Row],[Taxable Value]]*MAIN_TABLE[[#This Row],[GST Rate]])</f>
        <v>6218.2079999999996</v>
      </c>
      <c r="P480" s="32">
        <f>IF(MAIN_TABLE[[#This Row],[Supplier State]]&lt;&gt;MAIN_TABLE[[#This Row],[Destination State Name]],0,(MAIN_TABLE[[#This Row],[Taxable Value]]*MAIN_TABLE[[#This Row],[GST Rate]])/2)</f>
        <v>0</v>
      </c>
      <c r="Q480" s="32">
        <f>IF(MAIN_TABLE[[#This Row],[Supplier State]]&lt;&gt;MAIN_TABLE[[#This Row],[Destination State Name]],0,(MAIN_TABLE[[#This Row],[Taxable Value]]*MAIN_TABLE[[#This Row],[GST Rate]])/2)</f>
        <v>0</v>
      </c>
      <c r="R480" s="33">
        <f>SUM(MAIN_TABLE[[#This Row],[IGST]:[SGST]])</f>
        <v>6218.2079999999996</v>
      </c>
      <c r="S48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80" s="32" t="str">
        <f>IFERROR(VLOOKUP(MAIN_TABLE[[#This Row],[GST Number]],Backend!L:M,2,),"")</f>
        <v>SAVEX TECHNOLOGIES PRIVATE LIMITED</v>
      </c>
    </row>
    <row r="481" spans="1:20" x14ac:dyDescent="0.3">
      <c r="A481" s="18" t="s">
        <v>8</v>
      </c>
      <c r="B481" s="1" t="s">
        <v>63</v>
      </c>
      <c r="C481" s="2">
        <v>1310</v>
      </c>
      <c r="D481" s="3">
        <v>44114</v>
      </c>
      <c r="E481" s="4" t="s">
        <v>10</v>
      </c>
      <c r="F481" s="1">
        <v>2294</v>
      </c>
      <c r="G481" s="5">
        <v>114.7</v>
      </c>
      <c r="H481" s="29">
        <f>VLOOKUP(MAIN_TABLE[[#This Row],[Product Code]],Prod_Master[[#All],[Product Code]:[PRICE]],4,)</f>
        <v>0.12</v>
      </c>
      <c r="I481" s="30">
        <f>VLOOKUP(MAIN_TABLE[[#This Row],[Product Code]],Prod_Master[[#All],[Product Code]:[PRICE]],5,)</f>
        <v>140</v>
      </c>
      <c r="J481" s="30">
        <f t="shared" si="9"/>
        <v>321160</v>
      </c>
      <c r="K481" s="30">
        <f>MAIN_TABLE[[#This Row],[Sales (Before Tax)]]-MAIN_TABLE[[#This Row],[Discount]]</f>
        <v>321045.3</v>
      </c>
      <c r="L481" s="31">
        <f>VLOOKUP(MAIN_TABLE[[#This Row],[Product Code]],Prod_Master[[#All],[Product Code]:[PRICE]],3,)</f>
        <v>5632</v>
      </c>
      <c r="M481" s="32" t="str">
        <f>VLOOKUP(MAIN_TABLE[[#This Row],[Product Code]],Prod_Master[[#All],[Product Code]:[PRICE]],2,)</f>
        <v>Shampoo</v>
      </c>
      <c r="N481" s="32" t="str">
        <f>IF(ISBLANK(MAIN_TABLE[[#This Row],[GST Number]]),"No GST Number Available",VLOOKUP(LEFT(MAIN_TABLE[[#This Row],[GST Number]],2)*1,Table1[],2,))</f>
        <v>SIKKIM</v>
      </c>
      <c r="O481" s="32">
        <f>IF(MAIN_TABLE[[#This Row],[Supplier State]]=MAIN_TABLE[[#This Row],[Destination State Name]],0,MAIN_TABLE[[#This Row],[Taxable Value]]*MAIN_TABLE[[#This Row],[GST Rate]])</f>
        <v>38525.435999999994</v>
      </c>
      <c r="P481" s="32">
        <f>IF(MAIN_TABLE[[#This Row],[Supplier State]]&lt;&gt;MAIN_TABLE[[#This Row],[Destination State Name]],0,(MAIN_TABLE[[#This Row],[Taxable Value]]*MAIN_TABLE[[#This Row],[GST Rate]])/2)</f>
        <v>0</v>
      </c>
      <c r="Q481" s="32">
        <f>IF(MAIN_TABLE[[#This Row],[Supplier State]]&lt;&gt;MAIN_TABLE[[#This Row],[Destination State Name]],0,(MAIN_TABLE[[#This Row],[Taxable Value]]*MAIN_TABLE[[#This Row],[GST Rate]])/2)</f>
        <v>0</v>
      </c>
      <c r="R481" s="33">
        <f>SUM(MAIN_TABLE[[#This Row],[IGST]:[SGST]])</f>
        <v>38525.435999999994</v>
      </c>
      <c r="S48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81" s="32" t="str">
        <f>IFERROR(VLOOKUP(MAIN_TABLE[[#This Row],[GST Number]],Backend!L:M,2,),"")</f>
        <v>SURYA SHAKTI VESSELS PVT. LTD</v>
      </c>
    </row>
    <row r="482" spans="1:20" x14ac:dyDescent="0.3">
      <c r="A482" s="18" t="s">
        <v>8</v>
      </c>
      <c r="B482" s="1" t="s">
        <v>64</v>
      </c>
      <c r="C482" s="2">
        <v>1210</v>
      </c>
      <c r="D482" s="3">
        <v>44114</v>
      </c>
      <c r="E482" s="4" t="s">
        <v>10</v>
      </c>
      <c r="F482" s="1">
        <v>2167</v>
      </c>
      <c r="G482" s="5">
        <v>108.35000000000001</v>
      </c>
      <c r="H482" s="29">
        <f>VLOOKUP(MAIN_TABLE[[#This Row],[Product Code]],Prod_Master[[#All],[Product Code]:[PRICE]],4,)</f>
        <v>0.12</v>
      </c>
      <c r="I482" s="30">
        <f>VLOOKUP(MAIN_TABLE[[#This Row],[Product Code]],Prod_Master[[#All],[Product Code]:[PRICE]],5,)</f>
        <v>120</v>
      </c>
      <c r="J482" s="30">
        <f t="shared" si="9"/>
        <v>260040</v>
      </c>
      <c r="K482" s="30">
        <f>MAIN_TABLE[[#This Row],[Sales (Before Tax)]]-MAIN_TABLE[[#This Row],[Discount]]</f>
        <v>259931.65</v>
      </c>
      <c r="L482" s="31">
        <f>VLOOKUP(MAIN_TABLE[[#This Row],[Product Code]],Prod_Master[[#All],[Product Code]:[PRICE]],3,)</f>
        <v>5524</v>
      </c>
      <c r="M482" s="32" t="str">
        <f>VLOOKUP(MAIN_TABLE[[#This Row],[Product Code]],Prod_Master[[#All],[Product Code]:[PRICE]],2,)</f>
        <v>Juice</v>
      </c>
      <c r="N482" s="32" t="str">
        <f>IF(ISBLANK(MAIN_TABLE[[#This Row],[GST Number]]),"No GST Number Available",VLOOKUP(LEFT(MAIN_TABLE[[#This Row],[GST Number]],2)*1,Table1[],2,))</f>
        <v>DADRA AND NAGAR HAVELI AND DAMAN AND DIU (NEWLY MERGED UT)</v>
      </c>
      <c r="O482" s="32">
        <f>IF(MAIN_TABLE[[#This Row],[Supplier State]]=MAIN_TABLE[[#This Row],[Destination State Name]],0,MAIN_TABLE[[#This Row],[Taxable Value]]*MAIN_TABLE[[#This Row],[GST Rate]])</f>
        <v>31191.797999999999</v>
      </c>
      <c r="P482" s="32">
        <f>IF(MAIN_TABLE[[#This Row],[Supplier State]]&lt;&gt;MAIN_TABLE[[#This Row],[Destination State Name]],0,(MAIN_TABLE[[#This Row],[Taxable Value]]*MAIN_TABLE[[#This Row],[GST Rate]])/2)</f>
        <v>0</v>
      </c>
      <c r="Q482" s="32">
        <f>IF(MAIN_TABLE[[#This Row],[Supplier State]]&lt;&gt;MAIN_TABLE[[#This Row],[Destination State Name]],0,(MAIN_TABLE[[#This Row],[Taxable Value]]*MAIN_TABLE[[#This Row],[GST Rate]])/2)</f>
        <v>0</v>
      </c>
      <c r="R482" s="33">
        <f>SUM(MAIN_TABLE[[#This Row],[IGST]:[SGST]])</f>
        <v>31191.797999999999</v>
      </c>
      <c r="S48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82" s="32" t="str">
        <f>IFERROR(VLOOKUP(MAIN_TABLE[[#This Row],[GST Number]],Backend!L:M,2,),"")</f>
        <v>M/S ASHOKA FOAM MULTIPLAST PRIVATE LIMITED</v>
      </c>
    </row>
    <row r="483" spans="1:20" x14ac:dyDescent="0.3">
      <c r="A483" s="18" t="s">
        <v>8</v>
      </c>
      <c r="B483" s="1" t="s">
        <v>65</v>
      </c>
      <c r="C483" s="2">
        <v>1008</v>
      </c>
      <c r="D483" s="3">
        <v>44146</v>
      </c>
      <c r="E483" s="4" t="s">
        <v>10</v>
      </c>
      <c r="F483" s="1">
        <v>2529</v>
      </c>
      <c r="G483" s="5">
        <v>126.45</v>
      </c>
      <c r="H483" s="29">
        <f>VLOOKUP(MAIN_TABLE[[#This Row],[Product Code]],Prod_Master[[#All],[Product Code]:[PRICE]],4,)</f>
        <v>0.12</v>
      </c>
      <c r="I483" s="30">
        <f>VLOOKUP(MAIN_TABLE[[#This Row],[Product Code]],Prod_Master[[#All],[Product Code]:[PRICE]],5,)</f>
        <v>90</v>
      </c>
      <c r="J483" s="30">
        <f t="shared" si="9"/>
        <v>227610</v>
      </c>
      <c r="K483" s="30">
        <f>MAIN_TABLE[[#This Row],[Sales (Before Tax)]]-MAIN_TABLE[[#This Row],[Discount]]</f>
        <v>227483.55</v>
      </c>
      <c r="L483" s="31">
        <f>VLOOKUP(MAIN_TABLE[[#This Row],[Product Code]],Prod_Master[[#All],[Product Code]:[PRICE]],3,)</f>
        <v>4975</v>
      </c>
      <c r="M483" s="32" t="str">
        <f>VLOOKUP(MAIN_TABLE[[#This Row],[Product Code]],Prod_Master[[#All],[Product Code]:[PRICE]],2,)</f>
        <v>Soap</v>
      </c>
      <c r="N483" s="32" t="str">
        <f>IF(ISBLANK(MAIN_TABLE[[#This Row],[GST Number]]),"No GST Number Available",VLOOKUP(LEFT(MAIN_TABLE[[#This Row],[GST Number]],2)*1,Table1[],2,))</f>
        <v>ANDHRA PRADESH(BEFORE DIVISION)</v>
      </c>
      <c r="O483" s="32">
        <f>IF(MAIN_TABLE[[#This Row],[Supplier State]]=MAIN_TABLE[[#This Row],[Destination State Name]],0,MAIN_TABLE[[#This Row],[Taxable Value]]*MAIN_TABLE[[#This Row],[GST Rate]])</f>
        <v>27298.025999999998</v>
      </c>
      <c r="P483" s="32">
        <f>IF(MAIN_TABLE[[#This Row],[Supplier State]]&lt;&gt;MAIN_TABLE[[#This Row],[Destination State Name]],0,(MAIN_TABLE[[#This Row],[Taxable Value]]*MAIN_TABLE[[#This Row],[GST Rate]])/2)</f>
        <v>0</v>
      </c>
      <c r="Q483" s="32">
        <f>IF(MAIN_TABLE[[#This Row],[Supplier State]]&lt;&gt;MAIN_TABLE[[#This Row],[Destination State Name]],0,(MAIN_TABLE[[#This Row],[Taxable Value]]*MAIN_TABLE[[#This Row],[GST Rate]])/2)</f>
        <v>0</v>
      </c>
      <c r="R483" s="33">
        <f>SUM(MAIN_TABLE[[#This Row],[IGST]:[SGST]])</f>
        <v>27298.025999999998</v>
      </c>
      <c r="S48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83" s="32" t="str">
        <f>IFERROR(VLOOKUP(MAIN_TABLE[[#This Row],[GST Number]],Backend!L:M,2,),"")</f>
        <v>M/S DELTA MECHTEK SERVISES</v>
      </c>
    </row>
    <row r="484" spans="1:20" x14ac:dyDescent="0.3">
      <c r="A484" s="18" t="s">
        <v>8</v>
      </c>
      <c r="B484" s="1" t="s">
        <v>66</v>
      </c>
      <c r="C484" s="2">
        <v>1004</v>
      </c>
      <c r="D484" s="3">
        <v>44177</v>
      </c>
      <c r="E484" s="4" t="s">
        <v>10</v>
      </c>
      <c r="F484" s="1">
        <v>1870</v>
      </c>
      <c r="G484" s="5">
        <v>93.5</v>
      </c>
      <c r="H484" s="29">
        <f>VLOOKUP(MAIN_TABLE[[#This Row],[Product Code]],Prod_Master[[#All],[Product Code]:[PRICE]],4,)</f>
        <v>0.28000000000000003</v>
      </c>
      <c r="I484" s="30">
        <f>VLOOKUP(MAIN_TABLE[[#This Row],[Product Code]],Prod_Master[[#All],[Product Code]:[PRICE]],5,)</f>
        <v>80</v>
      </c>
      <c r="J484" s="30">
        <f t="shared" si="9"/>
        <v>149600</v>
      </c>
      <c r="K484" s="30">
        <f>MAIN_TABLE[[#This Row],[Sales (Before Tax)]]-MAIN_TABLE[[#This Row],[Discount]]</f>
        <v>149506.5</v>
      </c>
      <c r="L484" s="31">
        <f>VLOOKUP(MAIN_TABLE[[#This Row],[Product Code]],Prod_Master[[#All],[Product Code]:[PRICE]],3,)</f>
        <v>8462</v>
      </c>
      <c r="M484" s="32" t="str">
        <f>VLOOKUP(MAIN_TABLE[[#This Row],[Product Code]],Prod_Master[[#All],[Product Code]:[PRICE]],2,)</f>
        <v>Beverage</v>
      </c>
      <c r="N484" s="32" t="str">
        <f>IF(ISBLANK(MAIN_TABLE[[#This Row],[GST Number]]),"No GST Number Available",VLOOKUP(LEFT(MAIN_TABLE[[#This Row],[GST Number]],2)*1,Table1[],2,))</f>
        <v>MANIPUR</v>
      </c>
      <c r="O484" s="32">
        <f>IF(MAIN_TABLE[[#This Row],[Supplier State]]=MAIN_TABLE[[#This Row],[Destination State Name]],0,MAIN_TABLE[[#This Row],[Taxable Value]]*MAIN_TABLE[[#This Row],[GST Rate]])</f>
        <v>41861.820000000007</v>
      </c>
      <c r="P484" s="32">
        <f>IF(MAIN_TABLE[[#This Row],[Supplier State]]&lt;&gt;MAIN_TABLE[[#This Row],[Destination State Name]],0,(MAIN_TABLE[[#This Row],[Taxable Value]]*MAIN_TABLE[[#This Row],[GST Rate]])/2)</f>
        <v>0</v>
      </c>
      <c r="Q484" s="32">
        <f>IF(MAIN_TABLE[[#This Row],[Supplier State]]&lt;&gt;MAIN_TABLE[[#This Row],[Destination State Name]],0,(MAIN_TABLE[[#This Row],[Taxable Value]]*MAIN_TABLE[[#This Row],[GST Rate]])/2)</f>
        <v>0</v>
      </c>
      <c r="R484" s="33">
        <f>SUM(MAIN_TABLE[[#This Row],[IGST]:[SGST]])</f>
        <v>41861.820000000007</v>
      </c>
      <c r="S48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84" s="32" t="str">
        <f>IFERROR(VLOOKUP(MAIN_TABLE[[#This Row],[GST Number]],Backend!L:M,2,),"")</f>
        <v>CONTINENTAL INSTT.(INDIA)</v>
      </c>
    </row>
    <row r="485" spans="1:20" x14ac:dyDescent="0.3">
      <c r="A485" s="18" t="s">
        <v>8</v>
      </c>
      <c r="B485" s="1" t="s">
        <v>67</v>
      </c>
      <c r="C485" s="2">
        <v>1008</v>
      </c>
      <c r="D485" s="3">
        <v>43831</v>
      </c>
      <c r="E485" s="4" t="s">
        <v>10</v>
      </c>
      <c r="F485" s="1">
        <v>579</v>
      </c>
      <c r="G485" s="5">
        <v>28.950000000000003</v>
      </c>
      <c r="H485" s="29">
        <f>VLOOKUP(MAIN_TABLE[[#This Row],[Product Code]],Prod_Master[[#All],[Product Code]:[PRICE]],4,)</f>
        <v>0.12</v>
      </c>
      <c r="I485" s="30">
        <f>VLOOKUP(MAIN_TABLE[[#This Row],[Product Code]],Prod_Master[[#All],[Product Code]:[PRICE]],5,)</f>
        <v>90</v>
      </c>
      <c r="J485" s="30">
        <f t="shared" si="9"/>
        <v>52110</v>
      </c>
      <c r="K485" s="30">
        <f>MAIN_TABLE[[#This Row],[Sales (Before Tax)]]-MAIN_TABLE[[#This Row],[Discount]]</f>
        <v>52081.05</v>
      </c>
      <c r="L485" s="31">
        <f>VLOOKUP(MAIN_TABLE[[#This Row],[Product Code]],Prod_Master[[#All],[Product Code]:[PRICE]],3,)</f>
        <v>4975</v>
      </c>
      <c r="M485" s="32" t="str">
        <f>VLOOKUP(MAIN_TABLE[[#This Row],[Product Code]],Prod_Master[[#All],[Product Code]:[PRICE]],2,)</f>
        <v>Soap</v>
      </c>
      <c r="N485" s="32" t="str">
        <f>IF(ISBLANK(MAIN_TABLE[[#This Row],[GST Number]]),"No GST Number Available",VLOOKUP(LEFT(MAIN_TABLE[[#This Row],[GST Number]],2)*1,Table1[],2,))</f>
        <v>SIKKIM</v>
      </c>
      <c r="O485" s="32">
        <f>IF(MAIN_TABLE[[#This Row],[Supplier State]]=MAIN_TABLE[[#This Row],[Destination State Name]],0,MAIN_TABLE[[#This Row],[Taxable Value]]*MAIN_TABLE[[#This Row],[GST Rate]])</f>
        <v>6249.7260000000006</v>
      </c>
      <c r="P485" s="32">
        <f>IF(MAIN_TABLE[[#This Row],[Supplier State]]&lt;&gt;MAIN_TABLE[[#This Row],[Destination State Name]],0,(MAIN_TABLE[[#This Row],[Taxable Value]]*MAIN_TABLE[[#This Row],[GST Rate]])/2)</f>
        <v>0</v>
      </c>
      <c r="Q485" s="32">
        <f>IF(MAIN_TABLE[[#This Row],[Supplier State]]&lt;&gt;MAIN_TABLE[[#This Row],[Destination State Name]],0,(MAIN_TABLE[[#This Row],[Taxable Value]]*MAIN_TABLE[[#This Row],[GST Rate]])/2)</f>
        <v>0</v>
      </c>
      <c r="R485" s="33">
        <f>SUM(MAIN_TABLE[[#This Row],[IGST]:[SGST]])</f>
        <v>6249.7260000000006</v>
      </c>
      <c r="S48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85" s="32" t="str">
        <f>IFERROR(VLOOKUP(MAIN_TABLE[[#This Row],[GST Number]],Backend!L:M,2,),"")</f>
        <v>SAVEX TECHNOLOGIES PRIVATE LIMITED</v>
      </c>
    </row>
    <row r="486" spans="1:20" x14ac:dyDescent="0.3">
      <c r="A486" s="18" t="s">
        <v>8</v>
      </c>
      <c r="B486" s="1" t="s">
        <v>68</v>
      </c>
      <c r="C486" s="2">
        <v>1210</v>
      </c>
      <c r="D486" s="3">
        <v>43863</v>
      </c>
      <c r="E486" s="4" t="s">
        <v>10</v>
      </c>
      <c r="F486" s="1">
        <v>2240</v>
      </c>
      <c r="G486" s="5">
        <v>112</v>
      </c>
      <c r="H486" s="29">
        <f>VLOOKUP(MAIN_TABLE[[#This Row],[Product Code]],Prod_Master[[#All],[Product Code]:[PRICE]],4,)</f>
        <v>0.12</v>
      </c>
      <c r="I486" s="30">
        <f>VLOOKUP(MAIN_TABLE[[#This Row],[Product Code]],Prod_Master[[#All],[Product Code]:[PRICE]],5,)</f>
        <v>120</v>
      </c>
      <c r="J486" s="30">
        <f t="shared" si="9"/>
        <v>268800</v>
      </c>
      <c r="K486" s="30">
        <f>MAIN_TABLE[[#This Row],[Sales (Before Tax)]]-MAIN_TABLE[[#This Row],[Discount]]</f>
        <v>268688</v>
      </c>
      <c r="L486" s="31">
        <f>VLOOKUP(MAIN_TABLE[[#This Row],[Product Code]],Prod_Master[[#All],[Product Code]:[PRICE]],3,)</f>
        <v>5524</v>
      </c>
      <c r="M486" s="32" t="str">
        <f>VLOOKUP(MAIN_TABLE[[#This Row],[Product Code]],Prod_Master[[#All],[Product Code]:[PRICE]],2,)</f>
        <v>Juice</v>
      </c>
      <c r="N486" s="32" t="str">
        <f>IF(ISBLANK(MAIN_TABLE[[#This Row],[GST Number]]),"No GST Number Available",VLOOKUP(LEFT(MAIN_TABLE[[#This Row],[GST Number]],2)*1,Table1[],2,))</f>
        <v>MANIPUR</v>
      </c>
      <c r="O486" s="32">
        <f>IF(MAIN_TABLE[[#This Row],[Supplier State]]=MAIN_TABLE[[#This Row],[Destination State Name]],0,MAIN_TABLE[[#This Row],[Taxable Value]]*MAIN_TABLE[[#This Row],[GST Rate]])</f>
        <v>32242.559999999998</v>
      </c>
      <c r="P486" s="32">
        <f>IF(MAIN_TABLE[[#This Row],[Supplier State]]&lt;&gt;MAIN_TABLE[[#This Row],[Destination State Name]],0,(MAIN_TABLE[[#This Row],[Taxable Value]]*MAIN_TABLE[[#This Row],[GST Rate]])/2)</f>
        <v>0</v>
      </c>
      <c r="Q486" s="32">
        <f>IF(MAIN_TABLE[[#This Row],[Supplier State]]&lt;&gt;MAIN_TABLE[[#This Row],[Destination State Name]],0,(MAIN_TABLE[[#This Row],[Taxable Value]]*MAIN_TABLE[[#This Row],[GST Rate]])/2)</f>
        <v>0</v>
      </c>
      <c r="R486" s="33">
        <f>SUM(MAIN_TABLE[[#This Row],[IGST]:[SGST]])</f>
        <v>32242.559999999998</v>
      </c>
      <c r="S48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86" s="32" t="str">
        <f>IFERROR(VLOOKUP(MAIN_TABLE[[#This Row],[GST Number]],Backend!L:M,2,),"")</f>
        <v>Good Life</v>
      </c>
    </row>
    <row r="487" spans="1:20" x14ac:dyDescent="0.3">
      <c r="A487" s="18" t="s">
        <v>8</v>
      </c>
      <c r="B487" s="1" t="s">
        <v>69</v>
      </c>
      <c r="C487" s="2">
        <v>1001</v>
      </c>
      <c r="D487" s="3">
        <v>43893</v>
      </c>
      <c r="E487" s="4" t="s">
        <v>10</v>
      </c>
      <c r="F487" s="1">
        <v>2993</v>
      </c>
      <c r="G487" s="5">
        <v>149.65</v>
      </c>
      <c r="H487" s="29">
        <f>VLOOKUP(MAIN_TABLE[[#This Row],[Product Code]],Prod_Master[[#All],[Product Code]:[PRICE]],4,)</f>
        <v>0.12</v>
      </c>
      <c r="I487" s="30">
        <f>VLOOKUP(MAIN_TABLE[[#This Row],[Product Code]],Prod_Master[[#All],[Product Code]:[PRICE]],5,)</f>
        <v>45</v>
      </c>
      <c r="J487" s="30">
        <f t="shared" si="9"/>
        <v>134685</v>
      </c>
      <c r="K487" s="30">
        <f>MAIN_TABLE[[#This Row],[Sales (Before Tax)]]-MAIN_TABLE[[#This Row],[Discount]]</f>
        <v>134535.35</v>
      </c>
      <c r="L487" s="31">
        <f>VLOOKUP(MAIN_TABLE[[#This Row],[Product Code]],Prod_Master[[#All],[Product Code]:[PRICE]],3,)</f>
        <v>5542</v>
      </c>
      <c r="M487" s="32" t="str">
        <f>VLOOKUP(MAIN_TABLE[[#This Row],[Product Code]],Prod_Master[[#All],[Product Code]:[PRICE]],2,)</f>
        <v>Oil</v>
      </c>
      <c r="N487" s="32" t="str">
        <f>IF(ISBLANK(MAIN_TABLE[[#This Row],[GST Number]]),"No GST Number Available",VLOOKUP(LEFT(MAIN_TABLE[[#This Row],[GST Number]],2)*1,Table1[],2,))</f>
        <v>DADRA AND NAGAR HAVELI AND DAMAN AND DIU (NEWLY MERGED UT)</v>
      </c>
      <c r="O487" s="32">
        <f>IF(MAIN_TABLE[[#This Row],[Supplier State]]=MAIN_TABLE[[#This Row],[Destination State Name]],0,MAIN_TABLE[[#This Row],[Taxable Value]]*MAIN_TABLE[[#This Row],[GST Rate]])</f>
        <v>16144.242</v>
      </c>
      <c r="P487" s="32">
        <f>IF(MAIN_TABLE[[#This Row],[Supplier State]]&lt;&gt;MAIN_TABLE[[#This Row],[Destination State Name]],0,(MAIN_TABLE[[#This Row],[Taxable Value]]*MAIN_TABLE[[#This Row],[GST Rate]])/2)</f>
        <v>0</v>
      </c>
      <c r="Q487" s="32">
        <f>IF(MAIN_TABLE[[#This Row],[Supplier State]]&lt;&gt;MAIN_TABLE[[#This Row],[Destination State Name]],0,(MAIN_TABLE[[#This Row],[Taxable Value]]*MAIN_TABLE[[#This Row],[GST Rate]])/2)</f>
        <v>0</v>
      </c>
      <c r="R487" s="33">
        <f>SUM(MAIN_TABLE[[#This Row],[IGST]:[SGST]])</f>
        <v>16144.242</v>
      </c>
      <c r="S48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87" s="32" t="str">
        <f>IFERROR(VLOOKUP(MAIN_TABLE[[#This Row],[GST Number]],Backend!L:M,2,),"")</f>
        <v>MAHAVEER CYLINDERS LIMITED</v>
      </c>
    </row>
    <row r="488" spans="1:20" x14ac:dyDescent="0.3">
      <c r="A488" s="18" t="s">
        <v>8</v>
      </c>
      <c r="B488" s="1" t="s">
        <v>70</v>
      </c>
      <c r="C488" s="2">
        <v>1001</v>
      </c>
      <c r="D488" s="3">
        <v>43925</v>
      </c>
      <c r="E488" s="4" t="s">
        <v>10</v>
      </c>
      <c r="F488" s="1">
        <v>3520.5</v>
      </c>
      <c r="G488" s="5">
        <v>176.02500000000001</v>
      </c>
      <c r="H488" s="29">
        <f>VLOOKUP(MAIN_TABLE[[#This Row],[Product Code]],Prod_Master[[#All],[Product Code]:[PRICE]],4,)</f>
        <v>0.12</v>
      </c>
      <c r="I488" s="30">
        <f>VLOOKUP(MAIN_TABLE[[#This Row],[Product Code]],Prod_Master[[#All],[Product Code]:[PRICE]],5,)</f>
        <v>45</v>
      </c>
      <c r="J488" s="30">
        <f t="shared" si="9"/>
        <v>158422.5</v>
      </c>
      <c r="K488" s="30">
        <f>MAIN_TABLE[[#This Row],[Sales (Before Tax)]]-MAIN_TABLE[[#This Row],[Discount]]</f>
        <v>158246.47500000001</v>
      </c>
      <c r="L488" s="31">
        <f>VLOOKUP(MAIN_TABLE[[#This Row],[Product Code]],Prod_Master[[#All],[Product Code]:[PRICE]],3,)</f>
        <v>5542</v>
      </c>
      <c r="M488" s="32" t="str">
        <f>VLOOKUP(MAIN_TABLE[[#This Row],[Product Code]],Prod_Master[[#All],[Product Code]:[PRICE]],2,)</f>
        <v>Oil</v>
      </c>
      <c r="N488" s="32" t="str">
        <f>IF(ISBLANK(MAIN_TABLE[[#This Row],[GST Number]]),"No GST Number Available",VLOOKUP(LEFT(MAIN_TABLE[[#This Row],[GST Number]],2)*1,Table1[],2,))</f>
        <v>MADHYA PRADESH</v>
      </c>
      <c r="O488" s="32">
        <f>IF(MAIN_TABLE[[#This Row],[Supplier State]]=MAIN_TABLE[[#This Row],[Destination State Name]],0,MAIN_TABLE[[#This Row],[Taxable Value]]*MAIN_TABLE[[#This Row],[GST Rate]])</f>
        <v>18989.577000000001</v>
      </c>
      <c r="P488" s="32">
        <f>IF(MAIN_TABLE[[#This Row],[Supplier State]]&lt;&gt;MAIN_TABLE[[#This Row],[Destination State Name]],0,(MAIN_TABLE[[#This Row],[Taxable Value]]*MAIN_TABLE[[#This Row],[GST Rate]])/2)</f>
        <v>0</v>
      </c>
      <c r="Q488" s="32">
        <f>IF(MAIN_TABLE[[#This Row],[Supplier State]]&lt;&gt;MAIN_TABLE[[#This Row],[Destination State Name]],0,(MAIN_TABLE[[#This Row],[Taxable Value]]*MAIN_TABLE[[#This Row],[GST Rate]])/2)</f>
        <v>0</v>
      </c>
      <c r="R488" s="33">
        <f>SUM(MAIN_TABLE[[#This Row],[IGST]:[SGST]])</f>
        <v>18989.577000000001</v>
      </c>
      <c r="S48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88" s="32" t="str">
        <f>IFERROR(VLOOKUP(MAIN_TABLE[[#This Row],[GST Number]],Backend!L:M,2,),"")</f>
        <v>ETRADE MARKETING PRIVATE LIMITED</v>
      </c>
    </row>
    <row r="489" spans="1:20" x14ac:dyDescent="0.3">
      <c r="A489" s="18" t="s">
        <v>8</v>
      </c>
      <c r="B489" s="1" t="s">
        <v>71</v>
      </c>
      <c r="C489" s="2">
        <v>1008</v>
      </c>
      <c r="D489" s="3">
        <v>43956</v>
      </c>
      <c r="E489" s="4" t="s">
        <v>10</v>
      </c>
      <c r="F489" s="1">
        <v>2039</v>
      </c>
      <c r="G489" s="5">
        <v>101.95</v>
      </c>
      <c r="H489" s="29">
        <f>VLOOKUP(MAIN_TABLE[[#This Row],[Product Code]],Prod_Master[[#All],[Product Code]:[PRICE]],4,)</f>
        <v>0.12</v>
      </c>
      <c r="I489" s="30">
        <f>VLOOKUP(MAIN_TABLE[[#This Row],[Product Code]],Prod_Master[[#All],[Product Code]:[PRICE]],5,)</f>
        <v>90</v>
      </c>
      <c r="J489" s="30">
        <f t="shared" si="9"/>
        <v>183510</v>
      </c>
      <c r="K489" s="30">
        <f>MAIN_TABLE[[#This Row],[Sales (Before Tax)]]-MAIN_TABLE[[#This Row],[Discount]]</f>
        <v>183408.05</v>
      </c>
      <c r="L489" s="31">
        <f>VLOOKUP(MAIN_TABLE[[#This Row],[Product Code]],Prod_Master[[#All],[Product Code]:[PRICE]],3,)</f>
        <v>4975</v>
      </c>
      <c r="M489" s="32" t="str">
        <f>VLOOKUP(MAIN_TABLE[[#This Row],[Product Code]],Prod_Master[[#All],[Product Code]:[PRICE]],2,)</f>
        <v>Soap</v>
      </c>
      <c r="N489" s="32" t="str">
        <f>IF(ISBLANK(MAIN_TABLE[[#This Row],[GST Number]]),"No GST Number Available",VLOOKUP(LEFT(MAIN_TABLE[[#This Row],[GST Number]],2)*1,Table1[],2,))</f>
        <v>SIKKIM</v>
      </c>
      <c r="O489" s="32">
        <f>IF(MAIN_TABLE[[#This Row],[Supplier State]]=MAIN_TABLE[[#This Row],[Destination State Name]],0,MAIN_TABLE[[#This Row],[Taxable Value]]*MAIN_TABLE[[#This Row],[GST Rate]])</f>
        <v>22008.965999999997</v>
      </c>
      <c r="P489" s="32">
        <f>IF(MAIN_TABLE[[#This Row],[Supplier State]]&lt;&gt;MAIN_TABLE[[#This Row],[Destination State Name]],0,(MAIN_TABLE[[#This Row],[Taxable Value]]*MAIN_TABLE[[#This Row],[GST Rate]])/2)</f>
        <v>0</v>
      </c>
      <c r="Q489" s="32">
        <f>IF(MAIN_TABLE[[#This Row],[Supplier State]]&lt;&gt;MAIN_TABLE[[#This Row],[Destination State Name]],0,(MAIN_TABLE[[#This Row],[Taxable Value]]*MAIN_TABLE[[#This Row],[GST Rate]])/2)</f>
        <v>0</v>
      </c>
      <c r="R489" s="33">
        <f>SUM(MAIN_TABLE[[#This Row],[IGST]:[SGST]])</f>
        <v>22008.965999999997</v>
      </c>
      <c r="S48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89" s="32" t="str">
        <f>IFERROR(VLOOKUP(MAIN_TABLE[[#This Row],[GST Number]],Backend!L:M,2,),"")</f>
        <v>S.ADITYA IMPEX PRIVATE LIMITED</v>
      </c>
    </row>
    <row r="490" spans="1:20" x14ac:dyDescent="0.3">
      <c r="A490" s="18" t="s">
        <v>8</v>
      </c>
      <c r="B490" s="1" t="s">
        <v>72</v>
      </c>
      <c r="C490" s="2">
        <v>1210</v>
      </c>
      <c r="D490" s="3">
        <v>44051</v>
      </c>
      <c r="E490" s="4" t="s">
        <v>10</v>
      </c>
      <c r="F490" s="1">
        <v>2574</v>
      </c>
      <c r="G490" s="5">
        <v>128.70000000000002</v>
      </c>
      <c r="H490" s="29">
        <f>VLOOKUP(MAIN_TABLE[[#This Row],[Product Code]],Prod_Master[[#All],[Product Code]:[PRICE]],4,)</f>
        <v>0.12</v>
      </c>
      <c r="I490" s="30">
        <f>VLOOKUP(MAIN_TABLE[[#This Row],[Product Code]],Prod_Master[[#All],[Product Code]:[PRICE]],5,)</f>
        <v>120</v>
      </c>
      <c r="J490" s="30">
        <f t="shared" si="9"/>
        <v>308880</v>
      </c>
      <c r="K490" s="30">
        <f>MAIN_TABLE[[#This Row],[Sales (Before Tax)]]-MAIN_TABLE[[#This Row],[Discount]]</f>
        <v>308751.3</v>
      </c>
      <c r="L490" s="31">
        <f>VLOOKUP(MAIN_TABLE[[#This Row],[Product Code]],Prod_Master[[#All],[Product Code]:[PRICE]],3,)</f>
        <v>5524</v>
      </c>
      <c r="M490" s="32" t="str">
        <f>VLOOKUP(MAIN_TABLE[[#This Row],[Product Code]],Prod_Master[[#All],[Product Code]:[PRICE]],2,)</f>
        <v>Juice</v>
      </c>
      <c r="N490" s="32" t="str">
        <f>IF(ISBLANK(MAIN_TABLE[[#This Row],[GST Number]]),"No GST Number Available",VLOOKUP(LEFT(MAIN_TABLE[[#This Row],[GST Number]],2)*1,Table1[],2,))</f>
        <v>WEST BENGAL</v>
      </c>
      <c r="O490" s="32">
        <f>IF(MAIN_TABLE[[#This Row],[Supplier State]]=MAIN_TABLE[[#This Row],[Destination State Name]],0,MAIN_TABLE[[#This Row],[Taxable Value]]*MAIN_TABLE[[#This Row],[GST Rate]])</f>
        <v>37050.155999999995</v>
      </c>
      <c r="P490" s="32">
        <f>IF(MAIN_TABLE[[#This Row],[Supplier State]]&lt;&gt;MAIN_TABLE[[#This Row],[Destination State Name]],0,(MAIN_TABLE[[#This Row],[Taxable Value]]*MAIN_TABLE[[#This Row],[GST Rate]])/2)</f>
        <v>0</v>
      </c>
      <c r="Q490" s="32">
        <f>IF(MAIN_TABLE[[#This Row],[Supplier State]]&lt;&gt;MAIN_TABLE[[#This Row],[Destination State Name]],0,(MAIN_TABLE[[#This Row],[Taxable Value]]*MAIN_TABLE[[#This Row],[GST Rate]])/2)</f>
        <v>0</v>
      </c>
      <c r="R490" s="33">
        <f>SUM(MAIN_TABLE[[#This Row],[IGST]:[SGST]])</f>
        <v>37050.155999999995</v>
      </c>
      <c r="S49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90" s="32" t="str">
        <f>IFERROR(VLOOKUP(MAIN_TABLE[[#This Row],[GST Number]],Backend!L:M,2,),"")</f>
        <v>PHISTREAM CONSULTING PRIVATE LIMITED</v>
      </c>
    </row>
    <row r="491" spans="1:20" x14ac:dyDescent="0.3">
      <c r="A491" s="18" t="s">
        <v>8</v>
      </c>
      <c r="B491" s="1" t="s">
        <v>73</v>
      </c>
      <c r="C491" s="2">
        <v>1210</v>
      </c>
      <c r="D491" s="3">
        <v>44083</v>
      </c>
      <c r="E491" s="4" t="s">
        <v>10</v>
      </c>
      <c r="F491" s="1">
        <v>707</v>
      </c>
      <c r="G491" s="5">
        <v>35.35</v>
      </c>
      <c r="H491" s="29">
        <f>VLOOKUP(MAIN_TABLE[[#This Row],[Product Code]],Prod_Master[[#All],[Product Code]:[PRICE]],4,)</f>
        <v>0.12</v>
      </c>
      <c r="I491" s="30">
        <f>VLOOKUP(MAIN_TABLE[[#This Row],[Product Code]],Prod_Master[[#All],[Product Code]:[PRICE]],5,)</f>
        <v>120</v>
      </c>
      <c r="J491" s="30">
        <f t="shared" si="9"/>
        <v>84840</v>
      </c>
      <c r="K491" s="30">
        <f>MAIN_TABLE[[#This Row],[Sales (Before Tax)]]-MAIN_TABLE[[#This Row],[Discount]]</f>
        <v>84804.65</v>
      </c>
      <c r="L491" s="31">
        <f>VLOOKUP(MAIN_TABLE[[#This Row],[Product Code]],Prod_Master[[#All],[Product Code]:[PRICE]],3,)</f>
        <v>5524</v>
      </c>
      <c r="M491" s="32" t="str">
        <f>VLOOKUP(MAIN_TABLE[[#This Row],[Product Code]],Prod_Master[[#All],[Product Code]:[PRICE]],2,)</f>
        <v>Juice</v>
      </c>
      <c r="N491" s="32" t="str">
        <f>IF(ISBLANK(MAIN_TABLE[[#This Row],[GST Number]]),"No GST Number Available",VLOOKUP(LEFT(MAIN_TABLE[[#This Row],[GST Number]],2)*1,Table1[],2,))</f>
        <v>BIHAR</v>
      </c>
      <c r="O491" s="32">
        <f>IF(MAIN_TABLE[[#This Row],[Supplier State]]=MAIN_TABLE[[#This Row],[Destination State Name]],0,MAIN_TABLE[[#This Row],[Taxable Value]]*MAIN_TABLE[[#This Row],[GST Rate]])</f>
        <v>0</v>
      </c>
      <c r="P491" s="32">
        <f>IF(MAIN_TABLE[[#This Row],[Supplier State]]&lt;&gt;MAIN_TABLE[[#This Row],[Destination State Name]],0,(MAIN_TABLE[[#This Row],[Taxable Value]]*MAIN_TABLE[[#This Row],[GST Rate]])/2)</f>
        <v>5088.2789999999995</v>
      </c>
      <c r="Q491" s="32">
        <f>IF(MAIN_TABLE[[#This Row],[Supplier State]]&lt;&gt;MAIN_TABLE[[#This Row],[Destination State Name]],0,(MAIN_TABLE[[#This Row],[Taxable Value]]*MAIN_TABLE[[#This Row],[GST Rate]])/2)</f>
        <v>5088.2789999999995</v>
      </c>
      <c r="R491" s="33">
        <f>SUM(MAIN_TABLE[[#This Row],[IGST]:[SGST]])</f>
        <v>10176.557999999999</v>
      </c>
      <c r="S49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91" s="32" t="str">
        <f>IFERROR(VLOOKUP(MAIN_TABLE[[#This Row],[GST Number]],Backend!L:M,2,),"")</f>
        <v>MAHARASHTRA SEAMLESS LTD</v>
      </c>
    </row>
    <row r="492" spans="1:20" x14ac:dyDescent="0.3">
      <c r="A492" s="18" t="s">
        <v>8</v>
      </c>
      <c r="B492" s="1" t="s">
        <v>74</v>
      </c>
      <c r="C492" s="2">
        <v>1210</v>
      </c>
      <c r="D492" s="3">
        <v>44177</v>
      </c>
      <c r="E492" s="4" t="s">
        <v>10</v>
      </c>
      <c r="F492" s="1">
        <v>2072</v>
      </c>
      <c r="G492" s="5">
        <v>103.60000000000001</v>
      </c>
      <c r="H492" s="29">
        <f>VLOOKUP(MAIN_TABLE[[#This Row],[Product Code]],Prod_Master[[#All],[Product Code]:[PRICE]],4,)</f>
        <v>0.12</v>
      </c>
      <c r="I492" s="30">
        <f>VLOOKUP(MAIN_TABLE[[#This Row],[Product Code]],Prod_Master[[#All],[Product Code]:[PRICE]],5,)</f>
        <v>120</v>
      </c>
      <c r="J492" s="30">
        <f t="shared" si="9"/>
        <v>248640</v>
      </c>
      <c r="K492" s="30">
        <f>MAIN_TABLE[[#This Row],[Sales (Before Tax)]]-MAIN_TABLE[[#This Row],[Discount]]</f>
        <v>248536.4</v>
      </c>
      <c r="L492" s="31">
        <f>VLOOKUP(MAIN_TABLE[[#This Row],[Product Code]],Prod_Master[[#All],[Product Code]:[PRICE]],3,)</f>
        <v>5524</v>
      </c>
      <c r="M492" s="32" t="str">
        <f>VLOOKUP(MAIN_TABLE[[#This Row],[Product Code]],Prod_Master[[#All],[Product Code]:[PRICE]],2,)</f>
        <v>Juice</v>
      </c>
      <c r="N492" s="32" t="str">
        <f>IF(ISBLANK(MAIN_TABLE[[#This Row],[GST Number]]),"No GST Number Available",VLOOKUP(LEFT(MAIN_TABLE[[#This Row],[GST Number]],2)*1,Table1[],2,))</f>
        <v>CHATTISGARH</v>
      </c>
      <c r="O492" s="32">
        <f>IF(MAIN_TABLE[[#This Row],[Supplier State]]=MAIN_TABLE[[#This Row],[Destination State Name]],0,MAIN_TABLE[[#This Row],[Taxable Value]]*MAIN_TABLE[[#This Row],[GST Rate]])</f>
        <v>29824.367999999999</v>
      </c>
      <c r="P492" s="32">
        <f>IF(MAIN_TABLE[[#This Row],[Supplier State]]&lt;&gt;MAIN_TABLE[[#This Row],[Destination State Name]],0,(MAIN_TABLE[[#This Row],[Taxable Value]]*MAIN_TABLE[[#This Row],[GST Rate]])/2)</f>
        <v>0</v>
      </c>
      <c r="Q492" s="32">
        <f>IF(MAIN_TABLE[[#This Row],[Supplier State]]&lt;&gt;MAIN_TABLE[[#This Row],[Destination State Name]],0,(MAIN_TABLE[[#This Row],[Taxable Value]]*MAIN_TABLE[[#This Row],[GST Rate]])/2)</f>
        <v>0</v>
      </c>
      <c r="R492" s="33">
        <f>SUM(MAIN_TABLE[[#This Row],[IGST]:[SGST]])</f>
        <v>29824.367999999999</v>
      </c>
      <c r="S49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92" s="32" t="str">
        <f>IFERROR(VLOOKUP(MAIN_TABLE[[#This Row],[GST Number]],Backend!L:M,2,),"")</f>
        <v>SCIENTIFIC ENTERPRISES</v>
      </c>
    </row>
    <row r="493" spans="1:20" x14ac:dyDescent="0.3">
      <c r="A493" s="18" t="s">
        <v>8</v>
      </c>
      <c r="B493" s="1" t="s">
        <v>75</v>
      </c>
      <c r="C493" s="2">
        <v>1008</v>
      </c>
      <c r="D493" s="3">
        <v>44177</v>
      </c>
      <c r="E493" s="4" t="s">
        <v>10</v>
      </c>
      <c r="F493" s="1">
        <v>853</v>
      </c>
      <c r="G493" s="5">
        <v>42.650000000000006</v>
      </c>
      <c r="H493" s="29">
        <f>VLOOKUP(MAIN_TABLE[[#This Row],[Product Code]],Prod_Master[[#All],[Product Code]:[PRICE]],4,)</f>
        <v>0.12</v>
      </c>
      <c r="I493" s="30">
        <f>VLOOKUP(MAIN_TABLE[[#This Row],[Product Code]],Prod_Master[[#All],[Product Code]:[PRICE]],5,)</f>
        <v>90</v>
      </c>
      <c r="J493" s="30">
        <f t="shared" si="9"/>
        <v>76770</v>
      </c>
      <c r="K493" s="30">
        <f>MAIN_TABLE[[#This Row],[Sales (Before Tax)]]-MAIN_TABLE[[#This Row],[Discount]]</f>
        <v>76727.350000000006</v>
      </c>
      <c r="L493" s="31">
        <f>VLOOKUP(MAIN_TABLE[[#This Row],[Product Code]],Prod_Master[[#All],[Product Code]:[PRICE]],3,)</f>
        <v>4975</v>
      </c>
      <c r="M493" s="32" t="str">
        <f>VLOOKUP(MAIN_TABLE[[#This Row],[Product Code]],Prod_Master[[#All],[Product Code]:[PRICE]],2,)</f>
        <v>Soap</v>
      </c>
      <c r="N493" s="32" t="str">
        <f>IF(ISBLANK(MAIN_TABLE[[#This Row],[GST Number]]),"No GST Number Available",VLOOKUP(LEFT(MAIN_TABLE[[#This Row],[GST Number]],2)*1,Table1[],2,))</f>
        <v>CHATTISGARH</v>
      </c>
      <c r="O493" s="32">
        <f>IF(MAIN_TABLE[[#This Row],[Supplier State]]=MAIN_TABLE[[#This Row],[Destination State Name]],0,MAIN_TABLE[[#This Row],[Taxable Value]]*MAIN_TABLE[[#This Row],[GST Rate]])</f>
        <v>9207.2820000000011</v>
      </c>
      <c r="P493" s="32">
        <f>IF(MAIN_TABLE[[#This Row],[Supplier State]]&lt;&gt;MAIN_TABLE[[#This Row],[Destination State Name]],0,(MAIN_TABLE[[#This Row],[Taxable Value]]*MAIN_TABLE[[#This Row],[GST Rate]])/2)</f>
        <v>0</v>
      </c>
      <c r="Q493" s="32">
        <f>IF(MAIN_TABLE[[#This Row],[Supplier State]]&lt;&gt;MAIN_TABLE[[#This Row],[Destination State Name]],0,(MAIN_TABLE[[#This Row],[Taxable Value]]*MAIN_TABLE[[#This Row],[GST Rate]])/2)</f>
        <v>0</v>
      </c>
      <c r="R493" s="33">
        <f>SUM(MAIN_TABLE[[#This Row],[IGST]:[SGST]])</f>
        <v>9207.2820000000011</v>
      </c>
      <c r="S49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93" s="32" t="str">
        <f>IFERROR(VLOOKUP(MAIN_TABLE[[#This Row],[GST Number]],Backend!L:M,2,),"")</f>
        <v>Progression India</v>
      </c>
    </row>
    <row r="494" spans="1:20" x14ac:dyDescent="0.3">
      <c r="A494" s="18" t="s">
        <v>8</v>
      </c>
      <c r="B494" s="1" t="s">
        <v>76</v>
      </c>
      <c r="C494" s="2">
        <v>1001</v>
      </c>
      <c r="D494" s="3">
        <v>44114</v>
      </c>
      <c r="E494" s="4" t="s">
        <v>10</v>
      </c>
      <c r="F494" s="1">
        <v>1198</v>
      </c>
      <c r="G494" s="5">
        <v>59.900000000000006</v>
      </c>
      <c r="H494" s="29">
        <f>VLOOKUP(MAIN_TABLE[[#This Row],[Product Code]],Prod_Master[[#All],[Product Code]:[PRICE]],4,)</f>
        <v>0.12</v>
      </c>
      <c r="I494" s="30">
        <f>VLOOKUP(MAIN_TABLE[[#This Row],[Product Code]],Prod_Master[[#All],[Product Code]:[PRICE]],5,)</f>
        <v>45</v>
      </c>
      <c r="J494" s="30">
        <f t="shared" si="9"/>
        <v>53910</v>
      </c>
      <c r="K494" s="30">
        <f>MAIN_TABLE[[#This Row],[Sales (Before Tax)]]-MAIN_TABLE[[#This Row],[Discount]]</f>
        <v>53850.1</v>
      </c>
      <c r="L494" s="31">
        <f>VLOOKUP(MAIN_TABLE[[#This Row],[Product Code]],Prod_Master[[#All],[Product Code]:[PRICE]],3,)</f>
        <v>5542</v>
      </c>
      <c r="M494" s="32" t="str">
        <f>VLOOKUP(MAIN_TABLE[[#This Row],[Product Code]],Prod_Master[[#All],[Product Code]:[PRICE]],2,)</f>
        <v>Oil</v>
      </c>
      <c r="N494" s="32" t="str">
        <f>IF(ISBLANK(MAIN_TABLE[[#This Row],[GST Number]]),"No GST Number Available",VLOOKUP(LEFT(MAIN_TABLE[[#This Row],[GST Number]],2)*1,Table1[],2,))</f>
        <v>NAGALAND</v>
      </c>
      <c r="O494" s="32">
        <f>IF(MAIN_TABLE[[#This Row],[Supplier State]]=MAIN_TABLE[[#This Row],[Destination State Name]],0,MAIN_TABLE[[#This Row],[Taxable Value]]*MAIN_TABLE[[#This Row],[GST Rate]])</f>
        <v>6462.0119999999997</v>
      </c>
      <c r="P494" s="32">
        <f>IF(MAIN_TABLE[[#This Row],[Supplier State]]&lt;&gt;MAIN_TABLE[[#This Row],[Destination State Name]],0,(MAIN_TABLE[[#This Row],[Taxable Value]]*MAIN_TABLE[[#This Row],[GST Rate]])/2)</f>
        <v>0</v>
      </c>
      <c r="Q494" s="32">
        <f>IF(MAIN_TABLE[[#This Row],[Supplier State]]&lt;&gt;MAIN_TABLE[[#This Row],[Destination State Name]],0,(MAIN_TABLE[[#This Row],[Taxable Value]]*MAIN_TABLE[[#This Row],[GST Rate]])/2)</f>
        <v>0</v>
      </c>
      <c r="R494" s="33">
        <f>SUM(MAIN_TABLE[[#This Row],[IGST]:[SGST]])</f>
        <v>6462.0119999999997</v>
      </c>
      <c r="S49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94" s="32" t="str">
        <f>IFERROR(VLOOKUP(MAIN_TABLE[[#This Row],[GST Number]],Backend!L:M,2,),"")</f>
        <v>Sonmez Makina India Private Limited</v>
      </c>
    </row>
    <row r="495" spans="1:20" x14ac:dyDescent="0.3">
      <c r="A495" s="18" t="s">
        <v>8</v>
      </c>
      <c r="B495" s="1" t="s">
        <v>243</v>
      </c>
      <c r="C495" s="2">
        <v>1210</v>
      </c>
      <c r="D495" s="3">
        <v>43925</v>
      </c>
      <c r="E495" s="4" t="s">
        <v>10</v>
      </c>
      <c r="F495" s="1">
        <v>2532</v>
      </c>
      <c r="G495" s="5">
        <v>126.60000000000001</v>
      </c>
      <c r="H495" s="29">
        <f>VLOOKUP(MAIN_TABLE[[#This Row],[Product Code]],Prod_Master[[#All],[Product Code]:[PRICE]],4,)</f>
        <v>0.12</v>
      </c>
      <c r="I495" s="30">
        <f>VLOOKUP(MAIN_TABLE[[#This Row],[Product Code]],Prod_Master[[#All],[Product Code]:[PRICE]],5,)</f>
        <v>120</v>
      </c>
      <c r="J495" s="30">
        <f t="shared" si="9"/>
        <v>303840</v>
      </c>
      <c r="K495" s="30">
        <f>MAIN_TABLE[[#This Row],[Sales (Before Tax)]]-MAIN_TABLE[[#This Row],[Discount]]</f>
        <v>303713.40000000002</v>
      </c>
      <c r="L495" s="31">
        <f>VLOOKUP(MAIN_TABLE[[#This Row],[Product Code]],Prod_Master[[#All],[Product Code]:[PRICE]],3,)</f>
        <v>5524</v>
      </c>
      <c r="M495" s="32" t="str">
        <f>VLOOKUP(MAIN_TABLE[[#This Row],[Product Code]],Prod_Master[[#All],[Product Code]:[PRICE]],2,)</f>
        <v>Juice</v>
      </c>
      <c r="N495" s="32" t="str">
        <f>IF(ISBLANK(MAIN_TABLE[[#This Row],[GST Number]]),"No GST Number Available",VLOOKUP(LEFT(MAIN_TABLE[[#This Row],[GST Number]],2)*1,Table1[],2,))</f>
        <v>DADRA AND NAGAR HAVELI AND DAMAN AND DIU (NEWLY MERGED UT)</v>
      </c>
      <c r="O495" s="32">
        <f>IF(MAIN_TABLE[[#This Row],[Supplier State]]=MAIN_TABLE[[#This Row],[Destination State Name]],0,MAIN_TABLE[[#This Row],[Taxable Value]]*MAIN_TABLE[[#This Row],[GST Rate]])</f>
        <v>36445.608</v>
      </c>
      <c r="P495" s="32">
        <f>IF(MAIN_TABLE[[#This Row],[Supplier State]]&lt;&gt;MAIN_TABLE[[#This Row],[Destination State Name]],0,(MAIN_TABLE[[#This Row],[Taxable Value]]*MAIN_TABLE[[#This Row],[GST Rate]])/2)</f>
        <v>0</v>
      </c>
      <c r="Q495" s="32">
        <f>IF(MAIN_TABLE[[#This Row],[Supplier State]]&lt;&gt;MAIN_TABLE[[#This Row],[Destination State Name]],0,(MAIN_TABLE[[#This Row],[Taxable Value]]*MAIN_TABLE[[#This Row],[GST Rate]])/2)</f>
        <v>0</v>
      </c>
      <c r="R495" s="33">
        <f>SUM(MAIN_TABLE[[#This Row],[IGST]:[SGST]])</f>
        <v>36445.608</v>
      </c>
      <c r="S49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95" s="32" t="str">
        <f>IFERROR(VLOOKUP(MAIN_TABLE[[#This Row],[GST Number]],Backend!L:M,2,),"")</f>
        <v>A K INFRAPROJECTS PRIVATE LIMITED</v>
      </c>
    </row>
    <row r="496" spans="1:20" x14ac:dyDescent="0.3">
      <c r="A496" s="18" t="s">
        <v>8</v>
      </c>
      <c r="B496" s="1" t="s">
        <v>77</v>
      </c>
      <c r="C496" s="2">
        <v>1210</v>
      </c>
      <c r="D496" s="3">
        <v>44114</v>
      </c>
      <c r="E496" s="4" t="s">
        <v>10</v>
      </c>
      <c r="F496" s="1">
        <v>1198</v>
      </c>
      <c r="G496" s="5">
        <v>59.900000000000006</v>
      </c>
      <c r="H496" s="29">
        <f>VLOOKUP(MAIN_TABLE[[#This Row],[Product Code]],Prod_Master[[#All],[Product Code]:[PRICE]],4,)</f>
        <v>0.12</v>
      </c>
      <c r="I496" s="30">
        <f>VLOOKUP(MAIN_TABLE[[#This Row],[Product Code]],Prod_Master[[#All],[Product Code]:[PRICE]],5,)</f>
        <v>120</v>
      </c>
      <c r="J496" s="30">
        <f t="shared" si="9"/>
        <v>143760</v>
      </c>
      <c r="K496" s="30">
        <f>MAIN_TABLE[[#This Row],[Sales (Before Tax)]]-MAIN_TABLE[[#This Row],[Discount]]</f>
        <v>143700.1</v>
      </c>
      <c r="L496" s="31">
        <f>VLOOKUP(MAIN_TABLE[[#This Row],[Product Code]],Prod_Master[[#All],[Product Code]:[PRICE]],3,)</f>
        <v>5524</v>
      </c>
      <c r="M496" s="32" t="str">
        <f>VLOOKUP(MAIN_TABLE[[#This Row],[Product Code]],Prod_Master[[#All],[Product Code]:[PRICE]],2,)</f>
        <v>Juice</v>
      </c>
      <c r="N496" s="32" t="str">
        <f>IF(ISBLANK(MAIN_TABLE[[#This Row],[GST Number]]),"No GST Number Available",VLOOKUP(LEFT(MAIN_TABLE[[#This Row],[GST Number]],2)*1,Table1[],2,))</f>
        <v>DADRA AND NAGAR HAVELI AND DAMAN AND DIU (NEWLY MERGED UT)</v>
      </c>
      <c r="O496" s="32">
        <f>IF(MAIN_TABLE[[#This Row],[Supplier State]]=MAIN_TABLE[[#This Row],[Destination State Name]],0,MAIN_TABLE[[#This Row],[Taxable Value]]*MAIN_TABLE[[#This Row],[GST Rate]])</f>
        <v>17244.011999999999</v>
      </c>
      <c r="P496" s="32">
        <f>IF(MAIN_TABLE[[#This Row],[Supplier State]]&lt;&gt;MAIN_TABLE[[#This Row],[Destination State Name]],0,(MAIN_TABLE[[#This Row],[Taxable Value]]*MAIN_TABLE[[#This Row],[GST Rate]])/2)</f>
        <v>0</v>
      </c>
      <c r="Q496" s="32">
        <f>IF(MAIN_TABLE[[#This Row],[Supplier State]]&lt;&gt;MAIN_TABLE[[#This Row],[Destination State Name]],0,(MAIN_TABLE[[#This Row],[Taxable Value]]*MAIN_TABLE[[#This Row],[GST Rate]])/2)</f>
        <v>0</v>
      </c>
      <c r="R496" s="33">
        <f>SUM(MAIN_TABLE[[#This Row],[IGST]:[SGST]])</f>
        <v>17244.011999999999</v>
      </c>
      <c r="S49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96" s="32" t="str">
        <f>IFERROR(VLOOKUP(MAIN_TABLE[[#This Row],[GST Number]],Backend!L:M,2,),"")</f>
        <v>M/S SUSHIL  ELECTRICALS</v>
      </c>
    </row>
    <row r="497" spans="1:20" x14ac:dyDescent="0.3">
      <c r="A497" s="18" t="s">
        <v>8</v>
      </c>
      <c r="B497" s="1" t="s">
        <v>244</v>
      </c>
      <c r="C497" s="2">
        <v>1210</v>
      </c>
      <c r="D497" s="3">
        <v>43831</v>
      </c>
      <c r="E497" s="4" t="s">
        <v>10</v>
      </c>
      <c r="F497" s="1">
        <v>384</v>
      </c>
      <c r="G497" s="5">
        <v>19.200000000000003</v>
      </c>
      <c r="H497" s="29">
        <f>VLOOKUP(MAIN_TABLE[[#This Row],[Product Code]],Prod_Master[[#All],[Product Code]:[PRICE]],4,)</f>
        <v>0.12</v>
      </c>
      <c r="I497" s="30">
        <f>VLOOKUP(MAIN_TABLE[[#This Row],[Product Code]],Prod_Master[[#All],[Product Code]:[PRICE]],5,)</f>
        <v>120</v>
      </c>
      <c r="J497" s="30">
        <f t="shared" si="9"/>
        <v>46080</v>
      </c>
      <c r="K497" s="30">
        <f>MAIN_TABLE[[#This Row],[Sales (Before Tax)]]-MAIN_TABLE[[#This Row],[Discount]]</f>
        <v>46060.800000000003</v>
      </c>
      <c r="L497" s="31">
        <f>VLOOKUP(MAIN_TABLE[[#This Row],[Product Code]],Prod_Master[[#All],[Product Code]:[PRICE]],3,)</f>
        <v>5524</v>
      </c>
      <c r="M497" s="32" t="str">
        <f>VLOOKUP(MAIN_TABLE[[#This Row],[Product Code]],Prod_Master[[#All],[Product Code]:[PRICE]],2,)</f>
        <v>Juice</v>
      </c>
      <c r="N497" s="32" t="str">
        <f>IF(ISBLANK(MAIN_TABLE[[#This Row],[GST Number]]),"No GST Number Available",VLOOKUP(LEFT(MAIN_TABLE[[#This Row],[GST Number]],2)*1,Table1[],2,))</f>
        <v>DADRA AND NAGAR HAVELI AND DAMAN AND DIU (NEWLY MERGED UT)</v>
      </c>
      <c r="O497" s="32">
        <f>IF(MAIN_TABLE[[#This Row],[Supplier State]]=MAIN_TABLE[[#This Row],[Destination State Name]],0,MAIN_TABLE[[#This Row],[Taxable Value]]*MAIN_TABLE[[#This Row],[GST Rate]])</f>
        <v>5527.2960000000003</v>
      </c>
      <c r="P497" s="32">
        <f>IF(MAIN_TABLE[[#This Row],[Supplier State]]&lt;&gt;MAIN_TABLE[[#This Row],[Destination State Name]],0,(MAIN_TABLE[[#This Row],[Taxable Value]]*MAIN_TABLE[[#This Row],[GST Rate]])/2)</f>
        <v>0</v>
      </c>
      <c r="Q497" s="32">
        <f>IF(MAIN_TABLE[[#This Row],[Supplier State]]&lt;&gt;MAIN_TABLE[[#This Row],[Destination State Name]],0,(MAIN_TABLE[[#This Row],[Taxable Value]]*MAIN_TABLE[[#This Row],[GST Rate]])/2)</f>
        <v>0</v>
      </c>
      <c r="R497" s="33">
        <f>SUM(MAIN_TABLE[[#This Row],[IGST]:[SGST]])</f>
        <v>5527.2960000000003</v>
      </c>
      <c r="S49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97" s="32" t="str">
        <f>IFERROR(VLOOKUP(MAIN_TABLE[[#This Row],[GST Number]],Backend!L:M,2,),"")</f>
        <v>M/S INFINITI RETAIL LIMITED (CROMA)</v>
      </c>
    </row>
    <row r="498" spans="1:20" x14ac:dyDescent="0.3">
      <c r="A498" s="18" t="s">
        <v>8</v>
      </c>
      <c r="B498" s="1" t="s">
        <v>78</v>
      </c>
      <c r="C498" s="2">
        <v>1008</v>
      </c>
      <c r="D498" s="3">
        <v>44114</v>
      </c>
      <c r="E498" s="4" t="s">
        <v>10</v>
      </c>
      <c r="F498" s="1">
        <v>472</v>
      </c>
      <c r="G498" s="5">
        <v>23.6</v>
      </c>
      <c r="H498" s="29">
        <f>VLOOKUP(MAIN_TABLE[[#This Row],[Product Code]],Prod_Master[[#All],[Product Code]:[PRICE]],4,)</f>
        <v>0.12</v>
      </c>
      <c r="I498" s="30">
        <f>VLOOKUP(MAIN_TABLE[[#This Row],[Product Code]],Prod_Master[[#All],[Product Code]:[PRICE]],5,)</f>
        <v>90</v>
      </c>
      <c r="J498" s="30">
        <f t="shared" si="9"/>
        <v>42480</v>
      </c>
      <c r="K498" s="30">
        <f>MAIN_TABLE[[#This Row],[Sales (Before Tax)]]-MAIN_TABLE[[#This Row],[Discount]]</f>
        <v>42456.4</v>
      </c>
      <c r="L498" s="31">
        <f>VLOOKUP(MAIN_TABLE[[#This Row],[Product Code]],Prod_Master[[#All],[Product Code]:[PRICE]],3,)</f>
        <v>4975</v>
      </c>
      <c r="M498" s="32" t="str">
        <f>VLOOKUP(MAIN_TABLE[[#This Row],[Product Code]],Prod_Master[[#All],[Product Code]:[PRICE]],2,)</f>
        <v>Soap</v>
      </c>
      <c r="N498" s="32" t="str">
        <f>IF(ISBLANK(MAIN_TABLE[[#This Row],[GST Number]]),"No GST Number Available",VLOOKUP(LEFT(MAIN_TABLE[[#This Row],[GST Number]],2)*1,Table1[],2,))</f>
        <v>MADHYA PRADESH</v>
      </c>
      <c r="O498" s="32">
        <f>IF(MAIN_TABLE[[#This Row],[Supplier State]]=MAIN_TABLE[[#This Row],[Destination State Name]],0,MAIN_TABLE[[#This Row],[Taxable Value]]*MAIN_TABLE[[#This Row],[GST Rate]])</f>
        <v>5094.768</v>
      </c>
      <c r="P498" s="32">
        <f>IF(MAIN_TABLE[[#This Row],[Supplier State]]&lt;&gt;MAIN_TABLE[[#This Row],[Destination State Name]],0,(MAIN_TABLE[[#This Row],[Taxable Value]]*MAIN_TABLE[[#This Row],[GST Rate]])/2)</f>
        <v>0</v>
      </c>
      <c r="Q498" s="32">
        <f>IF(MAIN_TABLE[[#This Row],[Supplier State]]&lt;&gt;MAIN_TABLE[[#This Row],[Destination State Name]],0,(MAIN_TABLE[[#This Row],[Taxable Value]]*MAIN_TABLE[[#This Row],[GST Rate]])/2)</f>
        <v>0</v>
      </c>
      <c r="R498" s="33">
        <f>SUM(MAIN_TABLE[[#This Row],[IGST]:[SGST]])</f>
        <v>5094.768</v>
      </c>
      <c r="S49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98" s="32" t="str">
        <f>IFERROR(VLOOKUP(MAIN_TABLE[[#This Row],[GST Number]],Backend!L:M,2,),"")</f>
        <v>TOP TEN ENTERPRISE</v>
      </c>
    </row>
    <row r="499" spans="1:20" x14ac:dyDescent="0.3">
      <c r="A499" s="18" t="s">
        <v>8</v>
      </c>
      <c r="B499" s="1" t="s">
        <v>245</v>
      </c>
      <c r="C499" s="2">
        <v>1210</v>
      </c>
      <c r="D499" s="3">
        <v>43893</v>
      </c>
      <c r="E499" s="4" t="s">
        <v>10</v>
      </c>
      <c r="F499" s="1">
        <v>1579</v>
      </c>
      <c r="G499" s="5">
        <v>78.95</v>
      </c>
      <c r="H499" s="29">
        <f>VLOOKUP(MAIN_TABLE[[#This Row],[Product Code]],Prod_Master[[#All],[Product Code]:[PRICE]],4,)</f>
        <v>0.12</v>
      </c>
      <c r="I499" s="30">
        <f>VLOOKUP(MAIN_TABLE[[#This Row],[Product Code]],Prod_Master[[#All],[Product Code]:[PRICE]],5,)</f>
        <v>120</v>
      </c>
      <c r="J499" s="30">
        <f t="shared" si="9"/>
        <v>189480</v>
      </c>
      <c r="K499" s="30">
        <f>MAIN_TABLE[[#This Row],[Sales (Before Tax)]]-MAIN_TABLE[[#This Row],[Discount]]</f>
        <v>189401.05</v>
      </c>
      <c r="L499" s="31">
        <f>VLOOKUP(MAIN_TABLE[[#This Row],[Product Code]],Prod_Master[[#All],[Product Code]:[PRICE]],3,)</f>
        <v>5524</v>
      </c>
      <c r="M499" s="32" t="str">
        <f>VLOOKUP(MAIN_TABLE[[#This Row],[Product Code]],Prod_Master[[#All],[Product Code]:[PRICE]],2,)</f>
        <v>Juice</v>
      </c>
      <c r="N499" s="32" t="str">
        <f>IF(ISBLANK(MAIN_TABLE[[#This Row],[GST Number]]),"No GST Number Available",VLOOKUP(LEFT(MAIN_TABLE[[#This Row],[GST Number]],2)*1,Table1[],2,))</f>
        <v>DADRA AND NAGAR HAVELI AND DAMAN AND DIU (NEWLY MERGED UT)</v>
      </c>
      <c r="O499" s="32">
        <f>IF(MAIN_TABLE[[#This Row],[Supplier State]]=MAIN_TABLE[[#This Row],[Destination State Name]],0,MAIN_TABLE[[#This Row],[Taxable Value]]*MAIN_TABLE[[#This Row],[GST Rate]])</f>
        <v>22728.125999999997</v>
      </c>
      <c r="P499" s="32">
        <f>IF(MAIN_TABLE[[#This Row],[Supplier State]]&lt;&gt;MAIN_TABLE[[#This Row],[Destination State Name]],0,(MAIN_TABLE[[#This Row],[Taxable Value]]*MAIN_TABLE[[#This Row],[GST Rate]])/2)</f>
        <v>0</v>
      </c>
      <c r="Q499" s="32">
        <f>IF(MAIN_TABLE[[#This Row],[Supplier State]]&lt;&gt;MAIN_TABLE[[#This Row],[Destination State Name]],0,(MAIN_TABLE[[#This Row],[Taxable Value]]*MAIN_TABLE[[#This Row],[GST Rate]])/2)</f>
        <v>0</v>
      </c>
      <c r="R499" s="33">
        <f>SUM(MAIN_TABLE[[#This Row],[IGST]:[SGST]])</f>
        <v>22728.125999999997</v>
      </c>
      <c r="S49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499" s="32" t="str">
        <f>IFERROR(VLOOKUP(MAIN_TABLE[[#This Row],[GST Number]],Backend!L:M,2,),"")</f>
        <v>AVRO INDIA LIMITED</v>
      </c>
    </row>
    <row r="500" spans="1:20" x14ac:dyDescent="0.3">
      <c r="A500" s="18" t="s">
        <v>8</v>
      </c>
      <c r="B500" s="1" t="s">
        <v>79</v>
      </c>
      <c r="C500" s="2">
        <v>1008</v>
      </c>
      <c r="D500" s="3">
        <v>44083</v>
      </c>
      <c r="E500" s="4" t="s">
        <v>10</v>
      </c>
      <c r="F500" s="1">
        <v>1005</v>
      </c>
      <c r="G500" s="5">
        <v>50.25</v>
      </c>
      <c r="H500" s="29">
        <f>VLOOKUP(MAIN_TABLE[[#This Row],[Product Code]],Prod_Master[[#All],[Product Code]:[PRICE]],4,)</f>
        <v>0.12</v>
      </c>
      <c r="I500" s="30">
        <f>VLOOKUP(MAIN_TABLE[[#This Row],[Product Code]],Prod_Master[[#All],[Product Code]:[PRICE]],5,)</f>
        <v>90</v>
      </c>
      <c r="J500" s="30">
        <f t="shared" si="9"/>
        <v>90450</v>
      </c>
      <c r="K500" s="30">
        <f>MAIN_TABLE[[#This Row],[Sales (Before Tax)]]-MAIN_TABLE[[#This Row],[Discount]]</f>
        <v>90399.75</v>
      </c>
      <c r="L500" s="31">
        <f>VLOOKUP(MAIN_TABLE[[#This Row],[Product Code]],Prod_Master[[#All],[Product Code]:[PRICE]],3,)</f>
        <v>4975</v>
      </c>
      <c r="M500" s="32" t="str">
        <f>VLOOKUP(MAIN_TABLE[[#This Row],[Product Code]],Prod_Master[[#All],[Product Code]:[PRICE]],2,)</f>
        <v>Soap</v>
      </c>
      <c r="N500" s="32" t="str">
        <f>IF(ISBLANK(MAIN_TABLE[[#This Row],[GST Number]]),"No GST Number Available",VLOOKUP(LEFT(MAIN_TABLE[[#This Row],[GST Number]],2)*1,Table1[],2,))</f>
        <v>MEGHLAYA</v>
      </c>
      <c r="O500" s="32">
        <f>IF(MAIN_TABLE[[#This Row],[Supplier State]]=MAIN_TABLE[[#This Row],[Destination State Name]],0,MAIN_TABLE[[#This Row],[Taxable Value]]*MAIN_TABLE[[#This Row],[GST Rate]])</f>
        <v>10847.97</v>
      </c>
      <c r="P500" s="32">
        <f>IF(MAIN_TABLE[[#This Row],[Supplier State]]&lt;&gt;MAIN_TABLE[[#This Row],[Destination State Name]],0,(MAIN_TABLE[[#This Row],[Taxable Value]]*MAIN_TABLE[[#This Row],[GST Rate]])/2)</f>
        <v>0</v>
      </c>
      <c r="Q500" s="32">
        <f>IF(MAIN_TABLE[[#This Row],[Supplier State]]&lt;&gt;MAIN_TABLE[[#This Row],[Destination State Name]],0,(MAIN_TABLE[[#This Row],[Taxable Value]]*MAIN_TABLE[[#This Row],[GST Rate]])/2)</f>
        <v>0</v>
      </c>
      <c r="R500" s="33">
        <f>SUM(MAIN_TABLE[[#This Row],[IGST]:[SGST]])</f>
        <v>10847.97</v>
      </c>
      <c r="S50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00" s="32" t="str">
        <f>IFERROR(VLOOKUP(MAIN_TABLE[[#This Row],[GST Number]],Backend!L:M,2,),"")</f>
        <v>Swastik Home decor</v>
      </c>
    </row>
    <row r="501" spans="1:20" x14ac:dyDescent="0.3">
      <c r="A501" s="18" t="s">
        <v>8</v>
      </c>
      <c r="B501" s="1" t="s">
        <v>80</v>
      </c>
      <c r="C501" s="2">
        <v>1210</v>
      </c>
      <c r="D501" s="3">
        <v>44019</v>
      </c>
      <c r="E501" s="4" t="s">
        <v>10</v>
      </c>
      <c r="F501" s="1">
        <v>3199.5</v>
      </c>
      <c r="G501" s="5">
        <v>159.97500000000002</v>
      </c>
      <c r="H501" s="29">
        <f>VLOOKUP(MAIN_TABLE[[#This Row],[Product Code]],Prod_Master[[#All],[Product Code]:[PRICE]],4,)</f>
        <v>0.12</v>
      </c>
      <c r="I501" s="30">
        <f>VLOOKUP(MAIN_TABLE[[#This Row],[Product Code]],Prod_Master[[#All],[Product Code]:[PRICE]],5,)</f>
        <v>120</v>
      </c>
      <c r="J501" s="30">
        <f t="shared" si="9"/>
        <v>383940</v>
      </c>
      <c r="K501" s="30">
        <f>MAIN_TABLE[[#This Row],[Sales (Before Tax)]]-MAIN_TABLE[[#This Row],[Discount]]</f>
        <v>383780.02500000002</v>
      </c>
      <c r="L501" s="31">
        <f>VLOOKUP(MAIN_TABLE[[#This Row],[Product Code]],Prod_Master[[#All],[Product Code]:[PRICE]],3,)</f>
        <v>5524</v>
      </c>
      <c r="M501" s="32" t="str">
        <f>VLOOKUP(MAIN_TABLE[[#This Row],[Product Code]],Prod_Master[[#All],[Product Code]:[PRICE]],2,)</f>
        <v>Juice</v>
      </c>
      <c r="N501" s="32" t="str">
        <f>IF(ISBLANK(MAIN_TABLE[[#This Row],[GST Number]]),"No GST Number Available",VLOOKUP(LEFT(MAIN_TABLE[[#This Row],[GST Number]],2)*1,Table1[],2,))</f>
        <v>TRIPURA</v>
      </c>
      <c r="O501" s="32">
        <f>IF(MAIN_TABLE[[#This Row],[Supplier State]]=MAIN_TABLE[[#This Row],[Destination State Name]],0,MAIN_TABLE[[#This Row],[Taxable Value]]*MAIN_TABLE[[#This Row],[GST Rate]])</f>
        <v>46053.603000000003</v>
      </c>
      <c r="P501" s="32">
        <f>IF(MAIN_TABLE[[#This Row],[Supplier State]]&lt;&gt;MAIN_TABLE[[#This Row],[Destination State Name]],0,(MAIN_TABLE[[#This Row],[Taxable Value]]*MAIN_TABLE[[#This Row],[GST Rate]])/2)</f>
        <v>0</v>
      </c>
      <c r="Q501" s="32">
        <f>IF(MAIN_TABLE[[#This Row],[Supplier State]]&lt;&gt;MAIN_TABLE[[#This Row],[Destination State Name]],0,(MAIN_TABLE[[#This Row],[Taxable Value]]*MAIN_TABLE[[#This Row],[GST Rate]])/2)</f>
        <v>0</v>
      </c>
      <c r="R501" s="33">
        <f>SUM(MAIN_TABLE[[#This Row],[IGST]:[SGST]])</f>
        <v>46053.603000000003</v>
      </c>
      <c r="S50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01" s="32" t="str">
        <f>IFERROR(VLOOKUP(MAIN_TABLE[[#This Row],[GST Number]],Backend!L:M,2,),"")</f>
        <v>CHOTE LAL SINGH</v>
      </c>
    </row>
    <row r="502" spans="1:20" x14ac:dyDescent="0.3">
      <c r="A502" s="18" t="s">
        <v>8</v>
      </c>
      <c r="B502" s="1" t="s">
        <v>81</v>
      </c>
      <c r="C502" s="2">
        <v>1210</v>
      </c>
      <c r="D502" s="3">
        <v>44114</v>
      </c>
      <c r="E502" s="4" t="s">
        <v>10</v>
      </c>
      <c r="F502" s="1">
        <v>472</v>
      </c>
      <c r="G502" s="5">
        <v>23.6</v>
      </c>
      <c r="H502" s="29">
        <f>VLOOKUP(MAIN_TABLE[[#This Row],[Product Code]],Prod_Master[[#All],[Product Code]:[PRICE]],4,)</f>
        <v>0.12</v>
      </c>
      <c r="I502" s="30">
        <f>VLOOKUP(MAIN_TABLE[[#This Row],[Product Code]],Prod_Master[[#All],[Product Code]:[PRICE]],5,)</f>
        <v>120</v>
      </c>
      <c r="J502" s="30">
        <f t="shared" si="9"/>
        <v>56640</v>
      </c>
      <c r="K502" s="30">
        <f>MAIN_TABLE[[#This Row],[Sales (Before Tax)]]-MAIN_TABLE[[#This Row],[Discount]]</f>
        <v>56616.4</v>
      </c>
      <c r="L502" s="31">
        <f>VLOOKUP(MAIN_TABLE[[#This Row],[Product Code]],Prod_Master[[#All],[Product Code]:[PRICE]],3,)</f>
        <v>5524</v>
      </c>
      <c r="M502" s="32" t="str">
        <f>VLOOKUP(MAIN_TABLE[[#This Row],[Product Code]],Prod_Master[[#All],[Product Code]:[PRICE]],2,)</f>
        <v>Juice</v>
      </c>
      <c r="N502" s="32" t="str">
        <f>IF(ISBLANK(MAIN_TABLE[[#This Row],[GST Number]]),"No GST Number Available",VLOOKUP(LEFT(MAIN_TABLE[[#This Row],[GST Number]],2)*1,Table1[],2,))</f>
        <v>GUJARAT</v>
      </c>
      <c r="O502" s="32">
        <f>IF(MAIN_TABLE[[#This Row],[Supplier State]]=MAIN_TABLE[[#This Row],[Destination State Name]],0,MAIN_TABLE[[#This Row],[Taxable Value]]*MAIN_TABLE[[#This Row],[GST Rate]])</f>
        <v>6793.9679999999998</v>
      </c>
      <c r="P502" s="32">
        <f>IF(MAIN_TABLE[[#This Row],[Supplier State]]&lt;&gt;MAIN_TABLE[[#This Row],[Destination State Name]],0,(MAIN_TABLE[[#This Row],[Taxable Value]]*MAIN_TABLE[[#This Row],[GST Rate]])/2)</f>
        <v>0</v>
      </c>
      <c r="Q502" s="32">
        <f>IF(MAIN_TABLE[[#This Row],[Supplier State]]&lt;&gt;MAIN_TABLE[[#This Row],[Destination State Name]],0,(MAIN_TABLE[[#This Row],[Taxable Value]]*MAIN_TABLE[[#This Row],[GST Rate]])/2)</f>
        <v>0</v>
      </c>
      <c r="R502" s="33">
        <f>SUM(MAIN_TABLE[[#This Row],[IGST]:[SGST]])</f>
        <v>6793.9679999999998</v>
      </c>
      <c r="S50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02" s="32" t="str">
        <f>IFERROR(VLOOKUP(MAIN_TABLE[[#This Row],[GST Number]],Backend!L:M,2,),"")</f>
        <v>Craftel India</v>
      </c>
    </row>
    <row r="503" spans="1:20" x14ac:dyDescent="0.3">
      <c r="A503" s="18" t="s">
        <v>8</v>
      </c>
      <c r="B503" s="1" t="s">
        <v>82</v>
      </c>
      <c r="C503" s="2">
        <v>1310</v>
      </c>
      <c r="D503" s="3">
        <v>43863</v>
      </c>
      <c r="E503" s="4" t="s">
        <v>10</v>
      </c>
      <c r="F503" s="1">
        <v>1937</v>
      </c>
      <c r="G503" s="5">
        <v>96.850000000000009</v>
      </c>
      <c r="H503" s="29">
        <f>VLOOKUP(MAIN_TABLE[[#This Row],[Product Code]],Prod_Master[[#All],[Product Code]:[PRICE]],4,)</f>
        <v>0.12</v>
      </c>
      <c r="I503" s="30">
        <f>VLOOKUP(MAIN_TABLE[[#This Row],[Product Code]],Prod_Master[[#All],[Product Code]:[PRICE]],5,)</f>
        <v>140</v>
      </c>
      <c r="J503" s="30">
        <f t="shared" si="9"/>
        <v>271180</v>
      </c>
      <c r="K503" s="30">
        <f>MAIN_TABLE[[#This Row],[Sales (Before Tax)]]-MAIN_TABLE[[#This Row],[Discount]]</f>
        <v>271083.15000000002</v>
      </c>
      <c r="L503" s="31">
        <f>VLOOKUP(MAIN_TABLE[[#This Row],[Product Code]],Prod_Master[[#All],[Product Code]:[PRICE]],3,)</f>
        <v>5632</v>
      </c>
      <c r="M503" s="32" t="str">
        <f>VLOOKUP(MAIN_TABLE[[#This Row],[Product Code]],Prod_Master[[#All],[Product Code]:[PRICE]],2,)</f>
        <v>Shampoo</v>
      </c>
      <c r="N503" s="32" t="str">
        <f>IF(ISBLANK(MAIN_TABLE[[#This Row],[GST Number]]),"No GST Number Available",VLOOKUP(LEFT(MAIN_TABLE[[#This Row],[GST Number]],2)*1,Table1[],2,))</f>
        <v>DADRA AND NAGAR HAVELI AND DAMAN AND DIU (NEWLY MERGED UT)</v>
      </c>
      <c r="O503" s="32">
        <f>IF(MAIN_TABLE[[#This Row],[Supplier State]]=MAIN_TABLE[[#This Row],[Destination State Name]],0,MAIN_TABLE[[#This Row],[Taxable Value]]*MAIN_TABLE[[#This Row],[GST Rate]])</f>
        <v>32529.978000000003</v>
      </c>
      <c r="P503" s="32">
        <f>IF(MAIN_TABLE[[#This Row],[Supplier State]]&lt;&gt;MAIN_TABLE[[#This Row],[Destination State Name]],0,(MAIN_TABLE[[#This Row],[Taxable Value]]*MAIN_TABLE[[#This Row],[GST Rate]])/2)</f>
        <v>0</v>
      </c>
      <c r="Q503" s="32">
        <f>IF(MAIN_TABLE[[#This Row],[Supplier State]]&lt;&gt;MAIN_TABLE[[#This Row],[Destination State Name]],0,(MAIN_TABLE[[#This Row],[Taxable Value]]*MAIN_TABLE[[#This Row],[GST Rate]])/2)</f>
        <v>0</v>
      </c>
      <c r="R503" s="33">
        <f>SUM(MAIN_TABLE[[#This Row],[IGST]:[SGST]])</f>
        <v>32529.978000000003</v>
      </c>
      <c r="S50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03" s="32" t="str">
        <f>IFERROR(VLOOKUP(MAIN_TABLE[[#This Row],[GST Number]],Backend!L:M,2,),"")</f>
        <v>COMPUTER SHOPPE PRIVATE LIMITED</v>
      </c>
    </row>
    <row r="504" spans="1:20" x14ac:dyDescent="0.3">
      <c r="A504" s="18" t="s">
        <v>8</v>
      </c>
      <c r="B504" s="1" t="s">
        <v>83</v>
      </c>
      <c r="C504" s="2">
        <v>1310</v>
      </c>
      <c r="D504" s="3">
        <v>43893</v>
      </c>
      <c r="E504" s="4" t="s">
        <v>10</v>
      </c>
      <c r="F504" s="1">
        <v>792</v>
      </c>
      <c r="G504" s="5">
        <v>39.6</v>
      </c>
      <c r="H504" s="29">
        <f>VLOOKUP(MAIN_TABLE[[#This Row],[Product Code]],Prod_Master[[#All],[Product Code]:[PRICE]],4,)</f>
        <v>0.12</v>
      </c>
      <c r="I504" s="30">
        <f>VLOOKUP(MAIN_TABLE[[#This Row],[Product Code]],Prod_Master[[#All],[Product Code]:[PRICE]],5,)</f>
        <v>140</v>
      </c>
      <c r="J504" s="30">
        <f t="shared" si="9"/>
        <v>110880</v>
      </c>
      <c r="K504" s="30">
        <f>MAIN_TABLE[[#This Row],[Sales (Before Tax)]]-MAIN_TABLE[[#This Row],[Discount]]</f>
        <v>110840.4</v>
      </c>
      <c r="L504" s="31">
        <f>VLOOKUP(MAIN_TABLE[[#This Row],[Product Code]],Prod_Master[[#All],[Product Code]:[PRICE]],3,)</f>
        <v>5632</v>
      </c>
      <c r="M504" s="32" t="str">
        <f>VLOOKUP(MAIN_TABLE[[#This Row],[Product Code]],Prod_Master[[#All],[Product Code]:[PRICE]],2,)</f>
        <v>Shampoo</v>
      </c>
      <c r="N504" s="32" t="str">
        <f>IF(ISBLANK(MAIN_TABLE[[#This Row],[GST Number]]),"No GST Number Available",VLOOKUP(LEFT(MAIN_TABLE[[#This Row],[GST Number]],2)*1,Table1[],2,))</f>
        <v>ASSAM</v>
      </c>
      <c r="O504" s="32">
        <f>IF(MAIN_TABLE[[#This Row],[Supplier State]]=MAIN_TABLE[[#This Row],[Destination State Name]],0,MAIN_TABLE[[#This Row],[Taxable Value]]*MAIN_TABLE[[#This Row],[GST Rate]])</f>
        <v>13300.847999999998</v>
      </c>
      <c r="P504" s="32">
        <f>IF(MAIN_TABLE[[#This Row],[Supplier State]]&lt;&gt;MAIN_TABLE[[#This Row],[Destination State Name]],0,(MAIN_TABLE[[#This Row],[Taxable Value]]*MAIN_TABLE[[#This Row],[GST Rate]])/2)</f>
        <v>0</v>
      </c>
      <c r="Q504" s="32">
        <f>IF(MAIN_TABLE[[#This Row],[Supplier State]]&lt;&gt;MAIN_TABLE[[#This Row],[Destination State Name]],0,(MAIN_TABLE[[#This Row],[Taxable Value]]*MAIN_TABLE[[#This Row],[GST Rate]])/2)</f>
        <v>0</v>
      </c>
      <c r="R504" s="33">
        <f>SUM(MAIN_TABLE[[#This Row],[IGST]:[SGST]])</f>
        <v>13300.847999999998</v>
      </c>
      <c r="S50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04" s="32" t="str">
        <f>IFERROR(VLOOKUP(MAIN_TABLE[[#This Row],[GST Number]],Backend!L:M,2,),"")</f>
        <v>DEGREE 360 SOLUTIONS PVT LTD</v>
      </c>
    </row>
    <row r="505" spans="1:20" x14ac:dyDescent="0.3">
      <c r="A505" s="18" t="s">
        <v>8</v>
      </c>
      <c r="B505" s="1" t="s">
        <v>84</v>
      </c>
      <c r="C505" s="2">
        <v>1310</v>
      </c>
      <c r="D505" s="3">
        <v>44019</v>
      </c>
      <c r="E505" s="4" t="s">
        <v>10</v>
      </c>
      <c r="F505" s="1">
        <v>2811</v>
      </c>
      <c r="G505" s="5">
        <v>140.55000000000001</v>
      </c>
      <c r="H505" s="29">
        <f>VLOOKUP(MAIN_TABLE[[#This Row],[Product Code]],Prod_Master[[#All],[Product Code]:[PRICE]],4,)</f>
        <v>0.12</v>
      </c>
      <c r="I505" s="30">
        <f>VLOOKUP(MAIN_TABLE[[#This Row],[Product Code]],Prod_Master[[#All],[Product Code]:[PRICE]],5,)</f>
        <v>140</v>
      </c>
      <c r="J505" s="30">
        <f t="shared" si="9"/>
        <v>393540</v>
      </c>
      <c r="K505" s="30">
        <f>MAIN_TABLE[[#This Row],[Sales (Before Tax)]]-MAIN_TABLE[[#This Row],[Discount]]</f>
        <v>393399.45</v>
      </c>
      <c r="L505" s="31">
        <f>VLOOKUP(MAIN_TABLE[[#This Row],[Product Code]],Prod_Master[[#All],[Product Code]:[PRICE]],3,)</f>
        <v>5632</v>
      </c>
      <c r="M505" s="32" t="str">
        <f>VLOOKUP(MAIN_TABLE[[#This Row],[Product Code]],Prod_Master[[#All],[Product Code]:[PRICE]],2,)</f>
        <v>Shampoo</v>
      </c>
      <c r="N505" s="32" t="str">
        <f>IF(ISBLANK(MAIN_TABLE[[#This Row],[GST Number]]),"No GST Number Available",VLOOKUP(LEFT(MAIN_TABLE[[#This Row],[GST Number]],2)*1,Table1[],2,))</f>
        <v>MIZORAM</v>
      </c>
      <c r="O505" s="32">
        <f>IF(MAIN_TABLE[[#This Row],[Supplier State]]=MAIN_TABLE[[#This Row],[Destination State Name]],0,MAIN_TABLE[[#This Row],[Taxable Value]]*MAIN_TABLE[[#This Row],[GST Rate]])</f>
        <v>47207.934000000001</v>
      </c>
      <c r="P505" s="32">
        <f>IF(MAIN_TABLE[[#This Row],[Supplier State]]&lt;&gt;MAIN_TABLE[[#This Row],[Destination State Name]],0,(MAIN_TABLE[[#This Row],[Taxable Value]]*MAIN_TABLE[[#This Row],[GST Rate]])/2)</f>
        <v>0</v>
      </c>
      <c r="Q505" s="32">
        <f>IF(MAIN_TABLE[[#This Row],[Supplier State]]&lt;&gt;MAIN_TABLE[[#This Row],[Destination State Name]],0,(MAIN_TABLE[[#This Row],[Taxable Value]]*MAIN_TABLE[[#This Row],[GST Rate]])/2)</f>
        <v>0</v>
      </c>
      <c r="R505" s="33">
        <f>SUM(MAIN_TABLE[[#This Row],[IGST]:[SGST]])</f>
        <v>47207.934000000001</v>
      </c>
      <c r="S50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05" s="32" t="str">
        <f>IFERROR(VLOOKUP(MAIN_TABLE[[#This Row],[GST Number]],Backend!L:M,2,),"")</f>
        <v>FRIENDS N D T HOUSE</v>
      </c>
    </row>
    <row r="506" spans="1:20" x14ac:dyDescent="0.3">
      <c r="A506" s="18" t="s">
        <v>8</v>
      </c>
      <c r="B506" s="1" t="s">
        <v>85</v>
      </c>
      <c r="C506" s="2">
        <v>1008</v>
      </c>
      <c r="D506" s="3">
        <v>44114</v>
      </c>
      <c r="E506" s="4" t="s">
        <v>10</v>
      </c>
      <c r="F506" s="1">
        <v>2441</v>
      </c>
      <c r="G506" s="5">
        <v>122.05000000000001</v>
      </c>
      <c r="H506" s="29">
        <f>VLOOKUP(MAIN_TABLE[[#This Row],[Product Code]],Prod_Master[[#All],[Product Code]:[PRICE]],4,)</f>
        <v>0.12</v>
      </c>
      <c r="I506" s="30">
        <f>VLOOKUP(MAIN_TABLE[[#This Row],[Product Code]],Prod_Master[[#All],[Product Code]:[PRICE]],5,)</f>
        <v>90</v>
      </c>
      <c r="J506" s="30">
        <f t="shared" si="9"/>
        <v>219690</v>
      </c>
      <c r="K506" s="30">
        <f>MAIN_TABLE[[#This Row],[Sales (Before Tax)]]-MAIN_TABLE[[#This Row],[Discount]]</f>
        <v>219567.95</v>
      </c>
      <c r="L506" s="31">
        <f>VLOOKUP(MAIN_TABLE[[#This Row],[Product Code]],Prod_Master[[#All],[Product Code]:[PRICE]],3,)</f>
        <v>4975</v>
      </c>
      <c r="M506" s="32" t="str">
        <f>VLOOKUP(MAIN_TABLE[[#This Row],[Product Code]],Prod_Master[[#All],[Product Code]:[PRICE]],2,)</f>
        <v>Soap</v>
      </c>
      <c r="N506" s="32" t="str">
        <f>IF(ISBLANK(MAIN_TABLE[[#This Row],[GST Number]]),"No GST Number Available",VLOOKUP(LEFT(MAIN_TABLE[[#This Row],[GST Number]],2)*1,Table1[],2,))</f>
        <v>SIKKIM</v>
      </c>
      <c r="O506" s="32">
        <f>IF(MAIN_TABLE[[#This Row],[Supplier State]]=MAIN_TABLE[[#This Row],[Destination State Name]],0,MAIN_TABLE[[#This Row],[Taxable Value]]*MAIN_TABLE[[#This Row],[GST Rate]])</f>
        <v>26348.153999999999</v>
      </c>
      <c r="P506" s="32">
        <f>IF(MAIN_TABLE[[#This Row],[Supplier State]]&lt;&gt;MAIN_TABLE[[#This Row],[Destination State Name]],0,(MAIN_TABLE[[#This Row],[Taxable Value]]*MAIN_TABLE[[#This Row],[GST Rate]])/2)</f>
        <v>0</v>
      </c>
      <c r="Q506" s="32">
        <f>IF(MAIN_TABLE[[#This Row],[Supplier State]]&lt;&gt;MAIN_TABLE[[#This Row],[Destination State Name]],0,(MAIN_TABLE[[#This Row],[Taxable Value]]*MAIN_TABLE[[#This Row],[GST Rate]])/2)</f>
        <v>0</v>
      </c>
      <c r="R506" s="33">
        <f>SUM(MAIN_TABLE[[#This Row],[IGST]:[SGST]])</f>
        <v>26348.153999999999</v>
      </c>
      <c r="S50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06" s="32" t="str">
        <f>IFERROR(VLOOKUP(MAIN_TABLE[[#This Row],[GST Number]],Backend!L:M,2,),"")</f>
        <v>Health &amp; Happiness Private Limited</v>
      </c>
    </row>
    <row r="507" spans="1:20" x14ac:dyDescent="0.3">
      <c r="A507" s="18" t="s">
        <v>8</v>
      </c>
      <c r="B507" s="1" t="s">
        <v>86</v>
      </c>
      <c r="C507" s="2">
        <v>1001</v>
      </c>
      <c r="D507" s="3">
        <v>44146</v>
      </c>
      <c r="E507" s="4" t="s">
        <v>10</v>
      </c>
      <c r="F507" s="1">
        <v>1560</v>
      </c>
      <c r="G507" s="5">
        <v>78</v>
      </c>
      <c r="H507" s="29">
        <f>VLOOKUP(MAIN_TABLE[[#This Row],[Product Code]],Prod_Master[[#All],[Product Code]:[PRICE]],4,)</f>
        <v>0.12</v>
      </c>
      <c r="I507" s="30">
        <f>VLOOKUP(MAIN_TABLE[[#This Row],[Product Code]],Prod_Master[[#All],[Product Code]:[PRICE]],5,)</f>
        <v>45</v>
      </c>
      <c r="J507" s="30">
        <f t="shared" si="9"/>
        <v>70200</v>
      </c>
      <c r="K507" s="30">
        <f>MAIN_TABLE[[#This Row],[Sales (Before Tax)]]-MAIN_TABLE[[#This Row],[Discount]]</f>
        <v>70122</v>
      </c>
      <c r="L507" s="31">
        <f>VLOOKUP(MAIN_TABLE[[#This Row],[Product Code]],Prod_Master[[#All],[Product Code]:[PRICE]],3,)</f>
        <v>5542</v>
      </c>
      <c r="M507" s="32" t="str">
        <f>VLOOKUP(MAIN_TABLE[[#This Row],[Product Code]],Prod_Master[[#All],[Product Code]:[PRICE]],2,)</f>
        <v>Oil</v>
      </c>
      <c r="N507" s="32" t="str">
        <f>IF(ISBLANK(MAIN_TABLE[[#This Row],[GST Number]]),"No GST Number Available",VLOOKUP(LEFT(MAIN_TABLE[[#This Row],[GST Number]],2)*1,Table1[],2,))</f>
        <v>NAGALAND</v>
      </c>
      <c r="O507" s="32">
        <f>IF(MAIN_TABLE[[#This Row],[Supplier State]]=MAIN_TABLE[[#This Row],[Destination State Name]],0,MAIN_TABLE[[#This Row],[Taxable Value]]*MAIN_TABLE[[#This Row],[GST Rate]])</f>
        <v>8414.64</v>
      </c>
      <c r="P507" s="32">
        <f>IF(MAIN_TABLE[[#This Row],[Supplier State]]&lt;&gt;MAIN_TABLE[[#This Row],[Destination State Name]],0,(MAIN_TABLE[[#This Row],[Taxable Value]]*MAIN_TABLE[[#This Row],[GST Rate]])/2)</f>
        <v>0</v>
      </c>
      <c r="Q507" s="32">
        <f>IF(MAIN_TABLE[[#This Row],[Supplier State]]&lt;&gt;MAIN_TABLE[[#This Row],[Destination State Name]],0,(MAIN_TABLE[[#This Row],[Taxable Value]]*MAIN_TABLE[[#This Row],[GST Rate]])/2)</f>
        <v>0</v>
      </c>
      <c r="R507" s="33">
        <f>SUM(MAIN_TABLE[[#This Row],[IGST]:[SGST]])</f>
        <v>8414.64</v>
      </c>
      <c r="S50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07" s="32" t="str">
        <f>IFERROR(VLOOKUP(MAIN_TABLE[[#This Row],[GST Number]],Backend!L:M,2,),"")</f>
        <v>NEW ASHOKA BATTERIES</v>
      </c>
    </row>
    <row r="508" spans="1:20" x14ac:dyDescent="0.3">
      <c r="A508" s="18" t="s">
        <v>8</v>
      </c>
      <c r="B508" s="1" t="s">
        <v>87</v>
      </c>
      <c r="C508" s="2">
        <v>1008</v>
      </c>
      <c r="D508" s="3">
        <v>44146</v>
      </c>
      <c r="E508" s="4" t="s">
        <v>10</v>
      </c>
      <c r="F508" s="1">
        <v>2706</v>
      </c>
      <c r="G508" s="5">
        <v>135.30000000000001</v>
      </c>
      <c r="H508" s="29">
        <f>VLOOKUP(MAIN_TABLE[[#This Row],[Product Code]],Prod_Master[[#All],[Product Code]:[PRICE]],4,)</f>
        <v>0.12</v>
      </c>
      <c r="I508" s="30">
        <f>VLOOKUP(MAIN_TABLE[[#This Row],[Product Code]],Prod_Master[[#All],[Product Code]:[PRICE]],5,)</f>
        <v>90</v>
      </c>
      <c r="J508" s="30">
        <f t="shared" si="9"/>
        <v>243540</v>
      </c>
      <c r="K508" s="30">
        <f>MAIN_TABLE[[#This Row],[Sales (Before Tax)]]-MAIN_TABLE[[#This Row],[Discount]]</f>
        <v>243404.7</v>
      </c>
      <c r="L508" s="31">
        <f>VLOOKUP(MAIN_TABLE[[#This Row],[Product Code]],Prod_Master[[#All],[Product Code]:[PRICE]],3,)</f>
        <v>4975</v>
      </c>
      <c r="M508" s="32" t="str">
        <f>VLOOKUP(MAIN_TABLE[[#This Row],[Product Code]],Prod_Master[[#All],[Product Code]:[PRICE]],2,)</f>
        <v>Soap</v>
      </c>
      <c r="N508" s="32" t="str">
        <f>IF(ISBLANK(MAIN_TABLE[[#This Row],[GST Number]]),"No GST Number Available",VLOOKUP(LEFT(MAIN_TABLE[[#This Row],[GST Number]],2)*1,Table1[],2,))</f>
        <v>MIZORAM</v>
      </c>
      <c r="O508" s="32">
        <f>IF(MAIN_TABLE[[#This Row],[Supplier State]]=MAIN_TABLE[[#This Row],[Destination State Name]],0,MAIN_TABLE[[#This Row],[Taxable Value]]*MAIN_TABLE[[#This Row],[GST Rate]])</f>
        <v>29208.564000000002</v>
      </c>
      <c r="P508" s="32">
        <f>IF(MAIN_TABLE[[#This Row],[Supplier State]]&lt;&gt;MAIN_TABLE[[#This Row],[Destination State Name]],0,(MAIN_TABLE[[#This Row],[Taxable Value]]*MAIN_TABLE[[#This Row],[GST Rate]])/2)</f>
        <v>0</v>
      </c>
      <c r="Q508" s="32">
        <f>IF(MAIN_TABLE[[#This Row],[Supplier State]]&lt;&gt;MAIN_TABLE[[#This Row],[Destination State Name]],0,(MAIN_TABLE[[#This Row],[Taxable Value]]*MAIN_TABLE[[#This Row],[GST Rate]])/2)</f>
        <v>0</v>
      </c>
      <c r="R508" s="33">
        <f>SUM(MAIN_TABLE[[#This Row],[IGST]:[SGST]])</f>
        <v>29208.564000000002</v>
      </c>
      <c r="S50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08" s="32" t="str">
        <f>IFERROR(VLOOKUP(MAIN_TABLE[[#This Row],[GST Number]],Backend!L:M,2,),"")</f>
        <v>SREE LAXMI ENGINEERING</v>
      </c>
    </row>
    <row r="509" spans="1:20" x14ac:dyDescent="0.3">
      <c r="A509" s="18" t="s">
        <v>8</v>
      </c>
      <c r="B509" s="1" t="s">
        <v>246</v>
      </c>
      <c r="C509" s="2">
        <v>1310</v>
      </c>
      <c r="D509" s="3">
        <v>43831</v>
      </c>
      <c r="E509" s="4" t="s">
        <v>10</v>
      </c>
      <c r="F509" s="1">
        <v>766</v>
      </c>
      <c r="G509" s="5">
        <v>38.300000000000004</v>
      </c>
      <c r="H509" s="29">
        <f>VLOOKUP(MAIN_TABLE[[#This Row],[Product Code]],Prod_Master[[#All],[Product Code]:[PRICE]],4,)</f>
        <v>0.12</v>
      </c>
      <c r="I509" s="30">
        <f>VLOOKUP(MAIN_TABLE[[#This Row],[Product Code]],Prod_Master[[#All],[Product Code]:[PRICE]],5,)</f>
        <v>140</v>
      </c>
      <c r="J509" s="30">
        <f t="shared" si="9"/>
        <v>107240</v>
      </c>
      <c r="K509" s="30">
        <f>MAIN_TABLE[[#This Row],[Sales (Before Tax)]]-MAIN_TABLE[[#This Row],[Discount]]</f>
        <v>107201.7</v>
      </c>
      <c r="L509" s="31">
        <f>VLOOKUP(MAIN_TABLE[[#This Row],[Product Code]],Prod_Master[[#All],[Product Code]:[PRICE]],3,)</f>
        <v>5632</v>
      </c>
      <c r="M509" s="32" t="str">
        <f>VLOOKUP(MAIN_TABLE[[#This Row],[Product Code]],Prod_Master[[#All],[Product Code]:[PRICE]],2,)</f>
        <v>Shampoo</v>
      </c>
      <c r="N509" s="32" t="str">
        <f>IF(ISBLANK(MAIN_TABLE[[#This Row],[GST Number]]),"No GST Number Available",VLOOKUP(LEFT(MAIN_TABLE[[#This Row],[GST Number]],2)*1,Table1[],2,))</f>
        <v>DADRA AND NAGAR HAVELI AND DAMAN AND DIU (NEWLY MERGED UT)</v>
      </c>
      <c r="O509" s="32">
        <f>IF(MAIN_TABLE[[#This Row],[Supplier State]]=MAIN_TABLE[[#This Row],[Destination State Name]],0,MAIN_TABLE[[#This Row],[Taxable Value]]*MAIN_TABLE[[#This Row],[GST Rate]])</f>
        <v>12864.204</v>
      </c>
      <c r="P509" s="32">
        <f>IF(MAIN_TABLE[[#This Row],[Supplier State]]&lt;&gt;MAIN_TABLE[[#This Row],[Destination State Name]],0,(MAIN_TABLE[[#This Row],[Taxable Value]]*MAIN_TABLE[[#This Row],[GST Rate]])/2)</f>
        <v>0</v>
      </c>
      <c r="Q509" s="32">
        <f>IF(MAIN_TABLE[[#This Row],[Supplier State]]&lt;&gt;MAIN_TABLE[[#This Row],[Destination State Name]],0,(MAIN_TABLE[[#This Row],[Taxable Value]]*MAIN_TABLE[[#This Row],[GST Rate]])/2)</f>
        <v>0</v>
      </c>
      <c r="R509" s="33">
        <f>SUM(MAIN_TABLE[[#This Row],[IGST]:[SGST]])</f>
        <v>12864.204</v>
      </c>
      <c r="S50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09" s="32" t="str">
        <f>IFERROR(VLOOKUP(MAIN_TABLE[[#This Row],[GST Number]],Backend!L:M,2,),"")</f>
        <v>REFRIGERATION AND COOLING INDUSTRIES</v>
      </c>
    </row>
    <row r="510" spans="1:20" x14ac:dyDescent="0.3">
      <c r="A510" s="18" t="s">
        <v>8</v>
      </c>
      <c r="B510" s="1" t="s">
        <v>88</v>
      </c>
      <c r="C510" s="2">
        <v>1210</v>
      </c>
      <c r="D510" s="3">
        <v>44114</v>
      </c>
      <c r="E510" s="4" t="s">
        <v>10</v>
      </c>
      <c r="F510" s="1">
        <v>2992</v>
      </c>
      <c r="G510" s="5">
        <v>149.6</v>
      </c>
      <c r="H510" s="29">
        <f>VLOOKUP(MAIN_TABLE[[#This Row],[Product Code]],Prod_Master[[#All],[Product Code]:[PRICE]],4,)</f>
        <v>0.12</v>
      </c>
      <c r="I510" s="30">
        <f>VLOOKUP(MAIN_TABLE[[#This Row],[Product Code]],Prod_Master[[#All],[Product Code]:[PRICE]],5,)</f>
        <v>120</v>
      </c>
      <c r="J510" s="30">
        <f t="shared" si="9"/>
        <v>359040</v>
      </c>
      <c r="K510" s="30">
        <f>MAIN_TABLE[[#This Row],[Sales (Before Tax)]]-MAIN_TABLE[[#This Row],[Discount]]</f>
        <v>358890.4</v>
      </c>
      <c r="L510" s="31">
        <f>VLOOKUP(MAIN_TABLE[[#This Row],[Product Code]],Prod_Master[[#All],[Product Code]:[PRICE]],3,)</f>
        <v>5524</v>
      </c>
      <c r="M510" s="32" t="str">
        <f>VLOOKUP(MAIN_TABLE[[#This Row],[Product Code]],Prod_Master[[#All],[Product Code]:[PRICE]],2,)</f>
        <v>Juice</v>
      </c>
      <c r="N510" s="32" t="str">
        <f>IF(ISBLANK(MAIN_TABLE[[#This Row],[GST Number]]),"No GST Number Available",VLOOKUP(LEFT(MAIN_TABLE[[#This Row],[GST Number]],2)*1,Table1[],2,))</f>
        <v>CHATTISGARH</v>
      </c>
      <c r="O510" s="32">
        <f>IF(MAIN_TABLE[[#This Row],[Supplier State]]=MAIN_TABLE[[#This Row],[Destination State Name]],0,MAIN_TABLE[[#This Row],[Taxable Value]]*MAIN_TABLE[[#This Row],[GST Rate]])</f>
        <v>43066.847999999998</v>
      </c>
      <c r="P510" s="32">
        <f>IF(MAIN_TABLE[[#This Row],[Supplier State]]&lt;&gt;MAIN_TABLE[[#This Row],[Destination State Name]],0,(MAIN_TABLE[[#This Row],[Taxable Value]]*MAIN_TABLE[[#This Row],[GST Rate]])/2)</f>
        <v>0</v>
      </c>
      <c r="Q510" s="32">
        <f>IF(MAIN_TABLE[[#This Row],[Supplier State]]&lt;&gt;MAIN_TABLE[[#This Row],[Destination State Name]],0,(MAIN_TABLE[[#This Row],[Taxable Value]]*MAIN_TABLE[[#This Row],[GST Rate]])/2)</f>
        <v>0</v>
      </c>
      <c r="R510" s="33">
        <f>SUM(MAIN_TABLE[[#This Row],[IGST]:[SGST]])</f>
        <v>43066.847999999998</v>
      </c>
      <c r="S51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10" s="32" t="str">
        <f>IFERROR(VLOOKUP(MAIN_TABLE[[#This Row],[GST Number]],Backend!L:M,2,),"")</f>
        <v>R K ENGINEERING</v>
      </c>
    </row>
    <row r="511" spans="1:20" x14ac:dyDescent="0.3">
      <c r="A511" s="18" t="s">
        <v>8</v>
      </c>
      <c r="B511" s="1" t="s">
        <v>89</v>
      </c>
      <c r="C511" s="2">
        <v>1008</v>
      </c>
      <c r="D511" s="3">
        <v>44177</v>
      </c>
      <c r="E511" s="4" t="s">
        <v>10</v>
      </c>
      <c r="F511" s="1">
        <v>2157</v>
      </c>
      <c r="G511" s="5">
        <v>107.85000000000001</v>
      </c>
      <c r="H511" s="29">
        <f>VLOOKUP(MAIN_TABLE[[#This Row],[Product Code]],Prod_Master[[#All],[Product Code]:[PRICE]],4,)</f>
        <v>0.12</v>
      </c>
      <c r="I511" s="30">
        <f>VLOOKUP(MAIN_TABLE[[#This Row],[Product Code]],Prod_Master[[#All],[Product Code]:[PRICE]],5,)</f>
        <v>90</v>
      </c>
      <c r="J511" s="30">
        <f t="shared" si="9"/>
        <v>194130</v>
      </c>
      <c r="K511" s="30">
        <f>MAIN_TABLE[[#This Row],[Sales (Before Tax)]]-MAIN_TABLE[[#This Row],[Discount]]</f>
        <v>194022.15</v>
      </c>
      <c r="L511" s="31">
        <f>VLOOKUP(MAIN_TABLE[[#This Row],[Product Code]],Prod_Master[[#All],[Product Code]:[PRICE]],3,)</f>
        <v>4975</v>
      </c>
      <c r="M511" s="32" t="str">
        <f>VLOOKUP(MAIN_TABLE[[#This Row],[Product Code]],Prod_Master[[#All],[Product Code]:[PRICE]],2,)</f>
        <v>Soap</v>
      </c>
      <c r="N511" s="32" t="str">
        <f>IF(ISBLANK(MAIN_TABLE[[#This Row],[GST Number]]),"No GST Number Available",VLOOKUP(LEFT(MAIN_TABLE[[#This Row],[GST Number]],2)*1,Table1[],2,))</f>
        <v>BIHAR</v>
      </c>
      <c r="O511" s="32">
        <f>IF(MAIN_TABLE[[#This Row],[Supplier State]]=MAIN_TABLE[[#This Row],[Destination State Name]],0,MAIN_TABLE[[#This Row],[Taxable Value]]*MAIN_TABLE[[#This Row],[GST Rate]])</f>
        <v>0</v>
      </c>
      <c r="P511" s="32">
        <f>IF(MAIN_TABLE[[#This Row],[Supplier State]]&lt;&gt;MAIN_TABLE[[#This Row],[Destination State Name]],0,(MAIN_TABLE[[#This Row],[Taxable Value]]*MAIN_TABLE[[#This Row],[GST Rate]])/2)</f>
        <v>11641.329</v>
      </c>
      <c r="Q511" s="32">
        <f>IF(MAIN_TABLE[[#This Row],[Supplier State]]&lt;&gt;MAIN_TABLE[[#This Row],[Destination State Name]],0,(MAIN_TABLE[[#This Row],[Taxable Value]]*MAIN_TABLE[[#This Row],[GST Rate]])/2)</f>
        <v>11641.329</v>
      </c>
      <c r="R511" s="33">
        <f>SUM(MAIN_TABLE[[#This Row],[IGST]:[SGST]])</f>
        <v>23282.657999999999</v>
      </c>
      <c r="S51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11" s="32" t="str">
        <f>IFERROR(VLOOKUP(MAIN_TABLE[[#This Row],[GST Number]],Backend!L:M,2,),"")</f>
        <v>M/S FOAM TECH ANTIFIRE COMPANY</v>
      </c>
    </row>
    <row r="512" spans="1:20" x14ac:dyDescent="0.3">
      <c r="A512" s="18" t="s">
        <v>8</v>
      </c>
      <c r="B512" s="1" t="s">
        <v>90</v>
      </c>
      <c r="C512" s="2">
        <v>1001</v>
      </c>
      <c r="D512" s="3">
        <v>43831</v>
      </c>
      <c r="E512" s="4" t="s">
        <v>10</v>
      </c>
      <c r="F512" s="1">
        <v>873</v>
      </c>
      <c r="G512" s="5">
        <v>43.650000000000006</v>
      </c>
      <c r="H512" s="29">
        <f>VLOOKUP(MAIN_TABLE[[#This Row],[Product Code]],Prod_Master[[#All],[Product Code]:[PRICE]],4,)</f>
        <v>0.12</v>
      </c>
      <c r="I512" s="30">
        <f>VLOOKUP(MAIN_TABLE[[#This Row],[Product Code]],Prod_Master[[#All],[Product Code]:[PRICE]],5,)</f>
        <v>45</v>
      </c>
      <c r="J512" s="30">
        <f t="shared" si="9"/>
        <v>39285</v>
      </c>
      <c r="K512" s="30">
        <f>MAIN_TABLE[[#This Row],[Sales (Before Tax)]]-MAIN_TABLE[[#This Row],[Discount]]</f>
        <v>39241.35</v>
      </c>
      <c r="L512" s="31">
        <f>VLOOKUP(MAIN_TABLE[[#This Row],[Product Code]],Prod_Master[[#All],[Product Code]:[PRICE]],3,)</f>
        <v>5542</v>
      </c>
      <c r="M512" s="32" t="str">
        <f>VLOOKUP(MAIN_TABLE[[#This Row],[Product Code]],Prod_Master[[#All],[Product Code]:[PRICE]],2,)</f>
        <v>Oil</v>
      </c>
      <c r="N512" s="32" t="str">
        <f>IF(ISBLANK(MAIN_TABLE[[#This Row],[GST Number]]),"No GST Number Available",VLOOKUP(LEFT(MAIN_TABLE[[#This Row],[GST Number]],2)*1,Table1[],2,))</f>
        <v>WEST BENGAL</v>
      </c>
      <c r="O512" s="32">
        <f>IF(MAIN_TABLE[[#This Row],[Supplier State]]=MAIN_TABLE[[#This Row],[Destination State Name]],0,MAIN_TABLE[[#This Row],[Taxable Value]]*MAIN_TABLE[[#This Row],[GST Rate]])</f>
        <v>4708.9619999999995</v>
      </c>
      <c r="P512" s="32">
        <f>IF(MAIN_TABLE[[#This Row],[Supplier State]]&lt;&gt;MAIN_TABLE[[#This Row],[Destination State Name]],0,(MAIN_TABLE[[#This Row],[Taxable Value]]*MAIN_TABLE[[#This Row],[GST Rate]])/2)</f>
        <v>0</v>
      </c>
      <c r="Q512" s="32">
        <f>IF(MAIN_TABLE[[#This Row],[Supplier State]]&lt;&gt;MAIN_TABLE[[#This Row],[Destination State Name]],0,(MAIN_TABLE[[#This Row],[Taxable Value]]*MAIN_TABLE[[#This Row],[GST Rate]])/2)</f>
        <v>0</v>
      </c>
      <c r="R512" s="33">
        <f>SUM(MAIN_TABLE[[#This Row],[IGST]:[SGST]])</f>
        <v>4708.9619999999995</v>
      </c>
      <c r="S51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12" s="32" t="str">
        <f>IFERROR(VLOOKUP(MAIN_TABLE[[#This Row],[GST Number]],Backend!L:M,2,),"")</f>
        <v>ANAND FABS SYSTEM PVT. LTD.</v>
      </c>
    </row>
    <row r="513" spans="1:20" x14ac:dyDescent="0.3">
      <c r="A513" s="18" t="s">
        <v>8</v>
      </c>
      <c r="B513" s="1" t="s">
        <v>91</v>
      </c>
      <c r="C513" s="2">
        <v>1004</v>
      </c>
      <c r="D513" s="3">
        <v>43893</v>
      </c>
      <c r="E513" s="4" t="s">
        <v>10</v>
      </c>
      <c r="F513" s="1">
        <v>1122</v>
      </c>
      <c r="G513" s="5">
        <v>56.1</v>
      </c>
      <c r="H513" s="29">
        <f>VLOOKUP(MAIN_TABLE[[#This Row],[Product Code]],Prod_Master[[#All],[Product Code]:[PRICE]],4,)</f>
        <v>0.28000000000000003</v>
      </c>
      <c r="I513" s="30">
        <f>VLOOKUP(MAIN_TABLE[[#This Row],[Product Code]],Prod_Master[[#All],[Product Code]:[PRICE]],5,)</f>
        <v>80</v>
      </c>
      <c r="J513" s="30">
        <f t="shared" si="9"/>
        <v>89760</v>
      </c>
      <c r="K513" s="30">
        <f>MAIN_TABLE[[#This Row],[Sales (Before Tax)]]-MAIN_TABLE[[#This Row],[Discount]]</f>
        <v>89703.9</v>
      </c>
      <c r="L513" s="31">
        <f>VLOOKUP(MAIN_TABLE[[#This Row],[Product Code]],Prod_Master[[#All],[Product Code]:[PRICE]],3,)</f>
        <v>8462</v>
      </c>
      <c r="M513" s="32" t="str">
        <f>VLOOKUP(MAIN_TABLE[[#This Row],[Product Code]],Prod_Master[[#All],[Product Code]:[PRICE]],2,)</f>
        <v>Beverage</v>
      </c>
      <c r="N513" s="32" t="str">
        <f>IF(ISBLANK(MAIN_TABLE[[#This Row],[GST Number]]),"No GST Number Available",VLOOKUP(LEFT(MAIN_TABLE[[#This Row],[GST Number]],2)*1,Table1[],2,))</f>
        <v>MADHYA PRADESH</v>
      </c>
      <c r="O513" s="32">
        <f>IF(MAIN_TABLE[[#This Row],[Supplier State]]=MAIN_TABLE[[#This Row],[Destination State Name]],0,MAIN_TABLE[[#This Row],[Taxable Value]]*MAIN_TABLE[[#This Row],[GST Rate]])</f>
        <v>25117.092000000001</v>
      </c>
      <c r="P513" s="32">
        <f>IF(MAIN_TABLE[[#This Row],[Supplier State]]&lt;&gt;MAIN_TABLE[[#This Row],[Destination State Name]],0,(MAIN_TABLE[[#This Row],[Taxable Value]]*MAIN_TABLE[[#This Row],[GST Rate]])/2)</f>
        <v>0</v>
      </c>
      <c r="Q513" s="32">
        <f>IF(MAIN_TABLE[[#This Row],[Supplier State]]&lt;&gt;MAIN_TABLE[[#This Row],[Destination State Name]],0,(MAIN_TABLE[[#This Row],[Taxable Value]]*MAIN_TABLE[[#This Row],[GST Rate]])/2)</f>
        <v>0</v>
      </c>
      <c r="R513" s="33">
        <f>SUM(MAIN_TABLE[[#This Row],[IGST]:[SGST]])</f>
        <v>25117.092000000001</v>
      </c>
      <c r="S51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13" s="32" t="str">
        <f>IFERROR(VLOOKUP(MAIN_TABLE[[#This Row],[GST Number]],Backend!L:M,2,),"")</f>
        <v>JAY GAURI PROJECTS INDIA PRIVATE LIMITED</v>
      </c>
    </row>
    <row r="514" spans="1:20" x14ac:dyDescent="0.3">
      <c r="A514" s="18" t="s">
        <v>8</v>
      </c>
      <c r="B514" s="1" t="s">
        <v>92</v>
      </c>
      <c r="C514" s="2">
        <v>1210</v>
      </c>
      <c r="D514" s="3">
        <v>44019</v>
      </c>
      <c r="E514" s="4" t="s">
        <v>10</v>
      </c>
      <c r="F514" s="1">
        <v>2104.5</v>
      </c>
      <c r="G514" s="5">
        <v>105.22500000000001</v>
      </c>
      <c r="H514" s="29">
        <f>VLOOKUP(MAIN_TABLE[[#This Row],[Product Code]],Prod_Master[[#All],[Product Code]:[PRICE]],4,)</f>
        <v>0.12</v>
      </c>
      <c r="I514" s="30">
        <f>VLOOKUP(MAIN_TABLE[[#This Row],[Product Code]],Prod_Master[[#All],[Product Code]:[PRICE]],5,)</f>
        <v>120</v>
      </c>
      <c r="J514" s="30">
        <f t="shared" si="9"/>
        <v>252540</v>
      </c>
      <c r="K514" s="30">
        <f>MAIN_TABLE[[#This Row],[Sales (Before Tax)]]-MAIN_TABLE[[#This Row],[Discount]]</f>
        <v>252434.77499999999</v>
      </c>
      <c r="L514" s="31">
        <f>VLOOKUP(MAIN_TABLE[[#This Row],[Product Code]],Prod_Master[[#All],[Product Code]:[PRICE]],3,)</f>
        <v>5524</v>
      </c>
      <c r="M514" s="32" t="str">
        <f>VLOOKUP(MAIN_TABLE[[#This Row],[Product Code]],Prod_Master[[#All],[Product Code]:[PRICE]],2,)</f>
        <v>Juice</v>
      </c>
      <c r="N514" s="32" t="str">
        <f>IF(ISBLANK(MAIN_TABLE[[#This Row],[GST Number]]),"No GST Number Available",VLOOKUP(LEFT(MAIN_TABLE[[#This Row],[GST Number]],2)*1,Table1[],2,))</f>
        <v>ASSAM</v>
      </c>
      <c r="O514" s="32">
        <f>IF(MAIN_TABLE[[#This Row],[Supplier State]]=MAIN_TABLE[[#This Row],[Destination State Name]],0,MAIN_TABLE[[#This Row],[Taxable Value]]*MAIN_TABLE[[#This Row],[GST Rate]])</f>
        <v>30292.172999999999</v>
      </c>
      <c r="P514" s="32">
        <f>IF(MAIN_TABLE[[#This Row],[Supplier State]]&lt;&gt;MAIN_TABLE[[#This Row],[Destination State Name]],0,(MAIN_TABLE[[#This Row],[Taxable Value]]*MAIN_TABLE[[#This Row],[GST Rate]])/2)</f>
        <v>0</v>
      </c>
      <c r="Q514" s="32">
        <f>IF(MAIN_TABLE[[#This Row],[Supplier State]]&lt;&gt;MAIN_TABLE[[#This Row],[Destination State Name]],0,(MAIN_TABLE[[#This Row],[Taxable Value]]*MAIN_TABLE[[#This Row],[GST Rate]])/2)</f>
        <v>0</v>
      </c>
      <c r="R514" s="33">
        <f>SUM(MAIN_TABLE[[#This Row],[IGST]:[SGST]])</f>
        <v>30292.172999999999</v>
      </c>
      <c r="S51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14" s="32" t="str">
        <f>IFERROR(VLOOKUP(MAIN_TABLE[[#This Row],[GST Number]],Backend!L:M,2,),"")</f>
        <v>ESCONET TECHNOLOGIES PRIVATE LIMITED</v>
      </c>
    </row>
    <row r="515" spans="1:20" x14ac:dyDescent="0.3">
      <c r="A515" s="18" t="s">
        <v>8</v>
      </c>
      <c r="B515" s="1" t="s">
        <v>93</v>
      </c>
      <c r="C515" s="2">
        <v>1008</v>
      </c>
      <c r="D515" s="3">
        <v>44019</v>
      </c>
      <c r="E515" s="4" t="s">
        <v>10</v>
      </c>
      <c r="F515" s="1">
        <v>4026</v>
      </c>
      <c r="G515" s="5">
        <v>201.3</v>
      </c>
      <c r="H515" s="29">
        <f>VLOOKUP(MAIN_TABLE[[#This Row],[Product Code]],Prod_Master[[#All],[Product Code]:[PRICE]],4,)</f>
        <v>0.12</v>
      </c>
      <c r="I515" s="30">
        <f>VLOOKUP(MAIN_TABLE[[#This Row],[Product Code]],Prod_Master[[#All],[Product Code]:[PRICE]],5,)</f>
        <v>90</v>
      </c>
      <c r="J515" s="30">
        <f t="shared" si="9"/>
        <v>362340</v>
      </c>
      <c r="K515" s="30">
        <f>MAIN_TABLE[[#This Row],[Sales (Before Tax)]]-MAIN_TABLE[[#This Row],[Discount]]</f>
        <v>362138.7</v>
      </c>
      <c r="L515" s="31">
        <f>VLOOKUP(MAIN_TABLE[[#This Row],[Product Code]],Prod_Master[[#All],[Product Code]:[PRICE]],3,)</f>
        <v>4975</v>
      </c>
      <c r="M515" s="32" t="str">
        <f>VLOOKUP(MAIN_TABLE[[#This Row],[Product Code]],Prod_Master[[#All],[Product Code]:[PRICE]],2,)</f>
        <v>Soap</v>
      </c>
      <c r="N515" s="32" t="str">
        <f>IF(ISBLANK(MAIN_TABLE[[#This Row],[GST Number]]),"No GST Number Available",VLOOKUP(LEFT(MAIN_TABLE[[#This Row],[GST Number]],2)*1,Table1[],2,))</f>
        <v>GUJARAT</v>
      </c>
      <c r="O515" s="32">
        <f>IF(MAIN_TABLE[[#This Row],[Supplier State]]=MAIN_TABLE[[#This Row],[Destination State Name]],0,MAIN_TABLE[[#This Row],[Taxable Value]]*MAIN_TABLE[[#This Row],[GST Rate]])</f>
        <v>43456.644</v>
      </c>
      <c r="P515" s="32">
        <f>IF(MAIN_TABLE[[#This Row],[Supplier State]]&lt;&gt;MAIN_TABLE[[#This Row],[Destination State Name]],0,(MAIN_TABLE[[#This Row],[Taxable Value]]*MAIN_TABLE[[#This Row],[GST Rate]])/2)</f>
        <v>0</v>
      </c>
      <c r="Q515" s="32">
        <f>IF(MAIN_TABLE[[#This Row],[Supplier State]]&lt;&gt;MAIN_TABLE[[#This Row],[Destination State Name]],0,(MAIN_TABLE[[#This Row],[Taxable Value]]*MAIN_TABLE[[#This Row],[GST Rate]])/2)</f>
        <v>0</v>
      </c>
      <c r="R515" s="33">
        <f>SUM(MAIN_TABLE[[#This Row],[IGST]:[SGST]])</f>
        <v>43456.644</v>
      </c>
      <c r="S51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15" s="32" t="str">
        <f>IFERROR(VLOOKUP(MAIN_TABLE[[#This Row],[GST Number]],Backend!L:M,2,),"")</f>
        <v>M/S GOELS COIR FOAM (INDIA) PRIVATE LIMITED.</v>
      </c>
    </row>
    <row r="516" spans="1:20" x14ac:dyDescent="0.3">
      <c r="A516" s="18" t="s">
        <v>8</v>
      </c>
      <c r="B516" s="1" t="s">
        <v>94</v>
      </c>
      <c r="C516" s="2">
        <v>1008</v>
      </c>
      <c r="D516" s="3">
        <v>44019</v>
      </c>
      <c r="E516" s="4" t="s">
        <v>10</v>
      </c>
      <c r="F516" s="1">
        <v>2425.5</v>
      </c>
      <c r="G516" s="5">
        <v>121.27500000000001</v>
      </c>
      <c r="H516" s="29">
        <f>VLOOKUP(MAIN_TABLE[[#This Row],[Product Code]],Prod_Master[[#All],[Product Code]:[PRICE]],4,)</f>
        <v>0.12</v>
      </c>
      <c r="I516" s="30">
        <f>VLOOKUP(MAIN_TABLE[[#This Row],[Product Code]],Prod_Master[[#All],[Product Code]:[PRICE]],5,)</f>
        <v>90</v>
      </c>
      <c r="J516" s="30">
        <f t="shared" si="9"/>
        <v>218295</v>
      </c>
      <c r="K516" s="30">
        <f>MAIN_TABLE[[#This Row],[Sales (Before Tax)]]-MAIN_TABLE[[#This Row],[Discount]]</f>
        <v>218173.72500000001</v>
      </c>
      <c r="L516" s="31">
        <f>VLOOKUP(MAIN_TABLE[[#This Row],[Product Code]],Prod_Master[[#All],[Product Code]:[PRICE]],3,)</f>
        <v>4975</v>
      </c>
      <c r="M516" s="32" t="str">
        <f>VLOOKUP(MAIN_TABLE[[#This Row],[Product Code]],Prod_Master[[#All],[Product Code]:[PRICE]],2,)</f>
        <v>Soap</v>
      </c>
      <c r="N516" s="32" t="str">
        <f>IF(ISBLANK(MAIN_TABLE[[#This Row],[GST Number]]),"No GST Number Available",VLOOKUP(LEFT(MAIN_TABLE[[#This Row],[GST Number]],2)*1,Table1[],2,))</f>
        <v>DADRA AND NAGAR HAVELI AND DAMAN AND DIU (NEWLY MERGED UT)</v>
      </c>
      <c r="O516" s="32">
        <f>IF(MAIN_TABLE[[#This Row],[Supplier State]]=MAIN_TABLE[[#This Row],[Destination State Name]],0,MAIN_TABLE[[#This Row],[Taxable Value]]*MAIN_TABLE[[#This Row],[GST Rate]])</f>
        <v>26180.846999999998</v>
      </c>
      <c r="P516" s="32">
        <f>IF(MAIN_TABLE[[#This Row],[Supplier State]]&lt;&gt;MAIN_TABLE[[#This Row],[Destination State Name]],0,(MAIN_TABLE[[#This Row],[Taxable Value]]*MAIN_TABLE[[#This Row],[GST Rate]])/2)</f>
        <v>0</v>
      </c>
      <c r="Q516" s="32">
        <f>IF(MAIN_TABLE[[#This Row],[Supplier State]]&lt;&gt;MAIN_TABLE[[#This Row],[Destination State Name]],0,(MAIN_TABLE[[#This Row],[Taxable Value]]*MAIN_TABLE[[#This Row],[GST Rate]])/2)</f>
        <v>0</v>
      </c>
      <c r="R516" s="33">
        <f>SUM(MAIN_TABLE[[#This Row],[IGST]:[SGST]])</f>
        <v>26180.846999999998</v>
      </c>
      <c r="S51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16" s="32" t="str">
        <f>IFERROR(VLOOKUP(MAIN_TABLE[[#This Row],[GST Number]],Backend!L:M,2,),"")</f>
        <v>TECHNO MEASURE PRIVATE LIMITED</v>
      </c>
    </row>
    <row r="517" spans="1:20" x14ac:dyDescent="0.3">
      <c r="A517" s="18" t="s">
        <v>8</v>
      </c>
      <c r="B517" s="1" t="s">
        <v>95</v>
      </c>
      <c r="C517" s="2">
        <v>1008</v>
      </c>
      <c r="D517" s="3">
        <v>44051</v>
      </c>
      <c r="E517" s="4" t="s">
        <v>10</v>
      </c>
      <c r="F517" s="1">
        <v>2394</v>
      </c>
      <c r="G517" s="5">
        <v>119.7</v>
      </c>
      <c r="H517" s="29">
        <f>VLOOKUP(MAIN_TABLE[[#This Row],[Product Code]],Prod_Master[[#All],[Product Code]:[PRICE]],4,)</f>
        <v>0.12</v>
      </c>
      <c r="I517" s="30">
        <f>VLOOKUP(MAIN_TABLE[[#This Row],[Product Code]],Prod_Master[[#All],[Product Code]:[PRICE]],5,)</f>
        <v>90</v>
      </c>
      <c r="J517" s="30">
        <f t="shared" si="9"/>
        <v>215460</v>
      </c>
      <c r="K517" s="30">
        <f>MAIN_TABLE[[#This Row],[Sales (Before Tax)]]-MAIN_TABLE[[#This Row],[Discount]]</f>
        <v>215340.3</v>
      </c>
      <c r="L517" s="31">
        <f>VLOOKUP(MAIN_TABLE[[#This Row],[Product Code]],Prod_Master[[#All],[Product Code]:[PRICE]],3,)</f>
        <v>4975</v>
      </c>
      <c r="M517" s="32" t="str">
        <f>VLOOKUP(MAIN_TABLE[[#This Row],[Product Code]],Prod_Master[[#All],[Product Code]:[PRICE]],2,)</f>
        <v>Soap</v>
      </c>
      <c r="N517" s="32" t="str">
        <f>IF(ISBLANK(MAIN_TABLE[[#This Row],[GST Number]]),"No GST Number Available",VLOOKUP(LEFT(MAIN_TABLE[[#This Row],[GST Number]],2)*1,Table1[],2,))</f>
        <v>MEGHLAYA</v>
      </c>
      <c r="O517" s="32">
        <f>IF(MAIN_TABLE[[#This Row],[Supplier State]]=MAIN_TABLE[[#This Row],[Destination State Name]],0,MAIN_TABLE[[#This Row],[Taxable Value]]*MAIN_TABLE[[#This Row],[GST Rate]])</f>
        <v>25840.835999999999</v>
      </c>
      <c r="P517" s="32">
        <f>IF(MAIN_TABLE[[#This Row],[Supplier State]]&lt;&gt;MAIN_TABLE[[#This Row],[Destination State Name]],0,(MAIN_TABLE[[#This Row],[Taxable Value]]*MAIN_TABLE[[#This Row],[GST Rate]])/2)</f>
        <v>0</v>
      </c>
      <c r="Q517" s="32">
        <f>IF(MAIN_TABLE[[#This Row],[Supplier State]]&lt;&gt;MAIN_TABLE[[#This Row],[Destination State Name]],0,(MAIN_TABLE[[#This Row],[Taxable Value]]*MAIN_TABLE[[#This Row],[GST Rate]])/2)</f>
        <v>0</v>
      </c>
      <c r="R517" s="33">
        <f>SUM(MAIN_TABLE[[#This Row],[IGST]:[SGST]])</f>
        <v>25840.835999999999</v>
      </c>
      <c r="S51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17" s="32" t="str">
        <f>IFERROR(VLOOKUP(MAIN_TABLE[[#This Row],[GST Number]],Backend!L:M,2,),"")</f>
        <v>Intec Infonet Pvt. Limited</v>
      </c>
    </row>
    <row r="518" spans="1:20" x14ac:dyDescent="0.3">
      <c r="A518" s="18" t="s">
        <v>8</v>
      </c>
      <c r="B518" s="1" t="s">
        <v>96</v>
      </c>
      <c r="C518" s="2">
        <v>1310</v>
      </c>
      <c r="D518" s="3">
        <v>44051</v>
      </c>
      <c r="E518" s="4" t="s">
        <v>10</v>
      </c>
      <c r="F518" s="1">
        <v>1984</v>
      </c>
      <c r="G518" s="5">
        <v>99.2</v>
      </c>
      <c r="H518" s="29">
        <f>VLOOKUP(MAIN_TABLE[[#This Row],[Product Code]],Prod_Master[[#All],[Product Code]:[PRICE]],4,)</f>
        <v>0.12</v>
      </c>
      <c r="I518" s="30">
        <f>VLOOKUP(MAIN_TABLE[[#This Row],[Product Code]],Prod_Master[[#All],[Product Code]:[PRICE]],5,)</f>
        <v>140</v>
      </c>
      <c r="J518" s="30">
        <f t="shared" si="9"/>
        <v>277760</v>
      </c>
      <c r="K518" s="30">
        <f>MAIN_TABLE[[#This Row],[Sales (Before Tax)]]-MAIN_TABLE[[#This Row],[Discount]]</f>
        <v>277660.79999999999</v>
      </c>
      <c r="L518" s="31">
        <f>VLOOKUP(MAIN_TABLE[[#This Row],[Product Code]],Prod_Master[[#All],[Product Code]:[PRICE]],3,)</f>
        <v>5632</v>
      </c>
      <c r="M518" s="32" t="str">
        <f>VLOOKUP(MAIN_TABLE[[#This Row],[Product Code]],Prod_Master[[#All],[Product Code]:[PRICE]],2,)</f>
        <v>Shampoo</v>
      </c>
      <c r="N518" s="32" t="str">
        <f>IF(ISBLANK(MAIN_TABLE[[#This Row],[GST Number]]),"No GST Number Available",VLOOKUP(LEFT(MAIN_TABLE[[#This Row],[GST Number]],2)*1,Table1[],2,))</f>
        <v>CHATTISGARH</v>
      </c>
      <c r="O518" s="32">
        <f>IF(MAIN_TABLE[[#This Row],[Supplier State]]=MAIN_TABLE[[#This Row],[Destination State Name]],0,MAIN_TABLE[[#This Row],[Taxable Value]]*MAIN_TABLE[[#This Row],[GST Rate]])</f>
        <v>33319.295999999995</v>
      </c>
      <c r="P518" s="32">
        <f>IF(MAIN_TABLE[[#This Row],[Supplier State]]&lt;&gt;MAIN_TABLE[[#This Row],[Destination State Name]],0,(MAIN_TABLE[[#This Row],[Taxable Value]]*MAIN_TABLE[[#This Row],[GST Rate]])/2)</f>
        <v>0</v>
      </c>
      <c r="Q518" s="32">
        <f>IF(MAIN_TABLE[[#This Row],[Supplier State]]&lt;&gt;MAIN_TABLE[[#This Row],[Destination State Name]],0,(MAIN_TABLE[[#This Row],[Taxable Value]]*MAIN_TABLE[[#This Row],[GST Rate]])/2)</f>
        <v>0</v>
      </c>
      <c r="R518" s="33">
        <f>SUM(MAIN_TABLE[[#This Row],[IGST]:[SGST]])</f>
        <v>33319.295999999995</v>
      </c>
      <c r="S51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18" s="32" t="str">
        <f>IFERROR(VLOOKUP(MAIN_TABLE[[#This Row],[GST Number]],Backend!L:M,2,),"")</f>
        <v>ADITY ENTERPRISES</v>
      </c>
    </row>
    <row r="519" spans="1:20" x14ac:dyDescent="0.3">
      <c r="A519" s="18" t="s">
        <v>8</v>
      </c>
      <c r="B519" s="1" t="s">
        <v>97</v>
      </c>
      <c r="C519" s="2">
        <v>1310</v>
      </c>
      <c r="D519" s="3">
        <v>44114</v>
      </c>
      <c r="E519" s="4" t="s">
        <v>10</v>
      </c>
      <c r="F519" s="1">
        <v>2441</v>
      </c>
      <c r="G519" s="5">
        <v>122.05000000000001</v>
      </c>
      <c r="H519" s="29">
        <f>VLOOKUP(MAIN_TABLE[[#This Row],[Product Code]],Prod_Master[[#All],[Product Code]:[PRICE]],4,)</f>
        <v>0.12</v>
      </c>
      <c r="I519" s="30">
        <f>VLOOKUP(MAIN_TABLE[[#This Row],[Product Code]],Prod_Master[[#All],[Product Code]:[PRICE]],5,)</f>
        <v>140</v>
      </c>
      <c r="J519" s="30">
        <f t="shared" si="9"/>
        <v>341740</v>
      </c>
      <c r="K519" s="30">
        <f>MAIN_TABLE[[#This Row],[Sales (Before Tax)]]-MAIN_TABLE[[#This Row],[Discount]]</f>
        <v>341617.95</v>
      </c>
      <c r="L519" s="31">
        <f>VLOOKUP(MAIN_TABLE[[#This Row],[Product Code]],Prod_Master[[#All],[Product Code]:[PRICE]],3,)</f>
        <v>5632</v>
      </c>
      <c r="M519" s="32" t="str">
        <f>VLOOKUP(MAIN_TABLE[[#This Row],[Product Code]],Prod_Master[[#All],[Product Code]:[PRICE]],2,)</f>
        <v>Shampoo</v>
      </c>
      <c r="N519" s="32" t="str">
        <f>IF(ISBLANK(MAIN_TABLE[[#This Row],[GST Number]]),"No GST Number Available",VLOOKUP(LEFT(MAIN_TABLE[[#This Row],[GST Number]],2)*1,Table1[],2,))</f>
        <v>JHARKHAND</v>
      </c>
      <c r="O519" s="32">
        <f>IF(MAIN_TABLE[[#This Row],[Supplier State]]=MAIN_TABLE[[#This Row],[Destination State Name]],0,MAIN_TABLE[[#This Row],[Taxable Value]]*MAIN_TABLE[[#This Row],[GST Rate]])</f>
        <v>40994.154000000002</v>
      </c>
      <c r="P519" s="32">
        <f>IF(MAIN_TABLE[[#This Row],[Supplier State]]&lt;&gt;MAIN_TABLE[[#This Row],[Destination State Name]],0,(MAIN_TABLE[[#This Row],[Taxable Value]]*MAIN_TABLE[[#This Row],[GST Rate]])/2)</f>
        <v>0</v>
      </c>
      <c r="Q519" s="32">
        <f>IF(MAIN_TABLE[[#This Row],[Supplier State]]&lt;&gt;MAIN_TABLE[[#This Row],[Destination State Name]],0,(MAIN_TABLE[[#This Row],[Taxable Value]]*MAIN_TABLE[[#This Row],[GST Rate]])/2)</f>
        <v>0</v>
      </c>
      <c r="R519" s="33">
        <f>SUM(MAIN_TABLE[[#This Row],[IGST]:[SGST]])</f>
        <v>40994.154000000002</v>
      </c>
      <c r="S51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19" s="32" t="str">
        <f>IFERROR(VLOOKUP(MAIN_TABLE[[#This Row],[GST Number]],Backend!L:M,2,),"")</f>
        <v>GREEN PLANET</v>
      </c>
    </row>
    <row r="520" spans="1:20" x14ac:dyDescent="0.3">
      <c r="A520" s="18" t="s">
        <v>8</v>
      </c>
      <c r="B520" s="1" t="s">
        <v>98</v>
      </c>
      <c r="C520" s="2">
        <v>1001</v>
      </c>
      <c r="D520" s="3">
        <v>44114</v>
      </c>
      <c r="E520" s="4" t="s">
        <v>10</v>
      </c>
      <c r="F520" s="1">
        <v>2992</v>
      </c>
      <c r="G520" s="5">
        <v>149.6</v>
      </c>
      <c r="H520" s="29">
        <f>VLOOKUP(MAIN_TABLE[[#This Row],[Product Code]],Prod_Master[[#All],[Product Code]:[PRICE]],4,)</f>
        <v>0.12</v>
      </c>
      <c r="I520" s="30">
        <f>VLOOKUP(MAIN_TABLE[[#This Row],[Product Code]],Prod_Master[[#All],[Product Code]:[PRICE]],5,)</f>
        <v>45</v>
      </c>
      <c r="J520" s="30">
        <f t="shared" si="9"/>
        <v>134640</v>
      </c>
      <c r="K520" s="30">
        <f>MAIN_TABLE[[#This Row],[Sales (Before Tax)]]-MAIN_TABLE[[#This Row],[Discount]]</f>
        <v>134490.4</v>
      </c>
      <c r="L520" s="31">
        <f>VLOOKUP(MAIN_TABLE[[#This Row],[Product Code]],Prod_Master[[#All],[Product Code]:[PRICE]],3,)</f>
        <v>5542</v>
      </c>
      <c r="M520" s="32" t="str">
        <f>VLOOKUP(MAIN_TABLE[[#This Row],[Product Code]],Prod_Master[[#All],[Product Code]:[PRICE]],2,)</f>
        <v>Oil</v>
      </c>
      <c r="N520" s="32" t="str">
        <f>IF(ISBLANK(MAIN_TABLE[[#This Row],[GST Number]]),"No GST Number Available",VLOOKUP(LEFT(MAIN_TABLE[[#This Row],[GST Number]],2)*1,Table1[],2,))</f>
        <v>NAGALAND</v>
      </c>
      <c r="O520" s="32">
        <f>IF(MAIN_TABLE[[#This Row],[Supplier State]]=MAIN_TABLE[[#This Row],[Destination State Name]],0,MAIN_TABLE[[#This Row],[Taxable Value]]*MAIN_TABLE[[#This Row],[GST Rate]])</f>
        <v>16138.847999999998</v>
      </c>
      <c r="P520" s="32">
        <f>IF(MAIN_TABLE[[#This Row],[Supplier State]]&lt;&gt;MAIN_TABLE[[#This Row],[Destination State Name]],0,(MAIN_TABLE[[#This Row],[Taxable Value]]*MAIN_TABLE[[#This Row],[GST Rate]])/2)</f>
        <v>0</v>
      </c>
      <c r="Q520" s="32">
        <f>IF(MAIN_TABLE[[#This Row],[Supplier State]]&lt;&gt;MAIN_TABLE[[#This Row],[Destination State Name]],0,(MAIN_TABLE[[#This Row],[Taxable Value]]*MAIN_TABLE[[#This Row],[GST Rate]])/2)</f>
        <v>0</v>
      </c>
      <c r="R520" s="33">
        <f>SUM(MAIN_TABLE[[#This Row],[IGST]:[SGST]])</f>
        <v>16138.847999999998</v>
      </c>
      <c r="S52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20" s="32" t="str">
        <f>IFERROR(VLOOKUP(MAIN_TABLE[[#This Row],[GST Number]],Backend!L:M,2,),"")</f>
        <v>SLEEPYHEAD HOME DECOR PRIVATE LIMITED</v>
      </c>
    </row>
    <row r="521" spans="1:20" x14ac:dyDescent="0.3">
      <c r="A521" s="18" t="s">
        <v>8</v>
      </c>
      <c r="B521" s="1" t="s">
        <v>99</v>
      </c>
      <c r="C521" s="2">
        <v>1310</v>
      </c>
      <c r="D521" s="3">
        <v>44146</v>
      </c>
      <c r="E521" s="4" t="s">
        <v>10</v>
      </c>
      <c r="F521" s="1">
        <v>1366</v>
      </c>
      <c r="G521" s="5">
        <v>68.3</v>
      </c>
      <c r="H521" s="29">
        <f>VLOOKUP(MAIN_TABLE[[#This Row],[Product Code]],Prod_Master[[#All],[Product Code]:[PRICE]],4,)</f>
        <v>0.12</v>
      </c>
      <c r="I521" s="30">
        <f>VLOOKUP(MAIN_TABLE[[#This Row],[Product Code]],Prod_Master[[#All],[Product Code]:[PRICE]],5,)</f>
        <v>140</v>
      </c>
      <c r="J521" s="30">
        <f t="shared" si="9"/>
        <v>191240</v>
      </c>
      <c r="K521" s="30">
        <f>MAIN_TABLE[[#This Row],[Sales (Before Tax)]]-MAIN_TABLE[[#This Row],[Discount]]</f>
        <v>191171.7</v>
      </c>
      <c r="L521" s="31">
        <f>VLOOKUP(MAIN_TABLE[[#This Row],[Product Code]],Prod_Master[[#All],[Product Code]:[PRICE]],3,)</f>
        <v>5632</v>
      </c>
      <c r="M521" s="32" t="str">
        <f>VLOOKUP(MAIN_TABLE[[#This Row],[Product Code]],Prod_Master[[#All],[Product Code]:[PRICE]],2,)</f>
        <v>Shampoo</v>
      </c>
      <c r="N521" s="32" t="str">
        <f>IF(ISBLANK(MAIN_TABLE[[#This Row],[GST Number]]),"No GST Number Available",VLOOKUP(LEFT(MAIN_TABLE[[#This Row],[GST Number]],2)*1,Table1[],2,))</f>
        <v>MANIPUR</v>
      </c>
      <c r="O521" s="32">
        <f>IF(MAIN_TABLE[[#This Row],[Supplier State]]=MAIN_TABLE[[#This Row],[Destination State Name]],0,MAIN_TABLE[[#This Row],[Taxable Value]]*MAIN_TABLE[[#This Row],[GST Rate]])</f>
        <v>22940.603999999999</v>
      </c>
      <c r="P521" s="32">
        <f>IF(MAIN_TABLE[[#This Row],[Supplier State]]&lt;&gt;MAIN_TABLE[[#This Row],[Destination State Name]],0,(MAIN_TABLE[[#This Row],[Taxable Value]]*MAIN_TABLE[[#This Row],[GST Rate]])/2)</f>
        <v>0</v>
      </c>
      <c r="Q521" s="32">
        <f>IF(MAIN_TABLE[[#This Row],[Supplier State]]&lt;&gt;MAIN_TABLE[[#This Row],[Destination State Name]],0,(MAIN_TABLE[[#This Row],[Taxable Value]]*MAIN_TABLE[[#This Row],[GST Rate]])/2)</f>
        <v>0</v>
      </c>
      <c r="R521" s="33">
        <f>SUM(MAIN_TABLE[[#This Row],[IGST]:[SGST]])</f>
        <v>22940.603999999999</v>
      </c>
      <c r="S52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21" s="32" t="str">
        <f>IFERROR(VLOOKUP(MAIN_TABLE[[#This Row],[GST Number]],Backend!L:M,2,),"")</f>
        <v>S S ENGINEERING</v>
      </c>
    </row>
    <row r="522" spans="1:20" x14ac:dyDescent="0.3">
      <c r="A522" s="18" t="s">
        <v>8</v>
      </c>
      <c r="B522" s="1" t="s">
        <v>100</v>
      </c>
      <c r="C522" s="2">
        <v>1008</v>
      </c>
      <c r="D522" s="3">
        <v>44083</v>
      </c>
      <c r="E522" s="4" t="s">
        <v>10</v>
      </c>
      <c r="F522" s="1">
        <v>2805</v>
      </c>
      <c r="G522" s="5">
        <v>140.25</v>
      </c>
      <c r="H522" s="29">
        <f>VLOOKUP(MAIN_TABLE[[#This Row],[Product Code]],Prod_Master[[#All],[Product Code]:[PRICE]],4,)</f>
        <v>0.12</v>
      </c>
      <c r="I522" s="30">
        <f>VLOOKUP(MAIN_TABLE[[#This Row],[Product Code]],Prod_Master[[#All],[Product Code]:[PRICE]],5,)</f>
        <v>90</v>
      </c>
      <c r="J522" s="30">
        <f t="shared" si="9"/>
        <v>252450</v>
      </c>
      <c r="K522" s="30">
        <f>MAIN_TABLE[[#This Row],[Sales (Before Tax)]]-MAIN_TABLE[[#This Row],[Discount]]</f>
        <v>252309.75</v>
      </c>
      <c r="L522" s="31">
        <f>VLOOKUP(MAIN_TABLE[[#This Row],[Product Code]],Prod_Master[[#All],[Product Code]:[PRICE]],3,)</f>
        <v>4975</v>
      </c>
      <c r="M522" s="32" t="str">
        <f>VLOOKUP(MAIN_TABLE[[#This Row],[Product Code]],Prod_Master[[#All],[Product Code]:[PRICE]],2,)</f>
        <v>Soap</v>
      </c>
      <c r="N522" s="32" t="str">
        <f>IF(ISBLANK(MAIN_TABLE[[#This Row],[GST Number]]),"No GST Number Available",VLOOKUP(LEFT(MAIN_TABLE[[#This Row],[GST Number]],2)*1,Table1[],2,))</f>
        <v>GUJARAT</v>
      </c>
      <c r="O522" s="32">
        <f>IF(MAIN_TABLE[[#This Row],[Supplier State]]=MAIN_TABLE[[#This Row],[Destination State Name]],0,MAIN_TABLE[[#This Row],[Taxable Value]]*MAIN_TABLE[[#This Row],[GST Rate]])</f>
        <v>30277.17</v>
      </c>
      <c r="P522" s="32">
        <f>IF(MAIN_TABLE[[#This Row],[Supplier State]]&lt;&gt;MAIN_TABLE[[#This Row],[Destination State Name]],0,(MAIN_TABLE[[#This Row],[Taxable Value]]*MAIN_TABLE[[#This Row],[GST Rate]])/2)</f>
        <v>0</v>
      </c>
      <c r="Q522" s="32">
        <f>IF(MAIN_TABLE[[#This Row],[Supplier State]]&lt;&gt;MAIN_TABLE[[#This Row],[Destination State Name]],0,(MAIN_TABLE[[#This Row],[Taxable Value]]*MAIN_TABLE[[#This Row],[GST Rate]])/2)</f>
        <v>0</v>
      </c>
      <c r="R522" s="33">
        <f>SUM(MAIN_TABLE[[#This Row],[IGST]:[SGST]])</f>
        <v>30277.17</v>
      </c>
      <c r="S52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22" s="32" t="str">
        <f>IFERROR(VLOOKUP(MAIN_TABLE[[#This Row],[GST Number]],Backend!L:M,2,),"")</f>
        <v>GOLDEN INDUSTRIES</v>
      </c>
    </row>
    <row r="523" spans="1:20" x14ac:dyDescent="0.3">
      <c r="A523" s="18" t="s">
        <v>8</v>
      </c>
      <c r="B523" s="1" t="s">
        <v>101</v>
      </c>
      <c r="C523" s="2">
        <v>1008</v>
      </c>
      <c r="D523" s="3">
        <v>44083</v>
      </c>
      <c r="E523" s="4" t="s">
        <v>10</v>
      </c>
      <c r="F523" s="1">
        <v>655</v>
      </c>
      <c r="G523" s="5">
        <v>32.75</v>
      </c>
      <c r="H523" s="29">
        <f>VLOOKUP(MAIN_TABLE[[#This Row],[Product Code]],Prod_Master[[#All],[Product Code]:[PRICE]],4,)</f>
        <v>0.12</v>
      </c>
      <c r="I523" s="30">
        <f>VLOOKUP(MAIN_TABLE[[#This Row],[Product Code]],Prod_Master[[#All],[Product Code]:[PRICE]],5,)</f>
        <v>90</v>
      </c>
      <c r="J523" s="30">
        <f t="shared" si="9"/>
        <v>58950</v>
      </c>
      <c r="K523" s="30">
        <f>MAIN_TABLE[[#This Row],[Sales (Before Tax)]]-MAIN_TABLE[[#This Row],[Discount]]</f>
        <v>58917.25</v>
      </c>
      <c r="L523" s="31">
        <f>VLOOKUP(MAIN_TABLE[[#This Row],[Product Code]],Prod_Master[[#All],[Product Code]:[PRICE]],3,)</f>
        <v>4975</v>
      </c>
      <c r="M523" s="32" t="str">
        <f>VLOOKUP(MAIN_TABLE[[#This Row],[Product Code]],Prod_Master[[#All],[Product Code]:[PRICE]],2,)</f>
        <v>Soap</v>
      </c>
      <c r="N523" s="32" t="str">
        <f>IF(ISBLANK(MAIN_TABLE[[#This Row],[GST Number]]),"No GST Number Available",VLOOKUP(LEFT(MAIN_TABLE[[#This Row],[GST Number]],2)*1,Table1[],2,))</f>
        <v>JHARKHAND</v>
      </c>
      <c r="O523" s="32">
        <f>IF(MAIN_TABLE[[#This Row],[Supplier State]]=MAIN_TABLE[[#This Row],[Destination State Name]],0,MAIN_TABLE[[#This Row],[Taxable Value]]*MAIN_TABLE[[#This Row],[GST Rate]])</f>
        <v>7070.07</v>
      </c>
      <c r="P523" s="32">
        <f>IF(MAIN_TABLE[[#This Row],[Supplier State]]&lt;&gt;MAIN_TABLE[[#This Row],[Destination State Name]],0,(MAIN_TABLE[[#This Row],[Taxable Value]]*MAIN_TABLE[[#This Row],[GST Rate]])/2)</f>
        <v>0</v>
      </c>
      <c r="Q523" s="32">
        <f>IF(MAIN_TABLE[[#This Row],[Supplier State]]&lt;&gt;MAIN_TABLE[[#This Row],[Destination State Name]],0,(MAIN_TABLE[[#This Row],[Taxable Value]]*MAIN_TABLE[[#This Row],[GST Rate]])/2)</f>
        <v>0</v>
      </c>
      <c r="R523" s="33">
        <f>SUM(MAIN_TABLE[[#This Row],[IGST]:[SGST]])</f>
        <v>7070.07</v>
      </c>
      <c r="S52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23" s="32" t="str">
        <f>IFERROR(VLOOKUP(MAIN_TABLE[[#This Row],[GST Number]],Backend!L:M,2,),"")</f>
        <v>SLG RETAIL PRIVATE LIMITED</v>
      </c>
    </row>
    <row r="524" spans="1:20" x14ac:dyDescent="0.3">
      <c r="A524" s="18" t="s">
        <v>8</v>
      </c>
      <c r="B524" s="1" t="s">
        <v>102</v>
      </c>
      <c r="C524" s="2">
        <v>1210</v>
      </c>
      <c r="D524" s="3">
        <v>44114</v>
      </c>
      <c r="E524" s="4" t="s">
        <v>10</v>
      </c>
      <c r="F524" s="1">
        <v>344</v>
      </c>
      <c r="G524" s="5">
        <v>17.2</v>
      </c>
      <c r="H524" s="29">
        <f>VLOOKUP(MAIN_TABLE[[#This Row],[Product Code]],Prod_Master[[#All],[Product Code]:[PRICE]],4,)</f>
        <v>0.12</v>
      </c>
      <c r="I524" s="30">
        <f>VLOOKUP(MAIN_TABLE[[#This Row],[Product Code]],Prod_Master[[#All],[Product Code]:[PRICE]],5,)</f>
        <v>120</v>
      </c>
      <c r="J524" s="30">
        <f t="shared" ref="J524:J587" si="10">(F524*I524)</f>
        <v>41280</v>
      </c>
      <c r="K524" s="30">
        <f>MAIN_TABLE[[#This Row],[Sales (Before Tax)]]-MAIN_TABLE[[#This Row],[Discount]]</f>
        <v>41262.800000000003</v>
      </c>
      <c r="L524" s="31">
        <f>VLOOKUP(MAIN_TABLE[[#This Row],[Product Code]],Prod_Master[[#All],[Product Code]:[PRICE]],3,)</f>
        <v>5524</v>
      </c>
      <c r="M524" s="32" t="str">
        <f>VLOOKUP(MAIN_TABLE[[#This Row],[Product Code]],Prod_Master[[#All],[Product Code]:[PRICE]],2,)</f>
        <v>Juice</v>
      </c>
      <c r="N524" s="32" t="str">
        <f>IF(ISBLANK(MAIN_TABLE[[#This Row],[GST Number]]),"No GST Number Available",VLOOKUP(LEFT(MAIN_TABLE[[#This Row],[GST Number]],2)*1,Table1[],2,))</f>
        <v>DADRA AND NAGAR HAVELI AND DAMAN AND DIU (NEWLY MERGED UT)</v>
      </c>
      <c r="O524" s="32">
        <f>IF(MAIN_TABLE[[#This Row],[Supplier State]]=MAIN_TABLE[[#This Row],[Destination State Name]],0,MAIN_TABLE[[#This Row],[Taxable Value]]*MAIN_TABLE[[#This Row],[GST Rate]])</f>
        <v>4951.5360000000001</v>
      </c>
      <c r="P524" s="32">
        <f>IF(MAIN_TABLE[[#This Row],[Supplier State]]&lt;&gt;MAIN_TABLE[[#This Row],[Destination State Name]],0,(MAIN_TABLE[[#This Row],[Taxable Value]]*MAIN_TABLE[[#This Row],[GST Rate]])/2)</f>
        <v>0</v>
      </c>
      <c r="Q524" s="32">
        <f>IF(MAIN_TABLE[[#This Row],[Supplier State]]&lt;&gt;MAIN_TABLE[[#This Row],[Destination State Name]],0,(MAIN_TABLE[[#This Row],[Taxable Value]]*MAIN_TABLE[[#This Row],[GST Rate]])/2)</f>
        <v>0</v>
      </c>
      <c r="R524" s="33">
        <f>SUM(MAIN_TABLE[[#This Row],[IGST]:[SGST]])</f>
        <v>4951.5360000000001</v>
      </c>
      <c r="S52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24" s="32" t="str">
        <f>IFERROR(VLOOKUP(MAIN_TABLE[[#This Row],[GST Number]],Backend!L:M,2,),"")</f>
        <v>BLUEWUD CONCEPTS PRIVATE LIMITED</v>
      </c>
    </row>
    <row r="525" spans="1:20" x14ac:dyDescent="0.3">
      <c r="A525" s="18" t="s">
        <v>8</v>
      </c>
      <c r="B525" s="1" t="s">
        <v>103</v>
      </c>
      <c r="C525" s="2">
        <v>1008</v>
      </c>
      <c r="D525" s="3">
        <v>44146</v>
      </c>
      <c r="E525" s="4" t="s">
        <v>10</v>
      </c>
      <c r="F525" s="1">
        <v>1808</v>
      </c>
      <c r="G525" s="5">
        <v>90.4</v>
      </c>
      <c r="H525" s="29">
        <f>VLOOKUP(MAIN_TABLE[[#This Row],[Product Code]],Prod_Master[[#All],[Product Code]:[PRICE]],4,)</f>
        <v>0.12</v>
      </c>
      <c r="I525" s="30">
        <f>VLOOKUP(MAIN_TABLE[[#This Row],[Product Code]],Prod_Master[[#All],[Product Code]:[PRICE]],5,)</f>
        <v>90</v>
      </c>
      <c r="J525" s="30">
        <f t="shared" si="10"/>
        <v>162720</v>
      </c>
      <c r="K525" s="30">
        <f>MAIN_TABLE[[#This Row],[Sales (Before Tax)]]-MAIN_TABLE[[#This Row],[Discount]]</f>
        <v>162629.6</v>
      </c>
      <c r="L525" s="31">
        <f>VLOOKUP(MAIN_TABLE[[#This Row],[Product Code]],Prod_Master[[#All],[Product Code]:[PRICE]],3,)</f>
        <v>4975</v>
      </c>
      <c r="M525" s="32" t="str">
        <f>VLOOKUP(MAIN_TABLE[[#This Row],[Product Code]],Prod_Master[[#All],[Product Code]:[PRICE]],2,)</f>
        <v>Soap</v>
      </c>
      <c r="N525" s="32" t="str">
        <f>IF(ISBLANK(MAIN_TABLE[[#This Row],[GST Number]]),"No GST Number Available",VLOOKUP(LEFT(MAIN_TABLE[[#This Row],[GST Number]],2)*1,Table1[],2,))</f>
        <v>MIZORAM</v>
      </c>
      <c r="O525" s="32">
        <f>IF(MAIN_TABLE[[#This Row],[Supplier State]]=MAIN_TABLE[[#This Row],[Destination State Name]],0,MAIN_TABLE[[#This Row],[Taxable Value]]*MAIN_TABLE[[#This Row],[GST Rate]])</f>
        <v>19515.552</v>
      </c>
      <c r="P525" s="32">
        <f>IF(MAIN_TABLE[[#This Row],[Supplier State]]&lt;&gt;MAIN_TABLE[[#This Row],[Destination State Name]],0,(MAIN_TABLE[[#This Row],[Taxable Value]]*MAIN_TABLE[[#This Row],[GST Rate]])/2)</f>
        <v>0</v>
      </c>
      <c r="Q525" s="32">
        <f>IF(MAIN_TABLE[[#This Row],[Supplier State]]&lt;&gt;MAIN_TABLE[[#This Row],[Destination State Name]],0,(MAIN_TABLE[[#This Row],[Taxable Value]]*MAIN_TABLE[[#This Row],[GST Rate]])/2)</f>
        <v>0</v>
      </c>
      <c r="R525" s="33">
        <f>SUM(MAIN_TABLE[[#This Row],[IGST]:[SGST]])</f>
        <v>19515.552</v>
      </c>
      <c r="S52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25" s="32" t="str">
        <f>IFERROR(VLOOKUP(MAIN_TABLE[[#This Row],[GST Number]],Backend!L:M,2,),"")</f>
        <v>DLITE COMPUTER SYSTEMS</v>
      </c>
    </row>
    <row r="526" spans="1:20" x14ac:dyDescent="0.3">
      <c r="A526" s="18" t="s">
        <v>8</v>
      </c>
      <c r="B526" s="1" t="s">
        <v>104</v>
      </c>
      <c r="C526" s="2">
        <v>1004</v>
      </c>
      <c r="D526" s="3">
        <v>43831</v>
      </c>
      <c r="E526" s="4" t="s">
        <v>10</v>
      </c>
      <c r="F526" s="1">
        <v>1734</v>
      </c>
      <c r="G526" s="5">
        <v>86.7</v>
      </c>
      <c r="H526" s="29">
        <f>VLOOKUP(MAIN_TABLE[[#This Row],[Product Code]],Prod_Master[[#All],[Product Code]:[PRICE]],4,)</f>
        <v>0.28000000000000003</v>
      </c>
      <c r="I526" s="30">
        <f>VLOOKUP(MAIN_TABLE[[#This Row],[Product Code]],Prod_Master[[#All],[Product Code]:[PRICE]],5,)</f>
        <v>80</v>
      </c>
      <c r="J526" s="30">
        <f t="shared" si="10"/>
        <v>138720</v>
      </c>
      <c r="K526" s="30">
        <f>MAIN_TABLE[[#This Row],[Sales (Before Tax)]]-MAIN_TABLE[[#This Row],[Discount]]</f>
        <v>138633.29999999999</v>
      </c>
      <c r="L526" s="31">
        <f>VLOOKUP(MAIN_TABLE[[#This Row],[Product Code]],Prod_Master[[#All],[Product Code]:[PRICE]],3,)</f>
        <v>8462</v>
      </c>
      <c r="M526" s="32" t="str">
        <f>VLOOKUP(MAIN_TABLE[[#This Row],[Product Code]],Prod_Master[[#All],[Product Code]:[PRICE]],2,)</f>
        <v>Beverage</v>
      </c>
      <c r="N526" s="32" t="str">
        <f>IF(ISBLANK(MAIN_TABLE[[#This Row],[GST Number]]),"No GST Number Available",VLOOKUP(LEFT(MAIN_TABLE[[#This Row],[GST Number]],2)*1,Table1[],2,))</f>
        <v>SIKKIM</v>
      </c>
      <c r="O526" s="32">
        <f>IF(MAIN_TABLE[[#This Row],[Supplier State]]=MAIN_TABLE[[#This Row],[Destination State Name]],0,MAIN_TABLE[[#This Row],[Taxable Value]]*MAIN_TABLE[[#This Row],[GST Rate]])</f>
        <v>38817.324000000001</v>
      </c>
      <c r="P526" s="32">
        <f>IF(MAIN_TABLE[[#This Row],[Supplier State]]&lt;&gt;MAIN_TABLE[[#This Row],[Destination State Name]],0,(MAIN_TABLE[[#This Row],[Taxable Value]]*MAIN_TABLE[[#This Row],[GST Rate]])/2)</f>
        <v>0</v>
      </c>
      <c r="Q526" s="32">
        <f>IF(MAIN_TABLE[[#This Row],[Supplier State]]&lt;&gt;MAIN_TABLE[[#This Row],[Destination State Name]],0,(MAIN_TABLE[[#This Row],[Taxable Value]]*MAIN_TABLE[[#This Row],[GST Rate]])/2)</f>
        <v>0</v>
      </c>
      <c r="R526" s="33">
        <f>SUM(MAIN_TABLE[[#This Row],[IGST]:[SGST]])</f>
        <v>38817.324000000001</v>
      </c>
      <c r="S52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26" s="32" t="str">
        <f>IFERROR(VLOOKUP(MAIN_TABLE[[#This Row],[GST Number]],Backend!L:M,2,),"")</f>
        <v>IMAGINE MARKETING PRIVATE LIMITED</v>
      </c>
    </row>
    <row r="527" spans="1:20" x14ac:dyDescent="0.3">
      <c r="A527" s="18" t="s">
        <v>8</v>
      </c>
      <c r="B527" s="1" t="s">
        <v>105</v>
      </c>
      <c r="C527" s="2">
        <v>1004</v>
      </c>
      <c r="D527" s="3">
        <v>43831</v>
      </c>
      <c r="E527" s="4" t="s">
        <v>10</v>
      </c>
      <c r="F527" s="1">
        <v>554</v>
      </c>
      <c r="G527" s="5">
        <v>27.700000000000003</v>
      </c>
      <c r="H527" s="29">
        <f>VLOOKUP(MAIN_TABLE[[#This Row],[Product Code]],Prod_Master[[#All],[Product Code]:[PRICE]],4,)</f>
        <v>0.28000000000000003</v>
      </c>
      <c r="I527" s="30">
        <f>VLOOKUP(MAIN_TABLE[[#This Row],[Product Code]],Prod_Master[[#All],[Product Code]:[PRICE]],5,)</f>
        <v>80</v>
      </c>
      <c r="J527" s="30">
        <f t="shared" si="10"/>
        <v>44320</v>
      </c>
      <c r="K527" s="30">
        <f>MAIN_TABLE[[#This Row],[Sales (Before Tax)]]-MAIN_TABLE[[#This Row],[Discount]]</f>
        <v>44292.3</v>
      </c>
      <c r="L527" s="31">
        <f>VLOOKUP(MAIN_TABLE[[#This Row],[Product Code]],Prod_Master[[#All],[Product Code]:[PRICE]],3,)</f>
        <v>8462</v>
      </c>
      <c r="M527" s="32" t="str">
        <f>VLOOKUP(MAIN_TABLE[[#This Row],[Product Code]],Prod_Master[[#All],[Product Code]:[PRICE]],2,)</f>
        <v>Beverage</v>
      </c>
      <c r="N527" s="32" t="str">
        <f>IF(ISBLANK(MAIN_TABLE[[#This Row],[GST Number]]),"No GST Number Available",VLOOKUP(LEFT(MAIN_TABLE[[#This Row],[GST Number]],2)*1,Table1[],2,))</f>
        <v>JHARKHAND</v>
      </c>
      <c r="O527" s="32">
        <f>IF(MAIN_TABLE[[#This Row],[Supplier State]]=MAIN_TABLE[[#This Row],[Destination State Name]],0,MAIN_TABLE[[#This Row],[Taxable Value]]*MAIN_TABLE[[#This Row],[GST Rate]])</f>
        <v>12401.844000000003</v>
      </c>
      <c r="P527" s="32">
        <f>IF(MAIN_TABLE[[#This Row],[Supplier State]]&lt;&gt;MAIN_TABLE[[#This Row],[Destination State Name]],0,(MAIN_TABLE[[#This Row],[Taxable Value]]*MAIN_TABLE[[#This Row],[GST Rate]])/2)</f>
        <v>0</v>
      </c>
      <c r="Q527" s="32">
        <f>IF(MAIN_TABLE[[#This Row],[Supplier State]]&lt;&gt;MAIN_TABLE[[#This Row],[Destination State Name]],0,(MAIN_TABLE[[#This Row],[Taxable Value]]*MAIN_TABLE[[#This Row],[GST Rate]])/2)</f>
        <v>0</v>
      </c>
      <c r="R527" s="33">
        <f>SUM(MAIN_TABLE[[#This Row],[IGST]:[SGST]])</f>
        <v>12401.844000000003</v>
      </c>
      <c r="S52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27" s="32" t="str">
        <f>IFERROR(VLOOKUP(MAIN_TABLE[[#This Row],[GST Number]],Backend!L:M,2,),"")</f>
        <v>SPD INTERNATIONAL INFRATECH PRIVATE LIMITED</v>
      </c>
    </row>
    <row r="528" spans="1:20" x14ac:dyDescent="0.3">
      <c r="A528" s="18" t="s">
        <v>8</v>
      </c>
      <c r="B528" s="1" t="s">
        <v>106</v>
      </c>
      <c r="C528" s="2">
        <v>1008</v>
      </c>
      <c r="D528" s="3">
        <v>44146</v>
      </c>
      <c r="E528" s="4" t="s">
        <v>10</v>
      </c>
      <c r="F528" s="1">
        <v>2935</v>
      </c>
      <c r="G528" s="5">
        <v>146.75</v>
      </c>
      <c r="H528" s="29">
        <f>VLOOKUP(MAIN_TABLE[[#This Row],[Product Code]],Prod_Master[[#All],[Product Code]:[PRICE]],4,)</f>
        <v>0.12</v>
      </c>
      <c r="I528" s="30">
        <f>VLOOKUP(MAIN_TABLE[[#This Row],[Product Code]],Prod_Master[[#All],[Product Code]:[PRICE]],5,)</f>
        <v>90</v>
      </c>
      <c r="J528" s="30">
        <f t="shared" si="10"/>
        <v>264150</v>
      </c>
      <c r="K528" s="30">
        <f>MAIN_TABLE[[#This Row],[Sales (Before Tax)]]-MAIN_TABLE[[#This Row],[Discount]]</f>
        <v>264003.25</v>
      </c>
      <c r="L528" s="31">
        <f>VLOOKUP(MAIN_TABLE[[#This Row],[Product Code]],Prod_Master[[#All],[Product Code]:[PRICE]],3,)</f>
        <v>4975</v>
      </c>
      <c r="M528" s="32" t="str">
        <f>VLOOKUP(MAIN_TABLE[[#This Row],[Product Code]],Prod_Master[[#All],[Product Code]:[PRICE]],2,)</f>
        <v>Soap</v>
      </c>
      <c r="N528" s="32" t="str">
        <f>IF(ISBLANK(MAIN_TABLE[[#This Row],[GST Number]]),"No GST Number Available",VLOOKUP(LEFT(MAIN_TABLE[[#This Row],[GST Number]],2)*1,Table1[],2,))</f>
        <v>WEST BENGAL</v>
      </c>
      <c r="O528" s="32">
        <f>IF(MAIN_TABLE[[#This Row],[Supplier State]]=MAIN_TABLE[[#This Row],[Destination State Name]],0,MAIN_TABLE[[#This Row],[Taxable Value]]*MAIN_TABLE[[#This Row],[GST Rate]])</f>
        <v>31680.39</v>
      </c>
      <c r="P528" s="32">
        <f>IF(MAIN_TABLE[[#This Row],[Supplier State]]&lt;&gt;MAIN_TABLE[[#This Row],[Destination State Name]],0,(MAIN_TABLE[[#This Row],[Taxable Value]]*MAIN_TABLE[[#This Row],[GST Rate]])/2)</f>
        <v>0</v>
      </c>
      <c r="Q528" s="32">
        <f>IF(MAIN_TABLE[[#This Row],[Supplier State]]&lt;&gt;MAIN_TABLE[[#This Row],[Destination State Name]],0,(MAIN_TABLE[[#This Row],[Taxable Value]]*MAIN_TABLE[[#This Row],[GST Rate]])/2)</f>
        <v>0</v>
      </c>
      <c r="R528" s="33">
        <f>SUM(MAIN_TABLE[[#This Row],[IGST]:[SGST]])</f>
        <v>31680.39</v>
      </c>
      <c r="S52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28" s="32" t="str">
        <f>IFERROR(VLOOKUP(MAIN_TABLE[[#This Row],[GST Number]],Backend!L:M,2,),"")</f>
        <v>NIRMAN CONSULTANTS PVT LTD</v>
      </c>
    </row>
    <row r="529" spans="1:20" x14ac:dyDescent="0.3">
      <c r="A529" s="18" t="s">
        <v>8</v>
      </c>
      <c r="B529" s="1" t="s">
        <v>107</v>
      </c>
      <c r="C529" s="2">
        <v>1008</v>
      </c>
      <c r="D529" s="3">
        <v>43831</v>
      </c>
      <c r="E529" s="4" t="s">
        <v>10</v>
      </c>
      <c r="F529" s="1">
        <v>3165</v>
      </c>
      <c r="G529" s="5">
        <v>158.25</v>
      </c>
      <c r="H529" s="29">
        <f>VLOOKUP(MAIN_TABLE[[#This Row],[Product Code]],Prod_Master[[#All],[Product Code]:[PRICE]],4,)</f>
        <v>0.12</v>
      </c>
      <c r="I529" s="30">
        <f>VLOOKUP(MAIN_TABLE[[#This Row],[Product Code]],Prod_Master[[#All],[Product Code]:[PRICE]],5,)</f>
        <v>90</v>
      </c>
      <c r="J529" s="30">
        <f t="shared" si="10"/>
        <v>284850</v>
      </c>
      <c r="K529" s="30">
        <f>MAIN_TABLE[[#This Row],[Sales (Before Tax)]]-MAIN_TABLE[[#This Row],[Discount]]</f>
        <v>284691.75</v>
      </c>
      <c r="L529" s="31">
        <f>VLOOKUP(MAIN_TABLE[[#This Row],[Product Code]],Prod_Master[[#All],[Product Code]:[PRICE]],3,)</f>
        <v>4975</v>
      </c>
      <c r="M529" s="32" t="str">
        <f>VLOOKUP(MAIN_TABLE[[#This Row],[Product Code]],Prod_Master[[#All],[Product Code]:[PRICE]],2,)</f>
        <v>Soap</v>
      </c>
      <c r="N529" s="32" t="str">
        <f>IF(ISBLANK(MAIN_TABLE[[#This Row],[GST Number]]),"No GST Number Available",VLOOKUP(LEFT(MAIN_TABLE[[#This Row],[GST Number]],2)*1,Table1[],2,))</f>
        <v>GUJARAT</v>
      </c>
      <c r="O529" s="32">
        <f>IF(MAIN_TABLE[[#This Row],[Supplier State]]=MAIN_TABLE[[#This Row],[Destination State Name]],0,MAIN_TABLE[[#This Row],[Taxable Value]]*MAIN_TABLE[[#This Row],[GST Rate]])</f>
        <v>34163.01</v>
      </c>
      <c r="P529" s="32">
        <f>IF(MAIN_TABLE[[#This Row],[Supplier State]]&lt;&gt;MAIN_TABLE[[#This Row],[Destination State Name]],0,(MAIN_TABLE[[#This Row],[Taxable Value]]*MAIN_TABLE[[#This Row],[GST Rate]])/2)</f>
        <v>0</v>
      </c>
      <c r="Q529" s="32">
        <f>IF(MAIN_TABLE[[#This Row],[Supplier State]]&lt;&gt;MAIN_TABLE[[#This Row],[Destination State Name]],0,(MAIN_TABLE[[#This Row],[Taxable Value]]*MAIN_TABLE[[#This Row],[GST Rate]])/2)</f>
        <v>0</v>
      </c>
      <c r="R529" s="33">
        <f>SUM(MAIN_TABLE[[#This Row],[IGST]:[SGST]])</f>
        <v>34163.01</v>
      </c>
      <c r="S52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29" s="32" t="str">
        <f>IFERROR(VLOOKUP(MAIN_TABLE[[#This Row],[GST Number]],Backend!L:M,2,),"")</f>
        <v>TULSI ART</v>
      </c>
    </row>
    <row r="530" spans="1:20" x14ac:dyDescent="0.3">
      <c r="A530" s="18" t="s">
        <v>8</v>
      </c>
      <c r="B530" s="1" t="s">
        <v>108</v>
      </c>
      <c r="C530" s="2">
        <v>1001</v>
      </c>
      <c r="D530" s="3">
        <v>43831</v>
      </c>
      <c r="E530" s="4" t="s">
        <v>10</v>
      </c>
      <c r="F530" s="1">
        <v>2629</v>
      </c>
      <c r="G530" s="5">
        <v>131.45000000000002</v>
      </c>
      <c r="H530" s="29">
        <f>VLOOKUP(MAIN_TABLE[[#This Row],[Product Code]],Prod_Master[[#All],[Product Code]:[PRICE]],4,)</f>
        <v>0.12</v>
      </c>
      <c r="I530" s="30">
        <f>VLOOKUP(MAIN_TABLE[[#This Row],[Product Code]],Prod_Master[[#All],[Product Code]:[PRICE]],5,)</f>
        <v>45</v>
      </c>
      <c r="J530" s="30">
        <f t="shared" si="10"/>
        <v>118305</v>
      </c>
      <c r="K530" s="30">
        <f>MAIN_TABLE[[#This Row],[Sales (Before Tax)]]-MAIN_TABLE[[#This Row],[Discount]]</f>
        <v>118173.55</v>
      </c>
      <c r="L530" s="31">
        <f>VLOOKUP(MAIN_TABLE[[#This Row],[Product Code]],Prod_Master[[#All],[Product Code]:[PRICE]],3,)</f>
        <v>5542</v>
      </c>
      <c r="M530" s="32" t="str">
        <f>VLOOKUP(MAIN_TABLE[[#This Row],[Product Code]],Prod_Master[[#All],[Product Code]:[PRICE]],2,)</f>
        <v>Oil</v>
      </c>
      <c r="N530" s="32" t="str">
        <f>IF(ISBLANK(MAIN_TABLE[[#This Row],[GST Number]]),"No GST Number Available",VLOOKUP(LEFT(MAIN_TABLE[[#This Row],[GST Number]],2)*1,Table1[],2,))</f>
        <v>ARUNACHAL PRADESH</v>
      </c>
      <c r="O530" s="32">
        <f>IF(MAIN_TABLE[[#This Row],[Supplier State]]=MAIN_TABLE[[#This Row],[Destination State Name]],0,MAIN_TABLE[[#This Row],[Taxable Value]]*MAIN_TABLE[[#This Row],[GST Rate]])</f>
        <v>14180.825999999999</v>
      </c>
      <c r="P530" s="32">
        <f>IF(MAIN_TABLE[[#This Row],[Supplier State]]&lt;&gt;MAIN_TABLE[[#This Row],[Destination State Name]],0,(MAIN_TABLE[[#This Row],[Taxable Value]]*MAIN_TABLE[[#This Row],[GST Rate]])/2)</f>
        <v>0</v>
      </c>
      <c r="Q530" s="32">
        <f>IF(MAIN_TABLE[[#This Row],[Supplier State]]&lt;&gt;MAIN_TABLE[[#This Row],[Destination State Name]],0,(MAIN_TABLE[[#This Row],[Taxable Value]]*MAIN_TABLE[[#This Row],[GST Rate]])/2)</f>
        <v>0</v>
      </c>
      <c r="R530" s="33">
        <f>SUM(MAIN_TABLE[[#This Row],[IGST]:[SGST]])</f>
        <v>14180.825999999999</v>
      </c>
      <c r="S53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30" s="32" t="str">
        <f>IFERROR(VLOOKUP(MAIN_TABLE[[#This Row],[GST Number]],Backend!L:M,2,),"")</f>
        <v>Consulting Rooms Private Limited</v>
      </c>
    </row>
    <row r="531" spans="1:20" x14ac:dyDescent="0.3">
      <c r="A531" s="18" t="s">
        <v>8</v>
      </c>
      <c r="B531" s="1" t="s">
        <v>109</v>
      </c>
      <c r="C531" s="2">
        <v>1008</v>
      </c>
      <c r="D531" s="3">
        <v>43956</v>
      </c>
      <c r="E531" s="4" t="s">
        <v>10</v>
      </c>
      <c r="F531" s="1">
        <v>1433</v>
      </c>
      <c r="G531" s="5">
        <v>71.650000000000006</v>
      </c>
      <c r="H531" s="29">
        <f>VLOOKUP(MAIN_TABLE[[#This Row],[Product Code]],Prod_Master[[#All],[Product Code]:[PRICE]],4,)</f>
        <v>0.12</v>
      </c>
      <c r="I531" s="30">
        <f>VLOOKUP(MAIN_TABLE[[#This Row],[Product Code]],Prod_Master[[#All],[Product Code]:[PRICE]],5,)</f>
        <v>90</v>
      </c>
      <c r="J531" s="30">
        <f t="shared" si="10"/>
        <v>128970</v>
      </c>
      <c r="K531" s="30">
        <f>MAIN_TABLE[[#This Row],[Sales (Before Tax)]]-MAIN_TABLE[[#This Row],[Discount]]</f>
        <v>128898.35</v>
      </c>
      <c r="L531" s="31">
        <f>VLOOKUP(MAIN_TABLE[[#This Row],[Product Code]],Prod_Master[[#All],[Product Code]:[PRICE]],3,)</f>
        <v>4975</v>
      </c>
      <c r="M531" s="32" t="str">
        <f>VLOOKUP(MAIN_TABLE[[#This Row],[Product Code]],Prod_Master[[#All],[Product Code]:[PRICE]],2,)</f>
        <v>Soap</v>
      </c>
      <c r="N531" s="32" t="str">
        <f>IF(ISBLANK(MAIN_TABLE[[#This Row],[GST Number]]),"No GST Number Available",VLOOKUP(LEFT(MAIN_TABLE[[#This Row],[GST Number]],2)*1,Table1[],2,))</f>
        <v>ARUNACHAL PRADESH</v>
      </c>
      <c r="O531" s="32">
        <f>IF(MAIN_TABLE[[#This Row],[Supplier State]]=MAIN_TABLE[[#This Row],[Destination State Name]],0,MAIN_TABLE[[#This Row],[Taxable Value]]*MAIN_TABLE[[#This Row],[GST Rate]])</f>
        <v>15467.802</v>
      </c>
      <c r="P531" s="32">
        <f>IF(MAIN_TABLE[[#This Row],[Supplier State]]&lt;&gt;MAIN_TABLE[[#This Row],[Destination State Name]],0,(MAIN_TABLE[[#This Row],[Taxable Value]]*MAIN_TABLE[[#This Row],[GST Rate]])/2)</f>
        <v>0</v>
      </c>
      <c r="Q531" s="32">
        <f>IF(MAIN_TABLE[[#This Row],[Supplier State]]&lt;&gt;MAIN_TABLE[[#This Row],[Destination State Name]],0,(MAIN_TABLE[[#This Row],[Taxable Value]]*MAIN_TABLE[[#This Row],[GST Rate]])/2)</f>
        <v>0</v>
      </c>
      <c r="R531" s="33">
        <f>SUM(MAIN_TABLE[[#This Row],[IGST]:[SGST]])</f>
        <v>15467.802</v>
      </c>
      <c r="S53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31" s="32" t="str">
        <f>IFERROR(VLOOKUP(MAIN_TABLE[[#This Row],[GST Number]],Backend!L:M,2,),"")</f>
        <v>Darshita Aashiyana Private Limited</v>
      </c>
    </row>
    <row r="532" spans="1:20" x14ac:dyDescent="0.3">
      <c r="A532" s="18" t="s">
        <v>8</v>
      </c>
      <c r="B532" s="1" t="s">
        <v>110</v>
      </c>
      <c r="C532" s="2">
        <v>1001</v>
      </c>
      <c r="D532" s="3">
        <v>44083</v>
      </c>
      <c r="E532" s="4" t="s">
        <v>10</v>
      </c>
      <c r="F532" s="1">
        <v>947</v>
      </c>
      <c r="G532" s="5">
        <v>47.35</v>
      </c>
      <c r="H532" s="29">
        <f>VLOOKUP(MAIN_TABLE[[#This Row],[Product Code]],Prod_Master[[#All],[Product Code]:[PRICE]],4,)</f>
        <v>0.12</v>
      </c>
      <c r="I532" s="30">
        <f>VLOOKUP(MAIN_TABLE[[#This Row],[Product Code]],Prod_Master[[#All],[Product Code]:[PRICE]],5,)</f>
        <v>45</v>
      </c>
      <c r="J532" s="30">
        <f t="shared" si="10"/>
        <v>42615</v>
      </c>
      <c r="K532" s="30">
        <f>MAIN_TABLE[[#This Row],[Sales (Before Tax)]]-MAIN_TABLE[[#This Row],[Discount]]</f>
        <v>42567.65</v>
      </c>
      <c r="L532" s="31">
        <f>VLOOKUP(MAIN_TABLE[[#This Row],[Product Code]],Prod_Master[[#All],[Product Code]:[PRICE]],3,)</f>
        <v>5542</v>
      </c>
      <c r="M532" s="32" t="str">
        <f>VLOOKUP(MAIN_TABLE[[#This Row],[Product Code]],Prod_Master[[#All],[Product Code]:[PRICE]],2,)</f>
        <v>Oil</v>
      </c>
      <c r="N532" s="32" t="str">
        <f>IF(ISBLANK(MAIN_TABLE[[#This Row],[GST Number]]),"No GST Number Available",VLOOKUP(LEFT(MAIN_TABLE[[#This Row],[GST Number]],2)*1,Table1[],2,))</f>
        <v>WEST BENGAL</v>
      </c>
      <c r="O532" s="32">
        <f>IF(MAIN_TABLE[[#This Row],[Supplier State]]=MAIN_TABLE[[#This Row],[Destination State Name]],0,MAIN_TABLE[[#This Row],[Taxable Value]]*MAIN_TABLE[[#This Row],[GST Rate]])</f>
        <v>5108.1180000000004</v>
      </c>
      <c r="P532" s="32">
        <f>IF(MAIN_TABLE[[#This Row],[Supplier State]]&lt;&gt;MAIN_TABLE[[#This Row],[Destination State Name]],0,(MAIN_TABLE[[#This Row],[Taxable Value]]*MAIN_TABLE[[#This Row],[GST Rate]])/2)</f>
        <v>0</v>
      </c>
      <c r="Q532" s="32">
        <f>IF(MAIN_TABLE[[#This Row],[Supplier State]]&lt;&gt;MAIN_TABLE[[#This Row],[Destination State Name]],0,(MAIN_TABLE[[#This Row],[Taxable Value]]*MAIN_TABLE[[#This Row],[GST Rate]])/2)</f>
        <v>0</v>
      </c>
      <c r="R532" s="33">
        <f>SUM(MAIN_TABLE[[#This Row],[IGST]:[SGST]])</f>
        <v>5108.1180000000004</v>
      </c>
      <c r="S53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32" s="32" t="str">
        <f>IFERROR(VLOOKUP(MAIN_TABLE[[#This Row],[GST Number]],Backend!L:M,2,),"")</f>
        <v>GAL AVIATION SOLUTIONS PVT LTD</v>
      </c>
    </row>
    <row r="533" spans="1:20" x14ac:dyDescent="0.3">
      <c r="A533" s="18" t="s">
        <v>8</v>
      </c>
      <c r="B533" s="1" t="s">
        <v>111</v>
      </c>
      <c r="C533" s="2">
        <v>1310</v>
      </c>
      <c r="D533" s="3">
        <v>44114</v>
      </c>
      <c r="E533" s="4" t="s">
        <v>10</v>
      </c>
      <c r="F533" s="1">
        <v>344</v>
      </c>
      <c r="G533" s="5">
        <v>17.2</v>
      </c>
      <c r="H533" s="29">
        <f>VLOOKUP(MAIN_TABLE[[#This Row],[Product Code]],Prod_Master[[#All],[Product Code]:[PRICE]],4,)</f>
        <v>0.12</v>
      </c>
      <c r="I533" s="30">
        <f>VLOOKUP(MAIN_TABLE[[#This Row],[Product Code]],Prod_Master[[#All],[Product Code]:[PRICE]],5,)</f>
        <v>140</v>
      </c>
      <c r="J533" s="30">
        <f t="shared" si="10"/>
        <v>48160</v>
      </c>
      <c r="K533" s="30">
        <f>MAIN_TABLE[[#This Row],[Sales (Before Tax)]]-MAIN_TABLE[[#This Row],[Discount]]</f>
        <v>48142.8</v>
      </c>
      <c r="L533" s="31">
        <f>VLOOKUP(MAIN_TABLE[[#This Row],[Product Code]],Prod_Master[[#All],[Product Code]:[PRICE]],3,)</f>
        <v>5632</v>
      </c>
      <c r="M533" s="32" t="str">
        <f>VLOOKUP(MAIN_TABLE[[#This Row],[Product Code]],Prod_Master[[#All],[Product Code]:[PRICE]],2,)</f>
        <v>Shampoo</v>
      </c>
      <c r="N533" s="32" t="str">
        <f>IF(ISBLANK(MAIN_TABLE[[#This Row],[GST Number]]),"No GST Number Available",VLOOKUP(LEFT(MAIN_TABLE[[#This Row],[GST Number]],2)*1,Table1[],2,))</f>
        <v>ANDHRA PRADESH(BEFORE DIVISION)</v>
      </c>
      <c r="O533" s="32">
        <f>IF(MAIN_TABLE[[#This Row],[Supplier State]]=MAIN_TABLE[[#This Row],[Destination State Name]],0,MAIN_TABLE[[#This Row],[Taxable Value]]*MAIN_TABLE[[#This Row],[GST Rate]])</f>
        <v>5777.1360000000004</v>
      </c>
      <c r="P533" s="32">
        <f>IF(MAIN_TABLE[[#This Row],[Supplier State]]&lt;&gt;MAIN_TABLE[[#This Row],[Destination State Name]],0,(MAIN_TABLE[[#This Row],[Taxable Value]]*MAIN_TABLE[[#This Row],[GST Rate]])/2)</f>
        <v>0</v>
      </c>
      <c r="Q533" s="32">
        <f>IF(MAIN_TABLE[[#This Row],[Supplier State]]&lt;&gt;MAIN_TABLE[[#This Row],[Destination State Name]],0,(MAIN_TABLE[[#This Row],[Taxable Value]]*MAIN_TABLE[[#This Row],[GST Rate]])/2)</f>
        <v>0</v>
      </c>
      <c r="R533" s="33">
        <f>SUM(MAIN_TABLE[[#This Row],[IGST]:[SGST]])</f>
        <v>5777.1360000000004</v>
      </c>
      <c r="S53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33" s="32" t="str">
        <f>IFERROR(VLOOKUP(MAIN_TABLE[[#This Row],[GST Number]],Backend!L:M,2,),"")</f>
        <v>M/S DEEP CONTRACTORS</v>
      </c>
    </row>
    <row r="534" spans="1:20" x14ac:dyDescent="0.3">
      <c r="A534" s="18" t="s">
        <v>8</v>
      </c>
      <c r="B534" s="1" t="s">
        <v>112</v>
      </c>
      <c r="C534" s="2">
        <v>1310</v>
      </c>
      <c r="D534" s="3">
        <v>44177</v>
      </c>
      <c r="E534" s="4" t="s">
        <v>10</v>
      </c>
      <c r="F534" s="1">
        <v>2157</v>
      </c>
      <c r="G534" s="5">
        <v>107.85000000000001</v>
      </c>
      <c r="H534" s="29">
        <f>VLOOKUP(MAIN_TABLE[[#This Row],[Product Code]],Prod_Master[[#All],[Product Code]:[PRICE]],4,)</f>
        <v>0.12</v>
      </c>
      <c r="I534" s="30">
        <f>VLOOKUP(MAIN_TABLE[[#This Row],[Product Code]],Prod_Master[[#All],[Product Code]:[PRICE]],5,)</f>
        <v>140</v>
      </c>
      <c r="J534" s="30">
        <f t="shared" si="10"/>
        <v>301980</v>
      </c>
      <c r="K534" s="30">
        <f>MAIN_TABLE[[#This Row],[Sales (Before Tax)]]-MAIN_TABLE[[#This Row],[Discount]]</f>
        <v>301872.15000000002</v>
      </c>
      <c r="L534" s="31">
        <f>VLOOKUP(MAIN_TABLE[[#This Row],[Product Code]],Prod_Master[[#All],[Product Code]:[PRICE]],3,)</f>
        <v>5632</v>
      </c>
      <c r="M534" s="32" t="str">
        <f>VLOOKUP(MAIN_TABLE[[#This Row],[Product Code]],Prod_Master[[#All],[Product Code]:[PRICE]],2,)</f>
        <v>Shampoo</v>
      </c>
      <c r="N534" s="32" t="str">
        <f>IF(ISBLANK(MAIN_TABLE[[#This Row],[GST Number]]),"No GST Number Available",VLOOKUP(LEFT(MAIN_TABLE[[#This Row],[GST Number]],2)*1,Table1[],2,))</f>
        <v>MEGHLAYA</v>
      </c>
      <c r="O534" s="32">
        <f>IF(MAIN_TABLE[[#This Row],[Supplier State]]=MAIN_TABLE[[#This Row],[Destination State Name]],0,MAIN_TABLE[[#This Row],[Taxable Value]]*MAIN_TABLE[[#This Row],[GST Rate]])</f>
        <v>36224.658000000003</v>
      </c>
      <c r="P534" s="32">
        <f>IF(MAIN_TABLE[[#This Row],[Supplier State]]&lt;&gt;MAIN_TABLE[[#This Row],[Destination State Name]],0,(MAIN_TABLE[[#This Row],[Taxable Value]]*MAIN_TABLE[[#This Row],[GST Rate]])/2)</f>
        <v>0</v>
      </c>
      <c r="Q534" s="32">
        <f>IF(MAIN_TABLE[[#This Row],[Supplier State]]&lt;&gt;MAIN_TABLE[[#This Row],[Destination State Name]],0,(MAIN_TABLE[[#This Row],[Taxable Value]]*MAIN_TABLE[[#This Row],[GST Rate]])/2)</f>
        <v>0</v>
      </c>
      <c r="R534" s="33">
        <f>SUM(MAIN_TABLE[[#This Row],[IGST]:[SGST]])</f>
        <v>36224.658000000003</v>
      </c>
      <c r="S53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34" s="32" t="str">
        <f>IFERROR(VLOOKUP(MAIN_TABLE[[#This Row],[GST Number]],Backend!L:M,2,),"")</f>
        <v>ML INFOMAP PVT LTD</v>
      </c>
    </row>
    <row r="535" spans="1:20" x14ac:dyDescent="0.3">
      <c r="A535" s="18" t="s">
        <v>8</v>
      </c>
      <c r="B535" s="1" t="s">
        <v>113</v>
      </c>
      <c r="C535" s="2">
        <v>1210</v>
      </c>
      <c r="D535" s="3">
        <v>44083</v>
      </c>
      <c r="E535" s="4" t="s">
        <v>10</v>
      </c>
      <c r="F535" s="1">
        <v>380</v>
      </c>
      <c r="G535" s="5">
        <v>19</v>
      </c>
      <c r="H535" s="29">
        <f>VLOOKUP(MAIN_TABLE[[#This Row],[Product Code]],Prod_Master[[#All],[Product Code]:[PRICE]],4,)</f>
        <v>0.12</v>
      </c>
      <c r="I535" s="30">
        <f>VLOOKUP(MAIN_TABLE[[#This Row],[Product Code]],Prod_Master[[#All],[Product Code]:[PRICE]],5,)</f>
        <v>120</v>
      </c>
      <c r="J535" s="30">
        <f t="shared" si="10"/>
        <v>45600</v>
      </c>
      <c r="K535" s="30">
        <f>MAIN_TABLE[[#This Row],[Sales (Before Tax)]]-MAIN_TABLE[[#This Row],[Discount]]</f>
        <v>45581</v>
      </c>
      <c r="L535" s="31">
        <f>VLOOKUP(MAIN_TABLE[[#This Row],[Product Code]],Prod_Master[[#All],[Product Code]:[PRICE]],3,)</f>
        <v>5524</v>
      </c>
      <c r="M535" s="32" t="str">
        <f>VLOOKUP(MAIN_TABLE[[#This Row],[Product Code]],Prod_Master[[#All],[Product Code]:[PRICE]],2,)</f>
        <v>Juice</v>
      </c>
      <c r="N535" s="32" t="str">
        <f>IF(ISBLANK(MAIN_TABLE[[#This Row],[GST Number]]),"No GST Number Available",VLOOKUP(LEFT(MAIN_TABLE[[#This Row],[GST Number]],2)*1,Table1[],2,))</f>
        <v>ARUNACHAL PRADESH</v>
      </c>
      <c r="O535" s="32">
        <f>IF(MAIN_TABLE[[#This Row],[Supplier State]]=MAIN_TABLE[[#This Row],[Destination State Name]],0,MAIN_TABLE[[#This Row],[Taxable Value]]*MAIN_TABLE[[#This Row],[GST Rate]])</f>
        <v>5469.7199999999993</v>
      </c>
      <c r="P535" s="32">
        <f>IF(MAIN_TABLE[[#This Row],[Supplier State]]&lt;&gt;MAIN_TABLE[[#This Row],[Destination State Name]],0,(MAIN_TABLE[[#This Row],[Taxable Value]]*MAIN_TABLE[[#This Row],[GST Rate]])/2)</f>
        <v>0</v>
      </c>
      <c r="Q535" s="32">
        <f>IF(MAIN_TABLE[[#This Row],[Supplier State]]&lt;&gt;MAIN_TABLE[[#This Row],[Destination State Name]],0,(MAIN_TABLE[[#This Row],[Taxable Value]]*MAIN_TABLE[[#This Row],[GST Rate]])/2)</f>
        <v>0</v>
      </c>
      <c r="R535" s="33">
        <f>SUM(MAIN_TABLE[[#This Row],[IGST]:[SGST]])</f>
        <v>5469.7199999999993</v>
      </c>
      <c r="S53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35" s="32" t="str">
        <f>IFERROR(VLOOKUP(MAIN_TABLE[[#This Row],[GST Number]],Backend!L:M,2,),"")</f>
        <v>M/S HINDUSTAN FABRICATOR &amp; CONTRACTORS</v>
      </c>
    </row>
    <row r="536" spans="1:20" x14ac:dyDescent="0.3">
      <c r="A536" s="18" t="s">
        <v>8</v>
      </c>
      <c r="B536" s="1" t="s">
        <v>114</v>
      </c>
      <c r="C536" s="2">
        <v>1004</v>
      </c>
      <c r="D536" s="3">
        <v>43988</v>
      </c>
      <c r="E536" s="4" t="s">
        <v>10</v>
      </c>
      <c r="F536" s="1">
        <v>886</v>
      </c>
      <c r="G536" s="5">
        <v>44.300000000000004</v>
      </c>
      <c r="H536" s="29">
        <f>VLOOKUP(MAIN_TABLE[[#This Row],[Product Code]],Prod_Master[[#All],[Product Code]:[PRICE]],4,)</f>
        <v>0.28000000000000003</v>
      </c>
      <c r="I536" s="30">
        <f>VLOOKUP(MAIN_TABLE[[#This Row],[Product Code]],Prod_Master[[#All],[Product Code]:[PRICE]],5,)</f>
        <v>80</v>
      </c>
      <c r="J536" s="30">
        <f t="shared" si="10"/>
        <v>70880</v>
      </c>
      <c r="K536" s="30">
        <f>MAIN_TABLE[[#This Row],[Sales (Before Tax)]]-MAIN_TABLE[[#This Row],[Discount]]</f>
        <v>70835.7</v>
      </c>
      <c r="L536" s="31">
        <f>VLOOKUP(MAIN_TABLE[[#This Row],[Product Code]],Prod_Master[[#All],[Product Code]:[PRICE]],3,)</f>
        <v>8462</v>
      </c>
      <c r="M536" s="32" t="str">
        <f>VLOOKUP(MAIN_TABLE[[#This Row],[Product Code]],Prod_Master[[#All],[Product Code]:[PRICE]],2,)</f>
        <v>Beverage</v>
      </c>
      <c r="N536" s="32" t="str">
        <f>IF(ISBLANK(MAIN_TABLE[[#This Row],[GST Number]]),"No GST Number Available",VLOOKUP(LEFT(MAIN_TABLE[[#This Row],[GST Number]],2)*1,Table1[],2,))</f>
        <v>CHATTISGARH</v>
      </c>
      <c r="O536" s="32">
        <f>IF(MAIN_TABLE[[#This Row],[Supplier State]]=MAIN_TABLE[[#This Row],[Destination State Name]],0,MAIN_TABLE[[#This Row],[Taxable Value]]*MAIN_TABLE[[#This Row],[GST Rate]])</f>
        <v>19833.996000000003</v>
      </c>
      <c r="P536" s="32">
        <f>IF(MAIN_TABLE[[#This Row],[Supplier State]]&lt;&gt;MAIN_TABLE[[#This Row],[Destination State Name]],0,(MAIN_TABLE[[#This Row],[Taxable Value]]*MAIN_TABLE[[#This Row],[GST Rate]])/2)</f>
        <v>0</v>
      </c>
      <c r="Q536" s="32">
        <f>IF(MAIN_TABLE[[#This Row],[Supplier State]]&lt;&gt;MAIN_TABLE[[#This Row],[Destination State Name]],0,(MAIN_TABLE[[#This Row],[Taxable Value]]*MAIN_TABLE[[#This Row],[GST Rate]])/2)</f>
        <v>0</v>
      </c>
      <c r="R536" s="33">
        <f>SUM(MAIN_TABLE[[#This Row],[IGST]:[SGST]])</f>
        <v>19833.996000000003</v>
      </c>
      <c r="S53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36" s="32" t="str">
        <f>IFERROR(VLOOKUP(MAIN_TABLE[[#This Row],[GST Number]],Backend!L:M,2,),"")</f>
        <v>A&amp;K AUTOMATION</v>
      </c>
    </row>
    <row r="537" spans="1:20" x14ac:dyDescent="0.3">
      <c r="A537" s="18" t="s">
        <v>8</v>
      </c>
      <c r="B537" s="1" t="s">
        <v>115</v>
      </c>
      <c r="C537" s="2">
        <v>1004</v>
      </c>
      <c r="D537" s="3">
        <v>44083</v>
      </c>
      <c r="E537" s="4" t="s">
        <v>10</v>
      </c>
      <c r="F537" s="1">
        <v>2416</v>
      </c>
      <c r="G537" s="5">
        <v>120.80000000000001</v>
      </c>
      <c r="H537" s="29">
        <f>VLOOKUP(MAIN_TABLE[[#This Row],[Product Code]],Prod_Master[[#All],[Product Code]:[PRICE]],4,)</f>
        <v>0.28000000000000003</v>
      </c>
      <c r="I537" s="30">
        <f>VLOOKUP(MAIN_TABLE[[#This Row],[Product Code]],Prod_Master[[#All],[Product Code]:[PRICE]],5,)</f>
        <v>80</v>
      </c>
      <c r="J537" s="30">
        <f t="shared" si="10"/>
        <v>193280</v>
      </c>
      <c r="K537" s="30">
        <f>MAIN_TABLE[[#This Row],[Sales (Before Tax)]]-MAIN_TABLE[[#This Row],[Discount]]</f>
        <v>193159.2</v>
      </c>
      <c r="L537" s="31">
        <f>VLOOKUP(MAIN_TABLE[[#This Row],[Product Code]],Prod_Master[[#All],[Product Code]:[PRICE]],3,)</f>
        <v>8462</v>
      </c>
      <c r="M537" s="32" t="str">
        <f>VLOOKUP(MAIN_TABLE[[#This Row],[Product Code]],Prod_Master[[#All],[Product Code]:[PRICE]],2,)</f>
        <v>Beverage</v>
      </c>
      <c r="N537" s="32" t="str">
        <f>IF(ISBLANK(MAIN_TABLE[[#This Row],[GST Number]]),"No GST Number Available",VLOOKUP(LEFT(MAIN_TABLE[[#This Row],[GST Number]],2)*1,Table1[],2,))</f>
        <v>JHARKHAND</v>
      </c>
      <c r="O537" s="32">
        <f>IF(MAIN_TABLE[[#This Row],[Supplier State]]=MAIN_TABLE[[#This Row],[Destination State Name]],0,MAIN_TABLE[[#This Row],[Taxable Value]]*MAIN_TABLE[[#This Row],[GST Rate]])</f>
        <v>54084.576000000008</v>
      </c>
      <c r="P537" s="32">
        <f>IF(MAIN_TABLE[[#This Row],[Supplier State]]&lt;&gt;MAIN_TABLE[[#This Row],[Destination State Name]],0,(MAIN_TABLE[[#This Row],[Taxable Value]]*MAIN_TABLE[[#This Row],[GST Rate]])/2)</f>
        <v>0</v>
      </c>
      <c r="Q537" s="32">
        <f>IF(MAIN_TABLE[[#This Row],[Supplier State]]&lt;&gt;MAIN_TABLE[[#This Row],[Destination State Name]],0,(MAIN_TABLE[[#This Row],[Taxable Value]]*MAIN_TABLE[[#This Row],[GST Rate]])/2)</f>
        <v>0</v>
      </c>
      <c r="R537" s="33">
        <f>SUM(MAIN_TABLE[[#This Row],[IGST]:[SGST]])</f>
        <v>54084.576000000008</v>
      </c>
      <c r="S53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37" s="32" t="str">
        <f>IFERROR(VLOOKUP(MAIN_TABLE[[#This Row],[GST Number]],Backend!L:M,2,),"")</f>
        <v>CHITKARA TELE POINT</v>
      </c>
    </row>
    <row r="538" spans="1:20" x14ac:dyDescent="0.3">
      <c r="A538" s="18" t="s">
        <v>8</v>
      </c>
      <c r="B538" s="1" t="s">
        <v>116</v>
      </c>
      <c r="C538" s="2">
        <v>1004</v>
      </c>
      <c r="D538" s="3">
        <v>44114</v>
      </c>
      <c r="E538" s="4" t="s">
        <v>10</v>
      </c>
      <c r="F538" s="1">
        <v>2156</v>
      </c>
      <c r="G538" s="5">
        <v>107.80000000000001</v>
      </c>
      <c r="H538" s="29">
        <f>VLOOKUP(MAIN_TABLE[[#This Row],[Product Code]],Prod_Master[[#All],[Product Code]:[PRICE]],4,)</f>
        <v>0.28000000000000003</v>
      </c>
      <c r="I538" s="30">
        <f>VLOOKUP(MAIN_TABLE[[#This Row],[Product Code]],Prod_Master[[#All],[Product Code]:[PRICE]],5,)</f>
        <v>80</v>
      </c>
      <c r="J538" s="30">
        <f t="shared" si="10"/>
        <v>172480</v>
      </c>
      <c r="K538" s="30">
        <f>MAIN_TABLE[[#This Row],[Sales (Before Tax)]]-MAIN_TABLE[[#This Row],[Discount]]</f>
        <v>172372.2</v>
      </c>
      <c r="L538" s="31">
        <f>VLOOKUP(MAIN_TABLE[[#This Row],[Product Code]],Prod_Master[[#All],[Product Code]:[PRICE]],3,)</f>
        <v>8462</v>
      </c>
      <c r="M538" s="32" t="str">
        <f>VLOOKUP(MAIN_TABLE[[#This Row],[Product Code]],Prod_Master[[#All],[Product Code]:[PRICE]],2,)</f>
        <v>Beverage</v>
      </c>
      <c r="N538" s="32" t="str">
        <f>IF(ISBLANK(MAIN_TABLE[[#This Row],[GST Number]]),"No GST Number Available",VLOOKUP(LEFT(MAIN_TABLE[[#This Row],[GST Number]],2)*1,Table1[],2,))</f>
        <v>MIZORAM</v>
      </c>
      <c r="O538" s="32">
        <f>IF(MAIN_TABLE[[#This Row],[Supplier State]]=MAIN_TABLE[[#This Row],[Destination State Name]],0,MAIN_TABLE[[#This Row],[Taxable Value]]*MAIN_TABLE[[#This Row],[GST Rate]])</f>
        <v>48264.216000000008</v>
      </c>
      <c r="P538" s="32">
        <f>IF(MAIN_TABLE[[#This Row],[Supplier State]]&lt;&gt;MAIN_TABLE[[#This Row],[Destination State Name]],0,(MAIN_TABLE[[#This Row],[Taxable Value]]*MAIN_TABLE[[#This Row],[GST Rate]])/2)</f>
        <v>0</v>
      </c>
      <c r="Q538" s="32">
        <f>IF(MAIN_TABLE[[#This Row],[Supplier State]]&lt;&gt;MAIN_TABLE[[#This Row],[Destination State Name]],0,(MAIN_TABLE[[#This Row],[Taxable Value]]*MAIN_TABLE[[#This Row],[GST Rate]])/2)</f>
        <v>0</v>
      </c>
      <c r="R538" s="33">
        <f>SUM(MAIN_TABLE[[#This Row],[IGST]:[SGST]])</f>
        <v>48264.216000000008</v>
      </c>
      <c r="S53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38" s="32" t="str">
        <f>IFERROR(VLOOKUP(MAIN_TABLE[[#This Row],[GST Number]],Backend!L:M,2,),"")</f>
        <v>GUNJAN TEXTILES</v>
      </c>
    </row>
    <row r="539" spans="1:20" x14ac:dyDescent="0.3">
      <c r="A539" s="18" t="s">
        <v>8</v>
      </c>
      <c r="B539" s="1" t="s">
        <v>117</v>
      </c>
      <c r="C539" s="2">
        <v>1210</v>
      </c>
      <c r="D539" s="3">
        <v>44146</v>
      </c>
      <c r="E539" s="4" t="s">
        <v>10</v>
      </c>
      <c r="F539" s="1">
        <v>2689</v>
      </c>
      <c r="G539" s="5">
        <v>134.45000000000002</v>
      </c>
      <c r="H539" s="29">
        <f>VLOOKUP(MAIN_TABLE[[#This Row],[Product Code]],Prod_Master[[#All],[Product Code]:[PRICE]],4,)</f>
        <v>0.12</v>
      </c>
      <c r="I539" s="30">
        <f>VLOOKUP(MAIN_TABLE[[#This Row],[Product Code]],Prod_Master[[#All],[Product Code]:[PRICE]],5,)</f>
        <v>120</v>
      </c>
      <c r="J539" s="30">
        <f t="shared" si="10"/>
        <v>322680</v>
      </c>
      <c r="K539" s="30">
        <f>MAIN_TABLE[[#This Row],[Sales (Before Tax)]]-MAIN_TABLE[[#This Row],[Discount]]</f>
        <v>322545.55</v>
      </c>
      <c r="L539" s="31">
        <f>VLOOKUP(MAIN_TABLE[[#This Row],[Product Code]],Prod_Master[[#All],[Product Code]:[PRICE]],3,)</f>
        <v>5524</v>
      </c>
      <c r="M539" s="32" t="str">
        <f>VLOOKUP(MAIN_TABLE[[#This Row],[Product Code]],Prod_Master[[#All],[Product Code]:[PRICE]],2,)</f>
        <v>Juice</v>
      </c>
      <c r="N539" s="32" t="str">
        <f>IF(ISBLANK(MAIN_TABLE[[#This Row],[GST Number]]),"No GST Number Available",VLOOKUP(LEFT(MAIN_TABLE[[#This Row],[GST Number]],2)*1,Table1[],2,))</f>
        <v>JHARKHAND</v>
      </c>
      <c r="O539" s="32">
        <f>IF(MAIN_TABLE[[#This Row],[Supplier State]]=MAIN_TABLE[[#This Row],[Destination State Name]],0,MAIN_TABLE[[#This Row],[Taxable Value]]*MAIN_TABLE[[#This Row],[GST Rate]])</f>
        <v>38705.466</v>
      </c>
      <c r="P539" s="32">
        <f>IF(MAIN_TABLE[[#This Row],[Supplier State]]&lt;&gt;MAIN_TABLE[[#This Row],[Destination State Name]],0,(MAIN_TABLE[[#This Row],[Taxable Value]]*MAIN_TABLE[[#This Row],[GST Rate]])/2)</f>
        <v>0</v>
      </c>
      <c r="Q539" s="32">
        <f>IF(MAIN_TABLE[[#This Row],[Supplier State]]&lt;&gt;MAIN_TABLE[[#This Row],[Destination State Name]],0,(MAIN_TABLE[[#This Row],[Taxable Value]]*MAIN_TABLE[[#This Row],[GST Rate]])/2)</f>
        <v>0</v>
      </c>
      <c r="R539" s="33">
        <f>SUM(MAIN_TABLE[[#This Row],[IGST]:[SGST]])</f>
        <v>38705.466</v>
      </c>
      <c r="S53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39" s="32" t="str">
        <f>IFERROR(VLOOKUP(MAIN_TABLE[[#This Row],[GST Number]],Backend!L:M,2,),"")</f>
        <v>CONSULTING ROOMS PRIVATE LIMITED</v>
      </c>
    </row>
    <row r="540" spans="1:20" x14ac:dyDescent="0.3">
      <c r="A540" s="18" t="s">
        <v>8</v>
      </c>
      <c r="B540" s="1" t="s">
        <v>118</v>
      </c>
      <c r="C540" s="2">
        <v>1310</v>
      </c>
      <c r="D540" s="3">
        <v>43893</v>
      </c>
      <c r="E540" s="4" t="s">
        <v>10</v>
      </c>
      <c r="F540" s="1">
        <v>677</v>
      </c>
      <c r="G540" s="5">
        <v>33.85</v>
      </c>
      <c r="H540" s="29">
        <f>VLOOKUP(MAIN_TABLE[[#This Row],[Product Code]],Prod_Master[[#All],[Product Code]:[PRICE]],4,)</f>
        <v>0.12</v>
      </c>
      <c r="I540" s="30">
        <f>VLOOKUP(MAIN_TABLE[[#This Row],[Product Code]],Prod_Master[[#All],[Product Code]:[PRICE]],5,)</f>
        <v>140</v>
      </c>
      <c r="J540" s="30">
        <f t="shared" si="10"/>
        <v>94780</v>
      </c>
      <c r="K540" s="30">
        <f>MAIN_TABLE[[#This Row],[Sales (Before Tax)]]-MAIN_TABLE[[#This Row],[Discount]]</f>
        <v>94746.15</v>
      </c>
      <c r="L540" s="31">
        <f>VLOOKUP(MAIN_TABLE[[#This Row],[Product Code]],Prod_Master[[#All],[Product Code]:[PRICE]],3,)</f>
        <v>5632</v>
      </c>
      <c r="M540" s="32" t="str">
        <f>VLOOKUP(MAIN_TABLE[[#This Row],[Product Code]],Prod_Master[[#All],[Product Code]:[PRICE]],2,)</f>
        <v>Shampoo</v>
      </c>
      <c r="N540" s="32" t="str">
        <f>IF(ISBLANK(MAIN_TABLE[[#This Row],[GST Number]]),"No GST Number Available",VLOOKUP(LEFT(MAIN_TABLE[[#This Row],[GST Number]],2)*1,Table1[],2,))</f>
        <v>ARUNACHAL PRADESH</v>
      </c>
      <c r="O540" s="32">
        <f>IF(MAIN_TABLE[[#This Row],[Supplier State]]=MAIN_TABLE[[#This Row],[Destination State Name]],0,MAIN_TABLE[[#This Row],[Taxable Value]]*MAIN_TABLE[[#This Row],[GST Rate]])</f>
        <v>11369.537999999999</v>
      </c>
      <c r="P540" s="32">
        <f>IF(MAIN_TABLE[[#This Row],[Supplier State]]&lt;&gt;MAIN_TABLE[[#This Row],[Destination State Name]],0,(MAIN_TABLE[[#This Row],[Taxable Value]]*MAIN_TABLE[[#This Row],[GST Rate]])/2)</f>
        <v>0</v>
      </c>
      <c r="Q540" s="32">
        <f>IF(MAIN_TABLE[[#This Row],[Supplier State]]&lt;&gt;MAIN_TABLE[[#This Row],[Destination State Name]],0,(MAIN_TABLE[[#This Row],[Taxable Value]]*MAIN_TABLE[[#This Row],[GST Rate]])/2)</f>
        <v>0</v>
      </c>
      <c r="R540" s="33">
        <f>SUM(MAIN_TABLE[[#This Row],[IGST]:[SGST]])</f>
        <v>11369.537999999999</v>
      </c>
      <c r="S54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40" s="32" t="str">
        <f>IFERROR(VLOOKUP(MAIN_TABLE[[#This Row],[GST Number]],Backend!L:M,2,),"")</f>
        <v>K. T. PROJECTS PRIVATE LIMITED</v>
      </c>
    </row>
    <row r="541" spans="1:20" x14ac:dyDescent="0.3">
      <c r="A541" s="18" t="s">
        <v>8</v>
      </c>
      <c r="B541" s="1" t="s">
        <v>119</v>
      </c>
      <c r="C541" s="2">
        <v>1210</v>
      </c>
      <c r="D541" s="3">
        <v>43925</v>
      </c>
      <c r="E541" s="4" t="s">
        <v>10</v>
      </c>
      <c r="F541" s="1">
        <v>1773</v>
      </c>
      <c r="G541" s="5">
        <v>88.65</v>
      </c>
      <c r="H541" s="29">
        <f>VLOOKUP(MAIN_TABLE[[#This Row],[Product Code]],Prod_Master[[#All],[Product Code]:[PRICE]],4,)</f>
        <v>0.12</v>
      </c>
      <c r="I541" s="30">
        <f>VLOOKUP(MAIN_TABLE[[#This Row],[Product Code]],Prod_Master[[#All],[Product Code]:[PRICE]],5,)</f>
        <v>120</v>
      </c>
      <c r="J541" s="30">
        <f t="shared" si="10"/>
        <v>212760</v>
      </c>
      <c r="K541" s="30">
        <f>MAIN_TABLE[[#This Row],[Sales (Before Tax)]]-MAIN_TABLE[[#This Row],[Discount]]</f>
        <v>212671.35</v>
      </c>
      <c r="L541" s="31">
        <f>VLOOKUP(MAIN_TABLE[[#This Row],[Product Code]],Prod_Master[[#All],[Product Code]:[PRICE]],3,)</f>
        <v>5524</v>
      </c>
      <c r="M541" s="32" t="str">
        <f>VLOOKUP(MAIN_TABLE[[#This Row],[Product Code]],Prod_Master[[#All],[Product Code]:[PRICE]],2,)</f>
        <v>Juice</v>
      </c>
      <c r="N541" s="32" t="str">
        <f>IF(ISBLANK(MAIN_TABLE[[#This Row],[GST Number]]),"No GST Number Available",VLOOKUP(LEFT(MAIN_TABLE[[#This Row],[GST Number]],2)*1,Table1[],2,))</f>
        <v>BIHAR</v>
      </c>
      <c r="O541" s="32">
        <f>IF(MAIN_TABLE[[#This Row],[Supplier State]]=MAIN_TABLE[[#This Row],[Destination State Name]],0,MAIN_TABLE[[#This Row],[Taxable Value]]*MAIN_TABLE[[#This Row],[GST Rate]])</f>
        <v>0</v>
      </c>
      <c r="P541" s="32">
        <f>IF(MAIN_TABLE[[#This Row],[Supplier State]]&lt;&gt;MAIN_TABLE[[#This Row],[Destination State Name]],0,(MAIN_TABLE[[#This Row],[Taxable Value]]*MAIN_TABLE[[#This Row],[GST Rate]])/2)</f>
        <v>12760.280999999999</v>
      </c>
      <c r="Q541" s="32">
        <f>IF(MAIN_TABLE[[#This Row],[Supplier State]]&lt;&gt;MAIN_TABLE[[#This Row],[Destination State Name]],0,(MAIN_TABLE[[#This Row],[Taxable Value]]*MAIN_TABLE[[#This Row],[GST Rate]])/2)</f>
        <v>12760.280999999999</v>
      </c>
      <c r="R541" s="33">
        <f>SUM(MAIN_TABLE[[#This Row],[IGST]:[SGST]])</f>
        <v>25520.561999999998</v>
      </c>
      <c r="S54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41" s="32" t="str">
        <f>IFERROR(VLOOKUP(MAIN_TABLE[[#This Row],[GST Number]],Backend!L:M,2,),"")</f>
        <v>M/s Aum Sai Industries</v>
      </c>
    </row>
    <row r="542" spans="1:20" x14ac:dyDescent="0.3">
      <c r="A542" s="18" t="s">
        <v>8</v>
      </c>
      <c r="B542" s="1"/>
      <c r="C542" s="2">
        <v>1310</v>
      </c>
      <c r="D542" s="3">
        <v>44083</v>
      </c>
      <c r="E542" s="4" t="s">
        <v>10</v>
      </c>
      <c r="F542" s="1">
        <v>2420</v>
      </c>
      <c r="G542" s="5">
        <v>121</v>
      </c>
      <c r="H542" s="29">
        <f>VLOOKUP(MAIN_TABLE[[#This Row],[Product Code]],Prod_Master[[#All],[Product Code]:[PRICE]],4,)</f>
        <v>0.12</v>
      </c>
      <c r="I542" s="30">
        <f>VLOOKUP(MAIN_TABLE[[#This Row],[Product Code]],Prod_Master[[#All],[Product Code]:[PRICE]],5,)</f>
        <v>140</v>
      </c>
      <c r="J542" s="30">
        <f t="shared" si="10"/>
        <v>338800</v>
      </c>
      <c r="K542" s="30">
        <f>MAIN_TABLE[[#This Row],[Sales (Before Tax)]]-MAIN_TABLE[[#This Row],[Discount]]</f>
        <v>338679</v>
      </c>
      <c r="L542" s="31">
        <f>VLOOKUP(MAIN_TABLE[[#This Row],[Product Code]],Prod_Master[[#All],[Product Code]:[PRICE]],3,)</f>
        <v>5632</v>
      </c>
      <c r="M542" s="32" t="str">
        <f>VLOOKUP(MAIN_TABLE[[#This Row],[Product Code]],Prod_Master[[#All],[Product Code]:[PRICE]],2,)</f>
        <v>Shampoo</v>
      </c>
      <c r="N542" s="32" t="str">
        <f>IF(ISBLANK(MAIN_TABLE[[#This Row],[GST Number]]),"No GST Number Available",VLOOKUP(LEFT(MAIN_TABLE[[#This Row],[GST Number]],2)*1,Table1[],2,))</f>
        <v>No GST Number Available</v>
      </c>
      <c r="O542" s="32">
        <f>IF(MAIN_TABLE[[#This Row],[Supplier State]]=MAIN_TABLE[[#This Row],[Destination State Name]],0,MAIN_TABLE[[#This Row],[Taxable Value]]*MAIN_TABLE[[#This Row],[GST Rate]])</f>
        <v>40641.479999999996</v>
      </c>
      <c r="P542" s="32">
        <f>IF(MAIN_TABLE[[#This Row],[Supplier State]]&lt;&gt;MAIN_TABLE[[#This Row],[Destination State Name]],0,(MAIN_TABLE[[#This Row],[Taxable Value]]*MAIN_TABLE[[#This Row],[GST Rate]])/2)</f>
        <v>0</v>
      </c>
      <c r="Q542" s="32">
        <f>IF(MAIN_TABLE[[#This Row],[Supplier State]]&lt;&gt;MAIN_TABLE[[#This Row],[Destination State Name]],0,(MAIN_TABLE[[#This Row],[Taxable Value]]*MAIN_TABLE[[#This Row],[GST Rate]])/2)</f>
        <v>0</v>
      </c>
      <c r="R542" s="33">
        <f>SUM(MAIN_TABLE[[#This Row],[IGST]:[SGST]])</f>
        <v>40641.479999999996</v>
      </c>
      <c r="S542" s="32" t="str">
        <f>IF(MAIN_TABLE[[#This Row],[Doc Type]]="Credit Note","Table 9A",IF(AND(MAIN_TABLE[[#This Row],[Doc Type]]="Invoice",MAIN_TABLE[[#This Row],[GST Number]]&lt;&gt;""),"Table 4A -B2B","Table 5A-B2C"))</f>
        <v>Table 5A-B2C</v>
      </c>
      <c r="T542" s="32" t="str">
        <f>IFERROR(VLOOKUP(MAIN_TABLE[[#This Row],[GST Number]],Backend!L:M,2,),"")</f>
        <v/>
      </c>
    </row>
    <row r="543" spans="1:20" x14ac:dyDescent="0.3">
      <c r="A543" s="18" t="s">
        <v>8</v>
      </c>
      <c r="B543" s="1" t="s">
        <v>120</v>
      </c>
      <c r="C543" s="2">
        <v>1004</v>
      </c>
      <c r="D543" s="3">
        <v>44114</v>
      </c>
      <c r="E543" s="4" t="s">
        <v>10</v>
      </c>
      <c r="F543" s="1">
        <v>2734</v>
      </c>
      <c r="G543" s="5">
        <v>136.70000000000002</v>
      </c>
      <c r="H543" s="29">
        <f>VLOOKUP(MAIN_TABLE[[#This Row],[Product Code]],Prod_Master[[#All],[Product Code]:[PRICE]],4,)</f>
        <v>0.28000000000000003</v>
      </c>
      <c r="I543" s="30">
        <f>VLOOKUP(MAIN_TABLE[[#This Row],[Product Code]],Prod_Master[[#All],[Product Code]:[PRICE]],5,)</f>
        <v>80</v>
      </c>
      <c r="J543" s="30">
        <f t="shared" si="10"/>
        <v>218720</v>
      </c>
      <c r="K543" s="30">
        <f>MAIN_TABLE[[#This Row],[Sales (Before Tax)]]-MAIN_TABLE[[#This Row],[Discount]]</f>
        <v>218583.3</v>
      </c>
      <c r="L543" s="31">
        <f>VLOOKUP(MAIN_TABLE[[#This Row],[Product Code]],Prod_Master[[#All],[Product Code]:[PRICE]],3,)</f>
        <v>8462</v>
      </c>
      <c r="M543" s="32" t="str">
        <f>VLOOKUP(MAIN_TABLE[[#This Row],[Product Code]],Prod_Master[[#All],[Product Code]:[PRICE]],2,)</f>
        <v>Beverage</v>
      </c>
      <c r="N543" s="32" t="str">
        <f>IF(ISBLANK(MAIN_TABLE[[#This Row],[GST Number]]),"No GST Number Available",VLOOKUP(LEFT(MAIN_TABLE[[#This Row],[GST Number]],2)*1,Table1[],2,))</f>
        <v>GUJARAT</v>
      </c>
      <c r="O543" s="32">
        <f>IF(MAIN_TABLE[[#This Row],[Supplier State]]=MAIN_TABLE[[#This Row],[Destination State Name]],0,MAIN_TABLE[[#This Row],[Taxable Value]]*MAIN_TABLE[[#This Row],[GST Rate]])</f>
        <v>61203.324000000001</v>
      </c>
      <c r="P543" s="32">
        <f>IF(MAIN_TABLE[[#This Row],[Supplier State]]&lt;&gt;MAIN_TABLE[[#This Row],[Destination State Name]],0,(MAIN_TABLE[[#This Row],[Taxable Value]]*MAIN_TABLE[[#This Row],[GST Rate]])/2)</f>
        <v>0</v>
      </c>
      <c r="Q543" s="32">
        <f>IF(MAIN_TABLE[[#This Row],[Supplier State]]&lt;&gt;MAIN_TABLE[[#This Row],[Destination State Name]],0,(MAIN_TABLE[[#This Row],[Taxable Value]]*MAIN_TABLE[[#This Row],[GST Rate]])/2)</f>
        <v>0</v>
      </c>
      <c r="R543" s="33">
        <f>SUM(MAIN_TABLE[[#This Row],[IGST]:[SGST]])</f>
        <v>61203.324000000001</v>
      </c>
      <c r="S54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43" s="32" t="str">
        <f>IFERROR(VLOOKUP(MAIN_TABLE[[#This Row],[GST Number]],Backend!L:M,2,),"")</f>
        <v>MINISTRY OF RAILWAYS</v>
      </c>
    </row>
    <row r="544" spans="1:20" x14ac:dyDescent="0.3">
      <c r="A544" s="18" t="s">
        <v>8</v>
      </c>
      <c r="B544" s="1" t="s">
        <v>121</v>
      </c>
      <c r="C544" s="2">
        <v>1001</v>
      </c>
      <c r="D544" s="3">
        <v>44114</v>
      </c>
      <c r="E544" s="4" t="s">
        <v>10</v>
      </c>
      <c r="F544" s="1">
        <v>1715</v>
      </c>
      <c r="G544" s="5">
        <v>85.75</v>
      </c>
      <c r="H544" s="29">
        <f>VLOOKUP(MAIN_TABLE[[#This Row],[Product Code]],Prod_Master[[#All],[Product Code]:[PRICE]],4,)</f>
        <v>0.12</v>
      </c>
      <c r="I544" s="30">
        <f>VLOOKUP(MAIN_TABLE[[#This Row],[Product Code]],Prod_Master[[#All],[Product Code]:[PRICE]],5,)</f>
        <v>45</v>
      </c>
      <c r="J544" s="30">
        <f t="shared" si="10"/>
        <v>77175</v>
      </c>
      <c r="K544" s="30">
        <f>MAIN_TABLE[[#This Row],[Sales (Before Tax)]]-MAIN_TABLE[[#This Row],[Discount]]</f>
        <v>77089.25</v>
      </c>
      <c r="L544" s="31">
        <f>VLOOKUP(MAIN_TABLE[[#This Row],[Product Code]],Prod_Master[[#All],[Product Code]:[PRICE]],3,)</f>
        <v>5542</v>
      </c>
      <c r="M544" s="32" t="str">
        <f>VLOOKUP(MAIN_TABLE[[#This Row],[Product Code]],Prod_Master[[#All],[Product Code]:[PRICE]],2,)</f>
        <v>Oil</v>
      </c>
      <c r="N544" s="32" t="str">
        <f>IF(ISBLANK(MAIN_TABLE[[#This Row],[GST Number]]),"No GST Number Available",VLOOKUP(LEFT(MAIN_TABLE[[#This Row],[GST Number]],2)*1,Table1[],2,))</f>
        <v>ASSAM</v>
      </c>
      <c r="O544" s="32">
        <f>IF(MAIN_TABLE[[#This Row],[Supplier State]]=MAIN_TABLE[[#This Row],[Destination State Name]],0,MAIN_TABLE[[#This Row],[Taxable Value]]*MAIN_TABLE[[#This Row],[GST Rate]])</f>
        <v>9250.7099999999991</v>
      </c>
      <c r="P544" s="32">
        <f>IF(MAIN_TABLE[[#This Row],[Supplier State]]&lt;&gt;MAIN_TABLE[[#This Row],[Destination State Name]],0,(MAIN_TABLE[[#This Row],[Taxable Value]]*MAIN_TABLE[[#This Row],[GST Rate]])/2)</f>
        <v>0</v>
      </c>
      <c r="Q544" s="32">
        <f>IF(MAIN_TABLE[[#This Row],[Supplier State]]&lt;&gt;MAIN_TABLE[[#This Row],[Destination State Name]],0,(MAIN_TABLE[[#This Row],[Taxable Value]]*MAIN_TABLE[[#This Row],[GST Rate]])/2)</f>
        <v>0</v>
      </c>
      <c r="R544" s="33">
        <f>SUM(MAIN_TABLE[[#This Row],[IGST]:[SGST]])</f>
        <v>9250.7099999999991</v>
      </c>
      <c r="S54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44" s="32" t="str">
        <f>IFERROR(VLOOKUP(MAIN_TABLE[[#This Row],[GST Number]],Backend!L:M,2,),"")</f>
        <v>Sandeep Instruments &amp; Chemicals</v>
      </c>
    </row>
    <row r="545" spans="1:20" x14ac:dyDescent="0.3">
      <c r="A545" s="18" t="s">
        <v>8</v>
      </c>
      <c r="B545" s="1" t="s">
        <v>122</v>
      </c>
      <c r="C545" s="2">
        <v>1004</v>
      </c>
      <c r="D545" s="3">
        <v>44177</v>
      </c>
      <c r="E545" s="4" t="s">
        <v>10</v>
      </c>
      <c r="F545" s="1">
        <v>1186</v>
      </c>
      <c r="G545" s="5">
        <v>59.300000000000004</v>
      </c>
      <c r="H545" s="29">
        <f>VLOOKUP(MAIN_TABLE[[#This Row],[Product Code]],Prod_Master[[#All],[Product Code]:[PRICE]],4,)</f>
        <v>0.28000000000000003</v>
      </c>
      <c r="I545" s="30">
        <f>VLOOKUP(MAIN_TABLE[[#This Row],[Product Code]],Prod_Master[[#All],[Product Code]:[PRICE]],5,)</f>
        <v>80</v>
      </c>
      <c r="J545" s="30">
        <f t="shared" si="10"/>
        <v>94880</v>
      </c>
      <c r="K545" s="30">
        <f>MAIN_TABLE[[#This Row],[Sales (Before Tax)]]-MAIN_TABLE[[#This Row],[Discount]]</f>
        <v>94820.7</v>
      </c>
      <c r="L545" s="31">
        <f>VLOOKUP(MAIN_TABLE[[#This Row],[Product Code]],Prod_Master[[#All],[Product Code]:[PRICE]],3,)</f>
        <v>8462</v>
      </c>
      <c r="M545" s="32" t="str">
        <f>VLOOKUP(MAIN_TABLE[[#This Row],[Product Code]],Prod_Master[[#All],[Product Code]:[PRICE]],2,)</f>
        <v>Beverage</v>
      </c>
      <c r="N545" s="32" t="str">
        <f>IF(ISBLANK(MAIN_TABLE[[#This Row],[GST Number]]),"No GST Number Available",VLOOKUP(LEFT(MAIN_TABLE[[#This Row],[GST Number]],2)*1,Table1[],2,))</f>
        <v>MAHARASHTRA</v>
      </c>
      <c r="O545" s="32">
        <f>IF(MAIN_TABLE[[#This Row],[Supplier State]]=MAIN_TABLE[[#This Row],[Destination State Name]],0,MAIN_TABLE[[#This Row],[Taxable Value]]*MAIN_TABLE[[#This Row],[GST Rate]])</f>
        <v>26549.796000000002</v>
      </c>
      <c r="P545" s="32">
        <f>IF(MAIN_TABLE[[#This Row],[Supplier State]]&lt;&gt;MAIN_TABLE[[#This Row],[Destination State Name]],0,(MAIN_TABLE[[#This Row],[Taxable Value]]*MAIN_TABLE[[#This Row],[GST Rate]])/2)</f>
        <v>0</v>
      </c>
      <c r="Q545" s="32">
        <f>IF(MAIN_TABLE[[#This Row],[Supplier State]]&lt;&gt;MAIN_TABLE[[#This Row],[Destination State Name]],0,(MAIN_TABLE[[#This Row],[Taxable Value]]*MAIN_TABLE[[#This Row],[GST Rate]])/2)</f>
        <v>0</v>
      </c>
      <c r="R545" s="33">
        <f>SUM(MAIN_TABLE[[#This Row],[IGST]:[SGST]])</f>
        <v>26549.796000000002</v>
      </c>
      <c r="S54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45" s="32" t="str">
        <f>IFERROR(VLOOKUP(MAIN_TABLE[[#This Row],[GST Number]],Backend!L:M,2,),"")</f>
        <v>M/s R.S.CONTRACTORS</v>
      </c>
    </row>
    <row r="546" spans="1:20" x14ac:dyDescent="0.3">
      <c r="A546" s="18" t="s">
        <v>8</v>
      </c>
      <c r="B546" s="1" t="s">
        <v>123</v>
      </c>
      <c r="C546" s="2">
        <v>1210</v>
      </c>
      <c r="D546" s="3">
        <v>43831</v>
      </c>
      <c r="E546" s="4" t="s">
        <v>10</v>
      </c>
      <c r="F546" s="1">
        <v>3495</v>
      </c>
      <c r="G546" s="5">
        <v>174.75</v>
      </c>
      <c r="H546" s="29">
        <f>VLOOKUP(MAIN_TABLE[[#This Row],[Product Code]],Prod_Master[[#All],[Product Code]:[PRICE]],4,)</f>
        <v>0.12</v>
      </c>
      <c r="I546" s="30">
        <f>VLOOKUP(MAIN_TABLE[[#This Row],[Product Code]],Prod_Master[[#All],[Product Code]:[PRICE]],5,)</f>
        <v>120</v>
      </c>
      <c r="J546" s="30">
        <f t="shared" si="10"/>
        <v>419400</v>
      </c>
      <c r="K546" s="30">
        <f>MAIN_TABLE[[#This Row],[Sales (Before Tax)]]-MAIN_TABLE[[#This Row],[Discount]]</f>
        <v>419225.25</v>
      </c>
      <c r="L546" s="31">
        <f>VLOOKUP(MAIN_TABLE[[#This Row],[Product Code]],Prod_Master[[#All],[Product Code]:[PRICE]],3,)</f>
        <v>5524</v>
      </c>
      <c r="M546" s="32" t="str">
        <f>VLOOKUP(MAIN_TABLE[[#This Row],[Product Code]],Prod_Master[[#All],[Product Code]:[PRICE]],2,)</f>
        <v>Juice</v>
      </c>
      <c r="N546" s="32" t="str">
        <f>IF(ISBLANK(MAIN_TABLE[[#This Row],[GST Number]]),"No GST Number Available",VLOOKUP(LEFT(MAIN_TABLE[[#This Row],[GST Number]],2)*1,Table1[],2,))</f>
        <v>TRIPURA</v>
      </c>
      <c r="O546" s="32">
        <f>IF(MAIN_TABLE[[#This Row],[Supplier State]]=MAIN_TABLE[[#This Row],[Destination State Name]],0,MAIN_TABLE[[#This Row],[Taxable Value]]*MAIN_TABLE[[#This Row],[GST Rate]])</f>
        <v>50307.03</v>
      </c>
      <c r="P546" s="32">
        <f>IF(MAIN_TABLE[[#This Row],[Supplier State]]&lt;&gt;MAIN_TABLE[[#This Row],[Destination State Name]],0,(MAIN_TABLE[[#This Row],[Taxable Value]]*MAIN_TABLE[[#This Row],[GST Rate]])/2)</f>
        <v>0</v>
      </c>
      <c r="Q546" s="32">
        <f>IF(MAIN_TABLE[[#This Row],[Supplier State]]&lt;&gt;MAIN_TABLE[[#This Row],[Destination State Name]],0,(MAIN_TABLE[[#This Row],[Taxable Value]]*MAIN_TABLE[[#This Row],[GST Rate]])/2)</f>
        <v>0</v>
      </c>
      <c r="R546" s="33">
        <f>SUM(MAIN_TABLE[[#This Row],[IGST]:[SGST]])</f>
        <v>50307.03</v>
      </c>
      <c r="S54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46" s="32" t="str">
        <f>IFERROR(VLOOKUP(MAIN_TABLE[[#This Row],[GST Number]],Backend!L:M,2,),"")</f>
        <v>Molex Systems</v>
      </c>
    </row>
    <row r="547" spans="1:20" x14ac:dyDescent="0.3">
      <c r="A547" s="18" t="s">
        <v>8</v>
      </c>
      <c r="B547" s="1" t="s">
        <v>124</v>
      </c>
      <c r="C547" s="2">
        <v>1310</v>
      </c>
      <c r="D547" s="3">
        <v>43988</v>
      </c>
      <c r="E547" s="4" t="s">
        <v>10</v>
      </c>
      <c r="F547" s="1">
        <v>886</v>
      </c>
      <c r="G547" s="5">
        <v>44.300000000000004</v>
      </c>
      <c r="H547" s="29">
        <f>VLOOKUP(MAIN_TABLE[[#This Row],[Product Code]],Prod_Master[[#All],[Product Code]:[PRICE]],4,)</f>
        <v>0.12</v>
      </c>
      <c r="I547" s="30">
        <f>VLOOKUP(MAIN_TABLE[[#This Row],[Product Code]],Prod_Master[[#All],[Product Code]:[PRICE]],5,)</f>
        <v>140</v>
      </c>
      <c r="J547" s="30">
        <f t="shared" si="10"/>
        <v>124040</v>
      </c>
      <c r="K547" s="30">
        <f>MAIN_TABLE[[#This Row],[Sales (Before Tax)]]-MAIN_TABLE[[#This Row],[Discount]]</f>
        <v>123995.7</v>
      </c>
      <c r="L547" s="31">
        <f>VLOOKUP(MAIN_TABLE[[#This Row],[Product Code]],Prod_Master[[#All],[Product Code]:[PRICE]],3,)</f>
        <v>5632</v>
      </c>
      <c r="M547" s="32" t="str">
        <f>VLOOKUP(MAIN_TABLE[[#This Row],[Product Code]],Prod_Master[[#All],[Product Code]:[PRICE]],2,)</f>
        <v>Shampoo</v>
      </c>
      <c r="N547" s="32" t="str">
        <f>IF(ISBLANK(MAIN_TABLE[[#This Row],[GST Number]]),"No GST Number Available",VLOOKUP(LEFT(MAIN_TABLE[[#This Row],[GST Number]],2)*1,Table1[],2,))</f>
        <v>MADHYA PRADESH</v>
      </c>
      <c r="O547" s="32">
        <f>IF(MAIN_TABLE[[#This Row],[Supplier State]]=MAIN_TABLE[[#This Row],[Destination State Name]],0,MAIN_TABLE[[#This Row],[Taxable Value]]*MAIN_TABLE[[#This Row],[GST Rate]])</f>
        <v>14879.483999999999</v>
      </c>
      <c r="P547" s="32">
        <f>IF(MAIN_TABLE[[#This Row],[Supplier State]]&lt;&gt;MAIN_TABLE[[#This Row],[Destination State Name]],0,(MAIN_TABLE[[#This Row],[Taxable Value]]*MAIN_TABLE[[#This Row],[GST Rate]])/2)</f>
        <v>0</v>
      </c>
      <c r="Q547" s="32">
        <f>IF(MAIN_TABLE[[#This Row],[Supplier State]]&lt;&gt;MAIN_TABLE[[#This Row],[Destination State Name]],0,(MAIN_TABLE[[#This Row],[Taxable Value]]*MAIN_TABLE[[#This Row],[GST Rate]])/2)</f>
        <v>0</v>
      </c>
      <c r="R547" s="33">
        <f>SUM(MAIN_TABLE[[#This Row],[IGST]:[SGST]])</f>
        <v>14879.483999999999</v>
      </c>
      <c r="S54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47" s="32" t="str">
        <f>IFERROR(VLOOKUP(MAIN_TABLE[[#This Row],[GST Number]],Backend!L:M,2,),"")</f>
        <v>BHIWADI CYLINDER PVT LTD.</v>
      </c>
    </row>
    <row r="548" spans="1:20" x14ac:dyDescent="0.3">
      <c r="A548" s="18" t="s">
        <v>8</v>
      </c>
      <c r="B548" s="1" t="s">
        <v>125</v>
      </c>
      <c r="C548" s="2">
        <v>1008</v>
      </c>
      <c r="D548" s="3">
        <v>44114</v>
      </c>
      <c r="E548" s="4" t="s">
        <v>10</v>
      </c>
      <c r="F548" s="1">
        <v>2156</v>
      </c>
      <c r="G548" s="5">
        <v>107.80000000000001</v>
      </c>
      <c r="H548" s="29">
        <f>VLOOKUP(MAIN_TABLE[[#This Row],[Product Code]],Prod_Master[[#All],[Product Code]:[PRICE]],4,)</f>
        <v>0.12</v>
      </c>
      <c r="I548" s="30">
        <f>VLOOKUP(MAIN_TABLE[[#This Row],[Product Code]],Prod_Master[[#All],[Product Code]:[PRICE]],5,)</f>
        <v>90</v>
      </c>
      <c r="J548" s="30">
        <f t="shared" si="10"/>
        <v>194040</v>
      </c>
      <c r="K548" s="30">
        <f>MAIN_TABLE[[#This Row],[Sales (Before Tax)]]-MAIN_TABLE[[#This Row],[Discount]]</f>
        <v>193932.2</v>
      </c>
      <c r="L548" s="31">
        <f>VLOOKUP(MAIN_TABLE[[#This Row],[Product Code]],Prod_Master[[#All],[Product Code]:[PRICE]],3,)</f>
        <v>4975</v>
      </c>
      <c r="M548" s="32" t="str">
        <f>VLOOKUP(MAIN_TABLE[[#This Row],[Product Code]],Prod_Master[[#All],[Product Code]:[PRICE]],2,)</f>
        <v>Soap</v>
      </c>
      <c r="N548" s="32" t="str">
        <f>IF(ISBLANK(MAIN_TABLE[[#This Row],[GST Number]]),"No GST Number Available",VLOOKUP(LEFT(MAIN_TABLE[[#This Row],[GST Number]],2)*1,Table1[],2,))</f>
        <v>CHATTISGARH</v>
      </c>
      <c r="O548" s="32">
        <f>IF(MAIN_TABLE[[#This Row],[Supplier State]]=MAIN_TABLE[[#This Row],[Destination State Name]],0,MAIN_TABLE[[#This Row],[Taxable Value]]*MAIN_TABLE[[#This Row],[GST Rate]])</f>
        <v>23271.864000000001</v>
      </c>
      <c r="P548" s="32">
        <f>IF(MAIN_TABLE[[#This Row],[Supplier State]]&lt;&gt;MAIN_TABLE[[#This Row],[Destination State Name]],0,(MAIN_TABLE[[#This Row],[Taxable Value]]*MAIN_TABLE[[#This Row],[GST Rate]])/2)</f>
        <v>0</v>
      </c>
      <c r="Q548" s="32">
        <f>IF(MAIN_TABLE[[#This Row],[Supplier State]]&lt;&gt;MAIN_TABLE[[#This Row],[Destination State Name]],0,(MAIN_TABLE[[#This Row],[Taxable Value]]*MAIN_TABLE[[#This Row],[GST Rate]])/2)</f>
        <v>0</v>
      </c>
      <c r="R548" s="33">
        <f>SUM(MAIN_TABLE[[#This Row],[IGST]:[SGST]])</f>
        <v>23271.864000000001</v>
      </c>
      <c r="S54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48" s="32" t="str">
        <f>IFERROR(VLOOKUP(MAIN_TABLE[[#This Row],[GST Number]],Backend!L:M,2,),"")</f>
        <v>KARMA STEEL CO.</v>
      </c>
    </row>
    <row r="549" spans="1:20" x14ac:dyDescent="0.3">
      <c r="A549" s="18" t="s">
        <v>8</v>
      </c>
      <c r="B549" s="1" t="s">
        <v>247</v>
      </c>
      <c r="C549" s="2">
        <v>1004</v>
      </c>
      <c r="D549" s="3">
        <v>44114</v>
      </c>
      <c r="E549" s="4" t="s">
        <v>10</v>
      </c>
      <c r="F549" s="1">
        <v>905</v>
      </c>
      <c r="G549" s="5">
        <v>45.25</v>
      </c>
      <c r="H549" s="29">
        <f>VLOOKUP(MAIN_TABLE[[#This Row],[Product Code]],Prod_Master[[#All],[Product Code]:[PRICE]],4,)</f>
        <v>0.28000000000000003</v>
      </c>
      <c r="I549" s="30">
        <f>VLOOKUP(MAIN_TABLE[[#This Row],[Product Code]],Prod_Master[[#All],[Product Code]:[PRICE]],5,)</f>
        <v>80</v>
      </c>
      <c r="J549" s="30">
        <f t="shared" si="10"/>
        <v>72400</v>
      </c>
      <c r="K549" s="30">
        <f>MAIN_TABLE[[#This Row],[Sales (Before Tax)]]-MAIN_TABLE[[#This Row],[Discount]]</f>
        <v>72354.75</v>
      </c>
      <c r="L549" s="31">
        <f>VLOOKUP(MAIN_TABLE[[#This Row],[Product Code]],Prod_Master[[#All],[Product Code]:[PRICE]],3,)</f>
        <v>8462</v>
      </c>
      <c r="M549" s="32" t="str">
        <f>VLOOKUP(MAIN_TABLE[[#This Row],[Product Code]],Prod_Master[[#All],[Product Code]:[PRICE]],2,)</f>
        <v>Beverage</v>
      </c>
      <c r="N549" s="32" t="str">
        <f>IF(ISBLANK(MAIN_TABLE[[#This Row],[GST Number]]),"No GST Number Available",VLOOKUP(LEFT(MAIN_TABLE[[#This Row],[GST Number]],2)*1,Table1[],2,))</f>
        <v>DADRA AND NAGAR HAVELI AND DAMAN AND DIU (NEWLY MERGED UT)</v>
      </c>
      <c r="O549" s="32">
        <f>IF(MAIN_TABLE[[#This Row],[Supplier State]]=MAIN_TABLE[[#This Row],[Destination State Name]],0,MAIN_TABLE[[#This Row],[Taxable Value]]*MAIN_TABLE[[#This Row],[GST Rate]])</f>
        <v>20259.330000000002</v>
      </c>
      <c r="P549" s="32">
        <f>IF(MAIN_TABLE[[#This Row],[Supplier State]]&lt;&gt;MAIN_TABLE[[#This Row],[Destination State Name]],0,(MAIN_TABLE[[#This Row],[Taxable Value]]*MAIN_TABLE[[#This Row],[GST Rate]])/2)</f>
        <v>0</v>
      </c>
      <c r="Q549" s="32">
        <f>IF(MAIN_TABLE[[#This Row],[Supplier State]]&lt;&gt;MAIN_TABLE[[#This Row],[Destination State Name]],0,(MAIN_TABLE[[#This Row],[Taxable Value]]*MAIN_TABLE[[#This Row],[GST Rate]])/2)</f>
        <v>0</v>
      </c>
      <c r="R549" s="33">
        <f>SUM(MAIN_TABLE[[#This Row],[IGST]:[SGST]])</f>
        <v>20259.330000000002</v>
      </c>
      <c r="S54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49" s="32" t="str">
        <f>IFERROR(VLOOKUP(MAIN_TABLE[[#This Row],[GST Number]],Backend!L:M,2,),"")</f>
        <v>M/S CONSULTING ROOMS PRIVATE LIMITED</v>
      </c>
    </row>
    <row r="550" spans="1:20" x14ac:dyDescent="0.3">
      <c r="A550" s="18" t="s">
        <v>8</v>
      </c>
      <c r="B550" s="1" t="s">
        <v>126</v>
      </c>
      <c r="C550" s="2">
        <v>1004</v>
      </c>
      <c r="D550" s="3">
        <v>44114</v>
      </c>
      <c r="E550" s="4" t="s">
        <v>10</v>
      </c>
      <c r="F550" s="1">
        <v>1715</v>
      </c>
      <c r="G550" s="5">
        <v>85.75</v>
      </c>
      <c r="H550" s="29">
        <f>VLOOKUP(MAIN_TABLE[[#This Row],[Product Code]],Prod_Master[[#All],[Product Code]:[PRICE]],4,)</f>
        <v>0.28000000000000003</v>
      </c>
      <c r="I550" s="30">
        <f>VLOOKUP(MAIN_TABLE[[#This Row],[Product Code]],Prod_Master[[#All],[Product Code]:[PRICE]],5,)</f>
        <v>80</v>
      </c>
      <c r="J550" s="30">
        <f t="shared" si="10"/>
        <v>137200</v>
      </c>
      <c r="K550" s="30">
        <f>MAIN_TABLE[[#This Row],[Sales (Before Tax)]]-MAIN_TABLE[[#This Row],[Discount]]</f>
        <v>137114.25</v>
      </c>
      <c r="L550" s="31">
        <f>VLOOKUP(MAIN_TABLE[[#This Row],[Product Code]],Prod_Master[[#All],[Product Code]:[PRICE]],3,)</f>
        <v>8462</v>
      </c>
      <c r="M550" s="32" t="str">
        <f>VLOOKUP(MAIN_TABLE[[#This Row],[Product Code]],Prod_Master[[#All],[Product Code]:[PRICE]],2,)</f>
        <v>Beverage</v>
      </c>
      <c r="N550" s="32" t="str">
        <f>IF(ISBLANK(MAIN_TABLE[[#This Row],[GST Number]]),"No GST Number Available",VLOOKUP(LEFT(MAIN_TABLE[[#This Row],[GST Number]],2)*1,Table1[],2,))</f>
        <v>MADHYA PRADESH</v>
      </c>
      <c r="O550" s="32">
        <f>IF(MAIN_TABLE[[#This Row],[Supplier State]]=MAIN_TABLE[[#This Row],[Destination State Name]],0,MAIN_TABLE[[#This Row],[Taxable Value]]*MAIN_TABLE[[#This Row],[GST Rate]])</f>
        <v>38391.990000000005</v>
      </c>
      <c r="P550" s="32">
        <f>IF(MAIN_TABLE[[#This Row],[Supplier State]]&lt;&gt;MAIN_TABLE[[#This Row],[Destination State Name]],0,(MAIN_TABLE[[#This Row],[Taxable Value]]*MAIN_TABLE[[#This Row],[GST Rate]])/2)</f>
        <v>0</v>
      </c>
      <c r="Q550" s="32">
        <f>IF(MAIN_TABLE[[#This Row],[Supplier State]]&lt;&gt;MAIN_TABLE[[#This Row],[Destination State Name]],0,(MAIN_TABLE[[#This Row],[Taxable Value]]*MAIN_TABLE[[#This Row],[GST Rate]])/2)</f>
        <v>0</v>
      </c>
      <c r="R550" s="33">
        <f>SUM(MAIN_TABLE[[#This Row],[IGST]:[SGST]])</f>
        <v>38391.990000000005</v>
      </c>
      <c r="S55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50" s="32" t="str">
        <f>IFERROR(VLOOKUP(MAIN_TABLE[[#This Row],[GST Number]],Backend!L:M,2,),"")</f>
        <v>VAULTER ENGINEERING SERVICES PRIVATE LIMITED</v>
      </c>
    </row>
    <row r="551" spans="1:20" x14ac:dyDescent="0.3">
      <c r="A551" s="18" t="s">
        <v>8</v>
      </c>
      <c r="B551" s="1" t="s">
        <v>127</v>
      </c>
      <c r="C551" s="2">
        <v>1310</v>
      </c>
      <c r="D551" s="3">
        <v>44146</v>
      </c>
      <c r="E551" s="4" t="s">
        <v>10</v>
      </c>
      <c r="F551" s="1">
        <v>1594</v>
      </c>
      <c r="G551" s="5">
        <v>79.7</v>
      </c>
      <c r="H551" s="29">
        <f>VLOOKUP(MAIN_TABLE[[#This Row],[Product Code]],Prod_Master[[#All],[Product Code]:[PRICE]],4,)</f>
        <v>0.12</v>
      </c>
      <c r="I551" s="30">
        <f>VLOOKUP(MAIN_TABLE[[#This Row],[Product Code]],Prod_Master[[#All],[Product Code]:[PRICE]],5,)</f>
        <v>140</v>
      </c>
      <c r="J551" s="30">
        <f t="shared" si="10"/>
        <v>223160</v>
      </c>
      <c r="K551" s="30">
        <f>MAIN_TABLE[[#This Row],[Sales (Before Tax)]]-MAIN_TABLE[[#This Row],[Discount]]</f>
        <v>223080.3</v>
      </c>
      <c r="L551" s="31">
        <f>VLOOKUP(MAIN_TABLE[[#This Row],[Product Code]],Prod_Master[[#All],[Product Code]:[PRICE]],3,)</f>
        <v>5632</v>
      </c>
      <c r="M551" s="32" t="str">
        <f>VLOOKUP(MAIN_TABLE[[#This Row],[Product Code]],Prod_Master[[#All],[Product Code]:[PRICE]],2,)</f>
        <v>Shampoo</v>
      </c>
      <c r="N551" s="32" t="str">
        <f>IF(ISBLANK(MAIN_TABLE[[#This Row],[GST Number]]),"No GST Number Available",VLOOKUP(LEFT(MAIN_TABLE[[#This Row],[GST Number]],2)*1,Table1[],2,))</f>
        <v>ANDHRA PRADESH(BEFORE DIVISION)</v>
      </c>
      <c r="O551" s="32">
        <f>IF(MAIN_TABLE[[#This Row],[Supplier State]]=MAIN_TABLE[[#This Row],[Destination State Name]],0,MAIN_TABLE[[#This Row],[Taxable Value]]*MAIN_TABLE[[#This Row],[GST Rate]])</f>
        <v>26769.635999999999</v>
      </c>
      <c r="P551" s="32">
        <f>IF(MAIN_TABLE[[#This Row],[Supplier State]]&lt;&gt;MAIN_TABLE[[#This Row],[Destination State Name]],0,(MAIN_TABLE[[#This Row],[Taxable Value]]*MAIN_TABLE[[#This Row],[GST Rate]])/2)</f>
        <v>0</v>
      </c>
      <c r="Q551" s="32">
        <f>IF(MAIN_TABLE[[#This Row],[Supplier State]]&lt;&gt;MAIN_TABLE[[#This Row],[Destination State Name]],0,(MAIN_TABLE[[#This Row],[Taxable Value]]*MAIN_TABLE[[#This Row],[GST Rate]])/2)</f>
        <v>0</v>
      </c>
      <c r="R551" s="33">
        <f>SUM(MAIN_TABLE[[#This Row],[IGST]:[SGST]])</f>
        <v>26769.635999999999</v>
      </c>
      <c r="S55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51" s="32" t="str">
        <f>IFERROR(VLOOKUP(MAIN_TABLE[[#This Row],[GST Number]],Backend!L:M,2,),"")</f>
        <v>DANISH ART</v>
      </c>
    </row>
    <row r="552" spans="1:20" x14ac:dyDescent="0.3">
      <c r="A552" s="18" t="s">
        <v>8</v>
      </c>
      <c r="B552" s="1" t="s">
        <v>128</v>
      </c>
      <c r="C552" s="2">
        <v>1008</v>
      </c>
      <c r="D552" s="3">
        <v>44146</v>
      </c>
      <c r="E552" s="4" t="s">
        <v>10</v>
      </c>
      <c r="F552" s="1">
        <v>1359</v>
      </c>
      <c r="G552" s="5">
        <v>67.95</v>
      </c>
      <c r="H552" s="29">
        <f>VLOOKUP(MAIN_TABLE[[#This Row],[Product Code]],Prod_Master[[#All],[Product Code]:[PRICE]],4,)</f>
        <v>0.12</v>
      </c>
      <c r="I552" s="30">
        <f>VLOOKUP(MAIN_TABLE[[#This Row],[Product Code]],Prod_Master[[#All],[Product Code]:[PRICE]],5,)</f>
        <v>90</v>
      </c>
      <c r="J552" s="30">
        <f t="shared" si="10"/>
        <v>122310</v>
      </c>
      <c r="K552" s="30">
        <f>MAIN_TABLE[[#This Row],[Sales (Before Tax)]]-MAIN_TABLE[[#This Row],[Discount]]</f>
        <v>122242.05</v>
      </c>
      <c r="L552" s="31">
        <f>VLOOKUP(MAIN_TABLE[[#This Row],[Product Code]],Prod_Master[[#All],[Product Code]:[PRICE]],3,)</f>
        <v>4975</v>
      </c>
      <c r="M552" s="32" t="str">
        <f>VLOOKUP(MAIN_TABLE[[#This Row],[Product Code]],Prod_Master[[#All],[Product Code]:[PRICE]],2,)</f>
        <v>Soap</v>
      </c>
      <c r="N552" s="32" t="str">
        <f>IF(ISBLANK(MAIN_TABLE[[#This Row],[GST Number]]),"No GST Number Available",VLOOKUP(LEFT(MAIN_TABLE[[#This Row],[GST Number]],2)*1,Table1[],2,))</f>
        <v>ASSAM</v>
      </c>
      <c r="O552" s="32">
        <f>IF(MAIN_TABLE[[#This Row],[Supplier State]]=MAIN_TABLE[[#This Row],[Destination State Name]],0,MAIN_TABLE[[#This Row],[Taxable Value]]*MAIN_TABLE[[#This Row],[GST Rate]])</f>
        <v>14669.046</v>
      </c>
      <c r="P552" s="32">
        <f>IF(MAIN_TABLE[[#This Row],[Supplier State]]&lt;&gt;MAIN_TABLE[[#This Row],[Destination State Name]],0,(MAIN_TABLE[[#This Row],[Taxable Value]]*MAIN_TABLE[[#This Row],[GST Rate]])/2)</f>
        <v>0</v>
      </c>
      <c r="Q552" s="32">
        <f>IF(MAIN_TABLE[[#This Row],[Supplier State]]&lt;&gt;MAIN_TABLE[[#This Row],[Destination State Name]],0,(MAIN_TABLE[[#This Row],[Taxable Value]]*MAIN_TABLE[[#This Row],[GST Rate]])/2)</f>
        <v>0</v>
      </c>
      <c r="R552" s="33">
        <f>SUM(MAIN_TABLE[[#This Row],[IGST]:[SGST]])</f>
        <v>14669.046</v>
      </c>
      <c r="S55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52" s="32" t="str">
        <f>IFERROR(VLOOKUP(MAIN_TABLE[[#This Row],[GST Number]],Backend!L:M,2,),"")</f>
        <v>KIRAT INTERNATIONAL</v>
      </c>
    </row>
    <row r="553" spans="1:20" x14ac:dyDescent="0.3">
      <c r="A553" s="18" t="s">
        <v>8</v>
      </c>
      <c r="B553" s="1" t="s">
        <v>129</v>
      </c>
      <c r="C553" s="2">
        <v>1310</v>
      </c>
      <c r="D553" s="3">
        <v>44146</v>
      </c>
      <c r="E553" s="4" t="s">
        <v>10</v>
      </c>
      <c r="F553" s="1">
        <v>2150</v>
      </c>
      <c r="G553" s="5">
        <v>107.5</v>
      </c>
      <c r="H553" s="29">
        <f>VLOOKUP(MAIN_TABLE[[#This Row],[Product Code]],Prod_Master[[#All],[Product Code]:[PRICE]],4,)</f>
        <v>0.12</v>
      </c>
      <c r="I553" s="30">
        <f>VLOOKUP(MAIN_TABLE[[#This Row],[Product Code]],Prod_Master[[#All],[Product Code]:[PRICE]],5,)</f>
        <v>140</v>
      </c>
      <c r="J553" s="30">
        <f t="shared" si="10"/>
        <v>301000</v>
      </c>
      <c r="K553" s="30">
        <f>MAIN_TABLE[[#This Row],[Sales (Before Tax)]]-MAIN_TABLE[[#This Row],[Discount]]</f>
        <v>300892.5</v>
      </c>
      <c r="L553" s="31">
        <f>VLOOKUP(MAIN_TABLE[[#This Row],[Product Code]],Prod_Master[[#All],[Product Code]:[PRICE]],3,)</f>
        <v>5632</v>
      </c>
      <c r="M553" s="32" t="str">
        <f>VLOOKUP(MAIN_TABLE[[#This Row],[Product Code]],Prod_Master[[#All],[Product Code]:[PRICE]],2,)</f>
        <v>Shampoo</v>
      </c>
      <c r="N553" s="32" t="str">
        <f>IF(ISBLANK(MAIN_TABLE[[#This Row],[GST Number]]),"No GST Number Available",VLOOKUP(LEFT(MAIN_TABLE[[#This Row],[GST Number]],2)*1,Table1[],2,))</f>
        <v>TRIPURA</v>
      </c>
      <c r="O553" s="32">
        <f>IF(MAIN_TABLE[[#This Row],[Supplier State]]=MAIN_TABLE[[#This Row],[Destination State Name]],0,MAIN_TABLE[[#This Row],[Taxable Value]]*MAIN_TABLE[[#This Row],[GST Rate]])</f>
        <v>36107.1</v>
      </c>
      <c r="P553" s="32">
        <f>IF(MAIN_TABLE[[#This Row],[Supplier State]]&lt;&gt;MAIN_TABLE[[#This Row],[Destination State Name]],0,(MAIN_TABLE[[#This Row],[Taxable Value]]*MAIN_TABLE[[#This Row],[GST Rate]])/2)</f>
        <v>0</v>
      </c>
      <c r="Q553" s="32">
        <f>IF(MAIN_TABLE[[#This Row],[Supplier State]]&lt;&gt;MAIN_TABLE[[#This Row],[Destination State Name]],0,(MAIN_TABLE[[#This Row],[Taxable Value]]*MAIN_TABLE[[#This Row],[GST Rate]])/2)</f>
        <v>0</v>
      </c>
      <c r="R553" s="33">
        <f>SUM(MAIN_TABLE[[#This Row],[IGST]:[SGST]])</f>
        <v>36107.1</v>
      </c>
      <c r="S55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53" s="32" t="str">
        <f>IFERROR(VLOOKUP(MAIN_TABLE[[#This Row],[GST Number]],Backend!L:M,2,),"")</f>
        <v>SOFTLINE COMPUTERS</v>
      </c>
    </row>
    <row r="554" spans="1:20" x14ac:dyDescent="0.3">
      <c r="A554" s="18" t="s">
        <v>8</v>
      </c>
      <c r="B554" s="1" t="s">
        <v>130</v>
      </c>
      <c r="C554" s="2">
        <v>1001</v>
      </c>
      <c r="D554" s="3">
        <v>44146</v>
      </c>
      <c r="E554" s="4" t="s">
        <v>10</v>
      </c>
      <c r="F554" s="1">
        <v>1197</v>
      </c>
      <c r="G554" s="5">
        <v>59.85</v>
      </c>
      <c r="H554" s="29">
        <f>VLOOKUP(MAIN_TABLE[[#This Row],[Product Code]],Prod_Master[[#All],[Product Code]:[PRICE]],4,)</f>
        <v>0.12</v>
      </c>
      <c r="I554" s="30">
        <f>VLOOKUP(MAIN_TABLE[[#This Row],[Product Code]],Prod_Master[[#All],[Product Code]:[PRICE]],5,)</f>
        <v>45</v>
      </c>
      <c r="J554" s="30">
        <f t="shared" si="10"/>
        <v>53865</v>
      </c>
      <c r="K554" s="30">
        <f>MAIN_TABLE[[#This Row],[Sales (Before Tax)]]-MAIN_TABLE[[#This Row],[Discount]]</f>
        <v>53805.15</v>
      </c>
      <c r="L554" s="31">
        <f>VLOOKUP(MAIN_TABLE[[#This Row],[Product Code]],Prod_Master[[#All],[Product Code]:[PRICE]],3,)</f>
        <v>5542</v>
      </c>
      <c r="M554" s="32" t="str">
        <f>VLOOKUP(MAIN_TABLE[[#This Row],[Product Code]],Prod_Master[[#All],[Product Code]:[PRICE]],2,)</f>
        <v>Oil</v>
      </c>
      <c r="N554" s="32" t="str">
        <f>IF(ISBLANK(MAIN_TABLE[[#This Row],[GST Number]]),"No GST Number Available",VLOOKUP(LEFT(MAIN_TABLE[[#This Row],[GST Number]],2)*1,Table1[],2,))</f>
        <v>ARUNACHAL PRADESH</v>
      </c>
      <c r="O554" s="32">
        <f>IF(MAIN_TABLE[[#This Row],[Supplier State]]=MAIN_TABLE[[#This Row],[Destination State Name]],0,MAIN_TABLE[[#This Row],[Taxable Value]]*MAIN_TABLE[[#This Row],[GST Rate]])</f>
        <v>6456.6179999999995</v>
      </c>
      <c r="P554" s="32">
        <f>IF(MAIN_TABLE[[#This Row],[Supplier State]]&lt;&gt;MAIN_TABLE[[#This Row],[Destination State Name]],0,(MAIN_TABLE[[#This Row],[Taxable Value]]*MAIN_TABLE[[#This Row],[GST Rate]])/2)</f>
        <v>0</v>
      </c>
      <c r="Q554" s="32">
        <f>IF(MAIN_TABLE[[#This Row],[Supplier State]]&lt;&gt;MAIN_TABLE[[#This Row],[Destination State Name]],0,(MAIN_TABLE[[#This Row],[Taxable Value]]*MAIN_TABLE[[#This Row],[GST Rate]])/2)</f>
        <v>0</v>
      </c>
      <c r="R554" s="33">
        <f>SUM(MAIN_TABLE[[#This Row],[IGST]:[SGST]])</f>
        <v>6456.6179999999995</v>
      </c>
      <c r="S55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54" s="32" t="str">
        <f>IFERROR(VLOOKUP(MAIN_TABLE[[#This Row],[GST Number]],Backend!L:M,2,),"")</f>
        <v>GREEN MOBILES</v>
      </c>
    </row>
    <row r="555" spans="1:20" x14ac:dyDescent="0.3">
      <c r="A555" s="18" t="s">
        <v>8</v>
      </c>
      <c r="B555" s="1" t="s">
        <v>131</v>
      </c>
      <c r="C555" s="2">
        <v>1210</v>
      </c>
      <c r="D555" s="3">
        <v>44177</v>
      </c>
      <c r="E555" s="4" t="s">
        <v>10</v>
      </c>
      <c r="F555" s="1">
        <v>380</v>
      </c>
      <c r="G555" s="5">
        <v>19</v>
      </c>
      <c r="H555" s="29">
        <f>VLOOKUP(MAIN_TABLE[[#This Row],[Product Code]],Prod_Master[[#All],[Product Code]:[PRICE]],4,)</f>
        <v>0.12</v>
      </c>
      <c r="I555" s="30">
        <f>VLOOKUP(MAIN_TABLE[[#This Row],[Product Code]],Prod_Master[[#All],[Product Code]:[PRICE]],5,)</f>
        <v>120</v>
      </c>
      <c r="J555" s="30">
        <f t="shared" si="10"/>
        <v>45600</v>
      </c>
      <c r="K555" s="30">
        <f>MAIN_TABLE[[#This Row],[Sales (Before Tax)]]-MAIN_TABLE[[#This Row],[Discount]]</f>
        <v>45581</v>
      </c>
      <c r="L555" s="31">
        <f>VLOOKUP(MAIN_TABLE[[#This Row],[Product Code]],Prod_Master[[#All],[Product Code]:[PRICE]],3,)</f>
        <v>5524</v>
      </c>
      <c r="M555" s="32" t="str">
        <f>VLOOKUP(MAIN_TABLE[[#This Row],[Product Code]],Prod_Master[[#All],[Product Code]:[PRICE]],2,)</f>
        <v>Juice</v>
      </c>
      <c r="N555" s="32" t="str">
        <f>IF(ISBLANK(MAIN_TABLE[[#This Row],[GST Number]]),"No GST Number Available",VLOOKUP(LEFT(MAIN_TABLE[[#This Row],[GST Number]],2)*1,Table1[],2,))</f>
        <v>JHARKHAND</v>
      </c>
      <c r="O555" s="32">
        <f>IF(MAIN_TABLE[[#This Row],[Supplier State]]=MAIN_TABLE[[#This Row],[Destination State Name]],0,MAIN_TABLE[[#This Row],[Taxable Value]]*MAIN_TABLE[[#This Row],[GST Rate]])</f>
        <v>5469.7199999999993</v>
      </c>
      <c r="P555" s="32">
        <f>IF(MAIN_TABLE[[#This Row],[Supplier State]]&lt;&gt;MAIN_TABLE[[#This Row],[Destination State Name]],0,(MAIN_TABLE[[#This Row],[Taxable Value]]*MAIN_TABLE[[#This Row],[GST Rate]])/2)</f>
        <v>0</v>
      </c>
      <c r="Q555" s="32">
        <f>IF(MAIN_TABLE[[#This Row],[Supplier State]]&lt;&gt;MAIN_TABLE[[#This Row],[Destination State Name]],0,(MAIN_TABLE[[#This Row],[Taxable Value]]*MAIN_TABLE[[#This Row],[GST Rate]])/2)</f>
        <v>0</v>
      </c>
      <c r="R555" s="33">
        <f>SUM(MAIN_TABLE[[#This Row],[IGST]:[SGST]])</f>
        <v>5469.7199999999993</v>
      </c>
      <c r="S55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55" s="32" t="str">
        <f>IFERROR(VLOOKUP(MAIN_TABLE[[#This Row],[GST Number]],Backend!L:M,2,),"")</f>
        <v>SAFE ENERGY &amp; SERVICES</v>
      </c>
    </row>
    <row r="556" spans="1:20" x14ac:dyDescent="0.3">
      <c r="A556" s="18" t="s">
        <v>8</v>
      </c>
      <c r="B556" s="1" t="s">
        <v>132</v>
      </c>
      <c r="C556" s="2">
        <v>1210</v>
      </c>
      <c r="D556" s="3">
        <v>44177</v>
      </c>
      <c r="E556" s="4" t="s">
        <v>10</v>
      </c>
      <c r="F556" s="1">
        <v>1233</v>
      </c>
      <c r="G556" s="5">
        <v>61.650000000000006</v>
      </c>
      <c r="H556" s="29">
        <f>VLOOKUP(MAIN_TABLE[[#This Row],[Product Code]],Prod_Master[[#All],[Product Code]:[PRICE]],4,)</f>
        <v>0.12</v>
      </c>
      <c r="I556" s="30">
        <f>VLOOKUP(MAIN_TABLE[[#This Row],[Product Code]],Prod_Master[[#All],[Product Code]:[PRICE]],5,)</f>
        <v>120</v>
      </c>
      <c r="J556" s="30">
        <f t="shared" si="10"/>
        <v>147960</v>
      </c>
      <c r="K556" s="30">
        <f>MAIN_TABLE[[#This Row],[Sales (Before Tax)]]-MAIN_TABLE[[#This Row],[Discount]]</f>
        <v>147898.35</v>
      </c>
      <c r="L556" s="31">
        <f>VLOOKUP(MAIN_TABLE[[#This Row],[Product Code]],Prod_Master[[#All],[Product Code]:[PRICE]],3,)</f>
        <v>5524</v>
      </c>
      <c r="M556" s="32" t="str">
        <f>VLOOKUP(MAIN_TABLE[[#This Row],[Product Code]],Prod_Master[[#All],[Product Code]:[PRICE]],2,)</f>
        <v>Juice</v>
      </c>
      <c r="N556" s="32" t="str">
        <f>IF(ISBLANK(MAIN_TABLE[[#This Row],[GST Number]]),"No GST Number Available",VLOOKUP(LEFT(MAIN_TABLE[[#This Row],[GST Number]],2)*1,Table1[],2,))</f>
        <v>ODISHA</v>
      </c>
      <c r="O556" s="32">
        <f>IF(MAIN_TABLE[[#This Row],[Supplier State]]=MAIN_TABLE[[#This Row],[Destination State Name]],0,MAIN_TABLE[[#This Row],[Taxable Value]]*MAIN_TABLE[[#This Row],[GST Rate]])</f>
        <v>17747.802</v>
      </c>
      <c r="P556" s="32">
        <f>IF(MAIN_TABLE[[#This Row],[Supplier State]]&lt;&gt;MAIN_TABLE[[#This Row],[Destination State Name]],0,(MAIN_TABLE[[#This Row],[Taxable Value]]*MAIN_TABLE[[#This Row],[GST Rate]])/2)</f>
        <v>0</v>
      </c>
      <c r="Q556" s="32">
        <f>IF(MAIN_TABLE[[#This Row],[Supplier State]]&lt;&gt;MAIN_TABLE[[#This Row],[Destination State Name]],0,(MAIN_TABLE[[#This Row],[Taxable Value]]*MAIN_TABLE[[#This Row],[GST Rate]])/2)</f>
        <v>0</v>
      </c>
      <c r="R556" s="33">
        <f>SUM(MAIN_TABLE[[#This Row],[IGST]:[SGST]])</f>
        <v>17747.802</v>
      </c>
      <c r="S55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56" s="32" t="str">
        <f>IFERROR(VLOOKUP(MAIN_TABLE[[#This Row],[GST Number]],Backend!L:M,2,),"")</f>
        <v>EVON ELECTRONICS</v>
      </c>
    </row>
    <row r="557" spans="1:20" x14ac:dyDescent="0.3">
      <c r="A557" s="18" t="s">
        <v>8</v>
      </c>
      <c r="B557" s="1" t="s">
        <v>133</v>
      </c>
      <c r="C557" s="2">
        <v>1008</v>
      </c>
      <c r="D557" s="3">
        <v>44019</v>
      </c>
      <c r="E557" s="4" t="s">
        <v>10</v>
      </c>
      <c r="F557" s="1">
        <v>1395</v>
      </c>
      <c r="G557" s="5">
        <v>69.75</v>
      </c>
      <c r="H557" s="29">
        <f>VLOOKUP(MAIN_TABLE[[#This Row],[Product Code]],Prod_Master[[#All],[Product Code]:[PRICE]],4,)</f>
        <v>0.12</v>
      </c>
      <c r="I557" s="30">
        <f>VLOOKUP(MAIN_TABLE[[#This Row],[Product Code]],Prod_Master[[#All],[Product Code]:[PRICE]],5,)</f>
        <v>90</v>
      </c>
      <c r="J557" s="30">
        <f t="shared" si="10"/>
        <v>125550</v>
      </c>
      <c r="K557" s="30">
        <f>MAIN_TABLE[[#This Row],[Sales (Before Tax)]]-MAIN_TABLE[[#This Row],[Discount]]</f>
        <v>125480.25</v>
      </c>
      <c r="L557" s="31">
        <f>VLOOKUP(MAIN_TABLE[[#This Row],[Product Code]],Prod_Master[[#All],[Product Code]:[PRICE]],3,)</f>
        <v>4975</v>
      </c>
      <c r="M557" s="32" t="str">
        <f>VLOOKUP(MAIN_TABLE[[#This Row],[Product Code]],Prod_Master[[#All],[Product Code]:[PRICE]],2,)</f>
        <v>Soap</v>
      </c>
      <c r="N557" s="32" t="str">
        <f>IF(ISBLANK(MAIN_TABLE[[#This Row],[GST Number]]),"No GST Number Available",VLOOKUP(LEFT(MAIN_TABLE[[#This Row],[GST Number]],2)*1,Table1[],2,))</f>
        <v>MANIPUR</v>
      </c>
      <c r="O557" s="32">
        <f>IF(MAIN_TABLE[[#This Row],[Supplier State]]=MAIN_TABLE[[#This Row],[Destination State Name]],0,MAIN_TABLE[[#This Row],[Taxable Value]]*MAIN_TABLE[[#This Row],[GST Rate]])</f>
        <v>15057.63</v>
      </c>
      <c r="P557" s="32">
        <f>IF(MAIN_TABLE[[#This Row],[Supplier State]]&lt;&gt;MAIN_TABLE[[#This Row],[Destination State Name]],0,(MAIN_TABLE[[#This Row],[Taxable Value]]*MAIN_TABLE[[#This Row],[GST Rate]])/2)</f>
        <v>0</v>
      </c>
      <c r="Q557" s="32">
        <f>IF(MAIN_TABLE[[#This Row],[Supplier State]]&lt;&gt;MAIN_TABLE[[#This Row],[Destination State Name]],0,(MAIN_TABLE[[#This Row],[Taxable Value]]*MAIN_TABLE[[#This Row],[GST Rate]])/2)</f>
        <v>0</v>
      </c>
      <c r="R557" s="33">
        <f>SUM(MAIN_TABLE[[#This Row],[IGST]:[SGST]])</f>
        <v>15057.63</v>
      </c>
      <c r="S55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57" s="32" t="str">
        <f>IFERROR(VLOOKUP(MAIN_TABLE[[#This Row],[GST Number]],Backend!L:M,2,),"")</f>
        <v>SHYAM AND CO.(SALES)</v>
      </c>
    </row>
    <row r="558" spans="1:20" x14ac:dyDescent="0.3">
      <c r="A558" s="18" t="s">
        <v>8</v>
      </c>
      <c r="B558" s="1" t="s">
        <v>134</v>
      </c>
      <c r="C558" s="2">
        <v>1008</v>
      </c>
      <c r="D558" s="3">
        <v>44114</v>
      </c>
      <c r="E558" s="4" t="s">
        <v>10</v>
      </c>
      <c r="F558" s="1">
        <v>986</v>
      </c>
      <c r="G558" s="5">
        <v>49.300000000000004</v>
      </c>
      <c r="H558" s="29">
        <f>VLOOKUP(MAIN_TABLE[[#This Row],[Product Code]],Prod_Master[[#All],[Product Code]:[PRICE]],4,)</f>
        <v>0.12</v>
      </c>
      <c r="I558" s="30">
        <f>VLOOKUP(MAIN_TABLE[[#This Row],[Product Code]],Prod_Master[[#All],[Product Code]:[PRICE]],5,)</f>
        <v>90</v>
      </c>
      <c r="J558" s="30">
        <f t="shared" si="10"/>
        <v>88740</v>
      </c>
      <c r="K558" s="30">
        <f>MAIN_TABLE[[#This Row],[Sales (Before Tax)]]-MAIN_TABLE[[#This Row],[Discount]]</f>
        <v>88690.7</v>
      </c>
      <c r="L558" s="31">
        <f>VLOOKUP(MAIN_TABLE[[#This Row],[Product Code]],Prod_Master[[#All],[Product Code]:[PRICE]],3,)</f>
        <v>4975</v>
      </c>
      <c r="M558" s="32" t="str">
        <f>VLOOKUP(MAIN_TABLE[[#This Row],[Product Code]],Prod_Master[[#All],[Product Code]:[PRICE]],2,)</f>
        <v>Soap</v>
      </c>
      <c r="N558" s="32" t="str">
        <f>IF(ISBLANK(MAIN_TABLE[[#This Row],[GST Number]]),"No GST Number Available",VLOOKUP(LEFT(MAIN_TABLE[[#This Row],[GST Number]],2)*1,Table1[],2,))</f>
        <v>MADHYA PRADESH</v>
      </c>
      <c r="O558" s="32">
        <f>IF(MAIN_TABLE[[#This Row],[Supplier State]]=MAIN_TABLE[[#This Row],[Destination State Name]],0,MAIN_TABLE[[#This Row],[Taxable Value]]*MAIN_TABLE[[#This Row],[GST Rate]])</f>
        <v>10642.884</v>
      </c>
      <c r="P558" s="32">
        <f>IF(MAIN_TABLE[[#This Row],[Supplier State]]&lt;&gt;MAIN_TABLE[[#This Row],[Destination State Name]],0,(MAIN_TABLE[[#This Row],[Taxable Value]]*MAIN_TABLE[[#This Row],[GST Rate]])/2)</f>
        <v>0</v>
      </c>
      <c r="Q558" s="32">
        <f>IF(MAIN_TABLE[[#This Row],[Supplier State]]&lt;&gt;MAIN_TABLE[[#This Row],[Destination State Name]],0,(MAIN_TABLE[[#This Row],[Taxable Value]]*MAIN_TABLE[[#This Row],[GST Rate]])/2)</f>
        <v>0</v>
      </c>
      <c r="R558" s="33">
        <f>SUM(MAIN_TABLE[[#This Row],[IGST]:[SGST]])</f>
        <v>10642.884</v>
      </c>
      <c r="S55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58" s="32" t="str">
        <f>IFERROR(VLOOKUP(MAIN_TABLE[[#This Row],[GST Number]],Backend!L:M,2,),"")</f>
        <v>Xiting Retail Networks</v>
      </c>
    </row>
    <row r="559" spans="1:20" x14ac:dyDescent="0.3">
      <c r="A559" s="18" t="s">
        <v>8</v>
      </c>
      <c r="B559" s="1" t="s">
        <v>135</v>
      </c>
      <c r="C559" s="2">
        <v>1310</v>
      </c>
      <c r="D559" s="3">
        <v>44114</v>
      </c>
      <c r="E559" s="4" t="s">
        <v>10</v>
      </c>
      <c r="F559" s="1">
        <v>905</v>
      </c>
      <c r="G559" s="5">
        <v>45.25</v>
      </c>
      <c r="H559" s="29">
        <f>VLOOKUP(MAIN_TABLE[[#This Row],[Product Code]],Prod_Master[[#All],[Product Code]:[PRICE]],4,)</f>
        <v>0.12</v>
      </c>
      <c r="I559" s="30">
        <f>VLOOKUP(MAIN_TABLE[[#This Row],[Product Code]],Prod_Master[[#All],[Product Code]:[PRICE]],5,)</f>
        <v>140</v>
      </c>
      <c r="J559" s="30">
        <f t="shared" si="10"/>
        <v>126700</v>
      </c>
      <c r="K559" s="30">
        <f>MAIN_TABLE[[#This Row],[Sales (Before Tax)]]-MAIN_TABLE[[#This Row],[Discount]]</f>
        <v>126654.75</v>
      </c>
      <c r="L559" s="31">
        <f>VLOOKUP(MAIN_TABLE[[#This Row],[Product Code]],Prod_Master[[#All],[Product Code]:[PRICE]],3,)</f>
        <v>5632</v>
      </c>
      <c r="M559" s="32" t="str">
        <f>VLOOKUP(MAIN_TABLE[[#This Row],[Product Code]],Prod_Master[[#All],[Product Code]:[PRICE]],2,)</f>
        <v>Shampoo</v>
      </c>
      <c r="N559" s="32" t="str">
        <f>IF(ISBLANK(MAIN_TABLE[[#This Row],[GST Number]]),"No GST Number Available",VLOOKUP(LEFT(MAIN_TABLE[[#This Row],[GST Number]],2)*1,Table1[],2,))</f>
        <v>NAGALAND</v>
      </c>
      <c r="O559" s="32">
        <f>IF(MAIN_TABLE[[#This Row],[Supplier State]]=MAIN_TABLE[[#This Row],[Destination State Name]],0,MAIN_TABLE[[#This Row],[Taxable Value]]*MAIN_TABLE[[#This Row],[GST Rate]])</f>
        <v>15198.57</v>
      </c>
      <c r="P559" s="32">
        <f>IF(MAIN_TABLE[[#This Row],[Supplier State]]&lt;&gt;MAIN_TABLE[[#This Row],[Destination State Name]],0,(MAIN_TABLE[[#This Row],[Taxable Value]]*MAIN_TABLE[[#This Row],[GST Rate]])/2)</f>
        <v>0</v>
      </c>
      <c r="Q559" s="32">
        <f>IF(MAIN_TABLE[[#This Row],[Supplier State]]&lt;&gt;MAIN_TABLE[[#This Row],[Destination State Name]],0,(MAIN_TABLE[[#This Row],[Taxable Value]]*MAIN_TABLE[[#This Row],[GST Rate]])/2)</f>
        <v>0</v>
      </c>
      <c r="R559" s="33">
        <f>SUM(MAIN_TABLE[[#This Row],[IGST]:[SGST]])</f>
        <v>15198.57</v>
      </c>
      <c r="S55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59" s="32" t="str">
        <f>IFERROR(VLOOKUP(MAIN_TABLE[[#This Row],[GST Number]],Backend!L:M,2,),"")</f>
        <v>CLOUDTAIL INDIA PVT LTD</v>
      </c>
    </row>
    <row r="560" spans="1:20" x14ac:dyDescent="0.3">
      <c r="A560" s="18" t="s">
        <v>8</v>
      </c>
      <c r="B560" s="1" t="s">
        <v>136</v>
      </c>
      <c r="C560" s="2">
        <v>1001</v>
      </c>
      <c r="D560" s="3">
        <v>43956</v>
      </c>
      <c r="E560" s="4" t="s">
        <v>10</v>
      </c>
      <c r="F560" s="1">
        <v>2109</v>
      </c>
      <c r="G560" s="5">
        <v>105.45</v>
      </c>
      <c r="H560" s="29">
        <f>VLOOKUP(MAIN_TABLE[[#This Row],[Product Code]],Prod_Master[[#All],[Product Code]:[PRICE]],4,)</f>
        <v>0.12</v>
      </c>
      <c r="I560" s="30">
        <f>VLOOKUP(MAIN_TABLE[[#This Row],[Product Code]],Prod_Master[[#All],[Product Code]:[PRICE]],5,)</f>
        <v>45</v>
      </c>
      <c r="J560" s="30">
        <f t="shared" si="10"/>
        <v>94905</v>
      </c>
      <c r="K560" s="30">
        <f>MAIN_TABLE[[#This Row],[Sales (Before Tax)]]-MAIN_TABLE[[#This Row],[Discount]]</f>
        <v>94799.55</v>
      </c>
      <c r="L560" s="31">
        <f>VLOOKUP(MAIN_TABLE[[#This Row],[Product Code]],Prod_Master[[#All],[Product Code]:[PRICE]],3,)</f>
        <v>5542</v>
      </c>
      <c r="M560" s="32" t="str">
        <f>VLOOKUP(MAIN_TABLE[[#This Row],[Product Code]],Prod_Master[[#All],[Product Code]:[PRICE]],2,)</f>
        <v>Oil</v>
      </c>
      <c r="N560" s="32" t="str">
        <f>IF(ISBLANK(MAIN_TABLE[[#This Row],[GST Number]]),"No GST Number Available",VLOOKUP(LEFT(MAIN_TABLE[[#This Row],[GST Number]],2)*1,Table1[],2,))</f>
        <v>MADHYA PRADESH</v>
      </c>
      <c r="O560" s="32">
        <f>IF(MAIN_TABLE[[#This Row],[Supplier State]]=MAIN_TABLE[[#This Row],[Destination State Name]],0,MAIN_TABLE[[#This Row],[Taxable Value]]*MAIN_TABLE[[#This Row],[GST Rate]])</f>
        <v>11375.946</v>
      </c>
      <c r="P560" s="32">
        <f>IF(MAIN_TABLE[[#This Row],[Supplier State]]&lt;&gt;MAIN_TABLE[[#This Row],[Destination State Name]],0,(MAIN_TABLE[[#This Row],[Taxable Value]]*MAIN_TABLE[[#This Row],[GST Rate]])/2)</f>
        <v>0</v>
      </c>
      <c r="Q560" s="32">
        <f>IF(MAIN_TABLE[[#This Row],[Supplier State]]&lt;&gt;MAIN_TABLE[[#This Row],[Destination State Name]],0,(MAIN_TABLE[[#This Row],[Taxable Value]]*MAIN_TABLE[[#This Row],[GST Rate]])/2)</f>
        <v>0</v>
      </c>
      <c r="R560" s="33">
        <f>SUM(MAIN_TABLE[[#This Row],[IGST]:[SGST]])</f>
        <v>11375.946</v>
      </c>
      <c r="S56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60" s="32" t="str">
        <f>IFERROR(VLOOKUP(MAIN_TABLE[[#This Row],[GST Number]],Backend!L:M,2,),"")</f>
        <v>R.S. ENTERPRISES</v>
      </c>
    </row>
    <row r="561" spans="1:20" x14ac:dyDescent="0.3">
      <c r="A561" s="18" t="s">
        <v>8</v>
      </c>
      <c r="B561" s="1" t="s">
        <v>137</v>
      </c>
      <c r="C561" s="2">
        <v>1008</v>
      </c>
      <c r="D561" s="3">
        <v>44019</v>
      </c>
      <c r="E561" s="4" t="s">
        <v>10</v>
      </c>
      <c r="F561" s="1">
        <v>3874.5</v>
      </c>
      <c r="G561" s="5">
        <v>193.72500000000002</v>
      </c>
      <c r="H561" s="29">
        <f>VLOOKUP(MAIN_TABLE[[#This Row],[Product Code]],Prod_Master[[#All],[Product Code]:[PRICE]],4,)</f>
        <v>0.12</v>
      </c>
      <c r="I561" s="30">
        <f>VLOOKUP(MAIN_TABLE[[#This Row],[Product Code]],Prod_Master[[#All],[Product Code]:[PRICE]],5,)</f>
        <v>90</v>
      </c>
      <c r="J561" s="30">
        <f t="shared" si="10"/>
        <v>348705</v>
      </c>
      <c r="K561" s="30">
        <f>MAIN_TABLE[[#This Row],[Sales (Before Tax)]]-MAIN_TABLE[[#This Row],[Discount]]</f>
        <v>348511.27500000002</v>
      </c>
      <c r="L561" s="31">
        <f>VLOOKUP(MAIN_TABLE[[#This Row],[Product Code]],Prod_Master[[#All],[Product Code]:[PRICE]],3,)</f>
        <v>4975</v>
      </c>
      <c r="M561" s="32" t="str">
        <f>VLOOKUP(MAIN_TABLE[[#This Row],[Product Code]],Prod_Master[[#All],[Product Code]:[PRICE]],2,)</f>
        <v>Soap</v>
      </c>
      <c r="N561" s="32" t="str">
        <f>IF(ISBLANK(MAIN_TABLE[[#This Row],[GST Number]]),"No GST Number Available",VLOOKUP(LEFT(MAIN_TABLE[[#This Row],[GST Number]],2)*1,Table1[],2,))</f>
        <v>MIZORAM</v>
      </c>
      <c r="O561" s="32">
        <f>IF(MAIN_TABLE[[#This Row],[Supplier State]]=MAIN_TABLE[[#This Row],[Destination State Name]],0,MAIN_TABLE[[#This Row],[Taxable Value]]*MAIN_TABLE[[#This Row],[GST Rate]])</f>
        <v>41821.353000000003</v>
      </c>
      <c r="P561" s="32">
        <f>IF(MAIN_TABLE[[#This Row],[Supplier State]]&lt;&gt;MAIN_TABLE[[#This Row],[Destination State Name]],0,(MAIN_TABLE[[#This Row],[Taxable Value]]*MAIN_TABLE[[#This Row],[GST Rate]])/2)</f>
        <v>0</v>
      </c>
      <c r="Q561" s="32">
        <f>IF(MAIN_TABLE[[#This Row],[Supplier State]]&lt;&gt;MAIN_TABLE[[#This Row],[Destination State Name]],0,(MAIN_TABLE[[#This Row],[Taxable Value]]*MAIN_TABLE[[#This Row],[GST Rate]])/2)</f>
        <v>0</v>
      </c>
      <c r="R561" s="33">
        <f>SUM(MAIN_TABLE[[#This Row],[IGST]:[SGST]])</f>
        <v>41821.353000000003</v>
      </c>
      <c r="S56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61" s="32" t="str">
        <f>IFERROR(VLOOKUP(MAIN_TABLE[[#This Row],[GST Number]],Backend!L:M,2,),"")</f>
        <v>HARGUN FURNITURE</v>
      </c>
    </row>
    <row r="562" spans="1:20" x14ac:dyDescent="0.3">
      <c r="A562" s="18" t="s">
        <v>8</v>
      </c>
      <c r="B562" s="1" t="s">
        <v>138</v>
      </c>
      <c r="C562" s="2">
        <v>1004</v>
      </c>
      <c r="D562" s="3">
        <v>44083</v>
      </c>
      <c r="E562" s="4" t="s">
        <v>10</v>
      </c>
      <c r="F562" s="1">
        <v>623</v>
      </c>
      <c r="G562" s="5">
        <v>31.150000000000002</v>
      </c>
      <c r="H562" s="29">
        <f>VLOOKUP(MAIN_TABLE[[#This Row],[Product Code]],Prod_Master[[#All],[Product Code]:[PRICE]],4,)</f>
        <v>0.28000000000000003</v>
      </c>
      <c r="I562" s="30">
        <f>VLOOKUP(MAIN_TABLE[[#This Row],[Product Code]],Prod_Master[[#All],[Product Code]:[PRICE]],5,)</f>
        <v>80</v>
      </c>
      <c r="J562" s="30">
        <f t="shared" si="10"/>
        <v>49840</v>
      </c>
      <c r="K562" s="30">
        <f>MAIN_TABLE[[#This Row],[Sales (Before Tax)]]-MAIN_TABLE[[#This Row],[Discount]]</f>
        <v>49808.85</v>
      </c>
      <c r="L562" s="31">
        <f>VLOOKUP(MAIN_TABLE[[#This Row],[Product Code]],Prod_Master[[#All],[Product Code]:[PRICE]],3,)</f>
        <v>8462</v>
      </c>
      <c r="M562" s="32" t="str">
        <f>VLOOKUP(MAIN_TABLE[[#This Row],[Product Code]],Prod_Master[[#All],[Product Code]:[PRICE]],2,)</f>
        <v>Beverage</v>
      </c>
      <c r="N562" s="32" t="str">
        <f>IF(ISBLANK(MAIN_TABLE[[#This Row],[GST Number]]),"No GST Number Available",VLOOKUP(LEFT(MAIN_TABLE[[#This Row],[GST Number]],2)*1,Table1[],2,))</f>
        <v>GUJARAT</v>
      </c>
      <c r="O562" s="32">
        <f>IF(MAIN_TABLE[[#This Row],[Supplier State]]=MAIN_TABLE[[#This Row],[Destination State Name]],0,MAIN_TABLE[[#This Row],[Taxable Value]]*MAIN_TABLE[[#This Row],[GST Rate]])</f>
        <v>13946.478000000001</v>
      </c>
      <c r="P562" s="32">
        <f>IF(MAIN_TABLE[[#This Row],[Supplier State]]&lt;&gt;MAIN_TABLE[[#This Row],[Destination State Name]],0,(MAIN_TABLE[[#This Row],[Taxable Value]]*MAIN_TABLE[[#This Row],[GST Rate]])/2)</f>
        <v>0</v>
      </c>
      <c r="Q562" s="32">
        <f>IF(MAIN_TABLE[[#This Row],[Supplier State]]&lt;&gt;MAIN_TABLE[[#This Row],[Destination State Name]],0,(MAIN_TABLE[[#This Row],[Taxable Value]]*MAIN_TABLE[[#This Row],[GST Rate]])/2)</f>
        <v>0</v>
      </c>
      <c r="R562" s="33">
        <f>SUM(MAIN_TABLE[[#This Row],[IGST]:[SGST]])</f>
        <v>13946.478000000001</v>
      </c>
      <c r="S56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62" s="32" t="str">
        <f>IFERROR(VLOOKUP(MAIN_TABLE[[#This Row],[GST Number]],Backend!L:M,2,),"")</f>
        <v>TIRUPATI CYLINDERS PRIVATE LTD.</v>
      </c>
    </row>
    <row r="563" spans="1:20" x14ac:dyDescent="0.3">
      <c r="A563" s="18" t="s">
        <v>8</v>
      </c>
      <c r="B563" s="1" t="s">
        <v>139</v>
      </c>
      <c r="C563" s="2">
        <v>1210</v>
      </c>
      <c r="D563" s="3">
        <v>44114</v>
      </c>
      <c r="E563" s="4" t="s">
        <v>10</v>
      </c>
      <c r="F563" s="1">
        <v>986</v>
      </c>
      <c r="G563" s="5">
        <v>49.300000000000004</v>
      </c>
      <c r="H563" s="29">
        <f>VLOOKUP(MAIN_TABLE[[#This Row],[Product Code]],Prod_Master[[#All],[Product Code]:[PRICE]],4,)</f>
        <v>0.12</v>
      </c>
      <c r="I563" s="30">
        <f>VLOOKUP(MAIN_TABLE[[#This Row],[Product Code]],Prod_Master[[#All],[Product Code]:[PRICE]],5,)</f>
        <v>120</v>
      </c>
      <c r="J563" s="30">
        <f t="shared" si="10"/>
        <v>118320</v>
      </c>
      <c r="K563" s="30">
        <f>MAIN_TABLE[[#This Row],[Sales (Before Tax)]]-MAIN_TABLE[[#This Row],[Discount]]</f>
        <v>118270.7</v>
      </c>
      <c r="L563" s="31">
        <f>VLOOKUP(MAIN_TABLE[[#This Row],[Product Code]],Prod_Master[[#All],[Product Code]:[PRICE]],3,)</f>
        <v>5524</v>
      </c>
      <c r="M563" s="32" t="str">
        <f>VLOOKUP(MAIN_TABLE[[#This Row],[Product Code]],Prod_Master[[#All],[Product Code]:[PRICE]],2,)</f>
        <v>Juice</v>
      </c>
      <c r="N563" s="32" t="str">
        <f>IF(ISBLANK(MAIN_TABLE[[#This Row],[GST Number]]),"No GST Number Available",VLOOKUP(LEFT(MAIN_TABLE[[#This Row],[GST Number]],2)*1,Table1[],2,))</f>
        <v>JHARKHAND</v>
      </c>
      <c r="O563" s="32">
        <f>IF(MAIN_TABLE[[#This Row],[Supplier State]]=MAIN_TABLE[[#This Row],[Destination State Name]],0,MAIN_TABLE[[#This Row],[Taxable Value]]*MAIN_TABLE[[#This Row],[GST Rate]])</f>
        <v>14192.483999999999</v>
      </c>
      <c r="P563" s="32">
        <f>IF(MAIN_TABLE[[#This Row],[Supplier State]]&lt;&gt;MAIN_TABLE[[#This Row],[Destination State Name]],0,(MAIN_TABLE[[#This Row],[Taxable Value]]*MAIN_TABLE[[#This Row],[GST Rate]])/2)</f>
        <v>0</v>
      </c>
      <c r="Q563" s="32">
        <f>IF(MAIN_TABLE[[#This Row],[Supplier State]]&lt;&gt;MAIN_TABLE[[#This Row],[Destination State Name]],0,(MAIN_TABLE[[#This Row],[Taxable Value]]*MAIN_TABLE[[#This Row],[GST Rate]])/2)</f>
        <v>0</v>
      </c>
      <c r="R563" s="33">
        <f>SUM(MAIN_TABLE[[#This Row],[IGST]:[SGST]])</f>
        <v>14192.483999999999</v>
      </c>
      <c r="S56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63" s="32" t="str">
        <f>IFERROR(VLOOKUP(MAIN_TABLE[[#This Row],[GST Number]],Backend!L:M,2,),"")</f>
        <v>MOBITECH CREATIONS PRIVATE LIMITED</v>
      </c>
    </row>
    <row r="564" spans="1:20" x14ac:dyDescent="0.3">
      <c r="A564" s="18" t="s">
        <v>8</v>
      </c>
      <c r="B564" s="1" t="s">
        <v>140</v>
      </c>
      <c r="C564" s="2">
        <v>1210</v>
      </c>
      <c r="D564" s="3">
        <v>44146</v>
      </c>
      <c r="E564" s="4" t="s">
        <v>10</v>
      </c>
      <c r="F564" s="1">
        <v>2387</v>
      </c>
      <c r="G564" s="5">
        <v>119.35000000000001</v>
      </c>
      <c r="H564" s="29">
        <f>VLOOKUP(MAIN_TABLE[[#This Row],[Product Code]],Prod_Master[[#All],[Product Code]:[PRICE]],4,)</f>
        <v>0.12</v>
      </c>
      <c r="I564" s="30">
        <f>VLOOKUP(MAIN_TABLE[[#This Row],[Product Code]],Prod_Master[[#All],[Product Code]:[PRICE]],5,)</f>
        <v>120</v>
      </c>
      <c r="J564" s="30">
        <f t="shared" si="10"/>
        <v>286440</v>
      </c>
      <c r="K564" s="30">
        <f>MAIN_TABLE[[#This Row],[Sales (Before Tax)]]-MAIN_TABLE[[#This Row],[Discount]]</f>
        <v>286320.65000000002</v>
      </c>
      <c r="L564" s="31">
        <f>VLOOKUP(MAIN_TABLE[[#This Row],[Product Code]],Prod_Master[[#All],[Product Code]:[PRICE]],3,)</f>
        <v>5524</v>
      </c>
      <c r="M564" s="32" t="str">
        <f>VLOOKUP(MAIN_TABLE[[#This Row],[Product Code]],Prod_Master[[#All],[Product Code]:[PRICE]],2,)</f>
        <v>Juice</v>
      </c>
      <c r="N564" s="32" t="str">
        <f>IF(ISBLANK(MAIN_TABLE[[#This Row],[GST Number]]),"No GST Number Available",VLOOKUP(LEFT(MAIN_TABLE[[#This Row],[GST Number]],2)*1,Table1[],2,))</f>
        <v>SIKKIM</v>
      </c>
      <c r="O564" s="32">
        <f>IF(MAIN_TABLE[[#This Row],[Supplier State]]=MAIN_TABLE[[#This Row],[Destination State Name]],0,MAIN_TABLE[[#This Row],[Taxable Value]]*MAIN_TABLE[[#This Row],[GST Rate]])</f>
        <v>34358.478000000003</v>
      </c>
      <c r="P564" s="32">
        <f>IF(MAIN_TABLE[[#This Row],[Supplier State]]&lt;&gt;MAIN_TABLE[[#This Row],[Destination State Name]],0,(MAIN_TABLE[[#This Row],[Taxable Value]]*MAIN_TABLE[[#This Row],[GST Rate]])/2)</f>
        <v>0</v>
      </c>
      <c r="Q564" s="32">
        <f>IF(MAIN_TABLE[[#This Row],[Supplier State]]&lt;&gt;MAIN_TABLE[[#This Row],[Destination State Name]],0,(MAIN_TABLE[[#This Row],[Taxable Value]]*MAIN_TABLE[[#This Row],[GST Rate]])/2)</f>
        <v>0</v>
      </c>
      <c r="R564" s="33">
        <f>SUM(MAIN_TABLE[[#This Row],[IGST]:[SGST]])</f>
        <v>34358.478000000003</v>
      </c>
      <c r="S56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64" s="32" t="str">
        <f>IFERROR(VLOOKUP(MAIN_TABLE[[#This Row],[GST Number]],Backend!L:M,2,),"")</f>
        <v>UTKRISHT TRADE SOLUTIONS PRIVATE LIMITED</v>
      </c>
    </row>
    <row r="565" spans="1:20" x14ac:dyDescent="0.3">
      <c r="A565" s="18" t="s">
        <v>8</v>
      </c>
      <c r="B565" s="1" t="s">
        <v>141</v>
      </c>
      <c r="C565" s="2">
        <v>1004</v>
      </c>
      <c r="D565" s="3">
        <v>44177</v>
      </c>
      <c r="E565" s="4" t="s">
        <v>10</v>
      </c>
      <c r="F565" s="1">
        <v>1233</v>
      </c>
      <c r="G565" s="5">
        <v>61.650000000000006</v>
      </c>
      <c r="H565" s="29">
        <f>VLOOKUP(MAIN_TABLE[[#This Row],[Product Code]],Prod_Master[[#All],[Product Code]:[PRICE]],4,)</f>
        <v>0.28000000000000003</v>
      </c>
      <c r="I565" s="30">
        <f>VLOOKUP(MAIN_TABLE[[#This Row],[Product Code]],Prod_Master[[#All],[Product Code]:[PRICE]],5,)</f>
        <v>80</v>
      </c>
      <c r="J565" s="30">
        <f t="shared" si="10"/>
        <v>98640</v>
      </c>
      <c r="K565" s="30">
        <f>MAIN_TABLE[[#This Row],[Sales (Before Tax)]]-MAIN_TABLE[[#This Row],[Discount]]</f>
        <v>98578.35</v>
      </c>
      <c r="L565" s="31">
        <f>VLOOKUP(MAIN_TABLE[[#This Row],[Product Code]],Prod_Master[[#All],[Product Code]:[PRICE]],3,)</f>
        <v>8462</v>
      </c>
      <c r="M565" s="32" t="str">
        <f>VLOOKUP(MAIN_TABLE[[#This Row],[Product Code]],Prod_Master[[#All],[Product Code]:[PRICE]],2,)</f>
        <v>Beverage</v>
      </c>
      <c r="N565" s="32" t="str">
        <f>IF(ISBLANK(MAIN_TABLE[[#This Row],[GST Number]]),"No GST Number Available",VLOOKUP(LEFT(MAIN_TABLE[[#This Row],[GST Number]],2)*1,Table1[],2,))</f>
        <v>JHARKHAND</v>
      </c>
      <c r="O565" s="32">
        <f>IF(MAIN_TABLE[[#This Row],[Supplier State]]=MAIN_TABLE[[#This Row],[Destination State Name]],0,MAIN_TABLE[[#This Row],[Taxable Value]]*MAIN_TABLE[[#This Row],[GST Rate]])</f>
        <v>27601.938000000006</v>
      </c>
      <c r="P565" s="32">
        <f>IF(MAIN_TABLE[[#This Row],[Supplier State]]&lt;&gt;MAIN_TABLE[[#This Row],[Destination State Name]],0,(MAIN_TABLE[[#This Row],[Taxable Value]]*MAIN_TABLE[[#This Row],[GST Rate]])/2)</f>
        <v>0</v>
      </c>
      <c r="Q565" s="32">
        <f>IF(MAIN_TABLE[[#This Row],[Supplier State]]&lt;&gt;MAIN_TABLE[[#This Row],[Destination State Name]],0,(MAIN_TABLE[[#This Row],[Taxable Value]]*MAIN_TABLE[[#This Row],[GST Rate]])/2)</f>
        <v>0</v>
      </c>
      <c r="R565" s="33">
        <f>SUM(MAIN_TABLE[[#This Row],[IGST]:[SGST]])</f>
        <v>27601.938000000006</v>
      </c>
      <c r="S56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65" s="32" t="str">
        <f>IFERROR(VLOOKUP(MAIN_TABLE[[#This Row],[GST Number]],Backend!L:M,2,),"")</f>
        <v>MEENAAR GLOBAL CONSULTANTS LLP</v>
      </c>
    </row>
    <row r="566" spans="1:20" x14ac:dyDescent="0.3">
      <c r="A566" s="18" t="s">
        <v>8</v>
      </c>
      <c r="B566" s="1" t="s">
        <v>248</v>
      </c>
      <c r="C566" s="2">
        <v>1004</v>
      </c>
      <c r="D566" s="3">
        <v>43863</v>
      </c>
      <c r="E566" s="4" t="s">
        <v>20</v>
      </c>
      <c r="F566" s="1">
        <v>270</v>
      </c>
      <c r="G566" s="5">
        <v>13.5</v>
      </c>
      <c r="H566" s="29">
        <f>VLOOKUP(MAIN_TABLE[[#This Row],[Product Code]],Prod_Master[[#All],[Product Code]:[PRICE]],4,)</f>
        <v>0.28000000000000003</v>
      </c>
      <c r="I566" s="30">
        <f>VLOOKUP(MAIN_TABLE[[#This Row],[Product Code]],Prod_Master[[#All],[Product Code]:[PRICE]],5,)</f>
        <v>80</v>
      </c>
      <c r="J566" s="30">
        <f t="shared" si="10"/>
        <v>21600</v>
      </c>
      <c r="K566" s="30">
        <f>MAIN_TABLE[[#This Row],[Sales (Before Tax)]]-MAIN_TABLE[[#This Row],[Discount]]</f>
        <v>21586.5</v>
      </c>
      <c r="L566" s="31">
        <f>VLOOKUP(MAIN_TABLE[[#This Row],[Product Code]],Prod_Master[[#All],[Product Code]:[PRICE]],3,)</f>
        <v>8462</v>
      </c>
      <c r="M566" s="32" t="str">
        <f>VLOOKUP(MAIN_TABLE[[#This Row],[Product Code]],Prod_Master[[#All],[Product Code]:[PRICE]],2,)</f>
        <v>Beverage</v>
      </c>
      <c r="N566" s="32" t="str">
        <f>IF(ISBLANK(MAIN_TABLE[[#This Row],[GST Number]]),"No GST Number Available",VLOOKUP(LEFT(MAIN_TABLE[[#This Row],[GST Number]],2)*1,Table1[],2,))</f>
        <v>DADRA AND NAGAR HAVELI AND DAMAN AND DIU (NEWLY MERGED UT)</v>
      </c>
      <c r="O566" s="32">
        <f>IF(MAIN_TABLE[[#This Row],[Supplier State]]=MAIN_TABLE[[#This Row],[Destination State Name]],0,MAIN_TABLE[[#This Row],[Taxable Value]]*MAIN_TABLE[[#This Row],[GST Rate]])</f>
        <v>6044.22</v>
      </c>
      <c r="P566" s="32">
        <f>IF(MAIN_TABLE[[#This Row],[Supplier State]]&lt;&gt;MAIN_TABLE[[#This Row],[Destination State Name]],0,(MAIN_TABLE[[#This Row],[Taxable Value]]*MAIN_TABLE[[#This Row],[GST Rate]])/2)</f>
        <v>0</v>
      </c>
      <c r="Q566" s="32">
        <f>IF(MAIN_TABLE[[#This Row],[Supplier State]]&lt;&gt;MAIN_TABLE[[#This Row],[Destination State Name]],0,(MAIN_TABLE[[#This Row],[Taxable Value]]*MAIN_TABLE[[#This Row],[GST Rate]])/2)</f>
        <v>0</v>
      </c>
      <c r="R566" s="33">
        <f>SUM(MAIN_TABLE[[#This Row],[IGST]:[SGST]])</f>
        <v>6044.22</v>
      </c>
      <c r="S566" s="32" t="str">
        <f>IF(MAIN_TABLE[[#This Row],[Doc Type]]="Credit Note","Table 9A",IF(AND(MAIN_TABLE[[#This Row],[Doc Type]]="Invoice",MAIN_TABLE[[#This Row],[GST Number]]&lt;&gt;""),"Table 4A -B2B","Table 5A-B2C"))</f>
        <v>Table 9A</v>
      </c>
      <c r="T566" s="32" t="str">
        <f>IFERROR(VLOOKUP(MAIN_TABLE[[#This Row],[GST Number]],Backend!L:M,2,),"")</f>
        <v>M/S DIGI ZONE</v>
      </c>
    </row>
    <row r="567" spans="1:20" x14ac:dyDescent="0.3">
      <c r="A567" s="18" t="s">
        <v>8</v>
      </c>
      <c r="B567" s="1" t="s">
        <v>142</v>
      </c>
      <c r="C567" s="2">
        <v>1310</v>
      </c>
      <c r="D567" s="3">
        <v>44019</v>
      </c>
      <c r="E567" s="4" t="s">
        <v>10</v>
      </c>
      <c r="F567" s="1">
        <v>3421.5</v>
      </c>
      <c r="G567" s="5">
        <v>171.07500000000002</v>
      </c>
      <c r="H567" s="29">
        <f>VLOOKUP(MAIN_TABLE[[#This Row],[Product Code]],Prod_Master[[#All],[Product Code]:[PRICE]],4,)</f>
        <v>0.12</v>
      </c>
      <c r="I567" s="30">
        <f>VLOOKUP(MAIN_TABLE[[#This Row],[Product Code]],Prod_Master[[#All],[Product Code]:[PRICE]],5,)</f>
        <v>140</v>
      </c>
      <c r="J567" s="30">
        <f t="shared" si="10"/>
        <v>479010</v>
      </c>
      <c r="K567" s="30">
        <f>MAIN_TABLE[[#This Row],[Sales (Before Tax)]]-MAIN_TABLE[[#This Row],[Discount]]</f>
        <v>478838.92499999999</v>
      </c>
      <c r="L567" s="31">
        <f>VLOOKUP(MAIN_TABLE[[#This Row],[Product Code]],Prod_Master[[#All],[Product Code]:[PRICE]],3,)</f>
        <v>5632</v>
      </c>
      <c r="M567" s="32" t="str">
        <f>VLOOKUP(MAIN_TABLE[[#This Row],[Product Code]],Prod_Master[[#All],[Product Code]:[PRICE]],2,)</f>
        <v>Shampoo</v>
      </c>
      <c r="N567" s="32" t="str">
        <f>IF(ISBLANK(MAIN_TABLE[[#This Row],[GST Number]]),"No GST Number Available",VLOOKUP(LEFT(MAIN_TABLE[[#This Row],[GST Number]],2)*1,Table1[],2,))</f>
        <v>MEGHLAYA</v>
      </c>
      <c r="O567" s="32">
        <f>IF(MAIN_TABLE[[#This Row],[Supplier State]]=MAIN_TABLE[[#This Row],[Destination State Name]],0,MAIN_TABLE[[#This Row],[Taxable Value]]*MAIN_TABLE[[#This Row],[GST Rate]])</f>
        <v>57460.670999999995</v>
      </c>
      <c r="P567" s="32">
        <f>IF(MAIN_TABLE[[#This Row],[Supplier State]]&lt;&gt;MAIN_TABLE[[#This Row],[Destination State Name]],0,(MAIN_TABLE[[#This Row],[Taxable Value]]*MAIN_TABLE[[#This Row],[GST Rate]])/2)</f>
        <v>0</v>
      </c>
      <c r="Q567" s="32">
        <f>IF(MAIN_TABLE[[#This Row],[Supplier State]]&lt;&gt;MAIN_TABLE[[#This Row],[Destination State Name]],0,(MAIN_TABLE[[#This Row],[Taxable Value]]*MAIN_TABLE[[#This Row],[GST Rate]])/2)</f>
        <v>0</v>
      </c>
      <c r="R567" s="33">
        <f>SUM(MAIN_TABLE[[#This Row],[IGST]:[SGST]])</f>
        <v>57460.670999999995</v>
      </c>
      <c r="S56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67" s="32" t="str">
        <f>IFERROR(VLOOKUP(MAIN_TABLE[[#This Row],[GST Number]],Backend!L:M,2,),"")</f>
        <v>SMART CARE</v>
      </c>
    </row>
    <row r="568" spans="1:20" x14ac:dyDescent="0.3">
      <c r="A568" s="18" t="s">
        <v>8</v>
      </c>
      <c r="B568" s="1" t="s">
        <v>143</v>
      </c>
      <c r="C568" s="2">
        <v>1210</v>
      </c>
      <c r="D568" s="3">
        <v>44114</v>
      </c>
      <c r="E568" s="4" t="s">
        <v>10</v>
      </c>
      <c r="F568" s="1">
        <v>2734</v>
      </c>
      <c r="G568" s="5">
        <v>136.70000000000002</v>
      </c>
      <c r="H568" s="29">
        <f>VLOOKUP(MAIN_TABLE[[#This Row],[Product Code]],Prod_Master[[#All],[Product Code]:[PRICE]],4,)</f>
        <v>0.12</v>
      </c>
      <c r="I568" s="30">
        <f>VLOOKUP(MAIN_TABLE[[#This Row],[Product Code]],Prod_Master[[#All],[Product Code]:[PRICE]],5,)</f>
        <v>120</v>
      </c>
      <c r="J568" s="30">
        <f t="shared" si="10"/>
        <v>328080</v>
      </c>
      <c r="K568" s="30">
        <f>MAIN_TABLE[[#This Row],[Sales (Before Tax)]]-MAIN_TABLE[[#This Row],[Discount]]</f>
        <v>327943.3</v>
      </c>
      <c r="L568" s="31">
        <f>VLOOKUP(MAIN_TABLE[[#This Row],[Product Code]],Prod_Master[[#All],[Product Code]:[PRICE]],3,)</f>
        <v>5524</v>
      </c>
      <c r="M568" s="32" t="str">
        <f>VLOOKUP(MAIN_TABLE[[#This Row],[Product Code]],Prod_Master[[#All],[Product Code]:[PRICE]],2,)</f>
        <v>Juice</v>
      </c>
      <c r="N568" s="32" t="str">
        <f>IF(ISBLANK(MAIN_TABLE[[#This Row],[GST Number]]),"No GST Number Available",VLOOKUP(LEFT(MAIN_TABLE[[#This Row],[GST Number]],2)*1,Table1[],2,))</f>
        <v>MIZORAM</v>
      </c>
      <c r="O568" s="32">
        <f>IF(MAIN_TABLE[[#This Row],[Supplier State]]=MAIN_TABLE[[#This Row],[Destination State Name]],0,MAIN_TABLE[[#This Row],[Taxable Value]]*MAIN_TABLE[[#This Row],[GST Rate]])</f>
        <v>39353.195999999996</v>
      </c>
      <c r="P568" s="32">
        <f>IF(MAIN_TABLE[[#This Row],[Supplier State]]&lt;&gt;MAIN_TABLE[[#This Row],[Destination State Name]],0,(MAIN_TABLE[[#This Row],[Taxable Value]]*MAIN_TABLE[[#This Row],[GST Rate]])/2)</f>
        <v>0</v>
      </c>
      <c r="Q568" s="32">
        <f>IF(MAIN_TABLE[[#This Row],[Supplier State]]&lt;&gt;MAIN_TABLE[[#This Row],[Destination State Name]],0,(MAIN_TABLE[[#This Row],[Taxable Value]]*MAIN_TABLE[[#This Row],[GST Rate]])/2)</f>
        <v>0</v>
      </c>
      <c r="R568" s="33">
        <f>SUM(MAIN_TABLE[[#This Row],[IGST]:[SGST]])</f>
        <v>39353.195999999996</v>
      </c>
      <c r="S56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68" s="32" t="str">
        <f>IFERROR(VLOOKUP(MAIN_TABLE[[#This Row],[GST Number]],Backend!L:M,2,),"")</f>
        <v>RPS-TECH</v>
      </c>
    </row>
    <row r="569" spans="1:20" x14ac:dyDescent="0.3">
      <c r="A569" s="18" t="s">
        <v>8</v>
      </c>
      <c r="B569" s="1" t="s">
        <v>144</v>
      </c>
      <c r="C569" s="2">
        <v>1210</v>
      </c>
      <c r="D569" s="3">
        <v>44146</v>
      </c>
      <c r="E569" s="4" t="s">
        <v>10</v>
      </c>
      <c r="F569" s="1">
        <v>2548</v>
      </c>
      <c r="G569" s="5">
        <v>127.4</v>
      </c>
      <c r="H569" s="29">
        <f>VLOOKUP(MAIN_TABLE[[#This Row],[Product Code]],Prod_Master[[#All],[Product Code]:[PRICE]],4,)</f>
        <v>0.12</v>
      </c>
      <c r="I569" s="30">
        <f>VLOOKUP(MAIN_TABLE[[#This Row],[Product Code]],Prod_Master[[#All],[Product Code]:[PRICE]],5,)</f>
        <v>120</v>
      </c>
      <c r="J569" s="30">
        <f t="shared" si="10"/>
        <v>305760</v>
      </c>
      <c r="K569" s="30">
        <f>MAIN_TABLE[[#This Row],[Sales (Before Tax)]]-MAIN_TABLE[[#This Row],[Discount]]</f>
        <v>305632.59999999998</v>
      </c>
      <c r="L569" s="31">
        <f>VLOOKUP(MAIN_TABLE[[#This Row],[Product Code]],Prod_Master[[#All],[Product Code]:[PRICE]],3,)</f>
        <v>5524</v>
      </c>
      <c r="M569" s="32" t="str">
        <f>VLOOKUP(MAIN_TABLE[[#This Row],[Product Code]],Prod_Master[[#All],[Product Code]:[PRICE]],2,)</f>
        <v>Juice</v>
      </c>
      <c r="N569" s="32" t="str">
        <f>IF(ISBLANK(MAIN_TABLE[[#This Row],[GST Number]]),"No GST Number Available",VLOOKUP(LEFT(MAIN_TABLE[[#This Row],[GST Number]],2)*1,Table1[],2,))</f>
        <v>DADRA AND NAGAR HAVELI AND DAMAN AND DIU (NEWLY MERGED UT)</v>
      </c>
      <c r="O569" s="32">
        <f>IF(MAIN_TABLE[[#This Row],[Supplier State]]=MAIN_TABLE[[#This Row],[Destination State Name]],0,MAIN_TABLE[[#This Row],[Taxable Value]]*MAIN_TABLE[[#This Row],[GST Rate]])</f>
        <v>36675.911999999997</v>
      </c>
      <c r="P569" s="32">
        <f>IF(MAIN_TABLE[[#This Row],[Supplier State]]&lt;&gt;MAIN_TABLE[[#This Row],[Destination State Name]],0,(MAIN_TABLE[[#This Row],[Taxable Value]]*MAIN_TABLE[[#This Row],[GST Rate]])/2)</f>
        <v>0</v>
      </c>
      <c r="Q569" s="32">
        <f>IF(MAIN_TABLE[[#This Row],[Supplier State]]&lt;&gt;MAIN_TABLE[[#This Row],[Destination State Name]],0,(MAIN_TABLE[[#This Row],[Taxable Value]]*MAIN_TABLE[[#This Row],[GST Rate]])/2)</f>
        <v>0</v>
      </c>
      <c r="R569" s="33">
        <f>SUM(MAIN_TABLE[[#This Row],[IGST]:[SGST]])</f>
        <v>36675.911999999997</v>
      </c>
      <c r="S56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69" s="32" t="str">
        <f>IFERROR(VLOOKUP(MAIN_TABLE[[#This Row],[GST Number]],Backend!L:M,2,),"")</f>
        <v>M/S ASHA AND COMPANY</v>
      </c>
    </row>
    <row r="570" spans="1:20" x14ac:dyDescent="0.3">
      <c r="A570" s="18" t="s">
        <v>8</v>
      </c>
      <c r="B570" s="1" t="s">
        <v>249</v>
      </c>
      <c r="C570" s="2">
        <v>1008</v>
      </c>
      <c r="D570" s="3">
        <v>43831</v>
      </c>
      <c r="E570" s="4" t="s">
        <v>10</v>
      </c>
      <c r="F570" s="1">
        <v>2521.5</v>
      </c>
      <c r="G570" s="5">
        <v>126.075</v>
      </c>
      <c r="H570" s="29">
        <f>VLOOKUP(MAIN_TABLE[[#This Row],[Product Code]],Prod_Master[[#All],[Product Code]:[PRICE]],4,)</f>
        <v>0.12</v>
      </c>
      <c r="I570" s="30">
        <f>VLOOKUP(MAIN_TABLE[[#This Row],[Product Code]],Prod_Master[[#All],[Product Code]:[PRICE]],5,)</f>
        <v>90</v>
      </c>
      <c r="J570" s="30">
        <f t="shared" si="10"/>
        <v>226935</v>
      </c>
      <c r="K570" s="30">
        <f>MAIN_TABLE[[#This Row],[Sales (Before Tax)]]-MAIN_TABLE[[#This Row],[Discount]]</f>
        <v>226808.92499999999</v>
      </c>
      <c r="L570" s="31">
        <f>VLOOKUP(MAIN_TABLE[[#This Row],[Product Code]],Prod_Master[[#All],[Product Code]:[PRICE]],3,)</f>
        <v>4975</v>
      </c>
      <c r="M570" s="32" t="str">
        <f>VLOOKUP(MAIN_TABLE[[#This Row],[Product Code]],Prod_Master[[#All],[Product Code]:[PRICE]],2,)</f>
        <v>Soap</v>
      </c>
      <c r="N570" s="32" t="str">
        <f>IF(ISBLANK(MAIN_TABLE[[#This Row],[GST Number]]),"No GST Number Available",VLOOKUP(LEFT(MAIN_TABLE[[#This Row],[GST Number]],2)*1,Table1[],2,))</f>
        <v>DADRA AND NAGAR HAVELI AND DAMAN AND DIU (NEWLY MERGED UT)</v>
      </c>
      <c r="O570" s="32">
        <f>IF(MAIN_TABLE[[#This Row],[Supplier State]]=MAIN_TABLE[[#This Row],[Destination State Name]],0,MAIN_TABLE[[#This Row],[Taxable Value]]*MAIN_TABLE[[#This Row],[GST Rate]])</f>
        <v>27217.070999999996</v>
      </c>
      <c r="P570" s="32">
        <f>IF(MAIN_TABLE[[#This Row],[Supplier State]]&lt;&gt;MAIN_TABLE[[#This Row],[Destination State Name]],0,(MAIN_TABLE[[#This Row],[Taxable Value]]*MAIN_TABLE[[#This Row],[GST Rate]])/2)</f>
        <v>0</v>
      </c>
      <c r="Q570" s="32">
        <f>IF(MAIN_TABLE[[#This Row],[Supplier State]]&lt;&gt;MAIN_TABLE[[#This Row],[Destination State Name]],0,(MAIN_TABLE[[#This Row],[Taxable Value]]*MAIN_TABLE[[#This Row],[GST Rate]])/2)</f>
        <v>0</v>
      </c>
      <c r="R570" s="33">
        <f>SUM(MAIN_TABLE[[#This Row],[IGST]:[SGST]])</f>
        <v>27217.070999999996</v>
      </c>
      <c r="S57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70" s="32" t="str">
        <f>IFERROR(VLOOKUP(MAIN_TABLE[[#This Row],[GST Number]],Backend!L:M,2,),"")</f>
        <v>M/S VALUE PLUS RETAIL PRIVATE LIMITED</v>
      </c>
    </row>
    <row r="571" spans="1:20" x14ac:dyDescent="0.3">
      <c r="A571" s="18" t="s">
        <v>8</v>
      </c>
      <c r="B571" s="1" t="s">
        <v>145</v>
      </c>
      <c r="C571" s="2">
        <v>1008</v>
      </c>
      <c r="D571" s="3">
        <v>43956</v>
      </c>
      <c r="E571" s="4" t="s">
        <v>10</v>
      </c>
      <c r="F571" s="1">
        <v>2661</v>
      </c>
      <c r="G571" s="5">
        <v>133.05000000000001</v>
      </c>
      <c r="H571" s="29">
        <f>VLOOKUP(MAIN_TABLE[[#This Row],[Product Code]],Prod_Master[[#All],[Product Code]:[PRICE]],4,)</f>
        <v>0.12</v>
      </c>
      <c r="I571" s="30">
        <f>VLOOKUP(MAIN_TABLE[[#This Row],[Product Code]],Prod_Master[[#All],[Product Code]:[PRICE]],5,)</f>
        <v>90</v>
      </c>
      <c r="J571" s="30">
        <f t="shared" si="10"/>
        <v>239490</v>
      </c>
      <c r="K571" s="30">
        <f>MAIN_TABLE[[#This Row],[Sales (Before Tax)]]-MAIN_TABLE[[#This Row],[Discount]]</f>
        <v>239356.95</v>
      </c>
      <c r="L571" s="31">
        <f>VLOOKUP(MAIN_TABLE[[#This Row],[Product Code]],Prod_Master[[#All],[Product Code]:[PRICE]],3,)</f>
        <v>4975</v>
      </c>
      <c r="M571" s="32" t="str">
        <f>VLOOKUP(MAIN_TABLE[[#This Row],[Product Code]],Prod_Master[[#All],[Product Code]:[PRICE]],2,)</f>
        <v>Soap</v>
      </c>
      <c r="N571" s="32" t="str">
        <f>IF(ISBLANK(MAIN_TABLE[[#This Row],[GST Number]]),"No GST Number Available",VLOOKUP(LEFT(MAIN_TABLE[[#This Row],[GST Number]],2)*1,Table1[],2,))</f>
        <v>ODISHA</v>
      </c>
      <c r="O571" s="32">
        <f>IF(MAIN_TABLE[[#This Row],[Supplier State]]=MAIN_TABLE[[#This Row],[Destination State Name]],0,MAIN_TABLE[[#This Row],[Taxable Value]]*MAIN_TABLE[[#This Row],[GST Rate]])</f>
        <v>28722.833999999999</v>
      </c>
      <c r="P571" s="32">
        <f>IF(MAIN_TABLE[[#This Row],[Supplier State]]&lt;&gt;MAIN_TABLE[[#This Row],[Destination State Name]],0,(MAIN_TABLE[[#This Row],[Taxable Value]]*MAIN_TABLE[[#This Row],[GST Rate]])/2)</f>
        <v>0</v>
      </c>
      <c r="Q571" s="32">
        <f>IF(MAIN_TABLE[[#This Row],[Supplier State]]&lt;&gt;MAIN_TABLE[[#This Row],[Destination State Name]],0,(MAIN_TABLE[[#This Row],[Taxable Value]]*MAIN_TABLE[[#This Row],[GST Rate]])/2)</f>
        <v>0</v>
      </c>
      <c r="R571" s="33">
        <f>SUM(MAIN_TABLE[[#This Row],[IGST]:[SGST]])</f>
        <v>28722.833999999999</v>
      </c>
      <c r="S57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71" s="32" t="str">
        <f>IFERROR(VLOOKUP(MAIN_TABLE[[#This Row],[GST Number]],Backend!L:M,2,),"")</f>
        <v>KAMLESH JHA</v>
      </c>
    </row>
    <row r="572" spans="1:20" x14ac:dyDescent="0.3">
      <c r="A572" s="18" t="s">
        <v>8</v>
      </c>
      <c r="B572" s="1" t="s">
        <v>146</v>
      </c>
      <c r="C572" s="2">
        <v>1210</v>
      </c>
      <c r="D572" s="3">
        <v>44177</v>
      </c>
      <c r="E572" s="4" t="s">
        <v>10</v>
      </c>
      <c r="F572" s="1">
        <v>1531</v>
      </c>
      <c r="G572" s="5">
        <v>76.55</v>
      </c>
      <c r="H572" s="29">
        <f>VLOOKUP(MAIN_TABLE[[#This Row],[Product Code]],Prod_Master[[#All],[Product Code]:[PRICE]],4,)</f>
        <v>0.12</v>
      </c>
      <c r="I572" s="30">
        <f>VLOOKUP(MAIN_TABLE[[#This Row],[Product Code]],Prod_Master[[#All],[Product Code]:[PRICE]],5,)</f>
        <v>120</v>
      </c>
      <c r="J572" s="30">
        <f t="shared" si="10"/>
        <v>183720</v>
      </c>
      <c r="K572" s="30">
        <f>MAIN_TABLE[[#This Row],[Sales (Before Tax)]]-MAIN_TABLE[[#This Row],[Discount]]</f>
        <v>183643.45</v>
      </c>
      <c r="L572" s="31">
        <f>VLOOKUP(MAIN_TABLE[[#This Row],[Product Code]],Prod_Master[[#All],[Product Code]:[PRICE]],3,)</f>
        <v>5524</v>
      </c>
      <c r="M572" s="32" t="str">
        <f>VLOOKUP(MAIN_TABLE[[#This Row],[Product Code]],Prod_Master[[#All],[Product Code]:[PRICE]],2,)</f>
        <v>Juice</v>
      </c>
      <c r="N572" s="32" t="str">
        <f>IF(ISBLANK(MAIN_TABLE[[#This Row],[GST Number]]),"No GST Number Available",VLOOKUP(LEFT(MAIN_TABLE[[#This Row],[GST Number]],2)*1,Table1[],2,))</f>
        <v>ASSAM</v>
      </c>
      <c r="O572" s="32">
        <f>IF(MAIN_TABLE[[#This Row],[Supplier State]]=MAIN_TABLE[[#This Row],[Destination State Name]],0,MAIN_TABLE[[#This Row],[Taxable Value]]*MAIN_TABLE[[#This Row],[GST Rate]])</f>
        <v>22037.214</v>
      </c>
      <c r="P572" s="32">
        <f>IF(MAIN_TABLE[[#This Row],[Supplier State]]&lt;&gt;MAIN_TABLE[[#This Row],[Destination State Name]],0,(MAIN_TABLE[[#This Row],[Taxable Value]]*MAIN_TABLE[[#This Row],[GST Rate]])/2)</f>
        <v>0</v>
      </c>
      <c r="Q572" s="32">
        <f>IF(MAIN_TABLE[[#This Row],[Supplier State]]&lt;&gt;MAIN_TABLE[[#This Row],[Destination State Name]],0,(MAIN_TABLE[[#This Row],[Taxable Value]]*MAIN_TABLE[[#This Row],[GST Rate]])/2)</f>
        <v>0</v>
      </c>
      <c r="R572" s="33">
        <f>SUM(MAIN_TABLE[[#This Row],[IGST]:[SGST]])</f>
        <v>22037.214</v>
      </c>
      <c r="S57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72" s="32" t="str">
        <f>IFERROR(VLOOKUP(MAIN_TABLE[[#This Row],[GST Number]],Backend!L:M,2,),"")</f>
        <v>PROJECT MANAGEMENT ASSOCIATES</v>
      </c>
    </row>
    <row r="573" spans="1:20" x14ac:dyDescent="0.3">
      <c r="A573" s="18" t="s">
        <v>8</v>
      </c>
      <c r="B573" s="1" t="s">
        <v>147</v>
      </c>
      <c r="C573" s="2">
        <v>1004</v>
      </c>
      <c r="D573" s="3">
        <v>43893</v>
      </c>
      <c r="E573" s="4" t="s">
        <v>10</v>
      </c>
      <c r="F573" s="1">
        <v>1491</v>
      </c>
      <c r="G573" s="5">
        <v>74.55</v>
      </c>
      <c r="H573" s="29">
        <f>VLOOKUP(MAIN_TABLE[[#This Row],[Product Code]],Prod_Master[[#All],[Product Code]:[PRICE]],4,)</f>
        <v>0.28000000000000003</v>
      </c>
      <c r="I573" s="30">
        <f>VLOOKUP(MAIN_TABLE[[#This Row],[Product Code]],Prod_Master[[#All],[Product Code]:[PRICE]],5,)</f>
        <v>80</v>
      </c>
      <c r="J573" s="30">
        <f t="shared" si="10"/>
        <v>119280</v>
      </c>
      <c r="K573" s="30">
        <f>MAIN_TABLE[[#This Row],[Sales (Before Tax)]]-MAIN_TABLE[[#This Row],[Discount]]</f>
        <v>119205.45</v>
      </c>
      <c r="L573" s="31">
        <f>VLOOKUP(MAIN_TABLE[[#This Row],[Product Code]],Prod_Master[[#All],[Product Code]:[PRICE]],3,)</f>
        <v>8462</v>
      </c>
      <c r="M573" s="32" t="str">
        <f>VLOOKUP(MAIN_TABLE[[#This Row],[Product Code]],Prod_Master[[#All],[Product Code]:[PRICE]],2,)</f>
        <v>Beverage</v>
      </c>
      <c r="N573" s="32" t="str">
        <f>IF(ISBLANK(MAIN_TABLE[[#This Row],[GST Number]]),"No GST Number Available",VLOOKUP(LEFT(MAIN_TABLE[[#This Row],[GST Number]],2)*1,Table1[],2,))</f>
        <v>MANIPUR</v>
      </c>
      <c r="O573" s="32">
        <f>IF(MAIN_TABLE[[#This Row],[Supplier State]]=MAIN_TABLE[[#This Row],[Destination State Name]],0,MAIN_TABLE[[#This Row],[Taxable Value]]*MAIN_TABLE[[#This Row],[GST Rate]])</f>
        <v>33377.526000000005</v>
      </c>
      <c r="P573" s="32">
        <f>IF(MAIN_TABLE[[#This Row],[Supplier State]]&lt;&gt;MAIN_TABLE[[#This Row],[Destination State Name]],0,(MAIN_TABLE[[#This Row],[Taxable Value]]*MAIN_TABLE[[#This Row],[GST Rate]])/2)</f>
        <v>0</v>
      </c>
      <c r="Q573" s="32">
        <f>IF(MAIN_TABLE[[#This Row],[Supplier State]]&lt;&gt;MAIN_TABLE[[#This Row],[Destination State Name]],0,(MAIN_TABLE[[#This Row],[Taxable Value]]*MAIN_TABLE[[#This Row],[GST Rate]])/2)</f>
        <v>0</v>
      </c>
      <c r="R573" s="33">
        <f>SUM(MAIN_TABLE[[#This Row],[IGST]:[SGST]])</f>
        <v>33377.526000000005</v>
      </c>
      <c r="S57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73" s="32" t="str">
        <f>IFERROR(VLOOKUP(MAIN_TABLE[[#This Row],[GST Number]],Backend!L:M,2,),"")</f>
        <v>AANYA TRADERS</v>
      </c>
    </row>
    <row r="574" spans="1:20" x14ac:dyDescent="0.3">
      <c r="A574" s="18" t="s">
        <v>8</v>
      </c>
      <c r="B574" s="1" t="s">
        <v>148</v>
      </c>
      <c r="C574" s="2">
        <v>1210</v>
      </c>
      <c r="D574" s="3">
        <v>44177</v>
      </c>
      <c r="E574" s="4" t="s">
        <v>10</v>
      </c>
      <c r="F574" s="1">
        <v>1531</v>
      </c>
      <c r="G574" s="5">
        <v>76.55</v>
      </c>
      <c r="H574" s="29">
        <f>VLOOKUP(MAIN_TABLE[[#This Row],[Product Code]],Prod_Master[[#All],[Product Code]:[PRICE]],4,)</f>
        <v>0.12</v>
      </c>
      <c r="I574" s="30">
        <f>VLOOKUP(MAIN_TABLE[[#This Row],[Product Code]],Prod_Master[[#All],[Product Code]:[PRICE]],5,)</f>
        <v>120</v>
      </c>
      <c r="J574" s="30">
        <f t="shared" si="10"/>
        <v>183720</v>
      </c>
      <c r="K574" s="30">
        <f>MAIN_TABLE[[#This Row],[Sales (Before Tax)]]-MAIN_TABLE[[#This Row],[Discount]]</f>
        <v>183643.45</v>
      </c>
      <c r="L574" s="31">
        <f>VLOOKUP(MAIN_TABLE[[#This Row],[Product Code]],Prod_Master[[#All],[Product Code]:[PRICE]],3,)</f>
        <v>5524</v>
      </c>
      <c r="M574" s="32" t="str">
        <f>VLOOKUP(MAIN_TABLE[[#This Row],[Product Code]],Prod_Master[[#All],[Product Code]:[PRICE]],2,)</f>
        <v>Juice</v>
      </c>
      <c r="N574" s="32" t="str">
        <f>IF(ISBLANK(MAIN_TABLE[[#This Row],[GST Number]]),"No GST Number Available",VLOOKUP(LEFT(MAIN_TABLE[[#This Row],[GST Number]],2)*1,Table1[],2,))</f>
        <v>MEGHLAYA</v>
      </c>
      <c r="O574" s="32">
        <f>IF(MAIN_TABLE[[#This Row],[Supplier State]]=MAIN_TABLE[[#This Row],[Destination State Name]],0,MAIN_TABLE[[#This Row],[Taxable Value]]*MAIN_TABLE[[#This Row],[GST Rate]])</f>
        <v>22037.214</v>
      </c>
      <c r="P574" s="32">
        <f>IF(MAIN_TABLE[[#This Row],[Supplier State]]&lt;&gt;MAIN_TABLE[[#This Row],[Destination State Name]],0,(MAIN_TABLE[[#This Row],[Taxable Value]]*MAIN_TABLE[[#This Row],[GST Rate]])/2)</f>
        <v>0</v>
      </c>
      <c r="Q574" s="32">
        <f>IF(MAIN_TABLE[[#This Row],[Supplier State]]&lt;&gt;MAIN_TABLE[[#This Row],[Destination State Name]],0,(MAIN_TABLE[[#This Row],[Taxable Value]]*MAIN_TABLE[[#This Row],[GST Rate]])/2)</f>
        <v>0</v>
      </c>
      <c r="R574" s="33">
        <f>SUM(MAIN_TABLE[[#This Row],[IGST]:[SGST]])</f>
        <v>22037.214</v>
      </c>
      <c r="S57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74" s="32" t="str">
        <f>IFERROR(VLOOKUP(MAIN_TABLE[[#This Row],[GST Number]],Backend!L:M,2,),"")</f>
        <v>R. S. AUTOMATION CONTROLS</v>
      </c>
    </row>
    <row r="575" spans="1:20" x14ac:dyDescent="0.3">
      <c r="A575" s="18" t="s">
        <v>8</v>
      </c>
      <c r="B575" s="1" t="s">
        <v>149</v>
      </c>
      <c r="C575" s="2">
        <v>1310</v>
      </c>
      <c r="D575" s="3">
        <v>44083</v>
      </c>
      <c r="E575" s="4" t="s">
        <v>10</v>
      </c>
      <c r="F575" s="1">
        <v>2761</v>
      </c>
      <c r="G575" s="5">
        <v>138.05000000000001</v>
      </c>
      <c r="H575" s="29">
        <f>VLOOKUP(MAIN_TABLE[[#This Row],[Product Code]],Prod_Master[[#All],[Product Code]:[PRICE]],4,)</f>
        <v>0.12</v>
      </c>
      <c r="I575" s="30">
        <f>VLOOKUP(MAIN_TABLE[[#This Row],[Product Code]],Prod_Master[[#All],[Product Code]:[PRICE]],5,)</f>
        <v>140</v>
      </c>
      <c r="J575" s="30">
        <f t="shared" si="10"/>
        <v>386540</v>
      </c>
      <c r="K575" s="30">
        <f>MAIN_TABLE[[#This Row],[Sales (Before Tax)]]-MAIN_TABLE[[#This Row],[Discount]]</f>
        <v>386401.95</v>
      </c>
      <c r="L575" s="31">
        <f>VLOOKUP(MAIN_TABLE[[#This Row],[Product Code]],Prod_Master[[#All],[Product Code]:[PRICE]],3,)</f>
        <v>5632</v>
      </c>
      <c r="M575" s="32" t="str">
        <f>VLOOKUP(MAIN_TABLE[[#This Row],[Product Code]],Prod_Master[[#All],[Product Code]:[PRICE]],2,)</f>
        <v>Shampoo</v>
      </c>
      <c r="N575" s="32" t="str">
        <f>IF(ISBLANK(MAIN_TABLE[[#This Row],[GST Number]]),"No GST Number Available",VLOOKUP(LEFT(MAIN_TABLE[[#This Row],[GST Number]],2)*1,Table1[],2,))</f>
        <v>MANIPUR</v>
      </c>
      <c r="O575" s="32">
        <f>IF(MAIN_TABLE[[#This Row],[Supplier State]]=MAIN_TABLE[[#This Row],[Destination State Name]],0,MAIN_TABLE[[#This Row],[Taxable Value]]*MAIN_TABLE[[#This Row],[GST Rate]])</f>
        <v>46368.233999999997</v>
      </c>
      <c r="P575" s="32">
        <f>IF(MAIN_TABLE[[#This Row],[Supplier State]]&lt;&gt;MAIN_TABLE[[#This Row],[Destination State Name]],0,(MAIN_TABLE[[#This Row],[Taxable Value]]*MAIN_TABLE[[#This Row],[GST Rate]])/2)</f>
        <v>0</v>
      </c>
      <c r="Q575" s="32">
        <f>IF(MAIN_TABLE[[#This Row],[Supplier State]]&lt;&gt;MAIN_TABLE[[#This Row],[Destination State Name]],0,(MAIN_TABLE[[#This Row],[Taxable Value]]*MAIN_TABLE[[#This Row],[GST Rate]])/2)</f>
        <v>0</v>
      </c>
      <c r="R575" s="33">
        <f>SUM(MAIN_TABLE[[#This Row],[IGST]:[SGST]])</f>
        <v>46368.233999999997</v>
      </c>
      <c r="S57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75" s="32" t="str">
        <f>IFERROR(VLOOKUP(MAIN_TABLE[[#This Row],[GST Number]],Backend!L:M,2,),"")</f>
        <v>DHARMENDER CONTRACTOR</v>
      </c>
    </row>
    <row r="576" spans="1:20" x14ac:dyDescent="0.3">
      <c r="A576" s="18" t="s">
        <v>8</v>
      </c>
      <c r="B576" s="1" t="s">
        <v>150</v>
      </c>
      <c r="C576" s="2">
        <v>1004</v>
      </c>
      <c r="D576" s="3">
        <v>43988</v>
      </c>
      <c r="E576" s="4" t="s">
        <v>10</v>
      </c>
      <c r="F576" s="1">
        <v>2567</v>
      </c>
      <c r="G576" s="5">
        <v>128.35</v>
      </c>
      <c r="H576" s="29">
        <f>VLOOKUP(MAIN_TABLE[[#This Row],[Product Code]],Prod_Master[[#All],[Product Code]:[PRICE]],4,)</f>
        <v>0.28000000000000003</v>
      </c>
      <c r="I576" s="30">
        <f>VLOOKUP(MAIN_TABLE[[#This Row],[Product Code]],Prod_Master[[#All],[Product Code]:[PRICE]],5,)</f>
        <v>80</v>
      </c>
      <c r="J576" s="30">
        <f t="shared" si="10"/>
        <v>205360</v>
      </c>
      <c r="K576" s="30">
        <f>MAIN_TABLE[[#This Row],[Sales (Before Tax)]]-MAIN_TABLE[[#This Row],[Discount]]</f>
        <v>205231.65</v>
      </c>
      <c r="L576" s="31">
        <f>VLOOKUP(MAIN_TABLE[[#This Row],[Product Code]],Prod_Master[[#All],[Product Code]:[PRICE]],3,)</f>
        <v>8462</v>
      </c>
      <c r="M576" s="32" t="str">
        <f>VLOOKUP(MAIN_TABLE[[#This Row],[Product Code]],Prod_Master[[#All],[Product Code]:[PRICE]],2,)</f>
        <v>Beverage</v>
      </c>
      <c r="N576" s="32" t="str">
        <f>IF(ISBLANK(MAIN_TABLE[[#This Row],[GST Number]]),"No GST Number Available",VLOOKUP(LEFT(MAIN_TABLE[[#This Row],[GST Number]],2)*1,Table1[],2,))</f>
        <v>ARUNACHAL PRADESH</v>
      </c>
      <c r="O576" s="32">
        <f>IF(MAIN_TABLE[[#This Row],[Supplier State]]=MAIN_TABLE[[#This Row],[Destination State Name]],0,MAIN_TABLE[[#This Row],[Taxable Value]]*MAIN_TABLE[[#This Row],[GST Rate]])</f>
        <v>57464.862000000001</v>
      </c>
      <c r="P576" s="32">
        <f>IF(MAIN_TABLE[[#This Row],[Supplier State]]&lt;&gt;MAIN_TABLE[[#This Row],[Destination State Name]],0,(MAIN_TABLE[[#This Row],[Taxable Value]]*MAIN_TABLE[[#This Row],[GST Rate]])/2)</f>
        <v>0</v>
      </c>
      <c r="Q576" s="32">
        <f>IF(MAIN_TABLE[[#This Row],[Supplier State]]&lt;&gt;MAIN_TABLE[[#This Row],[Destination State Name]],0,(MAIN_TABLE[[#This Row],[Taxable Value]]*MAIN_TABLE[[#This Row],[GST Rate]])/2)</f>
        <v>0</v>
      </c>
      <c r="R576" s="33">
        <f>SUM(MAIN_TABLE[[#This Row],[IGST]:[SGST]])</f>
        <v>57464.862000000001</v>
      </c>
      <c r="S57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76" s="32" t="str">
        <f>IFERROR(VLOOKUP(MAIN_TABLE[[#This Row],[GST Number]],Backend!L:M,2,),"")</f>
        <v>INDOSPIRIT PRIVATE LIMITED</v>
      </c>
    </row>
    <row r="577" spans="1:20" x14ac:dyDescent="0.3">
      <c r="A577" s="18" t="s">
        <v>8</v>
      </c>
      <c r="B577" s="1" t="s">
        <v>151</v>
      </c>
      <c r="C577" s="2">
        <v>1001</v>
      </c>
      <c r="D577" s="3">
        <v>43988</v>
      </c>
      <c r="E577" s="4" t="s">
        <v>10</v>
      </c>
      <c r="F577" s="1">
        <v>2567</v>
      </c>
      <c r="G577" s="5">
        <v>128.35</v>
      </c>
      <c r="H577" s="29">
        <f>VLOOKUP(MAIN_TABLE[[#This Row],[Product Code]],Prod_Master[[#All],[Product Code]:[PRICE]],4,)</f>
        <v>0.12</v>
      </c>
      <c r="I577" s="30">
        <f>VLOOKUP(MAIN_TABLE[[#This Row],[Product Code]],Prod_Master[[#All],[Product Code]:[PRICE]],5,)</f>
        <v>45</v>
      </c>
      <c r="J577" s="30">
        <f t="shared" si="10"/>
        <v>115515</v>
      </c>
      <c r="K577" s="30">
        <f>MAIN_TABLE[[#This Row],[Sales (Before Tax)]]-MAIN_TABLE[[#This Row],[Discount]]</f>
        <v>115386.65</v>
      </c>
      <c r="L577" s="31">
        <f>VLOOKUP(MAIN_TABLE[[#This Row],[Product Code]],Prod_Master[[#All],[Product Code]:[PRICE]],3,)</f>
        <v>5542</v>
      </c>
      <c r="M577" s="32" t="str">
        <f>VLOOKUP(MAIN_TABLE[[#This Row],[Product Code]],Prod_Master[[#All],[Product Code]:[PRICE]],2,)</f>
        <v>Oil</v>
      </c>
      <c r="N577" s="32" t="str">
        <f>IF(ISBLANK(MAIN_TABLE[[#This Row],[GST Number]]),"No GST Number Available",VLOOKUP(LEFT(MAIN_TABLE[[#This Row],[GST Number]],2)*1,Table1[],2,))</f>
        <v>ANDHRA PRADESH(BEFORE DIVISION)</v>
      </c>
      <c r="O577" s="32">
        <f>IF(MAIN_TABLE[[#This Row],[Supplier State]]=MAIN_TABLE[[#This Row],[Destination State Name]],0,MAIN_TABLE[[#This Row],[Taxable Value]]*MAIN_TABLE[[#This Row],[GST Rate]])</f>
        <v>13846.397999999999</v>
      </c>
      <c r="P577" s="32">
        <f>IF(MAIN_TABLE[[#This Row],[Supplier State]]&lt;&gt;MAIN_TABLE[[#This Row],[Destination State Name]],0,(MAIN_TABLE[[#This Row],[Taxable Value]]*MAIN_TABLE[[#This Row],[GST Rate]])/2)</f>
        <v>0</v>
      </c>
      <c r="Q577" s="32">
        <f>IF(MAIN_TABLE[[#This Row],[Supplier State]]&lt;&gt;MAIN_TABLE[[#This Row],[Destination State Name]],0,(MAIN_TABLE[[#This Row],[Taxable Value]]*MAIN_TABLE[[#This Row],[GST Rate]])/2)</f>
        <v>0</v>
      </c>
      <c r="R577" s="33">
        <f>SUM(MAIN_TABLE[[#This Row],[IGST]:[SGST]])</f>
        <v>13846.397999999999</v>
      </c>
      <c r="S57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77" s="32" t="str">
        <f>IFERROR(VLOOKUP(MAIN_TABLE[[#This Row],[GST Number]],Backend!L:M,2,),"")</f>
        <v>M/S VIJAY ELECTRONICS</v>
      </c>
    </row>
    <row r="578" spans="1:20" x14ac:dyDescent="0.3">
      <c r="A578" s="18" t="s">
        <v>8</v>
      </c>
      <c r="B578" s="1" t="s">
        <v>152</v>
      </c>
      <c r="C578" s="2">
        <v>1210</v>
      </c>
      <c r="D578" s="3">
        <v>43893</v>
      </c>
      <c r="E578" s="4" t="s">
        <v>10</v>
      </c>
      <c r="F578" s="1">
        <v>923</v>
      </c>
      <c r="G578" s="5">
        <v>46.150000000000006</v>
      </c>
      <c r="H578" s="29">
        <f>VLOOKUP(MAIN_TABLE[[#This Row],[Product Code]],Prod_Master[[#All],[Product Code]:[PRICE]],4,)</f>
        <v>0.12</v>
      </c>
      <c r="I578" s="30">
        <f>VLOOKUP(MAIN_TABLE[[#This Row],[Product Code]],Prod_Master[[#All],[Product Code]:[PRICE]],5,)</f>
        <v>120</v>
      </c>
      <c r="J578" s="30">
        <f t="shared" si="10"/>
        <v>110760</v>
      </c>
      <c r="K578" s="30">
        <f>MAIN_TABLE[[#This Row],[Sales (Before Tax)]]-MAIN_TABLE[[#This Row],[Discount]]</f>
        <v>110713.85</v>
      </c>
      <c r="L578" s="31">
        <f>VLOOKUP(MAIN_TABLE[[#This Row],[Product Code]],Prod_Master[[#All],[Product Code]:[PRICE]],3,)</f>
        <v>5524</v>
      </c>
      <c r="M578" s="32" t="str">
        <f>VLOOKUP(MAIN_TABLE[[#This Row],[Product Code]],Prod_Master[[#All],[Product Code]:[PRICE]],2,)</f>
        <v>Juice</v>
      </c>
      <c r="N578" s="32" t="str">
        <f>IF(ISBLANK(MAIN_TABLE[[#This Row],[GST Number]]),"No GST Number Available",VLOOKUP(LEFT(MAIN_TABLE[[#This Row],[GST Number]],2)*1,Table1[],2,))</f>
        <v>JHARKHAND</v>
      </c>
      <c r="O578" s="32">
        <f>IF(MAIN_TABLE[[#This Row],[Supplier State]]=MAIN_TABLE[[#This Row],[Destination State Name]],0,MAIN_TABLE[[#This Row],[Taxable Value]]*MAIN_TABLE[[#This Row],[GST Rate]])</f>
        <v>13285.662</v>
      </c>
      <c r="P578" s="32">
        <f>IF(MAIN_TABLE[[#This Row],[Supplier State]]&lt;&gt;MAIN_TABLE[[#This Row],[Destination State Name]],0,(MAIN_TABLE[[#This Row],[Taxable Value]]*MAIN_TABLE[[#This Row],[GST Rate]])/2)</f>
        <v>0</v>
      </c>
      <c r="Q578" s="32">
        <f>IF(MAIN_TABLE[[#This Row],[Supplier State]]&lt;&gt;MAIN_TABLE[[#This Row],[Destination State Name]],0,(MAIN_TABLE[[#This Row],[Taxable Value]]*MAIN_TABLE[[#This Row],[GST Rate]])/2)</f>
        <v>0</v>
      </c>
      <c r="R578" s="33">
        <f>SUM(MAIN_TABLE[[#This Row],[IGST]:[SGST]])</f>
        <v>13285.662</v>
      </c>
      <c r="S57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78" s="32" t="str">
        <f>IFERROR(VLOOKUP(MAIN_TABLE[[#This Row],[GST Number]],Backend!L:M,2,),"")</f>
        <v>KANDHARI GAS</v>
      </c>
    </row>
    <row r="579" spans="1:20" x14ac:dyDescent="0.3">
      <c r="A579" s="18" t="s">
        <v>8</v>
      </c>
      <c r="B579" s="1" t="s">
        <v>153</v>
      </c>
      <c r="C579" s="2">
        <v>1008</v>
      </c>
      <c r="D579" s="3">
        <v>43893</v>
      </c>
      <c r="E579" s="4" t="s">
        <v>10</v>
      </c>
      <c r="F579" s="1">
        <v>1790</v>
      </c>
      <c r="G579" s="5">
        <v>89.5</v>
      </c>
      <c r="H579" s="29">
        <f>VLOOKUP(MAIN_TABLE[[#This Row],[Product Code]],Prod_Master[[#All],[Product Code]:[PRICE]],4,)</f>
        <v>0.12</v>
      </c>
      <c r="I579" s="30">
        <f>VLOOKUP(MAIN_TABLE[[#This Row],[Product Code]],Prod_Master[[#All],[Product Code]:[PRICE]],5,)</f>
        <v>90</v>
      </c>
      <c r="J579" s="30">
        <f t="shared" si="10"/>
        <v>161100</v>
      </c>
      <c r="K579" s="30">
        <f>MAIN_TABLE[[#This Row],[Sales (Before Tax)]]-MAIN_TABLE[[#This Row],[Discount]]</f>
        <v>161010.5</v>
      </c>
      <c r="L579" s="31">
        <f>VLOOKUP(MAIN_TABLE[[#This Row],[Product Code]],Prod_Master[[#All],[Product Code]:[PRICE]],3,)</f>
        <v>4975</v>
      </c>
      <c r="M579" s="32" t="str">
        <f>VLOOKUP(MAIN_TABLE[[#This Row],[Product Code]],Prod_Master[[#All],[Product Code]:[PRICE]],2,)</f>
        <v>Soap</v>
      </c>
      <c r="N579" s="32" t="str">
        <f>IF(ISBLANK(MAIN_TABLE[[#This Row],[GST Number]]),"No GST Number Available",VLOOKUP(LEFT(MAIN_TABLE[[#This Row],[GST Number]],2)*1,Table1[],2,))</f>
        <v>GUJARAT</v>
      </c>
      <c r="O579" s="32">
        <f>IF(MAIN_TABLE[[#This Row],[Supplier State]]=MAIN_TABLE[[#This Row],[Destination State Name]],0,MAIN_TABLE[[#This Row],[Taxable Value]]*MAIN_TABLE[[#This Row],[GST Rate]])</f>
        <v>19321.259999999998</v>
      </c>
      <c r="P579" s="32">
        <f>IF(MAIN_TABLE[[#This Row],[Supplier State]]&lt;&gt;MAIN_TABLE[[#This Row],[Destination State Name]],0,(MAIN_TABLE[[#This Row],[Taxable Value]]*MAIN_TABLE[[#This Row],[GST Rate]])/2)</f>
        <v>0</v>
      </c>
      <c r="Q579" s="32">
        <f>IF(MAIN_TABLE[[#This Row],[Supplier State]]&lt;&gt;MAIN_TABLE[[#This Row],[Destination State Name]],0,(MAIN_TABLE[[#This Row],[Taxable Value]]*MAIN_TABLE[[#This Row],[GST Rate]])/2)</f>
        <v>0</v>
      </c>
      <c r="R579" s="33">
        <f>SUM(MAIN_TABLE[[#This Row],[IGST]:[SGST]])</f>
        <v>19321.259999999998</v>
      </c>
      <c r="S57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79" s="32" t="str">
        <f>IFERROR(VLOOKUP(MAIN_TABLE[[#This Row],[GST Number]],Backend!L:M,2,),"")</f>
        <v>MANN ELECTRONICS</v>
      </c>
    </row>
    <row r="580" spans="1:20" x14ac:dyDescent="0.3">
      <c r="A580" s="18" t="s">
        <v>8</v>
      </c>
      <c r="B580" s="1" t="s">
        <v>154</v>
      </c>
      <c r="C580" s="2">
        <v>1210</v>
      </c>
      <c r="D580" s="3">
        <v>44083</v>
      </c>
      <c r="E580" s="4" t="s">
        <v>10</v>
      </c>
      <c r="F580" s="1">
        <v>442</v>
      </c>
      <c r="G580" s="5">
        <v>22.1</v>
      </c>
      <c r="H580" s="29">
        <f>VLOOKUP(MAIN_TABLE[[#This Row],[Product Code]],Prod_Master[[#All],[Product Code]:[PRICE]],4,)</f>
        <v>0.12</v>
      </c>
      <c r="I580" s="30">
        <f>VLOOKUP(MAIN_TABLE[[#This Row],[Product Code]],Prod_Master[[#All],[Product Code]:[PRICE]],5,)</f>
        <v>120</v>
      </c>
      <c r="J580" s="30">
        <f t="shared" si="10"/>
        <v>53040</v>
      </c>
      <c r="K580" s="30">
        <f>MAIN_TABLE[[#This Row],[Sales (Before Tax)]]-MAIN_TABLE[[#This Row],[Discount]]</f>
        <v>53017.9</v>
      </c>
      <c r="L580" s="31">
        <f>VLOOKUP(MAIN_TABLE[[#This Row],[Product Code]],Prod_Master[[#All],[Product Code]:[PRICE]],3,)</f>
        <v>5524</v>
      </c>
      <c r="M580" s="32" t="str">
        <f>VLOOKUP(MAIN_TABLE[[#This Row],[Product Code]],Prod_Master[[#All],[Product Code]:[PRICE]],2,)</f>
        <v>Juice</v>
      </c>
      <c r="N580" s="32" t="str">
        <f>IF(ISBLANK(MAIN_TABLE[[#This Row],[GST Number]]),"No GST Number Available",VLOOKUP(LEFT(MAIN_TABLE[[#This Row],[GST Number]],2)*1,Table1[],2,))</f>
        <v>MANIPUR</v>
      </c>
      <c r="O580" s="32">
        <f>IF(MAIN_TABLE[[#This Row],[Supplier State]]=MAIN_TABLE[[#This Row],[Destination State Name]],0,MAIN_TABLE[[#This Row],[Taxable Value]]*MAIN_TABLE[[#This Row],[GST Rate]])</f>
        <v>6362.1480000000001</v>
      </c>
      <c r="P580" s="32">
        <f>IF(MAIN_TABLE[[#This Row],[Supplier State]]&lt;&gt;MAIN_TABLE[[#This Row],[Destination State Name]],0,(MAIN_TABLE[[#This Row],[Taxable Value]]*MAIN_TABLE[[#This Row],[GST Rate]])/2)</f>
        <v>0</v>
      </c>
      <c r="Q580" s="32">
        <f>IF(MAIN_TABLE[[#This Row],[Supplier State]]&lt;&gt;MAIN_TABLE[[#This Row],[Destination State Name]],0,(MAIN_TABLE[[#This Row],[Taxable Value]]*MAIN_TABLE[[#This Row],[GST Rate]])/2)</f>
        <v>0</v>
      </c>
      <c r="R580" s="33">
        <f>SUM(MAIN_TABLE[[#This Row],[IGST]:[SGST]])</f>
        <v>6362.1480000000001</v>
      </c>
      <c r="S58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80" s="32" t="str">
        <f>IFERROR(VLOOKUP(MAIN_TABLE[[#This Row],[GST Number]],Backend!L:M,2,),"")</f>
        <v>Deepak Electric Works</v>
      </c>
    </row>
    <row r="581" spans="1:20" x14ac:dyDescent="0.3">
      <c r="A581" s="18" t="s">
        <v>8</v>
      </c>
      <c r="B581" s="1" t="s">
        <v>155</v>
      </c>
      <c r="C581" s="2">
        <v>1210</v>
      </c>
      <c r="D581" s="3">
        <v>43831</v>
      </c>
      <c r="E581" s="4" t="s">
        <v>10</v>
      </c>
      <c r="F581" s="1">
        <v>982.5</v>
      </c>
      <c r="G581" s="5">
        <v>49.125</v>
      </c>
      <c r="H581" s="29">
        <f>VLOOKUP(MAIN_TABLE[[#This Row],[Product Code]],Prod_Master[[#All],[Product Code]:[PRICE]],4,)</f>
        <v>0.12</v>
      </c>
      <c r="I581" s="30">
        <f>VLOOKUP(MAIN_TABLE[[#This Row],[Product Code]],Prod_Master[[#All],[Product Code]:[PRICE]],5,)</f>
        <v>120</v>
      </c>
      <c r="J581" s="30">
        <f t="shared" si="10"/>
        <v>117900</v>
      </c>
      <c r="K581" s="30">
        <f>MAIN_TABLE[[#This Row],[Sales (Before Tax)]]-MAIN_TABLE[[#This Row],[Discount]]</f>
        <v>117850.875</v>
      </c>
      <c r="L581" s="31">
        <f>VLOOKUP(MAIN_TABLE[[#This Row],[Product Code]],Prod_Master[[#All],[Product Code]:[PRICE]],3,)</f>
        <v>5524</v>
      </c>
      <c r="M581" s="32" t="str">
        <f>VLOOKUP(MAIN_TABLE[[#This Row],[Product Code]],Prod_Master[[#All],[Product Code]:[PRICE]],2,)</f>
        <v>Juice</v>
      </c>
      <c r="N581" s="32" t="str">
        <f>IF(ISBLANK(MAIN_TABLE[[#This Row],[GST Number]]),"No GST Number Available",VLOOKUP(LEFT(MAIN_TABLE[[#This Row],[GST Number]],2)*1,Table1[],2,))</f>
        <v>JHARKHAND</v>
      </c>
      <c r="O581" s="32">
        <f>IF(MAIN_TABLE[[#This Row],[Supplier State]]=MAIN_TABLE[[#This Row],[Destination State Name]],0,MAIN_TABLE[[#This Row],[Taxable Value]]*MAIN_TABLE[[#This Row],[GST Rate]])</f>
        <v>14142.105</v>
      </c>
      <c r="P581" s="32">
        <f>IF(MAIN_TABLE[[#This Row],[Supplier State]]&lt;&gt;MAIN_TABLE[[#This Row],[Destination State Name]],0,(MAIN_TABLE[[#This Row],[Taxable Value]]*MAIN_TABLE[[#This Row],[GST Rate]])/2)</f>
        <v>0</v>
      </c>
      <c r="Q581" s="32">
        <f>IF(MAIN_TABLE[[#This Row],[Supplier State]]&lt;&gt;MAIN_TABLE[[#This Row],[Destination State Name]],0,(MAIN_TABLE[[#This Row],[Taxable Value]]*MAIN_TABLE[[#This Row],[GST Rate]])/2)</f>
        <v>0</v>
      </c>
      <c r="R581" s="33">
        <f>SUM(MAIN_TABLE[[#This Row],[IGST]:[SGST]])</f>
        <v>14142.105</v>
      </c>
      <c r="S58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81" s="32" t="str">
        <f>IFERROR(VLOOKUP(MAIN_TABLE[[#This Row],[GST Number]],Backend!L:M,2,),"")</f>
        <v>Candes Technology Private Limited</v>
      </c>
    </row>
    <row r="582" spans="1:20" x14ac:dyDescent="0.3">
      <c r="A582" s="18" t="s">
        <v>8</v>
      </c>
      <c r="B582" s="1" t="s">
        <v>156</v>
      </c>
      <c r="C582" s="2">
        <v>1210</v>
      </c>
      <c r="D582" s="3">
        <v>43863</v>
      </c>
      <c r="E582" s="4" t="s">
        <v>10</v>
      </c>
      <c r="F582" s="1">
        <v>1298</v>
      </c>
      <c r="G582" s="5">
        <v>64.900000000000006</v>
      </c>
      <c r="H582" s="29">
        <f>VLOOKUP(MAIN_TABLE[[#This Row],[Product Code]],Prod_Master[[#All],[Product Code]:[PRICE]],4,)</f>
        <v>0.12</v>
      </c>
      <c r="I582" s="30">
        <f>VLOOKUP(MAIN_TABLE[[#This Row],[Product Code]],Prod_Master[[#All],[Product Code]:[PRICE]],5,)</f>
        <v>120</v>
      </c>
      <c r="J582" s="30">
        <f t="shared" si="10"/>
        <v>155760</v>
      </c>
      <c r="K582" s="30">
        <f>MAIN_TABLE[[#This Row],[Sales (Before Tax)]]-MAIN_TABLE[[#This Row],[Discount]]</f>
        <v>155695.1</v>
      </c>
      <c r="L582" s="31">
        <f>VLOOKUP(MAIN_TABLE[[#This Row],[Product Code]],Prod_Master[[#All],[Product Code]:[PRICE]],3,)</f>
        <v>5524</v>
      </c>
      <c r="M582" s="32" t="str">
        <f>VLOOKUP(MAIN_TABLE[[#This Row],[Product Code]],Prod_Master[[#All],[Product Code]:[PRICE]],2,)</f>
        <v>Juice</v>
      </c>
      <c r="N582" s="32" t="str">
        <f>IF(ISBLANK(MAIN_TABLE[[#This Row],[GST Number]]),"No GST Number Available",VLOOKUP(LEFT(MAIN_TABLE[[#This Row],[GST Number]],2)*1,Table1[],2,))</f>
        <v>MADHYA PRADESH</v>
      </c>
      <c r="O582" s="32">
        <f>IF(MAIN_TABLE[[#This Row],[Supplier State]]=MAIN_TABLE[[#This Row],[Destination State Name]],0,MAIN_TABLE[[#This Row],[Taxable Value]]*MAIN_TABLE[[#This Row],[GST Rate]])</f>
        <v>18683.412</v>
      </c>
      <c r="P582" s="32">
        <f>IF(MAIN_TABLE[[#This Row],[Supplier State]]&lt;&gt;MAIN_TABLE[[#This Row],[Destination State Name]],0,(MAIN_TABLE[[#This Row],[Taxable Value]]*MAIN_TABLE[[#This Row],[GST Rate]])/2)</f>
        <v>0</v>
      </c>
      <c r="Q582" s="32">
        <f>IF(MAIN_TABLE[[#This Row],[Supplier State]]&lt;&gt;MAIN_TABLE[[#This Row],[Destination State Name]],0,(MAIN_TABLE[[#This Row],[Taxable Value]]*MAIN_TABLE[[#This Row],[GST Rate]])/2)</f>
        <v>0</v>
      </c>
      <c r="R582" s="33">
        <f>SUM(MAIN_TABLE[[#This Row],[IGST]:[SGST]])</f>
        <v>18683.412</v>
      </c>
      <c r="S58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82" s="32" t="str">
        <f>IFERROR(VLOOKUP(MAIN_TABLE[[#This Row],[GST Number]],Backend!L:M,2,),"")</f>
        <v>HCIL COMTEL PRIVATE LIMITED</v>
      </c>
    </row>
    <row r="583" spans="1:20" x14ac:dyDescent="0.3">
      <c r="A583" s="18" t="s">
        <v>8</v>
      </c>
      <c r="B583" s="1" t="s">
        <v>250</v>
      </c>
      <c r="C583" s="2">
        <v>1008</v>
      </c>
      <c r="D583" s="3">
        <v>43988</v>
      </c>
      <c r="E583" s="4" t="s">
        <v>10</v>
      </c>
      <c r="F583" s="1">
        <v>604</v>
      </c>
      <c r="G583" s="5">
        <v>30.200000000000003</v>
      </c>
      <c r="H583" s="29">
        <f>VLOOKUP(MAIN_TABLE[[#This Row],[Product Code]],Prod_Master[[#All],[Product Code]:[PRICE]],4,)</f>
        <v>0.12</v>
      </c>
      <c r="I583" s="30">
        <f>VLOOKUP(MAIN_TABLE[[#This Row],[Product Code]],Prod_Master[[#All],[Product Code]:[PRICE]],5,)</f>
        <v>90</v>
      </c>
      <c r="J583" s="30">
        <f t="shared" si="10"/>
        <v>54360</v>
      </c>
      <c r="K583" s="30">
        <f>MAIN_TABLE[[#This Row],[Sales (Before Tax)]]-MAIN_TABLE[[#This Row],[Discount]]</f>
        <v>54329.8</v>
      </c>
      <c r="L583" s="31">
        <f>VLOOKUP(MAIN_TABLE[[#This Row],[Product Code]],Prod_Master[[#All],[Product Code]:[PRICE]],3,)</f>
        <v>4975</v>
      </c>
      <c r="M583" s="32" t="str">
        <f>VLOOKUP(MAIN_TABLE[[#This Row],[Product Code]],Prod_Master[[#All],[Product Code]:[PRICE]],2,)</f>
        <v>Soap</v>
      </c>
      <c r="N583" s="32" t="str">
        <f>IF(ISBLANK(MAIN_TABLE[[#This Row],[GST Number]]),"No GST Number Available",VLOOKUP(LEFT(MAIN_TABLE[[#This Row],[GST Number]],2)*1,Table1[],2,))</f>
        <v>DADRA AND NAGAR HAVELI AND DAMAN AND DIU (NEWLY MERGED UT)</v>
      </c>
      <c r="O583" s="32">
        <f>IF(MAIN_TABLE[[#This Row],[Supplier State]]=MAIN_TABLE[[#This Row],[Destination State Name]],0,MAIN_TABLE[[#This Row],[Taxable Value]]*MAIN_TABLE[[#This Row],[GST Rate]])</f>
        <v>6519.576</v>
      </c>
      <c r="P583" s="32">
        <f>IF(MAIN_TABLE[[#This Row],[Supplier State]]&lt;&gt;MAIN_TABLE[[#This Row],[Destination State Name]],0,(MAIN_TABLE[[#This Row],[Taxable Value]]*MAIN_TABLE[[#This Row],[GST Rate]])/2)</f>
        <v>0</v>
      </c>
      <c r="Q583" s="32">
        <f>IF(MAIN_TABLE[[#This Row],[Supplier State]]&lt;&gt;MAIN_TABLE[[#This Row],[Destination State Name]],0,(MAIN_TABLE[[#This Row],[Taxable Value]]*MAIN_TABLE[[#This Row],[GST Rate]])/2)</f>
        <v>0</v>
      </c>
      <c r="R583" s="33">
        <f>SUM(MAIN_TABLE[[#This Row],[IGST]:[SGST]])</f>
        <v>6519.576</v>
      </c>
      <c r="S58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83" s="32" t="str">
        <f>IFERROR(VLOOKUP(MAIN_TABLE[[#This Row],[GST Number]],Backend!L:M,2,),"")</f>
        <v>M/S SIGMA I.T. SUPER STORE (P) LTD</v>
      </c>
    </row>
    <row r="584" spans="1:20" x14ac:dyDescent="0.3">
      <c r="A584" s="18" t="s">
        <v>8</v>
      </c>
      <c r="B584" s="1" t="s">
        <v>157</v>
      </c>
      <c r="C584" s="2">
        <v>1004</v>
      </c>
      <c r="D584" s="3">
        <v>44019</v>
      </c>
      <c r="E584" s="4" t="s">
        <v>10</v>
      </c>
      <c r="F584" s="1">
        <v>2255</v>
      </c>
      <c r="G584" s="5">
        <v>112.75</v>
      </c>
      <c r="H584" s="29">
        <f>VLOOKUP(MAIN_TABLE[[#This Row],[Product Code]],Prod_Master[[#All],[Product Code]:[PRICE]],4,)</f>
        <v>0.28000000000000003</v>
      </c>
      <c r="I584" s="30">
        <f>VLOOKUP(MAIN_TABLE[[#This Row],[Product Code]],Prod_Master[[#All],[Product Code]:[PRICE]],5,)</f>
        <v>80</v>
      </c>
      <c r="J584" s="30">
        <f t="shared" si="10"/>
        <v>180400</v>
      </c>
      <c r="K584" s="30">
        <f>MAIN_TABLE[[#This Row],[Sales (Before Tax)]]-MAIN_TABLE[[#This Row],[Discount]]</f>
        <v>180287.25</v>
      </c>
      <c r="L584" s="31">
        <f>VLOOKUP(MAIN_TABLE[[#This Row],[Product Code]],Prod_Master[[#All],[Product Code]:[PRICE]],3,)</f>
        <v>8462</v>
      </c>
      <c r="M584" s="32" t="str">
        <f>VLOOKUP(MAIN_TABLE[[#This Row],[Product Code]],Prod_Master[[#All],[Product Code]:[PRICE]],2,)</f>
        <v>Beverage</v>
      </c>
      <c r="N584" s="32" t="str">
        <f>IF(ISBLANK(MAIN_TABLE[[#This Row],[GST Number]]),"No GST Number Available",VLOOKUP(LEFT(MAIN_TABLE[[#This Row],[GST Number]],2)*1,Table1[],2,))</f>
        <v>ODISHA</v>
      </c>
      <c r="O584" s="32">
        <f>IF(MAIN_TABLE[[#This Row],[Supplier State]]=MAIN_TABLE[[#This Row],[Destination State Name]],0,MAIN_TABLE[[#This Row],[Taxable Value]]*MAIN_TABLE[[#This Row],[GST Rate]])</f>
        <v>50480.430000000008</v>
      </c>
      <c r="P584" s="32">
        <f>IF(MAIN_TABLE[[#This Row],[Supplier State]]&lt;&gt;MAIN_TABLE[[#This Row],[Destination State Name]],0,(MAIN_TABLE[[#This Row],[Taxable Value]]*MAIN_TABLE[[#This Row],[GST Rate]])/2)</f>
        <v>0</v>
      </c>
      <c r="Q584" s="32">
        <f>IF(MAIN_TABLE[[#This Row],[Supplier State]]&lt;&gt;MAIN_TABLE[[#This Row],[Destination State Name]],0,(MAIN_TABLE[[#This Row],[Taxable Value]]*MAIN_TABLE[[#This Row],[GST Rate]])/2)</f>
        <v>0</v>
      </c>
      <c r="R584" s="33">
        <f>SUM(MAIN_TABLE[[#This Row],[IGST]:[SGST]])</f>
        <v>50480.430000000008</v>
      </c>
      <c r="S58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84" s="32" t="str">
        <f>IFERROR(VLOOKUP(MAIN_TABLE[[#This Row],[GST Number]],Backend!L:M,2,),"")</f>
        <v>GASTEK ENGINEERS</v>
      </c>
    </row>
    <row r="585" spans="1:20" x14ac:dyDescent="0.3">
      <c r="A585" s="18" t="s">
        <v>8</v>
      </c>
      <c r="B585" s="1" t="s">
        <v>158</v>
      </c>
      <c r="C585" s="2">
        <v>1310</v>
      </c>
      <c r="D585" s="3">
        <v>44114</v>
      </c>
      <c r="E585" s="4" t="s">
        <v>10</v>
      </c>
      <c r="F585" s="1">
        <v>1249</v>
      </c>
      <c r="G585" s="5">
        <v>62.45</v>
      </c>
      <c r="H585" s="29">
        <f>VLOOKUP(MAIN_TABLE[[#This Row],[Product Code]],Prod_Master[[#All],[Product Code]:[PRICE]],4,)</f>
        <v>0.12</v>
      </c>
      <c r="I585" s="30">
        <f>VLOOKUP(MAIN_TABLE[[#This Row],[Product Code]],Prod_Master[[#All],[Product Code]:[PRICE]],5,)</f>
        <v>140</v>
      </c>
      <c r="J585" s="30">
        <f t="shared" si="10"/>
        <v>174860</v>
      </c>
      <c r="K585" s="30">
        <f>MAIN_TABLE[[#This Row],[Sales (Before Tax)]]-MAIN_TABLE[[#This Row],[Discount]]</f>
        <v>174797.55</v>
      </c>
      <c r="L585" s="31">
        <f>VLOOKUP(MAIN_TABLE[[#This Row],[Product Code]],Prod_Master[[#All],[Product Code]:[PRICE]],3,)</f>
        <v>5632</v>
      </c>
      <c r="M585" s="32" t="str">
        <f>VLOOKUP(MAIN_TABLE[[#This Row],[Product Code]],Prod_Master[[#All],[Product Code]:[PRICE]],2,)</f>
        <v>Shampoo</v>
      </c>
      <c r="N585" s="32" t="str">
        <f>IF(ISBLANK(MAIN_TABLE[[#This Row],[GST Number]]),"No GST Number Available",VLOOKUP(LEFT(MAIN_TABLE[[#This Row],[GST Number]],2)*1,Table1[],2,))</f>
        <v>DADRA AND NAGAR HAVELI AND DAMAN AND DIU (NEWLY MERGED UT)</v>
      </c>
      <c r="O585" s="32">
        <f>IF(MAIN_TABLE[[#This Row],[Supplier State]]=MAIN_TABLE[[#This Row],[Destination State Name]],0,MAIN_TABLE[[#This Row],[Taxable Value]]*MAIN_TABLE[[#This Row],[GST Rate]])</f>
        <v>20975.705999999998</v>
      </c>
      <c r="P585" s="32">
        <f>IF(MAIN_TABLE[[#This Row],[Supplier State]]&lt;&gt;MAIN_TABLE[[#This Row],[Destination State Name]],0,(MAIN_TABLE[[#This Row],[Taxable Value]]*MAIN_TABLE[[#This Row],[GST Rate]])/2)</f>
        <v>0</v>
      </c>
      <c r="Q585" s="32">
        <f>IF(MAIN_TABLE[[#This Row],[Supplier State]]&lt;&gt;MAIN_TABLE[[#This Row],[Destination State Name]],0,(MAIN_TABLE[[#This Row],[Taxable Value]]*MAIN_TABLE[[#This Row],[GST Rate]])/2)</f>
        <v>0</v>
      </c>
      <c r="R585" s="33">
        <f>SUM(MAIN_TABLE[[#This Row],[IGST]:[SGST]])</f>
        <v>20975.705999999998</v>
      </c>
      <c r="S58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85" s="32" t="str">
        <f>IFERROR(VLOOKUP(MAIN_TABLE[[#This Row],[GST Number]],Backend!L:M,2,),"")</f>
        <v>M/S ANKUR ELECTRICALS</v>
      </c>
    </row>
    <row r="586" spans="1:20" x14ac:dyDescent="0.3">
      <c r="A586" s="18" t="s">
        <v>8</v>
      </c>
      <c r="B586" s="1" t="s">
        <v>159</v>
      </c>
      <c r="C586" s="2">
        <v>1004</v>
      </c>
      <c r="D586" s="3">
        <v>43831</v>
      </c>
      <c r="E586" s="4" t="s">
        <v>10</v>
      </c>
      <c r="F586" s="1">
        <v>1438.5</v>
      </c>
      <c r="G586" s="5">
        <v>71.924999999999997</v>
      </c>
      <c r="H586" s="29">
        <f>VLOOKUP(MAIN_TABLE[[#This Row],[Product Code]],Prod_Master[[#All],[Product Code]:[PRICE]],4,)</f>
        <v>0.28000000000000003</v>
      </c>
      <c r="I586" s="30">
        <f>VLOOKUP(MAIN_TABLE[[#This Row],[Product Code]],Prod_Master[[#All],[Product Code]:[PRICE]],5,)</f>
        <v>80</v>
      </c>
      <c r="J586" s="30">
        <f t="shared" si="10"/>
        <v>115080</v>
      </c>
      <c r="K586" s="30">
        <f>MAIN_TABLE[[#This Row],[Sales (Before Tax)]]-MAIN_TABLE[[#This Row],[Discount]]</f>
        <v>115008.075</v>
      </c>
      <c r="L586" s="31">
        <f>VLOOKUP(MAIN_TABLE[[#This Row],[Product Code]],Prod_Master[[#All],[Product Code]:[PRICE]],3,)</f>
        <v>8462</v>
      </c>
      <c r="M586" s="32" t="str">
        <f>VLOOKUP(MAIN_TABLE[[#This Row],[Product Code]],Prod_Master[[#All],[Product Code]:[PRICE]],2,)</f>
        <v>Beverage</v>
      </c>
      <c r="N586" s="32" t="str">
        <f>IF(ISBLANK(MAIN_TABLE[[#This Row],[GST Number]]),"No GST Number Available",VLOOKUP(LEFT(MAIN_TABLE[[#This Row],[GST Number]],2)*1,Table1[],2,))</f>
        <v>ANDHRA PRADESH(BEFORE DIVISION)</v>
      </c>
      <c r="O586" s="32">
        <f>IF(MAIN_TABLE[[#This Row],[Supplier State]]=MAIN_TABLE[[#This Row],[Destination State Name]],0,MAIN_TABLE[[#This Row],[Taxable Value]]*MAIN_TABLE[[#This Row],[GST Rate]])</f>
        <v>32202.261000000002</v>
      </c>
      <c r="P586" s="32">
        <f>IF(MAIN_TABLE[[#This Row],[Supplier State]]&lt;&gt;MAIN_TABLE[[#This Row],[Destination State Name]],0,(MAIN_TABLE[[#This Row],[Taxable Value]]*MAIN_TABLE[[#This Row],[GST Rate]])/2)</f>
        <v>0</v>
      </c>
      <c r="Q586" s="32">
        <f>IF(MAIN_TABLE[[#This Row],[Supplier State]]&lt;&gt;MAIN_TABLE[[#This Row],[Destination State Name]],0,(MAIN_TABLE[[#This Row],[Taxable Value]]*MAIN_TABLE[[#This Row],[GST Rate]])/2)</f>
        <v>0</v>
      </c>
      <c r="R586" s="33">
        <f>SUM(MAIN_TABLE[[#This Row],[IGST]:[SGST]])</f>
        <v>32202.261000000002</v>
      </c>
      <c r="S58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86" s="32" t="str">
        <f>IFERROR(VLOOKUP(MAIN_TABLE[[#This Row],[GST Number]],Backend!L:M,2,),"")</f>
        <v>M/S PAL FURNITURE GHAR</v>
      </c>
    </row>
    <row r="587" spans="1:20" x14ac:dyDescent="0.3">
      <c r="A587" s="18" t="s">
        <v>8</v>
      </c>
      <c r="B587" s="1" t="s">
        <v>160</v>
      </c>
      <c r="C587" s="2">
        <v>1004</v>
      </c>
      <c r="D587" s="3">
        <v>43831</v>
      </c>
      <c r="E587" s="4" t="s">
        <v>10</v>
      </c>
      <c r="F587" s="1">
        <v>807</v>
      </c>
      <c r="G587" s="5">
        <v>40.35</v>
      </c>
      <c r="H587" s="29">
        <f>VLOOKUP(MAIN_TABLE[[#This Row],[Product Code]],Prod_Master[[#All],[Product Code]:[PRICE]],4,)</f>
        <v>0.28000000000000003</v>
      </c>
      <c r="I587" s="30">
        <f>VLOOKUP(MAIN_TABLE[[#This Row],[Product Code]],Prod_Master[[#All],[Product Code]:[PRICE]],5,)</f>
        <v>80</v>
      </c>
      <c r="J587" s="30">
        <f t="shared" si="10"/>
        <v>64560</v>
      </c>
      <c r="K587" s="30">
        <f>MAIN_TABLE[[#This Row],[Sales (Before Tax)]]-MAIN_TABLE[[#This Row],[Discount]]</f>
        <v>64519.65</v>
      </c>
      <c r="L587" s="31">
        <f>VLOOKUP(MAIN_TABLE[[#This Row],[Product Code]],Prod_Master[[#All],[Product Code]:[PRICE]],3,)</f>
        <v>8462</v>
      </c>
      <c r="M587" s="32" t="str">
        <f>VLOOKUP(MAIN_TABLE[[#This Row],[Product Code]],Prod_Master[[#All],[Product Code]:[PRICE]],2,)</f>
        <v>Beverage</v>
      </c>
      <c r="N587" s="32" t="str">
        <f>IF(ISBLANK(MAIN_TABLE[[#This Row],[GST Number]]),"No GST Number Available",VLOOKUP(LEFT(MAIN_TABLE[[#This Row],[GST Number]],2)*1,Table1[],2,))</f>
        <v>SIKKIM</v>
      </c>
      <c r="O587" s="32">
        <f>IF(MAIN_TABLE[[#This Row],[Supplier State]]=MAIN_TABLE[[#This Row],[Destination State Name]],0,MAIN_TABLE[[#This Row],[Taxable Value]]*MAIN_TABLE[[#This Row],[GST Rate]])</f>
        <v>18065.502</v>
      </c>
      <c r="P587" s="32">
        <f>IF(MAIN_TABLE[[#This Row],[Supplier State]]&lt;&gt;MAIN_TABLE[[#This Row],[Destination State Name]],0,(MAIN_TABLE[[#This Row],[Taxable Value]]*MAIN_TABLE[[#This Row],[GST Rate]])/2)</f>
        <v>0</v>
      </c>
      <c r="Q587" s="32">
        <f>IF(MAIN_TABLE[[#This Row],[Supplier State]]&lt;&gt;MAIN_TABLE[[#This Row],[Destination State Name]],0,(MAIN_TABLE[[#This Row],[Taxable Value]]*MAIN_TABLE[[#This Row],[GST Rate]])/2)</f>
        <v>0</v>
      </c>
      <c r="R587" s="33">
        <f>SUM(MAIN_TABLE[[#This Row],[IGST]:[SGST]])</f>
        <v>18065.502</v>
      </c>
      <c r="S58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87" s="32" t="str">
        <f>IFERROR(VLOOKUP(MAIN_TABLE[[#This Row],[GST Number]],Backend!L:M,2,),"")</f>
        <v>DUROFLEX PRIVATE LIMITED</v>
      </c>
    </row>
    <row r="588" spans="1:20" x14ac:dyDescent="0.3">
      <c r="A588" s="18" t="s">
        <v>8</v>
      </c>
      <c r="B588" s="1" t="s">
        <v>161</v>
      </c>
      <c r="C588" s="2">
        <v>1004</v>
      </c>
      <c r="D588" s="3">
        <v>43863</v>
      </c>
      <c r="E588" s="4" t="s">
        <v>10</v>
      </c>
      <c r="F588" s="1">
        <v>2641</v>
      </c>
      <c r="G588" s="5">
        <v>132.05000000000001</v>
      </c>
      <c r="H588" s="29">
        <f>VLOOKUP(MAIN_TABLE[[#This Row],[Product Code]],Prod_Master[[#All],[Product Code]:[PRICE]],4,)</f>
        <v>0.28000000000000003</v>
      </c>
      <c r="I588" s="30">
        <f>VLOOKUP(MAIN_TABLE[[#This Row],[Product Code]],Prod_Master[[#All],[Product Code]:[PRICE]],5,)</f>
        <v>80</v>
      </c>
      <c r="J588" s="30">
        <f t="shared" ref="J588:J651" si="11">(F588*I588)</f>
        <v>211280</v>
      </c>
      <c r="K588" s="30">
        <f>MAIN_TABLE[[#This Row],[Sales (Before Tax)]]-MAIN_TABLE[[#This Row],[Discount]]</f>
        <v>211147.95</v>
      </c>
      <c r="L588" s="31">
        <f>VLOOKUP(MAIN_TABLE[[#This Row],[Product Code]],Prod_Master[[#All],[Product Code]:[PRICE]],3,)</f>
        <v>8462</v>
      </c>
      <c r="M588" s="32" t="str">
        <f>VLOOKUP(MAIN_TABLE[[#This Row],[Product Code]],Prod_Master[[#All],[Product Code]:[PRICE]],2,)</f>
        <v>Beverage</v>
      </c>
      <c r="N588" s="32" t="str">
        <f>IF(ISBLANK(MAIN_TABLE[[#This Row],[GST Number]]),"No GST Number Available",VLOOKUP(LEFT(MAIN_TABLE[[#This Row],[GST Number]],2)*1,Table1[],2,))</f>
        <v>ODISHA</v>
      </c>
      <c r="O588" s="32">
        <f>IF(MAIN_TABLE[[#This Row],[Supplier State]]=MAIN_TABLE[[#This Row],[Destination State Name]],0,MAIN_TABLE[[#This Row],[Taxable Value]]*MAIN_TABLE[[#This Row],[GST Rate]])</f>
        <v>59121.426000000007</v>
      </c>
      <c r="P588" s="32">
        <f>IF(MAIN_TABLE[[#This Row],[Supplier State]]&lt;&gt;MAIN_TABLE[[#This Row],[Destination State Name]],0,(MAIN_TABLE[[#This Row],[Taxable Value]]*MAIN_TABLE[[#This Row],[GST Rate]])/2)</f>
        <v>0</v>
      </c>
      <c r="Q588" s="32">
        <f>IF(MAIN_TABLE[[#This Row],[Supplier State]]&lt;&gt;MAIN_TABLE[[#This Row],[Destination State Name]],0,(MAIN_TABLE[[#This Row],[Taxable Value]]*MAIN_TABLE[[#This Row],[GST Rate]])/2)</f>
        <v>0</v>
      </c>
      <c r="R588" s="33">
        <f>SUM(MAIN_TABLE[[#This Row],[IGST]:[SGST]])</f>
        <v>59121.426000000007</v>
      </c>
      <c r="S58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88" s="32" t="str">
        <f>IFERROR(VLOOKUP(MAIN_TABLE[[#This Row],[GST Number]],Backend!L:M,2,),"")</f>
        <v>GURU KRIPA ELECTRONICS</v>
      </c>
    </row>
    <row r="589" spans="1:20" x14ac:dyDescent="0.3">
      <c r="A589" s="18" t="s">
        <v>8</v>
      </c>
      <c r="B589" s="1" t="s">
        <v>162</v>
      </c>
      <c r="C589" s="2">
        <v>1008</v>
      </c>
      <c r="D589" s="3">
        <v>43863</v>
      </c>
      <c r="E589" s="4" t="s">
        <v>10</v>
      </c>
      <c r="F589" s="1">
        <v>2708</v>
      </c>
      <c r="G589" s="5">
        <v>135.4</v>
      </c>
      <c r="H589" s="29">
        <f>VLOOKUP(MAIN_TABLE[[#This Row],[Product Code]],Prod_Master[[#All],[Product Code]:[PRICE]],4,)</f>
        <v>0.12</v>
      </c>
      <c r="I589" s="30">
        <f>VLOOKUP(MAIN_TABLE[[#This Row],[Product Code]],Prod_Master[[#All],[Product Code]:[PRICE]],5,)</f>
        <v>90</v>
      </c>
      <c r="J589" s="30">
        <f t="shared" si="11"/>
        <v>243720</v>
      </c>
      <c r="K589" s="30">
        <f>MAIN_TABLE[[#This Row],[Sales (Before Tax)]]-MAIN_TABLE[[#This Row],[Discount]]</f>
        <v>243584.6</v>
      </c>
      <c r="L589" s="31">
        <f>VLOOKUP(MAIN_TABLE[[#This Row],[Product Code]],Prod_Master[[#All],[Product Code]:[PRICE]],3,)</f>
        <v>4975</v>
      </c>
      <c r="M589" s="32" t="str">
        <f>VLOOKUP(MAIN_TABLE[[#This Row],[Product Code]],Prod_Master[[#All],[Product Code]:[PRICE]],2,)</f>
        <v>Soap</v>
      </c>
      <c r="N589" s="32" t="str">
        <f>IF(ISBLANK(MAIN_TABLE[[#This Row],[GST Number]]),"No GST Number Available",VLOOKUP(LEFT(MAIN_TABLE[[#This Row],[GST Number]],2)*1,Table1[],2,))</f>
        <v>MANIPUR</v>
      </c>
      <c r="O589" s="32">
        <f>IF(MAIN_TABLE[[#This Row],[Supplier State]]=MAIN_TABLE[[#This Row],[Destination State Name]],0,MAIN_TABLE[[#This Row],[Taxable Value]]*MAIN_TABLE[[#This Row],[GST Rate]])</f>
        <v>29230.151999999998</v>
      </c>
      <c r="P589" s="32">
        <f>IF(MAIN_TABLE[[#This Row],[Supplier State]]&lt;&gt;MAIN_TABLE[[#This Row],[Destination State Name]],0,(MAIN_TABLE[[#This Row],[Taxable Value]]*MAIN_TABLE[[#This Row],[GST Rate]])/2)</f>
        <v>0</v>
      </c>
      <c r="Q589" s="32">
        <f>IF(MAIN_TABLE[[#This Row],[Supplier State]]&lt;&gt;MAIN_TABLE[[#This Row],[Destination State Name]],0,(MAIN_TABLE[[#This Row],[Taxable Value]]*MAIN_TABLE[[#This Row],[GST Rate]])/2)</f>
        <v>0</v>
      </c>
      <c r="R589" s="33">
        <f>SUM(MAIN_TABLE[[#This Row],[IGST]:[SGST]])</f>
        <v>29230.151999999998</v>
      </c>
      <c r="S58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89" s="32" t="str">
        <f>IFERROR(VLOOKUP(MAIN_TABLE[[#This Row],[GST Number]],Backend!L:M,2,),"")</f>
        <v>S &amp; S INTRUMENTATION</v>
      </c>
    </row>
    <row r="590" spans="1:20" x14ac:dyDescent="0.3">
      <c r="A590" s="18" t="s">
        <v>8</v>
      </c>
      <c r="B590" s="1" t="s">
        <v>163</v>
      </c>
      <c r="C590" s="2">
        <v>1310</v>
      </c>
      <c r="D590" s="3">
        <v>43988</v>
      </c>
      <c r="E590" s="4" t="s">
        <v>10</v>
      </c>
      <c r="F590" s="1">
        <v>2632</v>
      </c>
      <c r="G590" s="5">
        <v>131.6</v>
      </c>
      <c r="H590" s="29">
        <f>VLOOKUP(MAIN_TABLE[[#This Row],[Product Code]],Prod_Master[[#All],[Product Code]:[PRICE]],4,)</f>
        <v>0.12</v>
      </c>
      <c r="I590" s="30">
        <f>VLOOKUP(MAIN_TABLE[[#This Row],[Product Code]],Prod_Master[[#All],[Product Code]:[PRICE]],5,)</f>
        <v>140</v>
      </c>
      <c r="J590" s="30">
        <f t="shared" si="11"/>
        <v>368480</v>
      </c>
      <c r="K590" s="30">
        <f>MAIN_TABLE[[#This Row],[Sales (Before Tax)]]-MAIN_TABLE[[#This Row],[Discount]]</f>
        <v>368348.4</v>
      </c>
      <c r="L590" s="31">
        <f>VLOOKUP(MAIN_TABLE[[#This Row],[Product Code]],Prod_Master[[#All],[Product Code]:[PRICE]],3,)</f>
        <v>5632</v>
      </c>
      <c r="M590" s="32" t="str">
        <f>VLOOKUP(MAIN_TABLE[[#This Row],[Product Code]],Prod_Master[[#All],[Product Code]:[PRICE]],2,)</f>
        <v>Shampoo</v>
      </c>
      <c r="N590" s="32" t="str">
        <f>IF(ISBLANK(MAIN_TABLE[[#This Row],[GST Number]]),"No GST Number Available",VLOOKUP(LEFT(MAIN_TABLE[[#This Row],[GST Number]],2)*1,Table1[],2,))</f>
        <v>MEGHLAYA</v>
      </c>
      <c r="O590" s="32">
        <f>IF(MAIN_TABLE[[#This Row],[Supplier State]]=MAIN_TABLE[[#This Row],[Destination State Name]],0,MAIN_TABLE[[#This Row],[Taxable Value]]*MAIN_TABLE[[#This Row],[GST Rate]])</f>
        <v>44201.808000000005</v>
      </c>
      <c r="P590" s="32">
        <f>IF(MAIN_TABLE[[#This Row],[Supplier State]]&lt;&gt;MAIN_TABLE[[#This Row],[Destination State Name]],0,(MAIN_TABLE[[#This Row],[Taxable Value]]*MAIN_TABLE[[#This Row],[GST Rate]])/2)</f>
        <v>0</v>
      </c>
      <c r="Q590" s="32">
        <f>IF(MAIN_TABLE[[#This Row],[Supplier State]]&lt;&gt;MAIN_TABLE[[#This Row],[Destination State Name]],0,(MAIN_TABLE[[#This Row],[Taxable Value]]*MAIN_TABLE[[#This Row],[GST Rate]])/2)</f>
        <v>0</v>
      </c>
      <c r="R590" s="33">
        <f>SUM(MAIN_TABLE[[#This Row],[IGST]:[SGST]])</f>
        <v>44201.808000000005</v>
      </c>
      <c r="S59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90" s="32" t="str">
        <f>IFERROR(VLOOKUP(MAIN_TABLE[[#This Row],[GST Number]],Backend!L:M,2,),"")</f>
        <v>Flora Appliances Pvt. Ltd.</v>
      </c>
    </row>
    <row r="591" spans="1:20" x14ac:dyDescent="0.3">
      <c r="A591" s="18" t="s">
        <v>8</v>
      </c>
      <c r="B591" s="1" t="s">
        <v>164</v>
      </c>
      <c r="C591" s="2">
        <v>1001</v>
      </c>
      <c r="D591" s="3">
        <v>43988</v>
      </c>
      <c r="E591" s="4" t="s">
        <v>10</v>
      </c>
      <c r="F591" s="1">
        <v>1583</v>
      </c>
      <c r="G591" s="5">
        <v>79.150000000000006</v>
      </c>
      <c r="H591" s="29">
        <f>VLOOKUP(MAIN_TABLE[[#This Row],[Product Code]],Prod_Master[[#All],[Product Code]:[PRICE]],4,)</f>
        <v>0.12</v>
      </c>
      <c r="I591" s="30">
        <f>VLOOKUP(MAIN_TABLE[[#This Row],[Product Code]],Prod_Master[[#All],[Product Code]:[PRICE]],5,)</f>
        <v>45</v>
      </c>
      <c r="J591" s="30">
        <f t="shared" si="11"/>
        <v>71235</v>
      </c>
      <c r="K591" s="30">
        <f>MAIN_TABLE[[#This Row],[Sales (Before Tax)]]-MAIN_TABLE[[#This Row],[Discount]]</f>
        <v>71155.850000000006</v>
      </c>
      <c r="L591" s="31">
        <f>VLOOKUP(MAIN_TABLE[[#This Row],[Product Code]],Prod_Master[[#All],[Product Code]:[PRICE]],3,)</f>
        <v>5542</v>
      </c>
      <c r="M591" s="32" t="str">
        <f>VLOOKUP(MAIN_TABLE[[#This Row],[Product Code]],Prod_Master[[#All],[Product Code]:[PRICE]],2,)</f>
        <v>Oil</v>
      </c>
      <c r="N591" s="32" t="str">
        <f>IF(ISBLANK(MAIN_TABLE[[#This Row],[GST Number]]),"No GST Number Available",VLOOKUP(LEFT(MAIN_TABLE[[#This Row],[GST Number]],2)*1,Table1[],2,))</f>
        <v>MANIPUR</v>
      </c>
      <c r="O591" s="32">
        <f>IF(MAIN_TABLE[[#This Row],[Supplier State]]=MAIN_TABLE[[#This Row],[Destination State Name]],0,MAIN_TABLE[[#This Row],[Taxable Value]]*MAIN_TABLE[[#This Row],[GST Rate]])</f>
        <v>8538.7020000000011</v>
      </c>
      <c r="P591" s="32">
        <f>IF(MAIN_TABLE[[#This Row],[Supplier State]]&lt;&gt;MAIN_TABLE[[#This Row],[Destination State Name]],0,(MAIN_TABLE[[#This Row],[Taxable Value]]*MAIN_TABLE[[#This Row],[GST Rate]])/2)</f>
        <v>0</v>
      </c>
      <c r="Q591" s="32">
        <f>IF(MAIN_TABLE[[#This Row],[Supplier State]]&lt;&gt;MAIN_TABLE[[#This Row],[Destination State Name]],0,(MAIN_TABLE[[#This Row],[Taxable Value]]*MAIN_TABLE[[#This Row],[GST Rate]])/2)</f>
        <v>0</v>
      </c>
      <c r="R591" s="33">
        <f>SUM(MAIN_TABLE[[#This Row],[IGST]:[SGST]])</f>
        <v>8538.7020000000011</v>
      </c>
      <c r="S59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91" s="32" t="str">
        <f>IFERROR(VLOOKUP(MAIN_TABLE[[#This Row],[GST Number]],Backend!L:M,2,),"")</f>
        <v>BRIJESH CATERER</v>
      </c>
    </row>
    <row r="592" spans="1:20" x14ac:dyDescent="0.3">
      <c r="A592" s="18" t="s">
        <v>8</v>
      </c>
      <c r="B592" s="1" t="s">
        <v>165</v>
      </c>
      <c r="C592" s="2">
        <v>1004</v>
      </c>
      <c r="D592" s="3">
        <v>44019</v>
      </c>
      <c r="E592" s="4" t="s">
        <v>10</v>
      </c>
      <c r="F592" s="1">
        <v>571</v>
      </c>
      <c r="G592" s="5">
        <v>28.55</v>
      </c>
      <c r="H592" s="29">
        <f>VLOOKUP(MAIN_TABLE[[#This Row],[Product Code]],Prod_Master[[#All],[Product Code]:[PRICE]],4,)</f>
        <v>0.28000000000000003</v>
      </c>
      <c r="I592" s="30">
        <f>VLOOKUP(MAIN_TABLE[[#This Row],[Product Code]],Prod_Master[[#All],[Product Code]:[PRICE]],5,)</f>
        <v>80</v>
      </c>
      <c r="J592" s="30">
        <f t="shared" si="11"/>
        <v>45680</v>
      </c>
      <c r="K592" s="30">
        <f>MAIN_TABLE[[#This Row],[Sales (Before Tax)]]-MAIN_TABLE[[#This Row],[Discount]]</f>
        <v>45651.45</v>
      </c>
      <c r="L592" s="31">
        <f>VLOOKUP(MAIN_TABLE[[#This Row],[Product Code]],Prod_Master[[#All],[Product Code]:[PRICE]],3,)</f>
        <v>8462</v>
      </c>
      <c r="M592" s="32" t="str">
        <f>VLOOKUP(MAIN_TABLE[[#This Row],[Product Code]],Prod_Master[[#All],[Product Code]:[PRICE]],2,)</f>
        <v>Beverage</v>
      </c>
      <c r="N592" s="32" t="str">
        <f>IF(ISBLANK(MAIN_TABLE[[#This Row],[GST Number]]),"No GST Number Available",VLOOKUP(LEFT(MAIN_TABLE[[#This Row],[GST Number]],2)*1,Table1[],2,))</f>
        <v>MANIPUR</v>
      </c>
      <c r="O592" s="32">
        <f>IF(MAIN_TABLE[[#This Row],[Supplier State]]=MAIN_TABLE[[#This Row],[Destination State Name]],0,MAIN_TABLE[[#This Row],[Taxable Value]]*MAIN_TABLE[[#This Row],[GST Rate]])</f>
        <v>12782.406000000001</v>
      </c>
      <c r="P592" s="32">
        <f>IF(MAIN_TABLE[[#This Row],[Supplier State]]&lt;&gt;MAIN_TABLE[[#This Row],[Destination State Name]],0,(MAIN_TABLE[[#This Row],[Taxable Value]]*MAIN_TABLE[[#This Row],[GST Rate]])/2)</f>
        <v>0</v>
      </c>
      <c r="Q592" s="32">
        <f>IF(MAIN_TABLE[[#This Row],[Supplier State]]&lt;&gt;MAIN_TABLE[[#This Row],[Destination State Name]],0,(MAIN_TABLE[[#This Row],[Taxable Value]]*MAIN_TABLE[[#This Row],[GST Rate]])/2)</f>
        <v>0</v>
      </c>
      <c r="R592" s="33">
        <f>SUM(MAIN_TABLE[[#This Row],[IGST]:[SGST]])</f>
        <v>12782.406000000001</v>
      </c>
      <c r="S59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92" s="32" t="str">
        <f>IFERROR(VLOOKUP(MAIN_TABLE[[#This Row],[GST Number]],Backend!L:M,2,),"")</f>
        <v>MOHIT SALES AGENCIES</v>
      </c>
    </row>
    <row r="593" spans="1:20" x14ac:dyDescent="0.3">
      <c r="A593" s="18" t="s">
        <v>8</v>
      </c>
      <c r="B593" s="1" t="s">
        <v>251</v>
      </c>
      <c r="C593" s="2">
        <v>1310</v>
      </c>
      <c r="D593" s="3">
        <v>44051</v>
      </c>
      <c r="E593" s="4" t="s">
        <v>10</v>
      </c>
      <c r="F593" s="1">
        <v>2696</v>
      </c>
      <c r="G593" s="5">
        <v>134.80000000000001</v>
      </c>
      <c r="H593" s="29">
        <f>VLOOKUP(MAIN_TABLE[[#This Row],[Product Code]],Prod_Master[[#All],[Product Code]:[PRICE]],4,)</f>
        <v>0.12</v>
      </c>
      <c r="I593" s="30">
        <f>VLOOKUP(MAIN_TABLE[[#This Row],[Product Code]],Prod_Master[[#All],[Product Code]:[PRICE]],5,)</f>
        <v>140</v>
      </c>
      <c r="J593" s="30">
        <f t="shared" si="11"/>
        <v>377440</v>
      </c>
      <c r="K593" s="30">
        <f>MAIN_TABLE[[#This Row],[Sales (Before Tax)]]-MAIN_TABLE[[#This Row],[Discount]]</f>
        <v>377305.2</v>
      </c>
      <c r="L593" s="31">
        <f>VLOOKUP(MAIN_TABLE[[#This Row],[Product Code]],Prod_Master[[#All],[Product Code]:[PRICE]],3,)</f>
        <v>5632</v>
      </c>
      <c r="M593" s="32" t="str">
        <f>VLOOKUP(MAIN_TABLE[[#This Row],[Product Code]],Prod_Master[[#All],[Product Code]:[PRICE]],2,)</f>
        <v>Shampoo</v>
      </c>
      <c r="N593" s="32" t="str">
        <f>IF(ISBLANK(MAIN_TABLE[[#This Row],[GST Number]]),"No GST Number Available",VLOOKUP(LEFT(MAIN_TABLE[[#This Row],[GST Number]],2)*1,Table1[],2,))</f>
        <v>DADRA AND NAGAR HAVELI AND DAMAN AND DIU (NEWLY MERGED UT)</v>
      </c>
      <c r="O593" s="32">
        <f>IF(MAIN_TABLE[[#This Row],[Supplier State]]=MAIN_TABLE[[#This Row],[Destination State Name]],0,MAIN_TABLE[[#This Row],[Taxable Value]]*MAIN_TABLE[[#This Row],[GST Rate]])</f>
        <v>45276.623999999996</v>
      </c>
      <c r="P593" s="32">
        <f>IF(MAIN_TABLE[[#This Row],[Supplier State]]&lt;&gt;MAIN_TABLE[[#This Row],[Destination State Name]],0,(MAIN_TABLE[[#This Row],[Taxable Value]]*MAIN_TABLE[[#This Row],[GST Rate]])/2)</f>
        <v>0</v>
      </c>
      <c r="Q593" s="32">
        <f>IF(MAIN_TABLE[[#This Row],[Supplier State]]&lt;&gt;MAIN_TABLE[[#This Row],[Destination State Name]],0,(MAIN_TABLE[[#This Row],[Taxable Value]]*MAIN_TABLE[[#This Row],[GST Rate]])/2)</f>
        <v>0</v>
      </c>
      <c r="R593" s="33">
        <f>SUM(MAIN_TABLE[[#This Row],[IGST]:[SGST]])</f>
        <v>45276.623999999996</v>
      </c>
      <c r="S59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93" s="32" t="str">
        <f>IFERROR(VLOOKUP(MAIN_TABLE[[#This Row],[GST Number]],Backend!L:M,2,),"")</f>
        <v>RAGHUPATI SYNERGY PRIVATE LIMITED</v>
      </c>
    </row>
    <row r="594" spans="1:20" x14ac:dyDescent="0.3">
      <c r="A594" s="18" t="s">
        <v>8</v>
      </c>
      <c r="B594" s="1" t="s">
        <v>166</v>
      </c>
      <c r="C594" s="2">
        <v>1001</v>
      </c>
      <c r="D594" s="3">
        <v>44114</v>
      </c>
      <c r="E594" s="4" t="s">
        <v>10</v>
      </c>
      <c r="F594" s="1">
        <v>1565</v>
      </c>
      <c r="G594" s="5">
        <v>78.25</v>
      </c>
      <c r="H594" s="29">
        <f>VLOOKUP(MAIN_TABLE[[#This Row],[Product Code]],Prod_Master[[#All],[Product Code]:[PRICE]],4,)</f>
        <v>0.12</v>
      </c>
      <c r="I594" s="30">
        <f>VLOOKUP(MAIN_TABLE[[#This Row],[Product Code]],Prod_Master[[#All],[Product Code]:[PRICE]],5,)</f>
        <v>45</v>
      </c>
      <c r="J594" s="30">
        <f t="shared" si="11"/>
        <v>70425</v>
      </c>
      <c r="K594" s="30">
        <f>MAIN_TABLE[[#This Row],[Sales (Before Tax)]]-MAIN_TABLE[[#This Row],[Discount]]</f>
        <v>70346.75</v>
      </c>
      <c r="L594" s="31">
        <f>VLOOKUP(MAIN_TABLE[[#This Row],[Product Code]],Prod_Master[[#All],[Product Code]:[PRICE]],3,)</f>
        <v>5542</v>
      </c>
      <c r="M594" s="32" t="str">
        <f>VLOOKUP(MAIN_TABLE[[#This Row],[Product Code]],Prod_Master[[#All],[Product Code]:[PRICE]],2,)</f>
        <v>Oil</v>
      </c>
      <c r="N594" s="32" t="str">
        <f>IF(ISBLANK(MAIN_TABLE[[#This Row],[GST Number]]),"No GST Number Available",VLOOKUP(LEFT(MAIN_TABLE[[#This Row],[GST Number]],2)*1,Table1[],2,))</f>
        <v>DADRA AND NAGAR HAVELI AND DAMAN AND DIU (NEWLY MERGED UT)</v>
      </c>
      <c r="O594" s="32">
        <f>IF(MAIN_TABLE[[#This Row],[Supplier State]]=MAIN_TABLE[[#This Row],[Destination State Name]],0,MAIN_TABLE[[#This Row],[Taxable Value]]*MAIN_TABLE[[#This Row],[GST Rate]])</f>
        <v>8441.61</v>
      </c>
      <c r="P594" s="32">
        <f>IF(MAIN_TABLE[[#This Row],[Supplier State]]&lt;&gt;MAIN_TABLE[[#This Row],[Destination State Name]],0,(MAIN_TABLE[[#This Row],[Taxable Value]]*MAIN_TABLE[[#This Row],[GST Rate]])/2)</f>
        <v>0</v>
      </c>
      <c r="Q594" s="32">
        <f>IF(MAIN_TABLE[[#This Row],[Supplier State]]&lt;&gt;MAIN_TABLE[[#This Row],[Destination State Name]],0,(MAIN_TABLE[[#This Row],[Taxable Value]]*MAIN_TABLE[[#This Row],[GST Rate]])/2)</f>
        <v>0</v>
      </c>
      <c r="R594" s="33">
        <f>SUM(MAIN_TABLE[[#This Row],[IGST]:[SGST]])</f>
        <v>8441.61</v>
      </c>
      <c r="S59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94" s="32" t="str">
        <f>IFERROR(VLOOKUP(MAIN_TABLE[[#This Row],[GST Number]],Backend!L:M,2,),"")</f>
        <v>INITIATIVE DATA SYSTEMS PVT LTD</v>
      </c>
    </row>
    <row r="595" spans="1:20" x14ac:dyDescent="0.3">
      <c r="A595" s="18" t="s">
        <v>8</v>
      </c>
      <c r="B595" s="1" t="s">
        <v>167</v>
      </c>
      <c r="C595" s="2">
        <v>1008</v>
      </c>
      <c r="D595" s="3">
        <v>44114</v>
      </c>
      <c r="E595" s="4" t="s">
        <v>10</v>
      </c>
      <c r="F595" s="1">
        <v>1249</v>
      </c>
      <c r="G595" s="5">
        <v>62.45</v>
      </c>
      <c r="H595" s="29">
        <f>VLOOKUP(MAIN_TABLE[[#This Row],[Product Code]],Prod_Master[[#All],[Product Code]:[PRICE]],4,)</f>
        <v>0.12</v>
      </c>
      <c r="I595" s="30">
        <f>VLOOKUP(MAIN_TABLE[[#This Row],[Product Code]],Prod_Master[[#All],[Product Code]:[PRICE]],5,)</f>
        <v>90</v>
      </c>
      <c r="J595" s="30">
        <f t="shared" si="11"/>
        <v>112410</v>
      </c>
      <c r="K595" s="30">
        <f>MAIN_TABLE[[#This Row],[Sales (Before Tax)]]-MAIN_TABLE[[#This Row],[Discount]]</f>
        <v>112347.55</v>
      </c>
      <c r="L595" s="31">
        <f>VLOOKUP(MAIN_TABLE[[#This Row],[Product Code]],Prod_Master[[#All],[Product Code]:[PRICE]],3,)</f>
        <v>4975</v>
      </c>
      <c r="M595" s="32" t="str">
        <f>VLOOKUP(MAIN_TABLE[[#This Row],[Product Code]],Prod_Master[[#All],[Product Code]:[PRICE]],2,)</f>
        <v>Soap</v>
      </c>
      <c r="N595" s="32" t="str">
        <f>IF(ISBLANK(MAIN_TABLE[[#This Row],[GST Number]]),"No GST Number Available",VLOOKUP(LEFT(MAIN_TABLE[[#This Row],[GST Number]],2)*1,Table1[],2,))</f>
        <v>NAGALAND</v>
      </c>
      <c r="O595" s="32">
        <f>IF(MAIN_TABLE[[#This Row],[Supplier State]]=MAIN_TABLE[[#This Row],[Destination State Name]],0,MAIN_TABLE[[#This Row],[Taxable Value]]*MAIN_TABLE[[#This Row],[GST Rate]])</f>
        <v>13481.706</v>
      </c>
      <c r="P595" s="32">
        <f>IF(MAIN_TABLE[[#This Row],[Supplier State]]&lt;&gt;MAIN_TABLE[[#This Row],[Destination State Name]],0,(MAIN_TABLE[[#This Row],[Taxable Value]]*MAIN_TABLE[[#This Row],[GST Rate]])/2)</f>
        <v>0</v>
      </c>
      <c r="Q595" s="32">
        <f>IF(MAIN_TABLE[[#This Row],[Supplier State]]&lt;&gt;MAIN_TABLE[[#This Row],[Destination State Name]],0,(MAIN_TABLE[[#This Row],[Taxable Value]]*MAIN_TABLE[[#This Row],[GST Rate]])/2)</f>
        <v>0</v>
      </c>
      <c r="R595" s="33">
        <f>SUM(MAIN_TABLE[[#This Row],[IGST]:[SGST]])</f>
        <v>13481.706</v>
      </c>
      <c r="S59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95" s="32" t="str">
        <f>IFERROR(VLOOKUP(MAIN_TABLE[[#This Row],[GST Number]],Backend!L:M,2,),"")</f>
        <v>SIDHARATH AND GAUTAM ENGG.</v>
      </c>
    </row>
    <row r="596" spans="1:20" x14ac:dyDescent="0.3">
      <c r="A596" s="18" t="s">
        <v>8</v>
      </c>
      <c r="B596" s="1" t="s">
        <v>168</v>
      </c>
      <c r="C596" s="2">
        <v>1001</v>
      </c>
      <c r="D596" s="3">
        <v>44146</v>
      </c>
      <c r="E596" s="4" t="s">
        <v>10</v>
      </c>
      <c r="F596" s="1">
        <v>357</v>
      </c>
      <c r="G596" s="5">
        <v>17.850000000000001</v>
      </c>
      <c r="H596" s="29">
        <f>VLOOKUP(MAIN_TABLE[[#This Row],[Product Code]],Prod_Master[[#All],[Product Code]:[PRICE]],4,)</f>
        <v>0.12</v>
      </c>
      <c r="I596" s="30">
        <f>VLOOKUP(MAIN_TABLE[[#This Row],[Product Code]],Prod_Master[[#All],[Product Code]:[PRICE]],5,)</f>
        <v>45</v>
      </c>
      <c r="J596" s="30">
        <f t="shared" si="11"/>
        <v>16065</v>
      </c>
      <c r="K596" s="30">
        <f>MAIN_TABLE[[#This Row],[Sales (Before Tax)]]-MAIN_TABLE[[#This Row],[Discount]]</f>
        <v>16047.15</v>
      </c>
      <c r="L596" s="31">
        <f>VLOOKUP(MAIN_TABLE[[#This Row],[Product Code]],Prod_Master[[#All],[Product Code]:[PRICE]],3,)</f>
        <v>5542</v>
      </c>
      <c r="M596" s="32" t="str">
        <f>VLOOKUP(MAIN_TABLE[[#This Row],[Product Code]],Prod_Master[[#All],[Product Code]:[PRICE]],2,)</f>
        <v>Oil</v>
      </c>
      <c r="N596" s="32" t="str">
        <f>IF(ISBLANK(MAIN_TABLE[[#This Row],[GST Number]]),"No GST Number Available",VLOOKUP(LEFT(MAIN_TABLE[[#This Row],[GST Number]],2)*1,Table1[],2,))</f>
        <v>DADRA AND NAGAR HAVELI AND DAMAN AND DIU (NEWLY MERGED UT)</v>
      </c>
      <c r="O596" s="32">
        <f>IF(MAIN_TABLE[[#This Row],[Supplier State]]=MAIN_TABLE[[#This Row],[Destination State Name]],0,MAIN_TABLE[[#This Row],[Taxable Value]]*MAIN_TABLE[[#This Row],[GST Rate]])</f>
        <v>1925.6579999999999</v>
      </c>
      <c r="P596" s="32">
        <f>IF(MAIN_TABLE[[#This Row],[Supplier State]]&lt;&gt;MAIN_TABLE[[#This Row],[Destination State Name]],0,(MAIN_TABLE[[#This Row],[Taxable Value]]*MAIN_TABLE[[#This Row],[GST Rate]])/2)</f>
        <v>0</v>
      </c>
      <c r="Q596" s="32">
        <f>IF(MAIN_TABLE[[#This Row],[Supplier State]]&lt;&gt;MAIN_TABLE[[#This Row],[Destination State Name]],0,(MAIN_TABLE[[#This Row],[Taxable Value]]*MAIN_TABLE[[#This Row],[GST Rate]])/2)</f>
        <v>0</v>
      </c>
      <c r="R596" s="33">
        <f>SUM(MAIN_TABLE[[#This Row],[IGST]:[SGST]])</f>
        <v>1925.6579999999999</v>
      </c>
      <c r="S59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96" s="32" t="str">
        <f>IFERROR(VLOOKUP(MAIN_TABLE[[#This Row],[GST Number]],Backend!L:M,2,),"")</f>
        <v>VIPRAB TECHNOLOGIES PRIVATE LIMITED</v>
      </c>
    </row>
    <row r="597" spans="1:20" x14ac:dyDescent="0.3">
      <c r="A597" s="18" t="s">
        <v>8</v>
      </c>
      <c r="B597" s="1" t="s">
        <v>169</v>
      </c>
      <c r="C597" s="2">
        <v>1008</v>
      </c>
      <c r="D597" s="3">
        <v>44177</v>
      </c>
      <c r="E597" s="4" t="s">
        <v>10</v>
      </c>
      <c r="F597" s="1">
        <v>1013</v>
      </c>
      <c r="G597" s="5">
        <v>50.650000000000006</v>
      </c>
      <c r="H597" s="29">
        <f>VLOOKUP(MAIN_TABLE[[#This Row],[Product Code]],Prod_Master[[#All],[Product Code]:[PRICE]],4,)</f>
        <v>0.12</v>
      </c>
      <c r="I597" s="30">
        <f>VLOOKUP(MAIN_TABLE[[#This Row],[Product Code]],Prod_Master[[#All],[Product Code]:[PRICE]],5,)</f>
        <v>90</v>
      </c>
      <c r="J597" s="30">
        <f t="shared" si="11"/>
        <v>91170</v>
      </c>
      <c r="K597" s="30">
        <f>MAIN_TABLE[[#This Row],[Sales (Before Tax)]]-MAIN_TABLE[[#This Row],[Discount]]</f>
        <v>91119.35</v>
      </c>
      <c r="L597" s="31">
        <f>VLOOKUP(MAIN_TABLE[[#This Row],[Product Code]],Prod_Master[[#All],[Product Code]:[PRICE]],3,)</f>
        <v>4975</v>
      </c>
      <c r="M597" s="32" t="str">
        <f>VLOOKUP(MAIN_TABLE[[#This Row],[Product Code]],Prod_Master[[#All],[Product Code]:[PRICE]],2,)</f>
        <v>Soap</v>
      </c>
      <c r="N597" s="32" t="str">
        <f>IF(ISBLANK(MAIN_TABLE[[#This Row],[GST Number]]),"No GST Number Available",VLOOKUP(LEFT(MAIN_TABLE[[#This Row],[GST Number]],2)*1,Table1[],2,))</f>
        <v>WEST BENGAL</v>
      </c>
      <c r="O597" s="32">
        <f>IF(MAIN_TABLE[[#This Row],[Supplier State]]=MAIN_TABLE[[#This Row],[Destination State Name]],0,MAIN_TABLE[[#This Row],[Taxable Value]]*MAIN_TABLE[[#This Row],[GST Rate]])</f>
        <v>10934.322</v>
      </c>
      <c r="P597" s="32">
        <f>IF(MAIN_TABLE[[#This Row],[Supplier State]]&lt;&gt;MAIN_TABLE[[#This Row],[Destination State Name]],0,(MAIN_TABLE[[#This Row],[Taxable Value]]*MAIN_TABLE[[#This Row],[GST Rate]])/2)</f>
        <v>0</v>
      </c>
      <c r="Q597" s="32">
        <f>IF(MAIN_TABLE[[#This Row],[Supplier State]]&lt;&gt;MAIN_TABLE[[#This Row],[Destination State Name]],0,(MAIN_TABLE[[#This Row],[Taxable Value]]*MAIN_TABLE[[#This Row],[GST Rate]])/2)</f>
        <v>0</v>
      </c>
      <c r="R597" s="33">
        <f>SUM(MAIN_TABLE[[#This Row],[IGST]:[SGST]])</f>
        <v>10934.322</v>
      </c>
      <c r="S59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97" s="32" t="str">
        <f>IFERROR(VLOOKUP(MAIN_TABLE[[#This Row],[GST Number]],Backend!L:M,2,),"")</f>
        <v>RAJESH ENTERPRISES</v>
      </c>
    </row>
    <row r="598" spans="1:20" x14ac:dyDescent="0.3">
      <c r="A598" s="18" t="s">
        <v>8</v>
      </c>
      <c r="B598" s="1" t="s">
        <v>170</v>
      </c>
      <c r="C598" s="2">
        <v>1210</v>
      </c>
      <c r="D598" s="3">
        <v>43831</v>
      </c>
      <c r="E598" s="4" t="s">
        <v>10</v>
      </c>
      <c r="F598" s="1">
        <v>3997.5</v>
      </c>
      <c r="G598" s="5">
        <v>199.875</v>
      </c>
      <c r="H598" s="29">
        <f>VLOOKUP(MAIN_TABLE[[#This Row],[Product Code]],Prod_Master[[#All],[Product Code]:[PRICE]],4,)</f>
        <v>0.12</v>
      </c>
      <c r="I598" s="30">
        <f>VLOOKUP(MAIN_TABLE[[#This Row],[Product Code]],Prod_Master[[#All],[Product Code]:[PRICE]],5,)</f>
        <v>120</v>
      </c>
      <c r="J598" s="30">
        <f t="shared" si="11"/>
        <v>479700</v>
      </c>
      <c r="K598" s="30">
        <f>MAIN_TABLE[[#This Row],[Sales (Before Tax)]]-MAIN_TABLE[[#This Row],[Discount]]</f>
        <v>479500.125</v>
      </c>
      <c r="L598" s="31">
        <f>VLOOKUP(MAIN_TABLE[[#This Row],[Product Code]],Prod_Master[[#All],[Product Code]:[PRICE]],3,)</f>
        <v>5524</v>
      </c>
      <c r="M598" s="32" t="str">
        <f>VLOOKUP(MAIN_TABLE[[#This Row],[Product Code]],Prod_Master[[#All],[Product Code]:[PRICE]],2,)</f>
        <v>Juice</v>
      </c>
      <c r="N598" s="32" t="str">
        <f>IF(ISBLANK(MAIN_TABLE[[#This Row],[GST Number]]),"No GST Number Available",VLOOKUP(LEFT(MAIN_TABLE[[#This Row],[GST Number]],2)*1,Table1[],2,))</f>
        <v>BIHAR</v>
      </c>
      <c r="O598" s="32">
        <f>IF(MAIN_TABLE[[#This Row],[Supplier State]]=MAIN_TABLE[[#This Row],[Destination State Name]],0,MAIN_TABLE[[#This Row],[Taxable Value]]*MAIN_TABLE[[#This Row],[GST Rate]])</f>
        <v>0</v>
      </c>
      <c r="P598" s="32">
        <f>IF(MAIN_TABLE[[#This Row],[Supplier State]]&lt;&gt;MAIN_TABLE[[#This Row],[Destination State Name]],0,(MAIN_TABLE[[#This Row],[Taxable Value]]*MAIN_TABLE[[#This Row],[GST Rate]])/2)</f>
        <v>28770.0075</v>
      </c>
      <c r="Q598" s="32">
        <f>IF(MAIN_TABLE[[#This Row],[Supplier State]]&lt;&gt;MAIN_TABLE[[#This Row],[Destination State Name]],0,(MAIN_TABLE[[#This Row],[Taxable Value]]*MAIN_TABLE[[#This Row],[GST Rate]])/2)</f>
        <v>28770.0075</v>
      </c>
      <c r="R598" s="33">
        <f>SUM(MAIN_TABLE[[#This Row],[IGST]:[SGST]])</f>
        <v>57540.014999999999</v>
      </c>
      <c r="S59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98" s="32" t="str">
        <f>IFERROR(VLOOKUP(MAIN_TABLE[[#This Row],[GST Number]],Backend!L:M,2,),"")</f>
        <v>LAYCOCK ENGINEER PVT LTD</v>
      </c>
    </row>
    <row r="599" spans="1:20" x14ac:dyDescent="0.3">
      <c r="A599" s="18" t="s">
        <v>8</v>
      </c>
      <c r="B599" s="1" t="s">
        <v>171</v>
      </c>
      <c r="C599" s="2">
        <v>1004</v>
      </c>
      <c r="D599" s="3">
        <v>43988</v>
      </c>
      <c r="E599" s="4" t="s">
        <v>10</v>
      </c>
      <c r="F599" s="1">
        <v>2632</v>
      </c>
      <c r="G599" s="5">
        <v>131.6</v>
      </c>
      <c r="H599" s="29">
        <f>VLOOKUP(MAIN_TABLE[[#This Row],[Product Code]],Prod_Master[[#All],[Product Code]:[PRICE]],4,)</f>
        <v>0.28000000000000003</v>
      </c>
      <c r="I599" s="30">
        <f>VLOOKUP(MAIN_TABLE[[#This Row],[Product Code]],Prod_Master[[#All],[Product Code]:[PRICE]],5,)</f>
        <v>80</v>
      </c>
      <c r="J599" s="30">
        <f t="shared" si="11"/>
        <v>210560</v>
      </c>
      <c r="K599" s="30">
        <f>MAIN_TABLE[[#This Row],[Sales (Before Tax)]]-MAIN_TABLE[[#This Row],[Discount]]</f>
        <v>210428.4</v>
      </c>
      <c r="L599" s="31">
        <f>VLOOKUP(MAIN_TABLE[[#This Row],[Product Code]],Prod_Master[[#All],[Product Code]:[PRICE]],3,)</f>
        <v>8462</v>
      </c>
      <c r="M599" s="32" t="str">
        <f>VLOOKUP(MAIN_TABLE[[#This Row],[Product Code]],Prod_Master[[#All],[Product Code]:[PRICE]],2,)</f>
        <v>Beverage</v>
      </c>
      <c r="N599" s="32" t="str">
        <f>IF(ISBLANK(MAIN_TABLE[[#This Row],[GST Number]]),"No GST Number Available",VLOOKUP(LEFT(MAIN_TABLE[[#This Row],[GST Number]],2)*1,Table1[],2,))</f>
        <v>MAHARASHTRA</v>
      </c>
      <c r="O599" s="32">
        <f>IF(MAIN_TABLE[[#This Row],[Supplier State]]=MAIN_TABLE[[#This Row],[Destination State Name]],0,MAIN_TABLE[[#This Row],[Taxable Value]]*MAIN_TABLE[[#This Row],[GST Rate]])</f>
        <v>58919.952000000005</v>
      </c>
      <c r="P599" s="32">
        <f>IF(MAIN_TABLE[[#This Row],[Supplier State]]&lt;&gt;MAIN_TABLE[[#This Row],[Destination State Name]],0,(MAIN_TABLE[[#This Row],[Taxable Value]]*MAIN_TABLE[[#This Row],[GST Rate]])/2)</f>
        <v>0</v>
      </c>
      <c r="Q599" s="32">
        <f>IF(MAIN_TABLE[[#This Row],[Supplier State]]&lt;&gt;MAIN_TABLE[[#This Row],[Destination State Name]],0,(MAIN_TABLE[[#This Row],[Taxable Value]]*MAIN_TABLE[[#This Row],[GST Rate]])/2)</f>
        <v>0</v>
      </c>
      <c r="R599" s="33">
        <f>SUM(MAIN_TABLE[[#This Row],[IGST]:[SGST]])</f>
        <v>58919.952000000005</v>
      </c>
      <c r="S59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599" s="32" t="str">
        <f>IFERROR(VLOOKUP(MAIN_TABLE[[#This Row],[GST Number]],Backend!L:M,2,),"")</f>
        <v>APPARIO RETAIL PRIVATE LIMITED</v>
      </c>
    </row>
    <row r="600" spans="1:20" x14ac:dyDescent="0.3">
      <c r="A600" s="18" t="s">
        <v>8</v>
      </c>
      <c r="B600" s="1" t="s">
        <v>172</v>
      </c>
      <c r="C600" s="2">
        <v>1310</v>
      </c>
      <c r="D600" s="3">
        <v>43988</v>
      </c>
      <c r="E600" s="4" t="s">
        <v>10</v>
      </c>
      <c r="F600" s="1">
        <v>1190</v>
      </c>
      <c r="G600" s="5">
        <v>59.5</v>
      </c>
      <c r="H600" s="29">
        <f>VLOOKUP(MAIN_TABLE[[#This Row],[Product Code]],Prod_Master[[#All],[Product Code]:[PRICE]],4,)</f>
        <v>0.12</v>
      </c>
      <c r="I600" s="30">
        <f>VLOOKUP(MAIN_TABLE[[#This Row],[Product Code]],Prod_Master[[#All],[Product Code]:[PRICE]],5,)</f>
        <v>140</v>
      </c>
      <c r="J600" s="30">
        <f t="shared" si="11"/>
        <v>166600</v>
      </c>
      <c r="K600" s="30">
        <f>MAIN_TABLE[[#This Row],[Sales (Before Tax)]]-MAIN_TABLE[[#This Row],[Discount]]</f>
        <v>166540.5</v>
      </c>
      <c r="L600" s="31">
        <f>VLOOKUP(MAIN_TABLE[[#This Row],[Product Code]],Prod_Master[[#All],[Product Code]:[PRICE]],3,)</f>
        <v>5632</v>
      </c>
      <c r="M600" s="32" t="str">
        <f>VLOOKUP(MAIN_TABLE[[#This Row],[Product Code]],Prod_Master[[#All],[Product Code]:[PRICE]],2,)</f>
        <v>Shampoo</v>
      </c>
      <c r="N600" s="32" t="str">
        <f>IF(ISBLANK(MAIN_TABLE[[#This Row],[GST Number]]),"No GST Number Available",VLOOKUP(LEFT(MAIN_TABLE[[#This Row],[GST Number]],2)*1,Table1[],2,))</f>
        <v>NAGALAND</v>
      </c>
      <c r="O600" s="32">
        <f>IF(MAIN_TABLE[[#This Row],[Supplier State]]=MAIN_TABLE[[#This Row],[Destination State Name]],0,MAIN_TABLE[[#This Row],[Taxable Value]]*MAIN_TABLE[[#This Row],[GST Rate]])</f>
        <v>19984.86</v>
      </c>
      <c r="P600" s="32">
        <f>IF(MAIN_TABLE[[#This Row],[Supplier State]]&lt;&gt;MAIN_TABLE[[#This Row],[Destination State Name]],0,(MAIN_TABLE[[#This Row],[Taxable Value]]*MAIN_TABLE[[#This Row],[GST Rate]])/2)</f>
        <v>0</v>
      </c>
      <c r="Q600" s="32">
        <f>IF(MAIN_TABLE[[#This Row],[Supplier State]]&lt;&gt;MAIN_TABLE[[#This Row],[Destination State Name]],0,(MAIN_TABLE[[#This Row],[Taxable Value]]*MAIN_TABLE[[#This Row],[GST Rate]])/2)</f>
        <v>0</v>
      </c>
      <c r="R600" s="33">
        <f>SUM(MAIN_TABLE[[#This Row],[IGST]:[SGST]])</f>
        <v>19984.86</v>
      </c>
      <c r="S60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00" s="32" t="str">
        <f>IFERROR(VLOOKUP(MAIN_TABLE[[#This Row],[GST Number]],Backend!L:M,2,),"")</f>
        <v>SANE RETAILS PRIVATE LIMITED</v>
      </c>
    </row>
    <row r="601" spans="1:20" x14ac:dyDescent="0.3">
      <c r="A601" s="18" t="s">
        <v>8</v>
      </c>
      <c r="B601" s="1" t="s">
        <v>173</v>
      </c>
      <c r="C601" s="2">
        <v>1004</v>
      </c>
      <c r="D601" s="3">
        <v>43988</v>
      </c>
      <c r="E601" s="4" t="s">
        <v>10</v>
      </c>
      <c r="F601" s="1">
        <v>604</v>
      </c>
      <c r="G601" s="5">
        <v>30.200000000000003</v>
      </c>
      <c r="H601" s="29">
        <f>VLOOKUP(MAIN_TABLE[[#This Row],[Product Code]],Prod_Master[[#All],[Product Code]:[PRICE]],4,)</f>
        <v>0.28000000000000003</v>
      </c>
      <c r="I601" s="30">
        <f>VLOOKUP(MAIN_TABLE[[#This Row],[Product Code]],Prod_Master[[#All],[Product Code]:[PRICE]],5,)</f>
        <v>80</v>
      </c>
      <c r="J601" s="30">
        <f t="shared" si="11"/>
        <v>48320</v>
      </c>
      <c r="K601" s="30">
        <f>MAIN_TABLE[[#This Row],[Sales (Before Tax)]]-MAIN_TABLE[[#This Row],[Discount]]</f>
        <v>48289.8</v>
      </c>
      <c r="L601" s="31">
        <f>VLOOKUP(MAIN_TABLE[[#This Row],[Product Code]],Prod_Master[[#All],[Product Code]:[PRICE]],3,)</f>
        <v>8462</v>
      </c>
      <c r="M601" s="32" t="str">
        <f>VLOOKUP(MAIN_TABLE[[#This Row],[Product Code]],Prod_Master[[#All],[Product Code]:[PRICE]],2,)</f>
        <v>Beverage</v>
      </c>
      <c r="N601" s="32" t="str">
        <f>IF(ISBLANK(MAIN_TABLE[[#This Row],[GST Number]]),"No GST Number Available",VLOOKUP(LEFT(MAIN_TABLE[[#This Row],[GST Number]],2)*1,Table1[],2,))</f>
        <v>MANIPUR</v>
      </c>
      <c r="O601" s="32">
        <f>IF(MAIN_TABLE[[#This Row],[Supplier State]]=MAIN_TABLE[[#This Row],[Destination State Name]],0,MAIN_TABLE[[#This Row],[Taxable Value]]*MAIN_TABLE[[#This Row],[GST Rate]])</f>
        <v>13521.144000000002</v>
      </c>
      <c r="P601" s="32">
        <f>IF(MAIN_TABLE[[#This Row],[Supplier State]]&lt;&gt;MAIN_TABLE[[#This Row],[Destination State Name]],0,(MAIN_TABLE[[#This Row],[Taxable Value]]*MAIN_TABLE[[#This Row],[GST Rate]])/2)</f>
        <v>0</v>
      </c>
      <c r="Q601" s="32">
        <f>IF(MAIN_TABLE[[#This Row],[Supplier State]]&lt;&gt;MAIN_TABLE[[#This Row],[Destination State Name]],0,(MAIN_TABLE[[#This Row],[Taxable Value]]*MAIN_TABLE[[#This Row],[GST Rate]])/2)</f>
        <v>0</v>
      </c>
      <c r="R601" s="33">
        <f>SUM(MAIN_TABLE[[#This Row],[IGST]:[SGST]])</f>
        <v>13521.144000000002</v>
      </c>
      <c r="S60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01" s="32" t="str">
        <f>IFERROR(VLOOKUP(MAIN_TABLE[[#This Row],[GST Number]],Backend!L:M,2,),"")</f>
        <v>M.H.ENGINEERING WORKS</v>
      </c>
    </row>
    <row r="602" spans="1:20" x14ac:dyDescent="0.3">
      <c r="A602" s="18" t="s">
        <v>8</v>
      </c>
      <c r="B602" s="1" t="s">
        <v>31</v>
      </c>
      <c r="C602" s="2">
        <v>1210</v>
      </c>
      <c r="D602" s="3">
        <v>44083</v>
      </c>
      <c r="E602" s="4" t="s">
        <v>10</v>
      </c>
      <c r="F602" s="1">
        <v>660</v>
      </c>
      <c r="G602" s="5">
        <v>33</v>
      </c>
      <c r="H602" s="29">
        <f>VLOOKUP(MAIN_TABLE[[#This Row],[Product Code]],Prod_Master[[#All],[Product Code]:[PRICE]],4,)</f>
        <v>0.12</v>
      </c>
      <c r="I602" s="30">
        <f>VLOOKUP(MAIN_TABLE[[#This Row],[Product Code]],Prod_Master[[#All],[Product Code]:[PRICE]],5,)</f>
        <v>120</v>
      </c>
      <c r="J602" s="30">
        <f t="shared" si="11"/>
        <v>79200</v>
      </c>
      <c r="K602" s="30">
        <f>MAIN_TABLE[[#This Row],[Sales (Before Tax)]]-MAIN_TABLE[[#This Row],[Discount]]</f>
        <v>79167</v>
      </c>
      <c r="L602" s="31">
        <f>VLOOKUP(MAIN_TABLE[[#This Row],[Product Code]],Prod_Master[[#All],[Product Code]:[PRICE]],3,)</f>
        <v>5524</v>
      </c>
      <c r="M602" s="32" t="str">
        <f>VLOOKUP(MAIN_TABLE[[#This Row],[Product Code]],Prod_Master[[#All],[Product Code]:[PRICE]],2,)</f>
        <v>Juice</v>
      </c>
      <c r="N602" s="32" t="str">
        <f>IF(ISBLANK(MAIN_TABLE[[#This Row],[GST Number]]),"No GST Number Available",VLOOKUP(LEFT(MAIN_TABLE[[#This Row],[GST Number]],2)*1,Table1[],2,))</f>
        <v>MANIPUR</v>
      </c>
      <c r="O602" s="32">
        <f>IF(MAIN_TABLE[[#This Row],[Supplier State]]=MAIN_TABLE[[#This Row],[Destination State Name]],0,MAIN_TABLE[[#This Row],[Taxable Value]]*MAIN_TABLE[[#This Row],[GST Rate]])</f>
        <v>9500.0399999999991</v>
      </c>
      <c r="P602" s="32">
        <f>IF(MAIN_TABLE[[#This Row],[Supplier State]]&lt;&gt;MAIN_TABLE[[#This Row],[Destination State Name]],0,(MAIN_TABLE[[#This Row],[Taxable Value]]*MAIN_TABLE[[#This Row],[GST Rate]])/2)</f>
        <v>0</v>
      </c>
      <c r="Q602" s="32">
        <f>IF(MAIN_TABLE[[#This Row],[Supplier State]]&lt;&gt;MAIN_TABLE[[#This Row],[Destination State Name]],0,(MAIN_TABLE[[#This Row],[Taxable Value]]*MAIN_TABLE[[#This Row],[GST Rate]])/2)</f>
        <v>0</v>
      </c>
      <c r="R602" s="33">
        <f>SUM(MAIN_TABLE[[#This Row],[IGST]:[SGST]])</f>
        <v>9500.0399999999991</v>
      </c>
      <c r="S60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02" s="32" t="str">
        <f>IFERROR(VLOOKUP(MAIN_TABLE[[#This Row],[GST Number]],Backend!L:M,2,),"")</f>
        <v>SHANKAR NARAYAN SAHU</v>
      </c>
    </row>
    <row r="603" spans="1:20" x14ac:dyDescent="0.3">
      <c r="A603" s="18" t="s">
        <v>8</v>
      </c>
      <c r="B603" s="1" t="s">
        <v>32</v>
      </c>
      <c r="C603" s="2">
        <v>1004</v>
      </c>
      <c r="D603" s="3">
        <v>44114</v>
      </c>
      <c r="E603" s="4" t="s">
        <v>10</v>
      </c>
      <c r="F603" s="1">
        <v>410</v>
      </c>
      <c r="G603" s="5">
        <v>20.5</v>
      </c>
      <c r="H603" s="29">
        <f>VLOOKUP(MAIN_TABLE[[#This Row],[Product Code]],Prod_Master[[#All],[Product Code]:[PRICE]],4,)</f>
        <v>0.28000000000000003</v>
      </c>
      <c r="I603" s="30">
        <f>VLOOKUP(MAIN_TABLE[[#This Row],[Product Code]],Prod_Master[[#All],[Product Code]:[PRICE]],5,)</f>
        <v>80</v>
      </c>
      <c r="J603" s="30">
        <f t="shared" si="11"/>
        <v>32800</v>
      </c>
      <c r="K603" s="30">
        <f>MAIN_TABLE[[#This Row],[Sales (Before Tax)]]-MAIN_TABLE[[#This Row],[Discount]]</f>
        <v>32779.5</v>
      </c>
      <c r="L603" s="31">
        <f>VLOOKUP(MAIN_TABLE[[#This Row],[Product Code]],Prod_Master[[#All],[Product Code]:[PRICE]],3,)</f>
        <v>8462</v>
      </c>
      <c r="M603" s="32" t="str">
        <f>VLOOKUP(MAIN_TABLE[[#This Row],[Product Code]],Prod_Master[[#All],[Product Code]:[PRICE]],2,)</f>
        <v>Beverage</v>
      </c>
      <c r="N603" s="32" t="str">
        <f>IF(ISBLANK(MAIN_TABLE[[#This Row],[GST Number]]),"No GST Number Available",VLOOKUP(LEFT(MAIN_TABLE[[#This Row],[GST Number]],2)*1,Table1[],2,))</f>
        <v>NAGALAND</v>
      </c>
      <c r="O603" s="32">
        <f>IF(MAIN_TABLE[[#This Row],[Supplier State]]=MAIN_TABLE[[#This Row],[Destination State Name]],0,MAIN_TABLE[[#This Row],[Taxable Value]]*MAIN_TABLE[[#This Row],[GST Rate]])</f>
        <v>9178.26</v>
      </c>
      <c r="P603" s="32">
        <f>IF(MAIN_TABLE[[#This Row],[Supplier State]]&lt;&gt;MAIN_TABLE[[#This Row],[Destination State Name]],0,(MAIN_TABLE[[#This Row],[Taxable Value]]*MAIN_TABLE[[#This Row],[GST Rate]])/2)</f>
        <v>0</v>
      </c>
      <c r="Q603" s="32">
        <f>IF(MAIN_TABLE[[#This Row],[Supplier State]]&lt;&gt;MAIN_TABLE[[#This Row],[Destination State Name]],0,(MAIN_TABLE[[#This Row],[Taxable Value]]*MAIN_TABLE[[#This Row],[GST Rate]])/2)</f>
        <v>0</v>
      </c>
      <c r="R603" s="33">
        <f>SUM(MAIN_TABLE[[#This Row],[IGST]:[SGST]])</f>
        <v>9178.26</v>
      </c>
      <c r="S60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03" s="32" t="str">
        <f>IFERROR(VLOOKUP(MAIN_TABLE[[#This Row],[GST Number]],Backend!L:M,2,),"")</f>
        <v>VARDHMAN TELE MARKETING</v>
      </c>
    </row>
    <row r="604" spans="1:20" x14ac:dyDescent="0.3">
      <c r="A604" s="18" t="s">
        <v>8</v>
      </c>
      <c r="B604" s="1" t="s">
        <v>33</v>
      </c>
      <c r="C604" s="2">
        <v>1004</v>
      </c>
      <c r="D604" s="3">
        <v>44146</v>
      </c>
      <c r="E604" s="4" t="s">
        <v>10</v>
      </c>
      <c r="F604" s="1">
        <v>2605</v>
      </c>
      <c r="G604" s="5">
        <v>130.25</v>
      </c>
      <c r="H604" s="29">
        <f>VLOOKUP(MAIN_TABLE[[#This Row],[Product Code]],Prod_Master[[#All],[Product Code]:[PRICE]],4,)</f>
        <v>0.28000000000000003</v>
      </c>
      <c r="I604" s="30">
        <f>VLOOKUP(MAIN_TABLE[[#This Row],[Product Code]],Prod_Master[[#All],[Product Code]:[PRICE]],5,)</f>
        <v>80</v>
      </c>
      <c r="J604" s="30">
        <f t="shared" si="11"/>
        <v>208400</v>
      </c>
      <c r="K604" s="30">
        <f>MAIN_TABLE[[#This Row],[Sales (Before Tax)]]-MAIN_TABLE[[#This Row],[Discount]]</f>
        <v>208269.75</v>
      </c>
      <c r="L604" s="31">
        <f>VLOOKUP(MAIN_TABLE[[#This Row],[Product Code]],Prod_Master[[#All],[Product Code]:[PRICE]],3,)</f>
        <v>8462</v>
      </c>
      <c r="M604" s="32" t="str">
        <f>VLOOKUP(MAIN_TABLE[[#This Row],[Product Code]],Prod_Master[[#All],[Product Code]:[PRICE]],2,)</f>
        <v>Beverage</v>
      </c>
      <c r="N604" s="32" t="str">
        <f>IF(ISBLANK(MAIN_TABLE[[#This Row],[GST Number]]),"No GST Number Available",VLOOKUP(LEFT(MAIN_TABLE[[#This Row],[GST Number]],2)*1,Table1[],2,))</f>
        <v>SIKKIM</v>
      </c>
      <c r="O604" s="32">
        <f>IF(MAIN_TABLE[[#This Row],[Supplier State]]=MAIN_TABLE[[#This Row],[Destination State Name]],0,MAIN_TABLE[[#This Row],[Taxable Value]]*MAIN_TABLE[[#This Row],[GST Rate]])</f>
        <v>58315.530000000006</v>
      </c>
      <c r="P604" s="32">
        <f>IF(MAIN_TABLE[[#This Row],[Supplier State]]&lt;&gt;MAIN_TABLE[[#This Row],[Destination State Name]],0,(MAIN_TABLE[[#This Row],[Taxable Value]]*MAIN_TABLE[[#This Row],[GST Rate]])/2)</f>
        <v>0</v>
      </c>
      <c r="Q604" s="32">
        <f>IF(MAIN_TABLE[[#This Row],[Supplier State]]&lt;&gt;MAIN_TABLE[[#This Row],[Destination State Name]],0,(MAIN_TABLE[[#This Row],[Taxable Value]]*MAIN_TABLE[[#This Row],[GST Rate]])/2)</f>
        <v>0</v>
      </c>
      <c r="R604" s="33">
        <f>SUM(MAIN_TABLE[[#This Row],[IGST]:[SGST]])</f>
        <v>58315.530000000006</v>
      </c>
      <c r="S60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04" s="32" t="str">
        <f>IFERROR(VLOOKUP(MAIN_TABLE[[#This Row],[GST Number]],Backend!L:M,2,),"")</f>
        <v>TRACTEBEL ENGINEERING PVT LTD</v>
      </c>
    </row>
    <row r="605" spans="1:20" x14ac:dyDescent="0.3">
      <c r="A605" s="18" t="s">
        <v>8</v>
      </c>
      <c r="B605" s="1" t="s">
        <v>34</v>
      </c>
      <c r="C605" s="2">
        <v>1310</v>
      </c>
      <c r="D605" s="3">
        <v>44177</v>
      </c>
      <c r="E605" s="4" t="s">
        <v>10</v>
      </c>
      <c r="F605" s="1">
        <v>1013</v>
      </c>
      <c r="G605" s="5">
        <v>50.650000000000006</v>
      </c>
      <c r="H605" s="29">
        <f>VLOOKUP(MAIN_TABLE[[#This Row],[Product Code]],Prod_Master[[#All],[Product Code]:[PRICE]],4,)</f>
        <v>0.12</v>
      </c>
      <c r="I605" s="30">
        <f>VLOOKUP(MAIN_TABLE[[#This Row],[Product Code]],Prod_Master[[#All],[Product Code]:[PRICE]],5,)</f>
        <v>140</v>
      </c>
      <c r="J605" s="30">
        <f t="shared" si="11"/>
        <v>141820</v>
      </c>
      <c r="K605" s="30">
        <f>MAIN_TABLE[[#This Row],[Sales (Before Tax)]]-MAIN_TABLE[[#This Row],[Discount]]</f>
        <v>141769.35</v>
      </c>
      <c r="L605" s="31">
        <f>VLOOKUP(MAIN_TABLE[[#This Row],[Product Code]],Prod_Master[[#All],[Product Code]:[PRICE]],3,)</f>
        <v>5632</v>
      </c>
      <c r="M605" s="32" t="str">
        <f>VLOOKUP(MAIN_TABLE[[#This Row],[Product Code]],Prod_Master[[#All],[Product Code]:[PRICE]],2,)</f>
        <v>Shampoo</v>
      </c>
      <c r="N605" s="32" t="str">
        <f>IF(ISBLANK(MAIN_TABLE[[#This Row],[GST Number]]),"No GST Number Available",VLOOKUP(LEFT(MAIN_TABLE[[#This Row],[GST Number]],2)*1,Table1[],2,))</f>
        <v>ODISHA</v>
      </c>
      <c r="O605" s="32">
        <f>IF(MAIN_TABLE[[#This Row],[Supplier State]]=MAIN_TABLE[[#This Row],[Destination State Name]],0,MAIN_TABLE[[#This Row],[Taxable Value]]*MAIN_TABLE[[#This Row],[GST Rate]])</f>
        <v>17012.322</v>
      </c>
      <c r="P605" s="32">
        <f>IF(MAIN_TABLE[[#This Row],[Supplier State]]&lt;&gt;MAIN_TABLE[[#This Row],[Destination State Name]],0,(MAIN_TABLE[[#This Row],[Taxable Value]]*MAIN_TABLE[[#This Row],[GST Rate]])/2)</f>
        <v>0</v>
      </c>
      <c r="Q605" s="32">
        <f>IF(MAIN_TABLE[[#This Row],[Supplier State]]&lt;&gt;MAIN_TABLE[[#This Row],[Destination State Name]],0,(MAIN_TABLE[[#This Row],[Taxable Value]]*MAIN_TABLE[[#This Row],[GST Rate]])/2)</f>
        <v>0</v>
      </c>
      <c r="R605" s="33">
        <f>SUM(MAIN_TABLE[[#This Row],[IGST]:[SGST]])</f>
        <v>17012.322</v>
      </c>
      <c r="S60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05" s="32" t="str">
        <f>IFERROR(VLOOKUP(MAIN_TABLE[[#This Row],[GST Number]],Backend!L:M,2,),"")</f>
        <v>KIM BAG HOUSE</v>
      </c>
    </row>
    <row r="606" spans="1:20" x14ac:dyDescent="0.3">
      <c r="A606" s="18" t="s">
        <v>8</v>
      </c>
      <c r="B606" s="1" t="s">
        <v>242</v>
      </c>
      <c r="C606" s="2">
        <v>1008</v>
      </c>
      <c r="D606" s="3">
        <v>43988</v>
      </c>
      <c r="E606" s="4" t="s">
        <v>10</v>
      </c>
      <c r="F606" s="1">
        <v>1583</v>
      </c>
      <c r="G606" s="5">
        <v>79.150000000000006</v>
      </c>
      <c r="H606" s="29">
        <f>VLOOKUP(MAIN_TABLE[[#This Row],[Product Code]],Prod_Master[[#All],[Product Code]:[PRICE]],4,)</f>
        <v>0.12</v>
      </c>
      <c r="I606" s="30">
        <f>VLOOKUP(MAIN_TABLE[[#This Row],[Product Code]],Prod_Master[[#All],[Product Code]:[PRICE]],5,)</f>
        <v>90</v>
      </c>
      <c r="J606" s="30">
        <f t="shared" si="11"/>
        <v>142470</v>
      </c>
      <c r="K606" s="30">
        <f>MAIN_TABLE[[#This Row],[Sales (Before Tax)]]-MAIN_TABLE[[#This Row],[Discount]]</f>
        <v>142390.85</v>
      </c>
      <c r="L606" s="31">
        <f>VLOOKUP(MAIN_TABLE[[#This Row],[Product Code]],Prod_Master[[#All],[Product Code]:[PRICE]],3,)</f>
        <v>4975</v>
      </c>
      <c r="M606" s="32" t="str">
        <f>VLOOKUP(MAIN_TABLE[[#This Row],[Product Code]],Prod_Master[[#All],[Product Code]:[PRICE]],2,)</f>
        <v>Soap</v>
      </c>
      <c r="N606" s="32" t="str">
        <f>IF(ISBLANK(MAIN_TABLE[[#This Row],[GST Number]]),"No GST Number Available",VLOOKUP(LEFT(MAIN_TABLE[[#This Row],[GST Number]],2)*1,Table1[],2,))</f>
        <v>DADRA AND NAGAR HAVELI AND DAMAN AND DIU (NEWLY MERGED UT)</v>
      </c>
      <c r="O606" s="32">
        <f>IF(MAIN_TABLE[[#This Row],[Supplier State]]=MAIN_TABLE[[#This Row],[Destination State Name]],0,MAIN_TABLE[[#This Row],[Taxable Value]]*MAIN_TABLE[[#This Row],[GST Rate]])</f>
        <v>17086.902000000002</v>
      </c>
      <c r="P606" s="32">
        <f>IF(MAIN_TABLE[[#This Row],[Supplier State]]&lt;&gt;MAIN_TABLE[[#This Row],[Destination State Name]],0,(MAIN_TABLE[[#This Row],[Taxable Value]]*MAIN_TABLE[[#This Row],[GST Rate]])/2)</f>
        <v>0</v>
      </c>
      <c r="Q606" s="32">
        <f>IF(MAIN_TABLE[[#This Row],[Supplier State]]&lt;&gt;MAIN_TABLE[[#This Row],[Destination State Name]],0,(MAIN_TABLE[[#This Row],[Taxable Value]]*MAIN_TABLE[[#This Row],[GST Rate]])/2)</f>
        <v>0</v>
      </c>
      <c r="R606" s="33">
        <f>SUM(MAIN_TABLE[[#This Row],[IGST]:[SGST]])</f>
        <v>17086.902000000002</v>
      </c>
      <c r="S60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06" s="32" t="str">
        <f>IFERROR(VLOOKUP(MAIN_TABLE[[#This Row],[GST Number]],Backend!L:M,2,),"")</f>
        <v>WM ENERGY AND LIGHTING PRIVATE LIMITED</v>
      </c>
    </row>
    <row r="607" spans="1:20" x14ac:dyDescent="0.3">
      <c r="A607" s="18" t="s">
        <v>8</v>
      </c>
      <c r="B607" s="1" t="s">
        <v>35</v>
      </c>
      <c r="C607" s="2">
        <v>1310</v>
      </c>
      <c r="D607" s="3">
        <v>44114</v>
      </c>
      <c r="E607" s="4" t="s">
        <v>10</v>
      </c>
      <c r="F607" s="1">
        <v>1565</v>
      </c>
      <c r="G607" s="5">
        <v>78.25</v>
      </c>
      <c r="H607" s="29">
        <f>VLOOKUP(MAIN_TABLE[[#This Row],[Product Code]],Prod_Master[[#All],[Product Code]:[PRICE]],4,)</f>
        <v>0.12</v>
      </c>
      <c r="I607" s="30">
        <f>VLOOKUP(MAIN_TABLE[[#This Row],[Product Code]],Prod_Master[[#All],[Product Code]:[PRICE]],5,)</f>
        <v>140</v>
      </c>
      <c r="J607" s="30">
        <f t="shared" si="11"/>
        <v>219100</v>
      </c>
      <c r="K607" s="30">
        <f>MAIN_TABLE[[#This Row],[Sales (Before Tax)]]-MAIN_TABLE[[#This Row],[Discount]]</f>
        <v>219021.75</v>
      </c>
      <c r="L607" s="31">
        <f>VLOOKUP(MAIN_TABLE[[#This Row],[Product Code]],Prod_Master[[#All],[Product Code]:[PRICE]],3,)</f>
        <v>5632</v>
      </c>
      <c r="M607" s="32" t="str">
        <f>VLOOKUP(MAIN_TABLE[[#This Row],[Product Code]],Prod_Master[[#All],[Product Code]:[PRICE]],2,)</f>
        <v>Shampoo</v>
      </c>
      <c r="N607" s="32" t="str">
        <f>IF(ISBLANK(MAIN_TABLE[[#This Row],[GST Number]]),"No GST Number Available",VLOOKUP(LEFT(MAIN_TABLE[[#This Row],[GST Number]],2)*1,Table1[],2,))</f>
        <v>GUJARAT</v>
      </c>
      <c r="O607" s="32">
        <f>IF(MAIN_TABLE[[#This Row],[Supplier State]]=MAIN_TABLE[[#This Row],[Destination State Name]],0,MAIN_TABLE[[#This Row],[Taxable Value]]*MAIN_TABLE[[#This Row],[GST Rate]])</f>
        <v>26282.61</v>
      </c>
      <c r="P607" s="32">
        <f>IF(MAIN_TABLE[[#This Row],[Supplier State]]&lt;&gt;MAIN_TABLE[[#This Row],[Destination State Name]],0,(MAIN_TABLE[[#This Row],[Taxable Value]]*MAIN_TABLE[[#This Row],[GST Rate]])/2)</f>
        <v>0</v>
      </c>
      <c r="Q607" s="32">
        <f>IF(MAIN_TABLE[[#This Row],[Supplier State]]&lt;&gt;MAIN_TABLE[[#This Row],[Destination State Name]],0,(MAIN_TABLE[[#This Row],[Taxable Value]]*MAIN_TABLE[[#This Row],[GST Rate]])/2)</f>
        <v>0</v>
      </c>
      <c r="R607" s="33">
        <f>SUM(MAIN_TABLE[[#This Row],[IGST]:[SGST]])</f>
        <v>26282.61</v>
      </c>
      <c r="S60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07" s="32" t="str">
        <f>IFERROR(VLOOKUP(MAIN_TABLE[[#This Row],[GST Number]],Backend!L:M,2,),"")</f>
        <v>Strong Like Wood and Iron Furniture</v>
      </c>
    </row>
    <row r="608" spans="1:20" x14ac:dyDescent="0.3">
      <c r="A608" s="18" t="s">
        <v>8</v>
      </c>
      <c r="B608" s="1" t="s">
        <v>14</v>
      </c>
      <c r="C608" s="2">
        <v>1310</v>
      </c>
      <c r="D608" s="3">
        <v>43831</v>
      </c>
      <c r="E608" s="4" t="s">
        <v>10</v>
      </c>
      <c r="F608" s="1">
        <v>1659</v>
      </c>
      <c r="G608" s="5">
        <v>82.95</v>
      </c>
      <c r="H608" s="29">
        <f>VLOOKUP(MAIN_TABLE[[#This Row],[Product Code]],Prod_Master[[#All],[Product Code]:[PRICE]],4,)</f>
        <v>0.12</v>
      </c>
      <c r="I608" s="30">
        <f>VLOOKUP(MAIN_TABLE[[#This Row],[Product Code]],Prod_Master[[#All],[Product Code]:[PRICE]],5,)</f>
        <v>140</v>
      </c>
      <c r="J608" s="30">
        <f t="shared" si="11"/>
        <v>232260</v>
      </c>
      <c r="K608" s="30">
        <f>MAIN_TABLE[[#This Row],[Sales (Before Tax)]]-MAIN_TABLE[[#This Row],[Discount]]</f>
        <v>232177.05</v>
      </c>
      <c r="L608" s="31">
        <f>VLOOKUP(MAIN_TABLE[[#This Row],[Product Code]],Prod_Master[[#All],[Product Code]:[PRICE]],3,)</f>
        <v>5632</v>
      </c>
      <c r="M608" s="32" t="str">
        <f>VLOOKUP(MAIN_TABLE[[#This Row],[Product Code]],Prod_Master[[#All],[Product Code]:[PRICE]],2,)</f>
        <v>Shampoo</v>
      </c>
      <c r="N608" s="32" t="str">
        <f>IF(ISBLANK(MAIN_TABLE[[#This Row],[GST Number]]),"No GST Number Available",VLOOKUP(LEFT(MAIN_TABLE[[#This Row],[GST Number]],2)*1,Table1[],2,))</f>
        <v>BIHAR</v>
      </c>
      <c r="O608" s="32">
        <f>IF(MAIN_TABLE[[#This Row],[Supplier State]]=MAIN_TABLE[[#This Row],[Destination State Name]],0,MAIN_TABLE[[#This Row],[Taxable Value]]*MAIN_TABLE[[#This Row],[GST Rate]])</f>
        <v>0</v>
      </c>
      <c r="P608" s="32">
        <f>IF(MAIN_TABLE[[#This Row],[Supplier State]]&lt;&gt;MAIN_TABLE[[#This Row],[Destination State Name]],0,(MAIN_TABLE[[#This Row],[Taxable Value]]*MAIN_TABLE[[#This Row],[GST Rate]])/2)</f>
        <v>13930.623</v>
      </c>
      <c r="Q608" s="32">
        <f>IF(MAIN_TABLE[[#This Row],[Supplier State]]&lt;&gt;MAIN_TABLE[[#This Row],[Destination State Name]],0,(MAIN_TABLE[[#This Row],[Taxable Value]]*MAIN_TABLE[[#This Row],[GST Rate]])/2)</f>
        <v>13930.623</v>
      </c>
      <c r="R608" s="33">
        <f>SUM(MAIN_TABLE[[#This Row],[IGST]:[SGST]])</f>
        <v>27861.245999999999</v>
      </c>
      <c r="S60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08" s="32" t="str">
        <f>IFERROR(VLOOKUP(MAIN_TABLE[[#This Row],[GST Number]],Backend!L:M,2,),"")</f>
        <v>PRABHA ELECTRONICS PVT. LTD.</v>
      </c>
    </row>
    <row r="609" spans="1:20" x14ac:dyDescent="0.3">
      <c r="A609" s="18" t="s">
        <v>8</v>
      </c>
      <c r="B609" s="1" t="s">
        <v>15</v>
      </c>
      <c r="C609" s="2">
        <v>1008</v>
      </c>
      <c r="D609" s="3">
        <v>43988</v>
      </c>
      <c r="E609" s="4" t="s">
        <v>10</v>
      </c>
      <c r="F609" s="1">
        <v>1190</v>
      </c>
      <c r="G609" s="5">
        <v>59.5</v>
      </c>
      <c r="H609" s="29">
        <f>VLOOKUP(MAIN_TABLE[[#This Row],[Product Code]],Prod_Master[[#All],[Product Code]:[PRICE]],4,)</f>
        <v>0.12</v>
      </c>
      <c r="I609" s="30">
        <f>VLOOKUP(MAIN_TABLE[[#This Row],[Product Code]],Prod_Master[[#All],[Product Code]:[PRICE]],5,)</f>
        <v>90</v>
      </c>
      <c r="J609" s="30">
        <f t="shared" si="11"/>
        <v>107100</v>
      </c>
      <c r="K609" s="30">
        <f>MAIN_TABLE[[#This Row],[Sales (Before Tax)]]-MAIN_TABLE[[#This Row],[Discount]]</f>
        <v>107040.5</v>
      </c>
      <c r="L609" s="31">
        <f>VLOOKUP(MAIN_TABLE[[#This Row],[Product Code]],Prod_Master[[#All],[Product Code]:[PRICE]],3,)</f>
        <v>4975</v>
      </c>
      <c r="M609" s="32" t="str">
        <f>VLOOKUP(MAIN_TABLE[[#This Row],[Product Code]],Prod_Master[[#All],[Product Code]:[PRICE]],2,)</f>
        <v>Soap</v>
      </c>
      <c r="N609" s="32" t="str">
        <f>IF(ISBLANK(MAIN_TABLE[[#This Row],[GST Number]]),"No GST Number Available",VLOOKUP(LEFT(MAIN_TABLE[[#This Row],[GST Number]],2)*1,Table1[],2,))</f>
        <v>CHATTISGARH</v>
      </c>
      <c r="O609" s="32">
        <f>IF(MAIN_TABLE[[#This Row],[Supplier State]]=MAIN_TABLE[[#This Row],[Destination State Name]],0,MAIN_TABLE[[#This Row],[Taxable Value]]*MAIN_TABLE[[#This Row],[GST Rate]])</f>
        <v>12844.859999999999</v>
      </c>
      <c r="P609" s="32">
        <f>IF(MAIN_TABLE[[#This Row],[Supplier State]]&lt;&gt;MAIN_TABLE[[#This Row],[Destination State Name]],0,(MAIN_TABLE[[#This Row],[Taxable Value]]*MAIN_TABLE[[#This Row],[GST Rate]])/2)</f>
        <v>0</v>
      </c>
      <c r="Q609" s="32">
        <f>IF(MAIN_TABLE[[#This Row],[Supplier State]]&lt;&gt;MAIN_TABLE[[#This Row],[Destination State Name]],0,(MAIN_TABLE[[#This Row],[Taxable Value]]*MAIN_TABLE[[#This Row],[GST Rate]])/2)</f>
        <v>0</v>
      </c>
      <c r="R609" s="33">
        <f>SUM(MAIN_TABLE[[#This Row],[IGST]:[SGST]])</f>
        <v>12844.859999999999</v>
      </c>
      <c r="S60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09" s="32" t="str">
        <f>IFERROR(VLOOKUP(MAIN_TABLE[[#This Row],[GST Number]],Backend!L:M,2,),"")</f>
        <v>CORRSONIC ENGG. &amp; NDT SERVICES</v>
      </c>
    </row>
    <row r="610" spans="1:20" x14ac:dyDescent="0.3">
      <c r="A610" s="18" t="s">
        <v>8</v>
      </c>
      <c r="B610" s="1" t="s">
        <v>240</v>
      </c>
      <c r="C610" s="2">
        <v>1004</v>
      </c>
      <c r="D610" s="3">
        <v>44114</v>
      </c>
      <c r="E610" s="4" t="s">
        <v>10</v>
      </c>
      <c r="F610" s="1">
        <v>410</v>
      </c>
      <c r="G610" s="5">
        <v>20.5</v>
      </c>
      <c r="H610" s="29">
        <f>VLOOKUP(MAIN_TABLE[[#This Row],[Product Code]],Prod_Master[[#All],[Product Code]:[PRICE]],4,)</f>
        <v>0.28000000000000003</v>
      </c>
      <c r="I610" s="30">
        <f>VLOOKUP(MAIN_TABLE[[#This Row],[Product Code]],Prod_Master[[#All],[Product Code]:[PRICE]],5,)</f>
        <v>80</v>
      </c>
      <c r="J610" s="30">
        <f t="shared" si="11"/>
        <v>32800</v>
      </c>
      <c r="K610" s="30">
        <f>MAIN_TABLE[[#This Row],[Sales (Before Tax)]]-MAIN_TABLE[[#This Row],[Discount]]</f>
        <v>32779.5</v>
      </c>
      <c r="L610" s="31">
        <f>VLOOKUP(MAIN_TABLE[[#This Row],[Product Code]],Prod_Master[[#All],[Product Code]:[PRICE]],3,)</f>
        <v>8462</v>
      </c>
      <c r="M610" s="32" t="str">
        <f>VLOOKUP(MAIN_TABLE[[#This Row],[Product Code]],Prod_Master[[#All],[Product Code]:[PRICE]],2,)</f>
        <v>Beverage</v>
      </c>
      <c r="N610" s="32" t="str">
        <f>IF(ISBLANK(MAIN_TABLE[[#This Row],[GST Number]]),"No GST Number Available",VLOOKUP(LEFT(MAIN_TABLE[[#This Row],[GST Number]],2)*1,Table1[],2,))</f>
        <v>DADRA AND NAGAR HAVELI AND DAMAN AND DIU (NEWLY MERGED UT)</v>
      </c>
      <c r="O610" s="32">
        <f>IF(MAIN_TABLE[[#This Row],[Supplier State]]=MAIN_TABLE[[#This Row],[Destination State Name]],0,MAIN_TABLE[[#This Row],[Taxable Value]]*MAIN_TABLE[[#This Row],[GST Rate]])</f>
        <v>9178.26</v>
      </c>
      <c r="P610" s="32">
        <f>IF(MAIN_TABLE[[#This Row],[Supplier State]]&lt;&gt;MAIN_TABLE[[#This Row],[Destination State Name]],0,(MAIN_TABLE[[#This Row],[Taxable Value]]*MAIN_TABLE[[#This Row],[GST Rate]])/2)</f>
        <v>0</v>
      </c>
      <c r="Q610" s="32">
        <f>IF(MAIN_TABLE[[#This Row],[Supplier State]]&lt;&gt;MAIN_TABLE[[#This Row],[Destination State Name]],0,(MAIN_TABLE[[#This Row],[Taxable Value]]*MAIN_TABLE[[#This Row],[GST Rate]])/2)</f>
        <v>0</v>
      </c>
      <c r="R610" s="33">
        <f>SUM(MAIN_TABLE[[#This Row],[IGST]:[SGST]])</f>
        <v>9178.26</v>
      </c>
      <c r="S61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10" s="32" t="str">
        <f>IFERROR(VLOOKUP(MAIN_TABLE[[#This Row],[GST Number]],Backend!L:M,2,),"")</f>
        <v>RELIANCE RETAIL LIMITED</v>
      </c>
    </row>
    <row r="611" spans="1:20" x14ac:dyDescent="0.3">
      <c r="A611" s="18" t="s">
        <v>8</v>
      </c>
      <c r="B611" s="1" t="s">
        <v>16</v>
      </c>
      <c r="C611" s="2">
        <v>1001</v>
      </c>
      <c r="D611" s="3">
        <v>44177</v>
      </c>
      <c r="E611" s="4" t="s">
        <v>10</v>
      </c>
      <c r="F611" s="1">
        <v>1770</v>
      </c>
      <c r="G611" s="5">
        <v>88.5</v>
      </c>
      <c r="H611" s="29">
        <f>VLOOKUP(MAIN_TABLE[[#This Row],[Product Code]],Prod_Master[[#All],[Product Code]:[PRICE]],4,)</f>
        <v>0.12</v>
      </c>
      <c r="I611" s="30">
        <f>VLOOKUP(MAIN_TABLE[[#This Row],[Product Code]],Prod_Master[[#All],[Product Code]:[PRICE]],5,)</f>
        <v>45</v>
      </c>
      <c r="J611" s="30">
        <f t="shared" si="11"/>
        <v>79650</v>
      </c>
      <c r="K611" s="30">
        <f>MAIN_TABLE[[#This Row],[Sales (Before Tax)]]-MAIN_TABLE[[#This Row],[Discount]]</f>
        <v>79561.5</v>
      </c>
      <c r="L611" s="31">
        <f>VLOOKUP(MAIN_TABLE[[#This Row],[Product Code]],Prod_Master[[#All],[Product Code]:[PRICE]],3,)</f>
        <v>5542</v>
      </c>
      <c r="M611" s="32" t="str">
        <f>VLOOKUP(MAIN_TABLE[[#This Row],[Product Code]],Prod_Master[[#All],[Product Code]:[PRICE]],2,)</f>
        <v>Oil</v>
      </c>
      <c r="N611" s="32" t="str">
        <f>IF(ISBLANK(MAIN_TABLE[[#This Row],[GST Number]]),"No GST Number Available",VLOOKUP(LEFT(MAIN_TABLE[[#This Row],[GST Number]],2)*1,Table1[],2,))</f>
        <v>MADHYA PRADESH</v>
      </c>
      <c r="O611" s="32">
        <f>IF(MAIN_TABLE[[#This Row],[Supplier State]]=MAIN_TABLE[[#This Row],[Destination State Name]],0,MAIN_TABLE[[#This Row],[Taxable Value]]*MAIN_TABLE[[#This Row],[GST Rate]])</f>
        <v>9547.3799999999992</v>
      </c>
      <c r="P611" s="32">
        <f>IF(MAIN_TABLE[[#This Row],[Supplier State]]&lt;&gt;MAIN_TABLE[[#This Row],[Destination State Name]],0,(MAIN_TABLE[[#This Row],[Taxable Value]]*MAIN_TABLE[[#This Row],[GST Rate]])/2)</f>
        <v>0</v>
      </c>
      <c r="Q611" s="32">
        <f>IF(MAIN_TABLE[[#This Row],[Supplier State]]&lt;&gt;MAIN_TABLE[[#This Row],[Destination State Name]],0,(MAIN_TABLE[[#This Row],[Taxable Value]]*MAIN_TABLE[[#This Row],[GST Rate]])/2)</f>
        <v>0</v>
      </c>
      <c r="R611" s="33">
        <f>SUM(MAIN_TABLE[[#This Row],[IGST]:[SGST]])</f>
        <v>9547.3799999999992</v>
      </c>
      <c r="S61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11" s="32" t="str">
        <f>IFERROR(VLOOKUP(MAIN_TABLE[[#This Row],[GST Number]],Backend!L:M,2,),"")</f>
        <v>PROFESSIONAL TRADERS</v>
      </c>
    </row>
    <row r="612" spans="1:20" x14ac:dyDescent="0.3">
      <c r="A612" s="18" t="s">
        <v>8</v>
      </c>
      <c r="B612" s="1" t="s">
        <v>17</v>
      </c>
      <c r="C612" s="2">
        <v>1004</v>
      </c>
      <c r="D612" s="3">
        <v>43925</v>
      </c>
      <c r="E612" s="4" t="s">
        <v>10</v>
      </c>
      <c r="F612" s="1">
        <v>2579</v>
      </c>
      <c r="G612" s="5">
        <v>128.95000000000002</v>
      </c>
      <c r="H612" s="29">
        <f>VLOOKUP(MAIN_TABLE[[#This Row],[Product Code]],Prod_Master[[#All],[Product Code]:[PRICE]],4,)</f>
        <v>0.28000000000000003</v>
      </c>
      <c r="I612" s="30">
        <f>VLOOKUP(MAIN_TABLE[[#This Row],[Product Code]],Prod_Master[[#All],[Product Code]:[PRICE]],5,)</f>
        <v>80</v>
      </c>
      <c r="J612" s="30">
        <f t="shared" si="11"/>
        <v>206320</v>
      </c>
      <c r="K612" s="30">
        <f>MAIN_TABLE[[#This Row],[Sales (Before Tax)]]-MAIN_TABLE[[#This Row],[Discount]]</f>
        <v>206191.05</v>
      </c>
      <c r="L612" s="31">
        <f>VLOOKUP(MAIN_TABLE[[#This Row],[Product Code]],Prod_Master[[#All],[Product Code]:[PRICE]],3,)</f>
        <v>8462</v>
      </c>
      <c r="M612" s="32" t="str">
        <f>VLOOKUP(MAIN_TABLE[[#This Row],[Product Code]],Prod_Master[[#All],[Product Code]:[PRICE]],2,)</f>
        <v>Beverage</v>
      </c>
      <c r="N612" s="32" t="str">
        <f>IF(ISBLANK(MAIN_TABLE[[#This Row],[GST Number]]),"No GST Number Available",VLOOKUP(LEFT(MAIN_TABLE[[#This Row],[GST Number]],2)*1,Table1[],2,))</f>
        <v>ODISHA</v>
      </c>
      <c r="O612" s="32">
        <f>IF(MAIN_TABLE[[#This Row],[Supplier State]]=MAIN_TABLE[[#This Row],[Destination State Name]],0,MAIN_TABLE[[#This Row],[Taxable Value]]*MAIN_TABLE[[#This Row],[GST Rate]])</f>
        <v>57733.493999999999</v>
      </c>
      <c r="P612" s="32">
        <f>IF(MAIN_TABLE[[#This Row],[Supplier State]]&lt;&gt;MAIN_TABLE[[#This Row],[Destination State Name]],0,(MAIN_TABLE[[#This Row],[Taxable Value]]*MAIN_TABLE[[#This Row],[GST Rate]])/2)</f>
        <v>0</v>
      </c>
      <c r="Q612" s="32">
        <f>IF(MAIN_TABLE[[#This Row],[Supplier State]]&lt;&gt;MAIN_TABLE[[#This Row],[Destination State Name]],0,(MAIN_TABLE[[#This Row],[Taxable Value]]*MAIN_TABLE[[#This Row],[GST Rate]])/2)</f>
        <v>0</v>
      </c>
      <c r="R612" s="33">
        <f>SUM(MAIN_TABLE[[#This Row],[IGST]:[SGST]])</f>
        <v>57733.493999999999</v>
      </c>
      <c r="S61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12" s="32" t="str">
        <f>IFERROR(VLOOKUP(MAIN_TABLE[[#This Row],[GST Number]],Backend!L:M,2,),"")</f>
        <v>N.M.ENTERPRISES</v>
      </c>
    </row>
    <row r="613" spans="1:20" x14ac:dyDescent="0.3">
      <c r="A613" s="18" t="s">
        <v>8</v>
      </c>
      <c r="B613" s="1" t="s">
        <v>18</v>
      </c>
      <c r="C613" s="2">
        <v>1004</v>
      </c>
      <c r="D613" s="3">
        <v>43956</v>
      </c>
      <c r="E613" s="4" t="s">
        <v>10</v>
      </c>
      <c r="F613" s="1">
        <v>1743</v>
      </c>
      <c r="G613" s="5">
        <v>87.15</v>
      </c>
      <c r="H613" s="29">
        <f>VLOOKUP(MAIN_TABLE[[#This Row],[Product Code]],Prod_Master[[#All],[Product Code]:[PRICE]],4,)</f>
        <v>0.28000000000000003</v>
      </c>
      <c r="I613" s="30">
        <f>VLOOKUP(MAIN_TABLE[[#This Row],[Product Code]],Prod_Master[[#All],[Product Code]:[PRICE]],5,)</f>
        <v>80</v>
      </c>
      <c r="J613" s="30">
        <f t="shared" si="11"/>
        <v>139440</v>
      </c>
      <c r="K613" s="30">
        <f>MAIN_TABLE[[#This Row],[Sales (Before Tax)]]-MAIN_TABLE[[#This Row],[Discount]]</f>
        <v>139352.85</v>
      </c>
      <c r="L613" s="31">
        <f>VLOOKUP(MAIN_TABLE[[#This Row],[Product Code]],Prod_Master[[#All],[Product Code]:[PRICE]],3,)</f>
        <v>8462</v>
      </c>
      <c r="M613" s="32" t="str">
        <f>VLOOKUP(MAIN_TABLE[[#This Row],[Product Code]],Prod_Master[[#All],[Product Code]:[PRICE]],2,)</f>
        <v>Beverage</v>
      </c>
      <c r="N613" s="32" t="str">
        <f>IF(ISBLANK(MAIN_TABLE[[#This Row],[GST Number]]),"No GST Number Available",VLOOKUP(LEFT(MAIN_TABLE[[#This Row],[GST Number]],2)*1,Table1[],2,))</f>
        <v>BIHAR</v>
      </c>
      <c r="O613" s="32">
        <f>IF(MAIN_TABLE[[#This Row],[Supplier State]]=MAIN_TABLE[[#This Row],[Destination State Name]],0,MAIN_TABLE[[#This Row],[Taxable Value]]*MAIN_TABLE[[#This Row],[GST Rate]])</f>
        <v>0</v>
      </c>
      <c r="P613" s="32">
        <f>IF(MAIN_TABLE[[#This Row],[Supplier State]]&lt;&gt;MAIN_TABLE[[#This Row],[Destination State Name]],0,(MAIN_TABLE[[#This Row],[Taxable Value]]*MAIN_TABLE[[#This Row],[GST Rate]])/2)</f>
        <v>19509.399000000001</v>
      </c>
      <c r="Q613" s="32">
        <f>IF(MAIN_TABLE[[#This Row],[Supplier State]]&lt;&gt;MAIN_TABLE[[#This Row],[Destination State Name]],0,(MAIN_TABLE[[#This Row],[Taxable Value]]*MAIN_TABLE[[#This Row],[GST Rate]])/2)</f>
        <v>19509.399000000001</v>
      </c>
      <c r="R613" s="33">
        <f>SUM(MAIN_TABLE[[#This Row],[IGST]:[SGST]])</f>
        <v>39018.798000000003</v>
      </c>
      <c r="S61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13" s="32" t="str">
        <f>IFERROR(VLOOKUP(MAIN_TABLE[[#This Row],[GST Number]],Backend!L:M,2,),"")</f>
        <v>UNITY CYLINDERS &amp; EQUIPMENTS PRIVATE LIMITED</v>
      </c>
    </row>
    <row r="614" spans="1:20" x14ac:dyDescent="0.3">
      <c r="A614" s="18" t="s">
        <v>8</v>
      </c>
      <c r="B614" s="1" t="s">
        <v>19</v>
      </c>
      <c r="C614" s="2">
        <v>1001</v>
      </c>
      <c r="D614" s="3">
        <v>44114</v>
      </c>
      <c r="E614" s="4" t="s">
        <v>10</v>
      </c>
      <c r="F614" s="1">
        <v>2996</v>
      </c>
      <c r="G614" s="5">
        <v>149.80000000000001</v>
      </c>
      <c r="H614" s="29">
        <f>VLOOKUP(MAIN_TABLE[[#This Row],[Product Code]],Prod_Master[[#All],[Product Code]:[PRICE]],4,)</f>
        <v>0.12</v>
      </c>
      <c r="I614" s="30">
        <f>VLOOKUP(MAIN_TABLE[[#This Row],[Product Code]],Prod_Master[[#All],[Product Code]:[PRICE]],5,)</f>
        <v>45</v>
      </c>
      <c r="J614" s="30">
        <f t="shared" si="11"/>
        <v>134820</v>
      </c>
      <c r="K614" s="30">
        <f>MAIN_TABLE[[#This Row],[Sales (Before Tax)]]-MAIN_TABLE[[#This Row],[Discount]]</f>
        <v>134670.20000000001</v>
      </c>
      <c r="L614" s="31">
        <f>VLOOKUP(MAIN_TABLE[[#This Row],[Product Code]],Prod_Master[[#All],[Product Code]:[PRICE]],3,)</f>
        <v>5542</v>
      </c>
      <c r="M614" s="32" t="str">
        <f>VLOOKUP(MAIN_TABLE[[#This Row],[Product Code]],Prod_Master[[#All],[Product Code]:[PRICE]],2,)</f>
        <v>Oil</v>
      </c>
      <c r="N614" s="32" t="str">
        <f>IF(ISBLANK(MAIN_TABLE[[#This Row],[GST Number]]),"No GST Number Available",VLOOKUP(LEFT(MAIN_TABLE[[#This Row],[GST Number]],2)*1,Table1[],2,))</f>
        <v>ANDHRA PRADESH(BEFORE DIVISION)</v>
      </c>
      <c r="O614" s="32">
        <f>IF(MAIN_TABLE[[#This Row],[Supplier State]]=MAIN_TABLE[[#This Row],[Destination State Name]],0,MAIN_TABLE[[#This Row],[Taxable Value]]*MAIN_TABLE[[#This Row],[GST Rate]])</f>
        <v>16160.424000000001</v>
      </c>
      <c r="P614" s="32">
        <f>IF(MAIN_TABLE[[#This Row],[Supplier State]]&lt;&gt;MAIN_TABLE[[#This Row],[Destination State Name]],0,(MAIN_TABLE[[#This Row],[Taxable Value]]*MAIN_TABLE[[#This Row],[GST Rate]])/2)</f>
        <v>0</v>
      </c>
      <c r="Q614" s="32">
        <f>IF(MAIN_TABLE[[#This Row],[Supplier State]]&lt;&gt;MAIN_TABLE[[#This Row],[Destination State Name]],0,(MAIN_TABLE[[#This Row],[Taxable Value]]*MAIN_TABLE[[#This Row],[GST Rate]])/2)</f>
        <v>0</v>
      </c>
      <c r="R614" s="33">
        <f>SUM(MAIN_TABLE[[#This Row],[IGST]:[SGST]])</f>
        <v>16160.424000000001</v>
      </c>
      <c r="S61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14" s="32" t="str">
        <f>IFERROR(VLOOKUP(MAIN_TABLE[[#This Row],[GST Number]],Backend!L:M,2,),"")</f>
        <v>M/S AKASH INFOTECH</v>
      </c>
    </row>
    <row r="615" spans="1:20" x14ac:dyDescent="0.3">
      <c r="A615" s="18" t="s">
        <v>8</v>
      </c>
      <c r="B615" s="1" t="s">
        <v>23</v>
      </c>
      <c r="C615" s="2">
        <v>1001</v>
      </c>
      <c r="D615" s="3">
        <v>44177</v>
      </c>
      <c r="E615" s="4" t="s">
        <v>10</v>
      </c>
      <c r="F615" s="1">
        <v>280</v>
      </c>
      <c r="G615" s="5">
        <v>14</v>
      </c>
      <c r="H615" s="29">
        <f>VLOOKUP(MAIN_TABLE[[#This Row],[Product Code]],Prod_Master[[#All],[Product Code]:[PRICE]],4,)</f>
        <v>0.12</v>
      </c>
      <c r="I615" s="30">
        <f>VLOOKUP(MAIN_TABLE[[#This Row],[Product Code]],Prod_Master[[#All],[Product Code]:[PRICE]],5,)</f>
        <v>45</v>
      </c>
      <c r="J615" s="30">
        <f t="shared" si="11"/>
        <v>12600</v>
      </c>
      <c r="K615" s="30">
        <f>MAIN_TABLE[[#This Row],[Sales (Before Tax)]]-MAIN_TABLE[[#This Row],[Discount]]</f>
        <v>12586</v>
      </c>
      <c r="L615" s="31">
        <f>VLOOKUP(MAIN_TABLE[[#This Row],[Product Code]],Prod_Master[[#All],[Product Code]:[PRICE]],3,)</f>
        <v>5542</v>
      </c>
      <c r="M615" s="32" t="str">
        <f>VLOOKUP(MAIN_TABLE[[#This Row],[Product Code]],Prod_Master[[#All],[Product Code]:[PRICE]],2,)</f>
        <v>Oil</v>
      </c>
      <c r="N615" s="32" t="str">
        <f>IF(ISBLANK(MAIN_TABLE[[#This Row],[GST Number]]),"No GST Number Available",VLOOKUP(LEFT(MAIN_TABLE[[#This Row],[GST Number]],2)*1,Table1[],2,))</f>
        <v>CHATTISGARH</v>
      </c>
      <c r="O615" s="32">
        <f>IF(MAIN_TABLE[[#This Row],[Supplier State]]=MAIN_TABLE[[#This Row],[Destination State Name]],0,MAIN_TABLE[[#This Row],[Taxable Value]]*MAIN_TABLE[[#This Row],[GST Rate]])</f>
        <v>1510.32</v>
      </c>
      <c r="P615" s="32">
        <f>IF(MAIN_TABLE[[#This Row],[Supplier State]]&lt;&gt;MAIN_TABLE[[#This Row],[Destination State Name]],0,(MAIN_TABLE[[#This Row],[Taxable Value]]*MAIN_TABLE[[#This Row],[GST Rate]])/2)</f>
        <v>0</v>
      </c>
      <c r="Q615" s="32">
        <f>IF(MAIN_TABLE[[#This Row],[Supplier State]]&lt;&gt;MAIN_TABLE[[#This Row],[Destination State Name]],0,(MAIN_TABLE[[#This Row],[Taxable Value]]*MAIN_TABLE[[#This Row],[GST Rate]])/2)</f>
        <v>0</v>
      </c>
      <c r="R615" s="33">
        <f>SUM(MAIN_TABLE[[#This Row],[IGST]:[SGST]])</f>
        <v>1510.32</v>
      </c>
      <c r="S61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15" s="32" t="str">
        <f>IFERROR(VLOOKUP(MAIN_TABLE[[#This Row],[GST Number]],Backend!L:M,2,),"")</f>
        <v>M/s NG Trading Co.</v>
      </c>
    </row>
    <row r="616" spans="1:20" x14ac:dyDescent="0.3">
      <c r="A616" s="18" t="s">
        <v>8</v>
      </c>
      <c r="B616" s="1" t="s">
        <v>24</v>
      </c>
      <c r="C616" s="2">
        <v>1001</v>
      </c>
      <c r="D616" s="3">
        <v>43863</v>
      </c>
      <c r="E616" s="4" t="s">
        <v>10</v>
      </c>
      <c r="F616" s="1">
        <v>293</v>
      </c>
      <c r="G616" s="5">
        <v>14.65</v>
      </c>
      <c r="H616" s="29">
        <f>VLOOKUP(MAIN_TABLE[[#This Row],[Product Code]],Prod_Master[[#All],[Product Code]:[PRICE]],4,)</f>
        <v>0.12</v>
      </c>
      <c r="I616" s="30">
        <f>VLOOKUP(MAIN_TABLE[[#This Row],[Product Code]],Prod_Master[[#All],[Product Code]:[PRICE]],5,)</f>
        <v>45</v>
      </c>
      <c r="J616" s="30">
        <f t="shared" si="11"/>
        <v>13185</v>
      </c>
      <c r="K616" s="30">
        <f>MAIN_TABLE[[#This Row],[Sales (Before Tax)]]-MAIN_TABLE[[#This Row],[Discount]]</f>
        <v>13170.35</v>
      </c>
      <c r="L616" s="31">
        <f>VLOOKUP(MAIN_TABLE[[#This Row],[Product Code]],Prod_Master[[#All],[Product Code]:[PRICE]],3,)</f>
        <v>5542</v>
      </c>
      <c r="M616" s="32" t="str">
        <f>VLOOKUP(MAIN_TABLE[[#This Row],[Product Code]],Prod_Master[[#All],[Product Code]:[PRICE]],2,)</f>
        <v>Oil</v>
      </c>
      <c r="N616" s="32" t="str">
        <f>IF(ISBLANK(MAIN_TABLE[[#This Row],[GST Number]]),"No GST Number Available",VLOOKUP(LEFT(MAIN_TABLE[[#This Row],[GST Number]],2)*1,Table1[],2,))</f>
        <v>BIHAR</v>
      </c>
      <c r="O616" s="32">
        <f>IF(MAIN_TABLE[[#This Row],[Supplier State]]=MAIN_TABLE[[#This Row],[Destination State Name]],0,MAIN_TABLE[[#This Row],[Taxable Value]]*MAIN_TABLE[[#This Row],[GST Rate]])</f>
        <v>0</v>
      </c>
      <c r="P616" s="32">
        <f>IF(MAIN_TABLE[[#This Row],[Supplier State]]&lt;&gt;MAIN_TABLE[[#This Row],[Destination State Name]],0,(MAIN_TABLE[[#This Row],[Taxable Value]]*MAIN_TABLE[[#This Row],[GST Rate]])/2)</f>
        <v>790.221</v>
      </c>
      <c r="Q616" s="32">
        <f>IF(MAIN_TABLE[[#This Row],[Supplier State]]&lt;&gt;MAIN_TABLE[[#This Row],[Destination State Name]],0,(MAIN_TABLE[[#This Row],[Taxable Value]]*MAIN_TABLE[[#This Row],[GST Rate]])/2)</f>
        <v>790.221</v>
      </c>
      <c r="R616" s="33">
        <f>SUM(MAIN_TABLE[[#This Row],[IGST]:[SGST]])</f>
        <v>1580.442</v>
      </c>
      <c r="S61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16" s="32" t="str">
        <f>IFERROR(VLOOKUP(MAIN_TABLE[[#This Row],[GST Number]],Backend!L:M,2,),"")</f>
        <v>N.K. HANDICRAFTS  PVT LTD</v>
      </c>
    </row>
    <row r="617" spans="1:20" x14ac:dyDescent="0.3">
      <c r="A617" s="18" t="s">
        <v>8</v>
      </c>
      <c r="B617" s="1" t="s">
        <v>25</v>
      </c>
      <c r="C617" s="2">
        <v>1210</v>
      </c>
      <c r="D617" s="3">
        <v>44114</v>
      </c>
      <c r="E617" s="4" t="s">
        <v>10</v>
      </c>
      <c r="F617" s="1">
        <v>2996</v>
      </c>
      <c r="G617" s="5">
        <v>149.80000000000001</v>
      </c>
      <c r="H617" s="29">
        <f>VLOOKUP(MAIN_TABLE[[#This Row],[Product Code]],Prod_Master[[#All],[Product Code]:[PRICE]],4,)</f>
        <v>0.12</v>
      </c>
      <c r="I617" s="30">
        <f>VLOOKUP(MAIN_TABLE[[#This Row],[Product Code]],Prod_Master[[#All],[Product Code]:[PRICE]],5,)</f>
        <v>120</v>
      </c>
      <c r="J617" s="30">
        <f t="shared" si="11"/>
        <v>359520</v>
      </c>
      <c r="K617" s="30">
        <f>MAIN_TABLE[[#This Row],[Sales (Before Tax)]]-MAIN_TABLE[[#This Row],[Discount]]</f>
        <v>359370.2</v>
      </c>
      <c r="L617" s="31">
        <f>VLOOKUP(MAIN_TABLE[[#This Row],[Product Code]],Prod_Master[[#All],[Product Code]:[PRICE]],3,)</f>
        <v>5524</v>
      </c>
      <c r="M617" s="32" t="str">
        <f>VLOOKUP(MAIN_TABLE[[#This Row],[Product Code]],Prod_Master[[#All],[Product Code]:[PRICE]],2,)</f>
        <v>Juice</v>
      </c>
      <c r="N617" s="32" t="str">
        <f>IF(ISBLANK(MAIN_TABLE[[#This Row],[GST Number]]),"No GST Number Available",VLOOKUP(LEFT(MAIN_TABLE[[#This Row],[GST Number]],2)*1,Table1[],2,))</f>
        <v>MADHYA PRADESH</v>
      </c>
      <c r="O617" s="32">
        <f>IF(MAIN_TABLE[[#This Row],[Supplier State]]=MAIN_TABLE[[#This Row],[Destination State Name]],0,MAIN_TABLE[[#This Row],[Taxable Value]]*MAIN_TABLE[[#This Row],[GST Rate]])</f>
        <v>43124.423999999999</v>
      </c>
      <c r="P617" s="32">
        <f>IF(MAIN_TABLE[[#This Row],[Supplier State]]&lt;&gt;MAIN_TABLE[[#This Row],[Destination State Name]],0,(MAIN_TABLE[[#This Row],[Taxable Value]]*MAIN_TABLE[[#This Row],[GST Rate]])/2)</f>
        <v>0</v>
      </c>
      <c r="Q617" s="32">
        <f>IF(MAIN_TABLE[[#This Row],[Supplier State]]&lt;&gt;MAIN_TABLE[[#This Row],[Destination State Name]],0,(MAIN_TABLE[[#This Row],[Taxable Value]]*MAIN_TABLE[[#This Row],[GST Rate]])/2)</f>
        <v>0</v>
      </c>
      <c r="R617" s="33">
        <f>SUM(MAIN_TABLE[[#This Row],[IGST]:[SGST]])</f>
        <v>43124.423999999999</v>
      </c>
      <c r="S61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17" s="32" t="str">
        <f>IFERROR(VLOOKUP(MAIN_TABLE[[#This Row],[GST Number]],Backend!L:M,2,),"")</f>
        <v>PRITI INTERNATIONAL LIMITED</v>
      </c>
    </row>
    <row r="618" spans="1:20" x14ac:dyDescent="0.3">
      <c r="A618" s="18" t="s">
        <v>8</v>
      </c>
      <c r="B618" s="1" t="s">
        <v>26</v>
      </c>
      <c r="C618" s="2">
        <v>1210</v>
      </c>
      <c r="D618" s="3">
        <v>43863</v>
      </c>
      <c r="E618" s="4" t="s">
        <v>10</v>
      </c>
      <c r="F618" s="1">
        <v>278</v>
      </c>
      <c r="G618" s="5">
        <v>13.9</v>
      </c>
      <c r="H618" s="29">
        <f>VLOOKUP(MAIN_TABLE[[#This Row],[Product Code]],Prod_Master[[#All],[Product Code]:[PRICE]],4,)</f>
        <v>0.12</v>
      </c>
      <c r="I618" s="30">
        <f>VLOOKUP(MAIN_TABLE[[#This Row],[Product Code]],Prod_Master[[#All],[Product Code]:[PRICE]],5,)</f>
        <v>120</v>
      </c>
      <c r="J618" s="30">
        <f t="shared" si="11"/>
        <v>33360</v>
      </c>
      <c r="K618" s="30">
        <f>MAIN_TABLE[[#This Row],[Sales (Before Tax)]]-MAIN_TABLE[[#This Row],[Discount]]</f>
        <v>33346.1</v>
      </c>
      <c r="L618" s="31">
        <f>VLOOKUP(MAIN_TABLE[[#This Row],[Product Code]],Prod_Master[[#All],[Product Code]:[PRICE]],3,)</f>
        <v>5524</v>
      </c>
      <c r="M618" s="32" t="str">
        <f>VLOOKUP(MAIN_TABLE[[#This Row],[Product Code]],Prod_Master[[#All],[Product Code]:[PRICE]],2,)</f>
        <v>Juice</v>
      </c>
      <c r="N618" s="32" t="str">
        <f>IF(ISBLANK(MAIN_TABLE[[#This Row],[GST Number]]),"No GST Number Available",VLOOKUP(LEFT(MAIN_TABLE[[#This Row],[GST Number]],2)*1,Table1[],2,))</f>
        <v>SIKKIM</v>
      </c>
      <c r="O618" s="32">
        <f>IF(MAIN_TABLE[[#This Row],[Supplier State]]=MAIN_TABLE[[#This Row],[Destination State Name]],0,MAIN_TABLE[[#This Row],[Taxable Value]]*MAIN_TABLE[[#This Row],[GST Rate]])</f>
        <v>4001.5319999999997</v>
      </c>
      <c r="P618" s="32">
        <f>IF(MAIN_TABLE[[#This Row],[Supplier State]]&lt;&gt;MAIN_TABLE[[#This Row],[Destination State Name]],0,(MAIN_TABLE[[#This Row],[Taxable Value]]*MAIN_TABLE[[#This Row],[GST Rate]])/2)</f>
        <v>0</v>
      </c>
      <c r="Q618" s="32">
        <f>IF(MAIN_TABLE[[#This Row],[Supplier State]]&lt;&gt;MAIN_TABLE[[#This Row],[Destination State Name]],0,(MAIN_TABLE[[#This Row],[Taxable Value]]*MAIN_TABLE[[#This Row],[GST Rate]])/2)</f>
        <v>0</v>
      </c>
      <c r="R618" s="33">
        <f>SUM(MAIN_TABLE[[#This Row],[IGST]:[SGST]])</f>
        <v>4001.5319999999997</v>
      </c>
      <c r="S61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18" s="32" t="str">
        <f>IFERROR(VLOOKUP(MAIN_TABLE[[#This Row],[GST Number]],Backend!L:M,2,),"")</f>
        <v>BATHLA TELETECH PRIVATE LIMITED</v>
      </c>
    </row>
    <row r="619" spans="1:20" x14ac:dyDescent="0.3">
      <c r="A619" s="18" t="s">
        <v>8</v>
      </c>
      <c r="B619" s="1" t="s">
        <v>27</v>
      </c>
      <c r="C619" s="2">
        <v>1310</v>
      </c>
      <c r="D619" s="3">
        <v>43893</v>
      </c>
      <c r="E619" s="4" t="s">
        <v>10</v>
      </c>
      <c r="F619" s="1">
        <v>2428</v>
      </c>
      <c r="G619" s="5">
        <v>121.4</v>
      </c>
      <c r="H619" s="29">
        <f>VLOOKUP(MAIN_TABLE[[#This Row],[Product Code]],Prod_Master[[#All],[Product Code]:[PRICE]],4,)</f>
        <v>0.12</v>
      </c>
      <c r="I619" s="30">
        <f>VLOOKUP(MAIN_TABLE[[#This Row],[Product Code]],Prod_Master[[#All],[Product Code]:[PRICE]],5,)</f>
        <v>140</v>
      </c>
      <c r="J619" s="30">
        <f t="shared" si="11"/>
        <v>339920</v>
      </c>
      <c r="K619" s="30">
        <f>MAIN_TABLE[[#This Row],[Sales (Before Tax)]]-MAIN_TABLE[[#This Row],[Discount]]</f>
        <v>339798.6</v>
      </c>
      <c r="L619" s="31">
        <f>VLOOKUP(MAIN_TABLE[[#This Row],[Product Code]],Prod_Master[[#All],[Product Code]:[PRICE]],3,)</f>
        <v>5632</v>
      </c>
      <c r="M619" s="32" t="str">
        <f>VLOOKUP(MAIN_TABLE[[#This Row],[Product Code]],Prod_Master[[#All],[Product Code]:[PRICE]],2,)</f>
        <v>Shampoo</v>
      </c>
      <c r="N619" s="32" t="str">
        <f>IF(ISBLANK(MAIN_TABLE[[#This Row],[GST Number]]),"No GST Number Available",VLOOKUP(LEFT(MAIN_TABLE[[#This Row],[GST Number]],2)*1,Table1[],2,))</f>
        <v>WEST BENGAL</v>
      </c>
      <c r="O619" s="32">
        <f>IF(MAIN_TABLE[[#This Row],[Supplier State]]=MAIN_TABLE[[#This Row],[Destination State Name]],0,MAIN_TABLE[[#This Row],[Taxable Value]]*MAIN_TABLE[[#This Row],[GST Rate]])</f>
        <v>40775.831999999995</v>
      </c>
      <c r="P619" s="32">
        <f>IF(MAIN_TABLE[[#This Row],[Supplier State]]&lt;&gt;MAIN_TABLE[[#This Row],[Destination State Name]],0,(MAIN_TABLE[[#This Row],[Taxable Value]]*MAIN_TABLE[[#This Row],[GST Rate]])/2)</f>
        <v>0</v>
      </c>
      <c r="Q619" s="32">
        <f>IF(MAIN_TABLE[[#This Row],[Supplier State]]&lt;&gt;MAIN_TABLE[[#This Row],[Destination State Name]],0,(MAIN_TABLE[[#This Row],[Taxable Value]]*MAIN_TABLE[[#This Row],[GST Rate]])/2)</f>
        <v>0</v>
      </c>
      <c r="R619" s="33">
        <f>SUM(MAIN_TABLE[[#This Row],[IGST]:[SGST]])</f>
        <v>40775.831999999995</v>
      </c>
      <c r="S61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19" s="32" t="str">
        <f>IFERROR(VLOOKUP(MAIN_TABLE[[#This Row],[GST Number]],Backend!L:M,2,),"")</f>
        <v>Croma</v>
      </c>
    </row>
    <row r="620" spans="1:20" x14ac:dyDescent="0.3">
      <c r="A620" s="18" t="s">
        <v>8</v>
      </c>
      <c r="B620" s="1" t="s">
        <v>28</v>
      </c>
      <c r="C620" s="2">
        <v>1001</v>
      </c>
      <c r="D620" s="3">
        <v>44083</v>
      </c>
      <c r="E620" s="4" t="s">
        <v>10</v>
      </c>
      <c r="F620" s="1">
        <v>1767</v>
      </c>
      <c r="G620" s="5">
        <v>88.350000000000009</v>
      </c>
      <c r="H620" s="29">
        <f>VLOOKUP(MAIN_TABLE[[#This Row],[Product Code]],Prod_Master[[#All],[Product Code]:[PRICE]],4,)</f>
        <v>0.12</v>
      </c>
      <c r="I620" s="30">
        <f>VLOOKUP(MAIN_TABLE[[#This Row],[Product Code]],Prod_Master[[#All],[Product Code]:[PRICE]],5,)</f>
        <v>45</v>
      </c>
      <c r="J620" s="30">
        <f t="shared" si="11"/>
        <v>79515</v>
      </c>
      <c r="K620" s="30">
        <f>MAIN_TABLE[[#This Row],[Sales (Before Tax)]]-MAIN_TABLE[[#This Row],[Discount]]</f>
        <v>79426.649999999994</v>
      </c>
      <c r="L620" s="31">
        <f>VLOOKUP(MAIN_TABLE[[#This Row],[Product Code]],Prod_Master[[#All],[Product Code]:[PRICE]],3,)</f>
        <v>5542</v>
      </c>
      <c r="M620" s="32" t="str">
        <f>VLOOKUP(MAIN_TABLE[[#This Row],[Product Code]],Prod_Master[[#All],[Product Code]:[PRICE]],2,)</f>
        <v>Oil</v>
      </c>
      <c r="N620" s="32" t="str">
        <f>IF(ISBLANK(MAIN_TABLE[[#This Row],[GST Number]]),"No GST Number Available",VLOOKUP(LEFT(MAIN_TABLE[[#This Row],[GST Number]],2)*1,Table1[],2,))</f>
        <v>ANDHRA PRADESH(BEFORE DIVISION)</v>
      </c>
      <c r="O620" s="32">
        <f>IF(MAIN_TABLE[[#This Row],[Supplier State]]=MAIN_TABLE[[#This Row],[Destination State Name]],0,MAIN_TABLE[[#This Row],[Taxable Value]]*MAIN_TABLE[[#This Row],[GST Rate]])</f>
        <v>9531.1979999999985</v>
      </c>
      <c r="P620" s="32">
        <f>IF(MAIN_TABLE[[#This Row],[Supplier State]]&lt;&gt;MAIN_TABLE[[#This Row],[Destination State Name]],0,(MAIN_TABLE[[#This Row],[Taxable Value]]*MAIN_TABLE[[#This Row],[GST Rate]])/2)</f>
        <v>0</v>
      </c>
      <c r="Q620" s="32">
        <f>IF(MAIN_TABLE[[#This Row],[Supplier State]]&lt;&gt;MAIN_TABLE[[#This Row],[Destination State Name]],0,(MAIN_TABLE[[#This Row],[Taxable Value]]*MAIN_TABLE[[#This Row],[GST Rate]])/2)</f>
        <v>0</v>
      </c>
      <c r="R620" s="33">
        <f>SUM(MAIN_TABLE[[#This Row],[IGST]:[SGST]])</f>
        <v>9531.1979999999985</v>
      </c>
      <c r="S62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20" s="32" t="str">
        <f>IFERROR(VLOOKUP(MAIN_TABLE[[#This Row],[GST Number]],Backend!L:M,2,),"")</f>
        <v>M/S OM SAI COMPUTERS</v>
      </c>
    </row>
    <row r="621" spans="1:20" x14ac:dyDescent="0.3">
      <c r="A621" s="18" t="s">
        <v>8</v>
      </c>
      <c r="B621" s="1" t="s">
        <v>29</v>
      </c>
      <c r="C621" s="2">
        <v>1310</v>
      </c>
      <c r="D621" s="3">
        <v>44114</v>
      </c>
      <c r="E621" s="4" t="s">
        <v>10</v>
      </c>
      <c r="F621" s="1">
        <v>1393</v>
      </c>
      <c r="G621" s="5">
        <v>69.650000000000006</v>
      </c>
      <c r="H621" s="29">
        <f>VLOOKUP(MAIN_TABLE[[#This Row],[Product Code]],Prod_Master[[#All],[Product Code]:[PRICE]],4,)</f>
        <v>0.12</v>
      </c>
      <c r="I621" s="30">
        <f>VLOOKUP(MAIN_TABLE[[#This Row],[Product Code]],Prod_Master[[#All],[Product Code]:[PRICE]],5,)</f>
        <v>140</v>
      </c>
      <c r="J621" s="30">
        <f t="shared" si="11"/>
        <v>195020</v>
      </c>
      <c r="K621" s="30">
        <f>MAIN_TABLE[[#This Row],[Sales (Before Tax)]]-MAIN_TABLE[[#This Row],[Discount]]</f>
        <v>194950.35</v>
      </c>
      <c r="L621" s="31">
        <f>VLOOKUP(MAIN_TABLE[[#This Row],[Product Code]],Prod_Master[[#All],[Product Code]:[PRICE]],3,)</f>
        <v>5632</v>
      </c>
      <c r="M621" s="32" t="str">
        <f>VLOOKUP(MAIN_TABLE[[#This Row],[Product Code]],Prod_Master[[#All],[Product Code]:[PRICE]],2,)</f>
        <v>Shampoo</v>
      </c>
      <c r="N621" s="32" t="str">
        <f>IF(ISBLANK(MAIN_TABLE[[#This Row],[GST Number]]),"No GST Number Available",VLOOKUP(LEFT(MAIN_TABLE[[#This Row],[GST Number]],2)*1,Table1[],2,))</f>
        <v>MEGHLAYA</v>
      </c>
      <c r="O621" s="32">
        <f>IF(MAIN_TABLE[[#This Row],[Supplier State]]=MAIN_TABLE[[#This Row],[Destination State Name]],0,MAIN_TABLE[[#This Row],[Taxable Value]]*MAIN_TABLE[[#This Row],[GST Rate]])</f>
        <v>23394.042000000001</v>
      </c>
      <c r="P621" s="32">
        <f>IF(MAIN_TABLE[[#This Row],[Supplier State]]&lt;&gt;MAIN_TABLE[[#This Row],[Destination State Name]],0,(MAIN_TABLE[[#This Row],[Taxable Value]]*MAIN_TABLE[[#This Row],[GST Rate]])/2)</f>
        <v>0</v>
      </c>
      <c r="Q621" s="32">
        <f>IF(MAIN_TABLE[[#This Row],[Supplier State]]&lt;&gt;MAIN_TABLE[[#This Row],[Destination State Name]],0,(MAIN_TABLE[[#This Row],[Taxable Value]]*MAIN_TABLE[[#This Row],[GST Rate]])/2)</f>
        <v>0</v>
      </c>
      <c r="R621" s="33">
        <f>SUM(MAIN_TABLE[[#This Row],[IGST]:[SGST]])</f>
        <v>23394.042000000001</v>
      </c>
      <c r="S62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21" s="32" t="str">
        <f>IFERROR(VLOOKUP(MAIN_TABLE[[#This Row],[GST Number]],Backend!L:M,2,),"")</f>
        <v>A K AUTOMATION</v>
      </c>
    </row>
    <row r="622" spans="1:20" x14ac:dyDescent="0.3">
      <c r="A622" s="18" t="s">
        <v>8</v>
      </c>
      <c r="B622" s="1" t="s">
        <v>30</v>
      </c>
      <c r="C622" s="2">
        <v>1210</v>
      </c>
      <c r="D622" s="3">
        <v>44177</v>
      </c>
      <c r="E622" s="4" t="s">
        <v>10</v>
      </c>
      <c r="F622" s="1">
        <v>280</v>
      </c>
      <c r="G622" s="5">
        <v>14</v>
      </c>
      <c r="H622" s="29">
        <f>VLOOKUP(MAIN_TABLE[[#This Row],[Product Code]],Prod_Master[[#All],[Product Code]:[PRICE]],4,)</f>
        <v>0.12</v>
      </c>
      <c r="I622" s="30">
        <f>VLOOKUP(MAIN_TABLE[[#This Row],[Product Code]],Prod_Master[[#All],[Product Code]:[PRICE]],5,)</f>
        <v>120</v>
      </c>
      <c r="J622" s="30">
        <f t="shared" si="11"/>
        <v>33600</v>
      </c>
      <c r="K622" s="30">
        <f>MAIN_TABLE[[#This Row],[Sales (Before Tax)]]-MAIN_TABLE[[#This Row],[Discount]]</f>
        <v>33586</v>
      </c>
      <c r="L622" s="31">
        <f>VLOOKUP(MAIN_TABLE[[#This Row],[Product Code]],Prod_Master[[#All],[Product Code]:[PRICE]],3,)</f>
        <v>5524</v>
      </c>
      <c r="M622" s="32" t="str">
        <f>VLOOKUP(MAIN_TABLE[[#This Row],[Product Code]],Prod_Master[[#All],[Product Code]:[PRICE]],2,)</f>
        <v>Juice</v>
      </c>
      <c r="N622" s="32" t="str">
        <f>IF(ISBLANK(MAIN_TABLE[[#This Row],[GST Number]]),"No GST Number Available",VLOOKUP(LEFT(MAIN_TABLE[[#This Row],[GST Number]],2)*1,Table1[],2,))</f>
        <v>ANDHRA PRADESH(BEFORE DIVISION)</v>
      </c>
      <c r="O622" s="32">
        <f>IF(MAIN_TABLE[[#This Row],[Supplier State]]=MAIN_TABLE[[#This Row],[Destination State Name]],0,MAIN_TABLE[[#This Row],[Taxable Value]]*MAIN_TABLE[[#This Row],[GST Rate]])</f>
        <v>4030.3199999999997</v>
      </c>
      <c r="P622" s="32">
        <f>IF(MAIN_TABLE[[#This Row],[Supplier State]]&lt;&gt;MAIN_TABLE[[#This Row],[Destination State Name]],0,(MAIN_TABLE[[#This Row],[Taxable Value]]*MAIN_TABLE[[#This Row],[GST Rate]])/2)</f>
        <v>0</v>
      </c>
      <c r="Q622" s="32">
        <f>IF(MAIN_TABLE[[#This Row],[Supplier State]]&lt;&gt;MAIN_TABLE[[#This Row],[Destination State Name]],0,(MAIN_TABLE[[#This Row],[Taxable Value]]*MAIN_TABLE[[#This Row],[GST Rate]])/2)</f>
        <v>0</v>
      </c>
      <c r="R622" s="33">
        <f>SUM(MAIN_TABLE[[#This Row],[IGST]:[SGST]])</f>
        <v>4030.3199999999997</v>
      </c>
      <c r="S62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22" s="32" t="str">
        <f>IFERROR(VLOOKUP(MAIN_TABLE[[#This Row],[GST Number]],Backend!L:M,2,),"")</f>
        <v>M/S  CLOUDTAIL INDIA PRIVATE LIMITED</v>
      </c>
    </row>
    <row r="623" spans="1:20" x14ac:dyDescent="0.3">
      <c r="A623" s="18" t="s">
        <v>8</v>
      </c>
      <c r="B623" s="1" t="s">
        <v>9</v>
      </c>
      <c r="C623" s="2">
        <v>1008</v>
      </c>
      <c r="D623" s="3">
        <v>44114</v>
      </c>
      <c r="E623" s="4" t="s">
        <v>10</v>
      </c>
      <c r="F623" s="1">
        <v>1393</v>
      </c>
      <c r="G623" s="5">
        <v>69.650000000000006</v>
      </c>
      <c r="H623" s="29">
        <f>VLOOKUP(MAIN_TABLE[[#This Row],[Product Code]],Prod_Master[[#All],[Product Code]:[PRICE]],4,)</f>
        <v>0.12</v>
      </c>
      <c r="I623" s="30">
        <f>VLOOKUP(MAIN_TABLE[[#This Row],[Product Code]],Prod_Master[[#All],[Product Code]:[PRICE]],5,)</f>
        <v>90</v>
      </c>
      <c r="J623" s="30">
        <f t="shared" si="11"/>
        <v>125370</v>
      </c>
      <c r="K623" s="30">
        <f>MAIN_TABLE[[#This Row],[Sales (Before Tax)]]-MAIN_TABLE[[#This Row],[Discount]]</f>
        <v>125300.35</v>
      </c>
      <c r="L623" s="31">
        <f>VLOOKUP(MAIN_TABLE[[#This Row],[Product Code]],Prod_Master[[#All],[Product Code]:[PRICE]],3,)</f>
        <v>4975</v>
      </c>
      <c r="M623" s="32" t="str">
        <f>VLOOKUP(MAIN_TABLE[[#This Row],[Product Code]],Prod_Master[[#All],[Product Code]:[PRICE]],2,)</f>
        <v>Soap</v>
      </c>
      <c r="N623" s="32" t="str">
        <f>IF(ISBLANK(MAIN_TABLE[[#This Row],[GST Number]]),"No GST Number Available",VLOOKUP(LEFT(MAIN_TABLE[[#This Row],[GST Number]],2)*1,Table1[],2,))</f>
        <v>ANDHRA PRADESH(BEFORE DIVISION)</v>
      </c>
      <c r="O623" s="32">
        <f>IF(MAIN_TABLE[[#This Row],[Supplier State]]=MAIN_TABLE[[#This Row],[Destination State Name]],0,MAIN_TABLE[[#This Row],[Taxable Value]]*MAIN_TABLE[[#This Row],[GST Rate]])</f>
        <v>15036.041999999999</v>
      </c>
      <c r="P623" s="32">
        <f>IF(MAIN_TABLE[[#This Row],[Supplier State]]&lt;&gt;MAIN_TABLE[[#This Row],[Destination State Name]],0,(MAIN_TABLE[[#This Row],[Taxable Value]]*MAIN_TABLE[[#This Row],[GST Rate]])/2)</f>
        <v>0</v>
      </c>
      <c r="Q623" s="32">
        <f>IF(MAIN_TABLE[[#This Row],[Supplier State]]&lt;&gt;MAIN_TABLE[[#This Row],[Destination State Name]],0,(MAIN_TABLE[[#This Row],[Taxable Value]]*MAIN_TABLE[[#This Row],[GST Rate]])/2)</f>
        <v>0</v>
      </c>
      <c r="R623" s="33">
        <f>SUM(MAIN_TABLE[[#This Row],[IGST]:[SGST]])</f>
        <v>15036.041999999999</v>
      </c>
      <c r="S62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23" s="32" t="str">
        <f>IFERROR(VLOOKUP(MAIN_TABLE[[#This Row],[GST Number]],Backend!L:M,2,),"")</f>
        <v>RAJ RAJESHWARI SALES &amp; SERVICES</v>
      </c>
    </row>
    <row r="624" spans="1:20" x14ac:dyDescent="0.3">
      <c r="A624" s="18" t="s">
        <v>8</v>
      </c>
      <c r="B624" s="1" t="s">
        <v>11</v>
      </c>
      <c r="C624" s="2">
        <v>1210</v>
      </c>
      <c r="D624" s="3">
        <v>44177</v>
      </c>
      <c r="E624" s="4" t="s">
        <v>10</v>
      </c>
      <c r="F624" s="1">
        <v>2015</v>
      </c>
      <c r="G624" s="5">
        <v>100.75</v>
      </c>
      <c r="H624" s="29">
        <f>VLOOKUP(MAIN_TABLE[[#This Row],[Product Code]],Prod_Master[[#All],[Product Code]:[PRICE]],4,)</f>
        <v>0.12</v>
      </c>
      <c r="I624" s="30">
        <f>VLOOKUP(MAIN_TABLE[[#This Row],[Product Code]],Prod_Master[[#All],[Product Code]:[PRICE]],5,)</f>
        <v>120</v>
      </c>
      <c r="J624" s="30">
        <f t="shared" si="11"/>
        <v>241800</v>
      </c>
      <c r="K624" s="30">
        <f>MAIN_TABLE[[#This Row],[Sales (Before Tax)]]-MAIN_TABLE[[#This Row],[Discount]]</f>
        <v>241699.25</v>
      </c>
      <c r="L624" s="31">
        <f>VLOOKUP(MAIN_TABLE[[#This Row],[Product Code]],Prod_Master[[#All],[Product Code]:[PRICE]],3,)</f>
        <v>5524</v>
      </c>
      <c r="M624" s="32" t="str">
        <f>VLOOKUP(MAIN_TABLE[[#This Row],[Product Code]],Prod_Master[[#All],[Product Code]:[PRICE]],2,)</f>
        <v>Juice</v>
      </c>
      <c r="N624" s="32" t="str">
        <f>IF(ISBLANK(MAIN_TABLE[[#This Row],[GST Number]]),"No GST Number Available",VLOOKUP(LEFT(MAIN_TABLE[[#This Row],[GST Number]],2)*1,Table1[],2,))</f>
        <v>WEST BENGAL</v>
      </c>
      <c r="O624" s="32">
        <f>IF(MAIN_TABLE[[#This Row],[Supplier State]]=MAIN_TABLE[[#This Row],[Destination State Name]],0,MAIN_TABLE[[#This Row],[Taxable Value]]*MAIN_TABLE[[#This Row],[GST Rate]])</f>
        <v>29003.91</v>
      </c>
      <c r="P624" s="32">
        <f>IF(MAIN_TABLE[[#This Row],[Supplier State]]&lt;&gt;MAIN_TABLE[[#This Row],[Destination State Name]],0,(MAIN_TABLE[[#This Row],[Taxable Value]]*MAIN_TABLE[[#This Row],[GST Rate]])/2)</f>
        <v>0</v>
      </c>
      <c r="Q624" s="32">
        <f>IF(MAIN_TABLE[[#This Row],[Supplier State]]&lt;&gt;MAIN_TABLE[[#This Row],[Destination State Name]],0,(MAIN_TABLE[[#This Row],[Taxable Value]]*MAIN_TABLE[[#This Row],[GST Rate]])/2)</f>
        <v>0</v>
      </c>
      <c r="R624" s="33">
        <f>SUM(MAIN_TABLE[[#This Row],[IGST]:[SGST]])</f>
        <v>29003.91</v>
      </c>
      <c r="S62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24" s="32" t="str">
        <f>IFERROR(VLOOKUP(MAIN_TABLE[[#This Row],[GST Number]],Backend!L:M,2,),"")</f>
        <v>COMPAC INDUSTRIES INDIA LIMITED</v>
      </c>
    </row>
    <row r="625" spans="1:20" x14ac:dyDescent="0.3">
      <c r="A625" s="18" t="s">
        <v>8</v>
      </c>
      <c r="B625" s="1" t="s">
        <v>12</v>
      </c>
      <c r="C625" s="2">
        <v>1210</v>
      </c>
      <c r="D625" s="3">
        <v>44019</v>
      </c>
      <c r="E625" s="4" t="s">
        <v>10</v>
      </c>
      <c r="F625" s="1">
        <v>801</v>
      </c>
      <c r="G625" s="5">
        <v>40.050000000000004</v>
      </c>
      <c r="H625" s="29">
        <f>VLOOKUP(MAIN_TABLE[[#This Row],[Product Code]],Prod_Master[[#All],[Product Code]:[PRICE]],4,)</f>
        <v>0.12</v>
      </c>
      <c r="I625" s="30">
        <f>VLOOKUP(MAIN_TABLE[[#This Row],[Product Code]],Prod_Master[[#All],[Product Code]:[PRICE]],5,)</f>
        <v>120</v>
      </c>
      <c r="J625" s="30">
        <f t="shared" si="11"/>
        <v>96120</v>
      </c>
      <c r="K625" s="30">
        <f>MAIN_TABLE[[#This Row],[Sales (Before Tax)]]-MAIN_TABLE[[#This Row],[Discount]]</f>
        <v>96079.95</v>
      </c>
      <c r="L625" s="31">
        <f>VLOOKUP(MAIN_TABLE[[#This Row],[Product Code]],Prod_Master[[#All],[Product Code]:[PRICE]],3,)</f>
        <v>5524</v>
      </c>
      <c r="M625" s="32" t="str">
        <f>VLOOKUP(MAIN_TABLE[[#This Row],[Product Code]],Prod_Master[[#All],[Product Code]:[PRICE]],2,)</f>
        <v>Juice</v>
      </c>
      <c r="N625" s="32" t="str">
        <f>IF(ISBLANK(MAIN_TABLE[[#This Row],[GST Number]]),"No GST Number Available",VLOOKUP(LEFT(MAIN_TABLE[[#This Row],[GST Number]],2)*1,Table1[],2,))</f>
        <v>ARUNACHAL PRADESH</v>
      </c>
      <c r="O625" s="32">
        <f>IF(MAIN_TABLE[[#This Row],[Supplier State]]=MAIN_TABLE[[#This Row],[Destination State Name]],0,MAIN_TABLE[[#This Row],[Taxable Value]]*MAIN_TABLE[[#This Row],[GST Rate]])</f>
        <v>11529.593999999999</v>
      </c>
      <c r="P625" s="32">
        <f>IF(MAIN_TABLE[[#This Row],[Supplier State]]&lt;&gt;MAIN_TABLE[[#This Row],[Destination State Name]],0,(MAIN_TABLE[[#This Row],[Taxable Value]]*MAIN_TABLE[[#This Row],[GST Rate]])/2)</f>
        <v>0</v>
      </c>
      <c r="Q625" s="32">
        <f>IF(MAIN_TABLE[[#This Row],[Supplier State]]&lt;&gt;MAIN_TABLE[[#This Row],[Destination State Name]],0,(MAIN_TABLE[[#This Row],[Taxable Value]]*MAIN_TABLE[[#This Row],[GST Rate]])/2)</f>
        <v>0</v>
      </c>
      <c r="R625" s="33">
        <f>SUM(MAIN_TABLE[[#This Row],[IGST]:[SGST]])</f>
        <v>11529.593999999999</v>
      </c>
      <c r="S62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25" s="32" t="str">
        <f>IFERROR(VLOOKUP(MAIN_TABLE[[#This Row],[GST Number]],Backend!L:M,2,),"")</f>
        <v>HIND VALVES</v>
      </c>
    </row>
    <row r="626" spans="1:20" x14ac:dyDescent="0.3">
      <c r="A626" s="18" t="s">
        <v>8</v>
      </c>
      <c r="B626" s="1" t="s">
        <v>13</v>
      </c>
      <c r="C626" s="2">
        <v>1310</v>
      </c>
      <c r="D626" s="3">
        <v>44083</v>
      </c>
      <c r="E626" s="4" t="s">
        <v>10</v>
      </c>
      <c r="F626" s="1">
        <v>1023</v>
      </c>
      <c r="G626" s="5">
        <v>51.150000000000006</v>
      </c>
      <c r="H626" s="29">
        <f>VLOOKUP(MAIN_TABLE[[#This Row],[Product Code]],Prod_Master[[#All],[Product Code]:[PRICE]],4,)</f>
        <v>0.12</v>
      </c>
      <c r="I626" s="30">
        <f>VLOOKUP(MAIN_TABLE[[#This Row],[Product Code]],Prod_Master[[#All],[Product Code]:[PRICE]],5,)</f>
        <v>140</v>
      </c>
      <c r="J626" s="30">
        <f t="shared" si="11"/>
        <v>143220</v>
      </c>
      <c r="K626" s="30">
        <f>MAIN_TABLE[[#This Row],[Sales (Before Tax)]]-MAIN_TABLE[[#This Row],[Discount]]</f>
        <v>143168.85</v>
      </c>
      <c r="L626" s="31">
        <f>VLOOKUP(MAIN_TABLE[[#This Row],[Product Code]],Prod_Master[[#All],[Product Code]:[PRICE]],3,)</f>
        <v>5632</v>
      </c>
      <c r="M626" s="32" t="str">
        <f>VLOOKUP(MAIN_TABLE[[#This Row],[Product Code]],Prod_Master[[#All],[Product Code]:[PRICE]],2,)</f>
        <v>Shampoo</v>
      </c>
      <c r="N626" s="32" t="str">
        <f>IF(ISBLANK(MAIN_TABLE[[#This Row],[GST Number]]),"No GST Number Available",VLOOKUP(LEFT(MAIN_TABLE[[#This Row],[GST Number]],2)*1,Table1[],2,))</f>
        <v>ASSAM</v>
      </c>
      <c r="O626" s="32">
        <f>IF(MAIN_TABLE[[#This Row],[Supplier State]]=MAIN_TABLE[[#This Row],[Destination State Name]],0,MAIN_TABLE[[#This Row],[Taxable Value]]*MAIN_TABLE[[#This Row],[GST Rate]])</f>
        <v>17180.261999999999</v>
      </c>
      <c r="P626" s="32">
        <f>IF(MAIN_TABLE[[#This Row],[Supplier State]]&lt;&gt;MAIN_TABLE[[#This Row],[Destination State Name]],0,(MAIN_TABLE[[#This Row],[Taxable Value]]*MAIN_TABLE[[#This Row],[GST Rate]])/2)</f>
        <v>0</v>
      </c>
      <c r="Q626" s="32">
        <f>IF(MAIN_TABLE[[#This Row],[Supplier State]]&lt;&gt;MAIN_TABLE[[#This Row],[Destination State Name]],0,(MAIN_TABLE[[#This Row],[Taxable Value]]*MAIN_TABLE[[#This Row],[GST Rate]])/2)</f>
        <v>0</v>
      </c>
      <c r="R626" s="33">
        <f>SUM(MAIN_TABLE[[#This Row],[IGST]:[SGST]])</f>
        <v>17180.261999999999</v>
      </c>
      <c r="S62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26" s="32" t="str">
        <f>IFERROR(VLOOKUP(MAIN_TABLE[[#This Row],[GST Number]],Backend!L:M,2,),"")</f>
        <v>CHADHA  INDUSTRIES  PRIVATE  LIMITED</v>
      </c>
    </row>
    <row r="627" spans="1:20" x14ac:dyDescent="0.3">
      <c r="A627" s="18" t="s">
        <v>8</v>
      </c>
      <c r="B627" s="1" t="s">
        <v>14</v>
      </c>
      <c r="C627" s="2">
        <v>1210</v>
      </c>
      <c r="D627" s="3">
        <v>44114</v>
      </c>
      <c r="E627" s="4" t="s">
        <v>10</v>
      </c>
      <c r="F627" s="1">
        <v>1496</v>
      </c>
      <c r="G627" s="5">
        <v>74.8</v>
      </c>
      <c r="H627" s="29">
        <f>VLOOKUP(MAIN_TABLE[[#This Row],[Product Code]],Prod_Master[[#All],[Product Code]:[PRICE]],4,)</f>
        <v>0.12</v>
      </c>
      <c r="I627" s="30">
        <f>VLOOKUP(MAIN_TABLE[[#This Row],[Product Code]],Prod_Master[[#All],[Product Code]:[PRICE]],5,)</f>
        <v>120</v>
      </c>
      <c r="J627" s="30">
        <f t="shared" si="11"/>
        <v>179520</v>
      </c>
      <c r="K627" s="30">
        <f>MAIN_TABLE[[#This Row],[Sales (Before Tax)]]-MAIN_TABLE[[#This Row],[Discount]]</f>
        <v>179445.2</v>
      </c>
      <c r="L627" s="31">
        <f>VLOOKUP(MAIN_TABLE[[#This Row],[Product Code]],Prod_Master[[#All],[Product Code]:[PRICE]],3,)</f>
        <v>5524</v>
      </c>
      <c r="M627" s="32" t="str">
        <f>VLOOKUP(MAIN_TABLE[[#This Row],[Product Code]],Prod_Master[[#All],[Product Code]:[PRICE]],2,)</f>
        <v>Juice</v>
      </c>
      <c r="N627" s="32" t="str">
        <f>IF(ISBLANK(MAIN_TABLE[[#This Row],[GST Number]]),"No GST Number Available",VLOOKUP(LEFT(MAIN_TABLE[[#This Row],[GST Number]],2)*1,Table1[],2,))</f>
        <v>BIHAR</v>
      </c>
      <c r="O627" s="32">
        <f>IF(MAIN_TABLE[[#This Row],[Supplier State]]=MAIN_TABLE[[#This Row],[Destination State Name]],0,MAIN_TABLE[[#This Row],[Taxable Value]]*MAIN_TABLE[[#This Row],[GST Rate]])</f>
        <v>0</v>
      </c>
      <c r="P627" s="32">
        <f>IF(MAIN_TABLE[[#This Row],[Supplier State]]&lt;&gt;MAIN_TABLE[[#This Row],[Destination State Name]],0,(MAIN_TABLE[[#This Row],[Taxable Value]]*MAIN_TABLE[[#This Row],[GST Rate]])/2)</f>
        <v>10766.712</v>
      </c>
      <c r="Q627" s="32">
        <f>IF(MAIN_TABLE[[#This Row],[Supplier State]]&lt;&gt;MAIN_TABLE[[#This Row],[Destination State Name]],0,(MAIN_TABLE[[#This Row],[Taxable Value]]*MAIN_TABLE[[#This Row],[GST Rate]])/2)</f>
        <v>10766.712</v>
      </c>
      <c r="R627" s="33">
        <f>SUM(MAIN_TABLE[[#This Row],[IGST]:[SGST]])</f>
        <v>21533.423999999999</v>
      </c>
      <c r="S62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27" s="32" t="str">
        <f>IFERROR(VLOOKUP(MAIN_TABLE[[#This Row],[GST Number]],Backend!L:M,2,),"")</f>
        <v>PRABHA ELECTRONICS PVT. LTD.</v>
      </c>
    </row>
    <row r="628" spans="1:20" x14ac:dyDescent="0.3">
      <c r="A628" s="18" t="s">
        <v>8</v>
      </c>
      <c r="B628" s="1" t="s">
        <v>15</v>
      </c>
      <c r="C628" s="2">
        <v>1001</v>
      </c>
      <c r="D628" s="3">
        <v>44114</v>
      </c>
      <c r="E628" s="4" t="s">
        <v>10</v>
      </c>
      <c r="F628" s="1">
        <v>1010</v>
      </c>
      <c r="G628" s="5">
        <v>50.5</v>
      </c>
      <c r="H628" s="29">
        <f>VLOOKUP(MAIN_TABLE[[#This Row],[Product Code]],Prod_Master[[#All],[Product Code]:[PRICE]],4,)</f>
        <v>0.12</v>
      </c>
      <c r="I628" s="30">
        <f>VLOOKUP(MAIN_TABLE[[#This Row],[Product Code]],Prod_Master[[#All],[Product Code]:[PRICE]],5,)</f>
        <v>45</v>
      </c>
      <c r="J628" s="30">
        <f t="shared" si="11"/>
        <v>45450</v>
      </c>
      <c r="K628" s="30">
        <f>MAIN_TABLE[[#This Row],[Sales (Before Tax)]]-MAIN_TABLE[[#This Row],[Discount]]</f>
        <v>45399.5</v>
      </c>
      <c r="L628" s="31">
        <f>VLOOKUP(MAIN_TABLE[[#This Row],[Product Code]],Prod_Master[[#All],[Product Code]:[PRICE]],3,)</f>
        <v>5542</v>
      </c>
      <c r="M628" s="32" t="str">
        <f>VLOOKUP(MAIN_TABLE[[#This Row],[Product Code]],Prod_Master[[#All],[Product Code]:[PRICE]],2,)</f>
        <v>Oil</v>
      </c>
      <c r="N628" s="32" t="str">
        <f>IF(ISBLANK(MAIN_TABLE[[#This Row],[GST Number]]),"No GST Number Available",VLOOKUP(LEFT(MAIN_TABLE[[#This Row],[GST Number]],2)*1,Table1[],2,))</f>
        <v>CHATTISGARH</v>
      </c>
      <c r="O628" s="32">
        <f>IF(MAIN_TABLE[[#This Row],[Supplier State]]=MAIN_TABLE[[#This Row],[Destination State Name]],0,MAIN_TABLE[[#This Row],[Taxable Value]]*MAIN_TABLE[[#This Row],[GST Rate]])</f>
        <v>5447.94</v>
      </c>
      <c r="P628" s="32">
        <f>IF(MAIN_TABLE[[#This Row],[Supplier State]]&lt;&gt;MAIN_TABLE[[#This Row],[Destination State Name]],0,(MAIN_TABLE[[#This Row],[Taxable Value]]*MAIN_TABLE[[#This Row],[GST Rate]])/2)</f>
        <v>0</v>
      </c>
      <c r="Q628" s="32">
        <f>IF(MAIN_TABLE[[#This Row],[Supplier State]]&lt;&gt;MAIN_TABLE[[#This Row],[Destination State Name]],0,(MAIN_TABLE[[#This Row],[Taxable Value]]*MAIN_TABLE[[#This Row],[GST Rate]])/2)</f>
        <v>0</v>
      </c>
      <c r="R628" s="33">
        <f>SUM(MAIN_TABLE[[#This Row],[IGST]:[SGST]])</f>
        <v>5447.94</v>
      </c>
      <c r="S62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28" s="32" t="str">
        <f>IFERROR(VLOOKUP(MAIN_TABLE[[#This Row],[GST Number]],Backend!L:M,2,),"")</f>
        <v>CORRSONIC ENGG. &amp; NDT SERVICES</v>
      </c>
    </row>
    <row r="629" spans="1:20" x14ac:dyDescent="0.3">
      <c r="A629" s="18" t="s">
        <v>8</v>
      </c>
      <c r="B629" s="1" t="s">
        <v>240</v>
      </c>
      <c r="C629" s="2">
        <v>1008</v>
      </c>
      <c r="D629" s="3">
        <v>44146</v>
      </c>
      <c r="E629" s="4" t="s">
        <v>10</v>
      </c>
      <c r="F629" s="1">
        <v>1513</v>
      </c>
      <c r="G629" s="5">
        <v>75.650000000000006</v>
      </c>
      <c r="H629" s="29">
        <f>VLOOKUP(MAIN_TABLE[[#This Row],[Product Code]],Prod_Master[[#All],[Product Code]:[PRICE]],4,)</f>
        <v>0.12</v>
      </c>
      <c r="I629" s="30">
        <f>VLOOKUP(MAIN_TABLE[[#This Row],[Product Code]],Prod_Master[[#All],[Product Code]:[PRICE]],5,)</f>
        <v>90</v>
      </c>
      <c r="J629" s="30">
        <f t="shared" si="11"/>
        <v>136170</v>
      </c>
      <c r="K629" s="30">
        <f>MAIN_TABLE[[#This Row],[Sales (Before Tax)]]-MAIN_TABLE[[#This Row],[Discount]]</f>
        <v>136094.35</v>
      </c>
      <c r="L629" s="31">
        <f>VLOOKUP(MAIN_TABLE[[#This Row],[Product Code]],Prod_Master[[#All],[Product Code]:[PRICE]],3,)</f>
        <v>4975</v>
      </c>
      <c r="M629" s="32" t="str">
        <f>VLOOKUP(MAIN_TABLE[[#This Row],[Product Code]],Prod_Master[[#All],[Product Code]:[PRICE]],2,)</f>
        <v>Soap</v>
      </c>
      <c r="N629" s="32" t="str">
        <f>IF(ISBLANK(MAIN_TABLE[[#This Row],[GST Number]]),"No GST Number Available",VLOOKUP(LEFT(MAIN_TABLE[[#This Row],[GST Number]],2)*1,Table1[],2,))</f>
        <v>DADRA AND NAGAR HAVELI AND DAMAN AND DIU (NEWLY MERGED UT)</v>
      </c>
      <c r="O629" s="32">
        <f>IF(MAIN_TABLE[[#This Row],[Supplier State]]=MAIN_TABLE[[#This Row],[Destination State Name]],0,MAIN_TABLE[[#This Row],[Taxable Value]]*MAIN_TABLE[[#This Row],[GST Rate]])</f>
        <v>16331.322</v>
      </c>
      <c r="P629" s="32">
        <f>IF(MAIN_TABLE[[#This Row],[Supplier State]]&lt;&gt;MAIN_TABLE[[#This Row],[Destination State Name]],0,(MAIN_TABLE[[#This Row],[Taxable Value]]*MAIN_TABLE[[#This Row],[GST Rate]])/2)</f>
        <v>0</v>
      </c>
      <c r="Q629" s="32">
        <f>IF(MAIN_TABLE[[#This Row],[Supplier State]]&lt;&gt;MAIN_TABLE[[#This Row],[Destination State Name]],0,(MAIN_TABLE[[#This Row],[Taxable Value]]*MAIN_TABLE[[#This Row],[GST Rate]])/2)</f>
        <v>0</v>
      </c>
      <c r="R629" s="33">
        <f>SUM(MAIN_TABLE[[#This Row],[IGST]:[SGST]])</f>
        <v>16331.322</v>
      </c>
      <c r="S62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29" s="32" t="str">
        <f>IFERROR(VLOOKUP(MAIN_TABLE[[#This Row],[GST Number]],Backend!L:M,2,),"")</f>
        <v>RELIANCE RETAIL LIMITED</v>
      </c>
    </row>
    <row r="630" spans="1:20" x14ac:dyDescent="0.3">
      <c r="A630" s="18" t="s">
        <v>8</v>
      </c>
      <c r="B630" s="1" t="s">
        <v>16</v>
      </c>
      <c r="C630" s="2">
        <v>1310</v>
      </c>
      <c r="D630" s="3">
        <v>44177</v>
      </c>
      <c r="E630" s="4" t="s">
        <v>10</v>
      </c>
      <c r="F630" s="1">
        <v>2300</v>
      </c>
      <c r="G630" s="5">
        <v>115</v>
      </c>
      <c r="H630" s="29">
        <f>VLOOKUP(MAIN_TABLE[[#This Row],[Product Code]],Prod_Master[[#All],[Product Code]:[PRICE]],4,)</f>
        <v>0.12</v>
      </c>
      <c r="I630" s="30">
        <f>VLOOKUP(MAIN_TABLE[[#This Row],[Product Code]],Prod_Master[[#All],[Product Code]:[PRICE]],5,)</f>
        <v>140</v>
      </c>
      <c r="J630" s="30">
        <f t="shared" si="11"/>
        <v>322000</v>
      </c>
      <c r="K630" s="30">
        <f>MAIN_TABLE[[#This Row],[Sales (Before Tax)]]-MAIN_TABLE[[#This Row],[Discount]]</f>
        <v>321885</v>
      </c>
      <c r="L630" s="31">
        <f>VLOOKUP(MAIN_TABLE[[#This Row],[Product Code]],Prod_Master[[#All],[Product Code]:[PRICE]],3,)</f>
        <v>5632</v>
      </c>
      <c r="M630" s="32" t="str">
        <f>VLOOKUP(MAIN_TABLE[[#This Row],[Product Code]],Prod_Master[[#All],[Product Code]:[PRICE]],2,)</f>
        <v>Shampoo</v>
      </c>
      <c r="N630" s="32" t="str">
        <f>IF(ISBLANK(MAIN_TABLE[[#This Row],[GST Number]]),"No GST Number Available",VLOOKUP(LEFT(MAIN_TABLE[[#This Row],[GST Number]],2)*1,Table1[],2,))</f>
        <v>MADHYA PRADESH</v>
      </c>
      <c r="O630" s="32">
        <f>IF(MAIN_TABLE[[#This Row],[Supplier State]]=MAIN_TABLE[[#This Row],[Destination State Name]],0,MAIN_TABLE[[#This Row],[Taxable Value]]*MAIN_TABLE[[#This Row],[GST Rate]])</f>
        <v>38626.199999999997</v>
      </c>
      <c r="P630" s="32">
        <f>IF(MAIN_TABLE[[#This Row],[Supplier State]]&lt;&gt;MAIN_TABLE[[#This Row],[Destination State Name]],0,(MAIN_TABLE[[#This Row],[Taxable Value]]*MAIN_TABLE[[#This Row],[GST Rate]])/2)</f>
        <v>0</v>
      </c>
      <c r="Q630" s="32">
        <f>IF(MAIN_TABLE[[#This Row],[Supplier State]]&lt;&gt;MAIN_TABLE[[#This Row],[Destination State Name]],0,(MAIN_TABLE[[#This Row],[Taxable Value]]*MAIN_TABLE[[#This Row],[GST Rate]])/2)</f>
        <v>0</v>
      </c>
      <c r="R630" s="33">
        <f>SUM(MAIN_TABLE[[#This Row],[IGST]:[SGST]])</f>
        <v>38626.199999999997</v>
      </c>
      <c r="S63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30" s="32" t="str">
        <f>IFERROR(VLOOKUP(MAIN_TABLE[[#This Row],[GST Number]],Backend!L:M,2,),"")</f>
        <v>PROFESSIONAL TRADERS</v>
      </c>
    </row>
    <row r="631" spans="1:20" x14ac:dyDescent="0.3">
      <c r="A631" s="18" t="s">
        <v>8</v>
      </c>
      <c r="B631" s="1" t="s">
        <v>17</v>
      </c>
      <c r="C631" s="2">
        <v>1004</v>
      </c>
      <c r="D631" s="3">
        <v>44177</v>
      </c>
      <c r="E631" s="4" t="s">
        <v>10</v>
      </c>
      <c r="F631" s="1">
        <v>2821</v>
      </c>
      <c r="G631" s="5">
        <v>141.05000000000001</v>
      </c>
      <c r="H631" s="29">
        <f>VLOOKUP(MAIN_TABLE[[#This Row],[Product Code]],Prod_Master[[#All],[Product Code]:[PRICE]],4,)</f>
        <v>0.28000000000000003</v>
      </c>
      <c r="I631" s="30">
        <f>VLOOKUP(MAIN_TABLE[[#This Row],[Product Code]],Prod_Master[[#All],[Product Code]:[PRICE]],5,)</f>
        <v>80</v>
      </c>
      <c r="J631" s="30">
        <f t="shared" si="11"/>
        <v>225680</v>
      </c>
      <c r="K631" s="30">
        <f>MAIN_TABLE[[#This Row],[Sales (Before Tax)]]-MAIN_TABLE[[#This Row],[Discount]]</f>
        <v>225538.95</v>
      </c>
      <c r="L631" s="31">
        <f>VLOOKUP(MAIN_TABLE[[#This Row],[Product Code]],Prod_Master[[#All],[Product Code]:[PRICE]],3,)</f>
        <v>8462</v>
      </c>
      <c r="M631" s="32" t="str">
        <f>VLOOKUP(MAIN_TABLE[[#This Row],[Product Code]],Prod_Master[[#All],[Product Code]:[PRICE]],2,)</f>
        <v>Beverage</v>
      </c>
      <c r="N631" s="32" t="str">
        <f>IF(ISBLANK(MAIN_TABLE[[#This Row],[GST Number]]),"No GST Number Available",VLOOKUP(LEFT(MAIN_TABLE[[#This Row],[GST Number]],2)*1,Table1[],2,))</f>
        <v>ODISHA</v>
      </c>
      <c r="O631" s="32">
        <f>IF(MAIN_TABLE[[#This Row],[Supplier State]]=MAIN_TABLE[[#This Row],[Destination State Name]],0,MAIN_TABLE[[#This Row],[Taxable Value]]*MAIN_TABLE[[#This Row],[GST Rate]])</f>
        <v>63150.90600000001</v>
      </c>
      <c r="P631" s="32">
        <f>IF(MAIN_TABLE[[#This Row],[Supplier State]]&lt;&gt;MAIN_TABLE[[#This Row],[Destination State Name]],0,(MAIN_TABLE[[#This Row],[Taxable Value]]*MAIN_TABLE[[#This Row],[GST Rate]])/2)</f>
        <v>0</v>
      </c>
      <c r="Q631" s="32">
        <f>IF(MAIN_TABLE[[#This Row],[Supplier State]]&lt;&gt;MAIN_TABLE[[#This Row],[Destination State Name]],0,(MAIN_TABLE[[#This Row],[Taxable Value]]*MAIN_TABLE[[#This Row],[GST Rate]])/2)</f>
        <v>0</v>
      </c>
      <c r="R631" s="33">
        <f>SUM(MAIN_TABLE[[#This Row],[IGST]:[SGST]])</f>
        <v>63150.90600000001</v>
      </c>
      <c r="S63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31" s="32" t="str">
        <f>IFERROR(VLOOKUP(MAIN_TABLE[[#This Row],[GST Number]],Backend!L:M,2,),"")</f>
        <v>N.M.ENTERPRISES</v>
      </c>
    </row>
    <row r="632" spans="1:20" x14ac:dyDescent="0.3">
      <c r="A632" s="18" t="s">
        <v>8</v>
      </c>
      <c r="B632" s="1" t="s">
        <v>18</v>
      </c>
      <c r="C632" s="2">
        <v>1210</v>
      </c>
      <c r="D632" s="3">
        <v>43831</v>
      </c>
      <c r="E632" s="4" t="s">
        <v>10</v>
      </c>
      <c r="F632" s="1">
        <v>2227.5</v>
      </c>
      <c r="G632" s="5">
        <v>111.375</v>
      </c>
      <c r="H632" s="29">
        <f>VLOOKUP(MAIN_TABLE[[#This Row],[Product Code]],Prod_Master[[#All],[Product Code]:[PRICE]],4,)</f>
        <v>0.12</v>
      </c>
      <c r="I632" s="30">
        <f>VLOOKUP(MAIN_TABLE[[#This Row],[Product Code]],Prod_Master[[#All],[Product Code]:[PRICE]],5,)</f>
        <v>120</v>
      </c>
      <c r="J632" s="30">
        <f t="shared" si="11"/>
        <v>267300</v>
      </c>
      <c r="K632" s="30">
        <f>MAIN_TABLE[[#This Row],[Sales (Before Tax)]]-MAIN_TABLE[[#This Row],[Discount]]</f>
        <v>267188.625</v>
      </c>
      <c r="L632" s="31">
        <f>VLOOKUP(MAIN_TABLE[[#This Row],[Product Code]],Prod_Master[[#All],[Product Code]:[PRICE]],3,)</f>
        <v>5524</v>
      </c>
      <c r="M632" s="32" t="str">
        <f>VLOOKUP(MAIN_TABLE[[#This Row],[Product Code]],Prod_Master[[#All],[Product Code]:[PRICE]],2,)</f>
        <v>Juice</v>
      </c>
      <c r="N632" s="32" t="str">
        <f>IF(ISBLANK(MAIN_TABLE[[#This Row],[GST Number]]),"No GST Number Available",VLOOKUP(LEFT(MAIN_TABLE[[#This Row],[GST Number]],2)*1,Table1[],2,))</f>
        <v>BIHAR</v>
      </c>
      <c r="O632" s="32">
        <f>IF(MAIN_TABLE[[#This Row],[Supplier State]]=MAIN_TABLE[[#This Row],[Destination State Name]],0,MAIN_TABLE[[#This Row],[Taxable Value]]*MAIN_TABLE[[#This Row],[GST Rate]])</f>
        <v>0</v>
      </c>
      <c r="P632" s="32">
        <f>IF(MAIN_TABLE[[#This Row],[Supplier State]]&lt;&gt;MAIN_TABLE[[#This Row],[Destination State Name]],0,(MAIN_TABLE[[#This Row],[Taxable Value]]*MAIN_TABLE[[#This Row],[GST Rate]])/2)</f>
        <v>16031.317499999999</v>
      </c>
      <c r="Q632" s="32">
        <f>IF(MAIN_TABLE[[#This Row],[Supplier State]]&lt;&gt;MAIN_TABLE[[#This Row],[Destination State Name]],0,(MAIN_TABLE[[#This Row],[Taxable Value]]*MAIN_TABLE[[#This Row],[GST Rate]])/2)</f>
        <v>16031.317499999999</v>
      </c>
      <c r="R632" s="33">
        <f>SUM(MAIN_TABLE[[#This Row],[IGST]:[SGST]])</f>
        <v>32062.634999999998</v>
      </c>
      <c r="S63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32" s="32" t="str">
        <f>IFERROR(VLOOKUP(MAIN_TABLE[[#This Row],[GST Number]],Backend!L:M,2,),"")</f>
        <v>UNITY CYLINDERS &amp; EQUIPMENTS PRIVATE LIMITED</v>
      </c>
    </row>
    <row r="633" spans="1:20" x14ac:dyDescent="0.3">
      <c r="A633" s="18" t="s">
        <v>8</v>
      </c>
      <c r="B633" s="1" t="s">
        <v>19</v>
      </c>
      <c r="C633" s="2">
        <v>1004</v>
      </c>
      <c r="D633" s="3">
        <v>43925</v>
      </c>
      <c r="E633" s="4" t="s">
        <v>10</v>
      </c>
      <c r="F633" s="1">
        <v>1199</v>
      </c>
      <c r="G633" s="5">
        <v>59.95</v>
      </c>
      <c r="H633" s="29">
        <f>VLOOKUP(MAIN_TABLE[[#This Row],[Product Code]],Prod_Master[[#All],[Product Code]:[PRICE]],4,)</f>
        <v>0.28000000000000003</v>
      </c>
      <c r="I633" s="30">
        <f>VLOOKUP(MAIN_TABLE[[#This Row],[Product Code]],Prod_Master[[#All],[Product Code]:[PRICE]],5,)</f>
        <v>80</v>
      </c>
      <c r="J633" s="30">
        <f t="shared" si="11"/>
        <v>95920</v>
      </c>
      <c r="K633" s="30">
        <f>MAIN_TABLE[[#This Row],[Sales (Before Tax)]]-MAIN_TABLE[[#This Row],[Discount]]</f>
        <v>95860.05</v>
      </c>
      <c r="L633" s="31">
        <f>VLOOKUP(MAIN_TABLE[[#This Row],[Product Code]],Prod_Master[[#All],[Product Code]:[PRICE]],3,)</f>
        <v>8462</v>
      </c>
      <c r="M633" s="32" t="str">
        <f>VLOOKUP(MAIN_TABLE[[#This Row],[Product Code]],Prod_Master[[#All],[Product Code]:[PRICE]],2,)</f>
        <v>Beverage</v>
      </c>
      <c r="N633" s="32" t="str">
        <f>IF(ISBLANK(MAIN_TABLE[[#This Row],[GST Number]]),"No GST Number Available",VLOOKUP(LEFT(MAIN_TABLE[[#This Row],[GST Number]],2)*1,Table1[],2,))</f>
        <v>ANDHRA PRADESH(BEFORE DIVISION)</v>
      </c>
      <c r="O633" s="32">
        <f>IF(MAIN_TABLE[[#This Row],[Supplier State]]=MAIN_TABLE[[#This Row],[Destination State Name]],0,MAIN_TABLE[[#This Row],[Taxable Value]]*MAIN_TABLE[[#This Row],[GST Rate]])</f>
        <v>26840.814000000002</v>
      </c>
      <c r="P633" s="32">
        <f>IF(MAIN_TABLE[[#This Row],[Supplier State]]&lt;&gt;MAIN_TABLE[[#This Row],[Destination State Name]],0,(MAIN_TABLE[[#This Row],[Taxable Value]]*MAIN_TABLE[[#This Row],[GST Rate]])/2)</f>
        <v>0</v>
      </c>
      <c r="Q633" s="32">
        <f>IF(MAIN_TABLE[[#This Row],[Supplier State]]&lt;&gt;MAIN_TABLE[[#This Row],[Destination State Name]],0,(MAIN_TABLE[[#This Row],[Taxable Value]]*MAIN_TABLE[[#This Row],[GST Rate]])/2)</f>
        <v>0</v>
      </c>
      <c r="R633" s="33">
        <f>SUM(MAIN_TABLE[[#This Row],[IGST]:[SGST]])</f>
        <v>26840.814000000002</v>
      </c>
      <c r="S63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33" s="32" t="str">
        <f>IFERROR(VLOOKUP(MAIN_TABLE[[#This Row],[GST Number]],Backend!L:M,2,),"")</f>
        <v>M/S AKASH INFOTECH</v>
      </c>
    </row>
    <row r="634" spans="1:20" x14ac:dyDescent="0.3">
      <c r="A634" s="18" t="s">
        <v>8</v>
      </c>
      <c r="B634" s="1" t="s">
        <v>31</v>
      </c>
      <c r="C634" s="2">
        <v>1310</v>
      </c>
      <c r="D634" s="3">
        <v>43956</v>
      </c>
      <c r="E634" s="4" t="s">
        <v>20</v>
      </c>
      <c r="F634" s="1">
        <v>200</v>
      </c>
      <c r="G634" s="5">
        <v>10</v>
      </c>
      <c r="H634" s="29">
        <f>VLOOKUP(MAIN_TABLE[[#This Row],[Product Code]],Prod_Master[[#All],[Product Code]:[PRICE]],4,)</f>
        <v>0.12</v>
      </c>
      <c r="I634" s="30">
        <f>VLOOKUP(MAIN_TABLE[[#This Row],[Product Code]],Prod_Master[[#All],[Product Code]:[PRICE]],5,)</f>
        <v>140</v>
      </c>
      <c r="J634" s="30">
        <f t="shared" si="11"/>
        <v>28000</v>
      </c>
      <c r="K634" s="30">
        <f>MAIN_TABLE[[#This Row],[Sales (Before Tax)]]-MAIN_TABLE[[#This Row],[Discount]]</f>
        <v>27990</v>
      </c>
      <c r="L634" s="31">
        <f>VLOOKUP(MAIN_TABLE[[#This Row],[Product Code]],Prod_Master[[#All],[Product Code]:[PRICE]],3,)</f>
        <v>5632</v>
      </c>
      <c r="M634" s="32" t="str">
        <f>VLOOKUP(MAIN_TABLE[[#This Row],[Product Code]],Prod_Master[[#All],[Product Code]:[PRICE]],2,)</f>
        <v>Shampoo</v>
      </c>
      <c r="N634" s="32" t="str">
        <f>IF(ISBLANK(MAIN_TABLE[[#This Row],[GST Number]]),"No GST Number Available",VLOOKUP(LEFT(MAIN_TABLE[[#This Row],[GST Number]],2)*1,Table1[],2,))</f>
        <v>MANIPUR</v>
      </c>
      <c r="O634" s="32">
        <f>IF(MAIN_TABLE[[#This Row],[Supplier State]]=MAIN_TABLE[[#This Row],[Destination State Name]],0,MAIN_TABLE[[#This Row],[Taxable Value]]*MAIN_TABLE[[#This Row],[GST Rate]])</f>
        <v>3358.7999999999997</v>
      </c>
      <c r="P634" s="32">
        <f>IF(MAIN_TABLE[[#This Row],[Supplier State]]&lt;&gt;MAIN_TABLE[[#This Row],[Destination State Name]],0,(MAIN_TABLE[[#This Row],[Taxable Value]]*MAIN_TABLE[[#This Row],[GST Rate]])/2)</f>
        <v>0</v>
      </c>
      <c r="Q634" s="32">
        <f>IF(MAIN_TABLE[[#This Row],[Supplier State]]&lt;&gt;MAIN_TABLE[[#This Row],[Destination State Name]],0,(MAIN_TABLE[[#This Row],[Taxable Value]]*MAIN_TABLE[[#This Row],[GST Rate]])/2)</f>
        <v>0</v>
      </c>
      <c r="R634" s="33">
        <f>SUM(MAIN_TABLE[[#This Row],[IGST]:[SGST]])</f>
        <v>3358.7999999999997</v>
      </c>
      <c r="S634" s="32" t="str">
        <f>IF(MAIN_TABLE[[#This Row],[Doc Type]]="Credit Note","Table 9A",IF(AND(MAIN_TABLE[[#This Row],[Doc Type]]="Invoice",MAIN_TABLE[[#This Row],[GST Number]]&lt;&gt;""),"Table 4A -B2B","Table 5A-B2C"))</f>
        <v>Table 9A</v>
      </c>
      <c r="T634" s="32" t="str">
        <f>IFERROR(VLOOKUP(MAIN_TABLE[[#This Row],[GST Number]],Backend!L:M,2,),"")</f>
        <v>SHANKAR NARAYAN SAHU</v>
      </c>
    </row>
    <row r="635" spans="1:20" x14ac:dyDescent="0.3">
      <c r="A635" s="18" t="s">
        <v>8</v>
      </c>
      <c r="B635" s="1" t="s">
        <v>32</v>
      </c>
      <c r="C635" s="2">
        <v>1310</v>
      </c>
      <c r="D635" s="3">
        <v>44083</v>
      </c>
      <c r="E635" s="4" t="s">
        <v>10</v>
      </c>
      <c r="F635" s="1">
        <v>388</v>
      </c>
      <c r="G635" s="5">
        <v>19.400000000000002</v>
      </c>
      <c r="H635" s="29">
        <f>VLOOKUP(MAIN_TABLE[[#This Row],[Product Code]],Prod_Master[[#All],[Product Code]:[PRICE]],4,)</f>
        <v>0.12</v>
      </c>
      <c r="I635" s="30">
        <f>VLOOKUP(MAIN_TABLE[[#This Row],[Product Code]],Prod_Master[[#All],[Product Code]:[PRICE]],5,)</f>
        <v>140</v>
      </c>
      <c r="J635" s="30">
        <f t="shared" si="11"/>
        <v>54320</v>
      </c>
      <c r="K635" s="30">
        <f>MAIN_TABLE[[#This Row],[Sales (Before Tax)]]-MAIN_TABLE[[#This Row],[Discount]]</f>
        <v>54300.6</v>
      </c>
      <c r="L635" s="31">
        <f>VLOOKUP(MAIN_TABLE[[#This Row],[Product Code]],Prod_Master[[#All],[Product Code]:[PRICE]],3,)</f>
        <v>5632</v>
      </c>
      <c r="M635" s="32" t="str">
        <f>VLOOKUP(MAIN_TABLE[[#This Row],[Product Code]],Prod_Master[[#All],[Product Code]:[PRICE]],2,)</f>
        <v>Shampoo</v>
      </c>
      <c r="N635" s="32" t="str">
        <f>IF(ISBLANK(MAIN_TABLE[[#This Row],[GST Number]]),"No GST Number Available",VLOOKUP(LEFT(MAIN_TABLE[[#This Row],[GST Number]],2)*1,Table1[],2,))</f>
        <v>NAGALAND</v>
      </c>
      <c r="O635" s="32">
        <f>IF(MAIN_TABLE[[#This Row],[Supplier State]]=MAIN_TABLE[[#This Row],[Destination State Name]],0,MAIN_TABLE[[#This Row],[Taxable Value]]*MAIN_TABLE[[#This Row],[GST Rate]])</f>
        <v>6516.0719999999992</v>
      </c>
      <c r="P635" s="32">
        <f>IF(MAIN_TABLE[[#This Row],[Supplier State]]&lt;&gt;MAIN_TABLE[[#This Row],[Destination State Name]],0,(MAIN_TABLE[[#This Row],[Taxable Value]]*MAIN_TABLE[[#This Row],[GST Rate]])/2)</f>
        <v>0</v>
      </c>
      <c r="Q635" s="32">
        <f>IF(MAIN_TABLE[[#This Row],[Supplier State]]&lt;&gt;MAIN_TABLE[[#This Row],[Destination State Name]],0,(MAIN_TABLE[[#This Row],[Taxable Value]]*MAIN_TABLE[[#This Row],[GST Rate]])/2)</f>
        <v>0</v>
      </c>
      <c r="R635" s="33">
        <f>SUM(MAIN_TABLE[[#This Row],[IGST]:[SGST]])</f>
        <v>6516.0719999999992</v>
      </c>
      <c r="S63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35" s="32" t="str">
        <f>IFERROR(VLOOKUP(MAIN_TABLE[[#This Row],[GST Number]],Backend!L:M,2,),"")</f>
        <v>VARDHMAN TELE MARKETING</v>
      </c>
    </row>
    <row r="636" spans="1:20" x14ac:dyDescent="0.3">
      <c r="A636" s="18" t="s">
        <v>8</v>
      </c>
      <c r="B636" s="1" t="s">
        <v>33</v>
      </c>
      <c r="C636" s="2">
        <v>1008</v>
      </c>
      <c r="D636" s="3">
        <v>44114</v>
      </c>
      <c r="E636" s="4" t="s">
        <v>10</v>
      </c>
      <c r="F636" s="1">
        <v>1727</v>
      </c>
      <c r="G636" s="5">
        <v>86.350000000000009</v>
      </c>
      <c r="H636" s="29">
        <f>VLOOKUP(MAIN_TABLE[[#This Row],[Product Code]],Prod_Master[[#All],[Product Code]:[PRICE]],4,)</f>
        <v>0.12</v>
      </c>
      <c r="I636" s="30">
        <f>VLOOKUP(MAIN_TABLE[[#This Row],[Product Code]],Prod_Master[[#All],[Product Code]:[PRICE]],5,)</f>
        <v>90</v>
      </c>
      <c r="J636" s="30">
        <f t="shared" si="11"/>
        <v>155430</v>
      </c>
      <c r="K636" s="30">
        <f>MAIN_TABLE[[#This Row],[Sales (Before Tax)]]-MAIN_TABLE[[#This Row],[Discount]]</f>
        <v>155343.65</v>
      </c>
      <c r="L636" s="31">
        <f>VLOOKUP(MAIN_TABLE[[#This Row],[Product Code]],Prod_Master[[#All],[Product Code]:[PRICE]],3,)</f>
        <v>4975</v>
      </c>
      <c r="M636" s="32" t="str">
        <f>VLOOKUP(MAIN_TABLE[[#This Row],[Product Code]],Prod_Master[[#All],[Product Code]:[PRICE]],2,)</f>
        <v>Soap</v>
      </c>
      <c r="N636" s="32" t="str">
        <f>IF(ISBLANK(MAIN_TABLE[[#This Row],[GST Number]]),"No GST Number Available",VLOOKUP(LEFT(MAIN_TABLE[[#This Row],[GST Number]],2)*1,Table1[],2,))</f>
        <v>SIKKIM</v>
      </c>
      <c r="O636" s="32">
        <f>IF(MAIN_TABLE[[#This Row],[Supplier State]]=MAIN_TABLE[[#This Row],[Destination State Name]],0,MAIN_TABLE[[#This Row],[Taxable Value]]*MAIN_TABLE[[#This Row],[GST Rate]])</f>
        <v>18641.237999999998</v>
      </c>
      <c r="P636" s="32">
        <f>IF(MAIN_TABLE[[#This Row],[Supplier State]]&lt;&gt;MAIN_TABLE[[#This Row],[Destination State Name]],0,(MAIN_TABLE[[#This Row],[Taxable Value]]*MAIN_TABLE[[#This Row],[GST Rate]])/2)</f>
        <v>0</v>
      </c>
      <c r="Q636" s="32">
        <f>IF(MAIN_TABLE[[#This Row],[Supplier State]]&lt;&gt;MAIN_TABLE[[#This Row],[Destination State Name]],0,(MAIN_TABLE[[#This Row],[Taxable Value]]*MAIN_TABLE[[#This Row],[GST Rate]])/2)</f>
        <v>0</v>
      </c>
      <c r="R636" s="33">
        <f>SUM(MAIN_TABLE[[#This Row],[IGST]:[SGST]])</f>
        <v>18641.237999999998</v>
      </c>
      <c r="S63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36" s="32" t="str">
        <f>IFERROR(VLOOKUP(MAIN_TABLE[[#This Row],[GST Number]],Backend!L:M,2,),"")</f>
        <v>TRACTEBEL ENGINEERING PVT LTD</v>
      </c>
    </row>
    <row r="637" spans="1:20" x14ac:dyDescent="0.3">
      <c r="A637" s="18" t="s">
        <v>8</v>
      </c>
      <c r="B637" s="1" t="s">
        <v>34</v>
      </c>
      <c r="C637" s="2">
        <v>1008</v>
      </c>
      <c r="D637" s="3">
        <v>44177</v>
      </c>
      <c r="E637" s="4" t="s">
        <v>10</v>
      </c>
      <c r="F637" s="1">
        <v>2300</v>
      </c>
      <c r="G637" s="5">
        <v>115</v>
      </c>
      <c r="H637" s="29">
        <f>VLOOKUP(MAIN_TABLE[[#This Row],[Product Code]],Prod_Master[[#All],[Product Code]:[PRICE]],4,)</f>
        <v>0.12</v>
      </c>
      <c r="I637" s="30">
        <f>VLOOKUP(MAIN_TABLE[[#This Row],[Product Code]],Prod_Master[[#All],[Product Code]:[PRICE]],5,)</f>
        <v>90</v>
      </c>
      <c r="J637" s="30">
        <f t="shared" si="11"/>
        <v>207000</v>
      </c>
      <c r="K637" s="30">
        <f>MAIN_TABLE[[#This Row],[Sales (Before Tax)]]-MAIN_TABLE[[#This Row],[Discount]]</f>
        <v>206885</v>
      </c>
      <c r="L637" s="31">
        <f>VLOOKUP(MAIN_TABLE[[#This Row],[Product Code]],Prod_Master[[#All],[Product Code]:[PRICE]],3,)</f>
        <v>4975</v>
      </c>
      <c r="M637" s="32" t="str">
        <f>VLOOKUP(MAIN_TABLE[[#This Row],[Product Code]],Prod_Master[[#All],[Product Code]:[PRICE]],2,)</f>
        <v>Soap</v>
      </c>
      <c r="N637" s="32" t="str">
        <f>IF(ISBLANK(MAIN_TABLE[[#This Row],[GST Number]]),"No GST Number Available",VLOOKUP(LEFT(MAIN_TABLE[[#This Row],[GST Number]],2)*1,Table1[],2,))</f>
        <v>ODISHA</v>
      </c>
      <c r="O637" s="32">
        <f>IF(MAIN_TABLE[[#This Row],[Supplier State]]=MAIN_TABLE[[#This Row],[Destination State Name]],0,MAIN_TABLE[[#This Row],[Taxable Value]]*MAIN_TABLE[[#This Row],[GST Rate]])</f>
        <v>24826.2</v>
      </c>
      <c r="P637" s="32">
        <f>IF(MAIN_TABLE[[#This Row],[Supplier State]]&lt;&gt;MAIN_TABLE[[#This Row],[Destination State Name]],0,(MAIN_TABLE[[#This Row],[Taxable Value]]*MAIN_TABLE[[#This Row],[GST Rate]])/2)</f>
        <v>0</v>
      </c>
      <c r="Q637" s="32">
        <f>IF(MAIN_TABLE[[#This Row],[Supplier State]]&lt;&gt;MAIN_TABLE[[#This Row],[Destination State Name]],0,(MAIN_TABLE[[#This Row],[Taxable Value]]*MAIN_TABLE[[#This Row],[GST Rate]])/2)</f>
        <v>0</v>
      </c>
      <c r="R637" s="33">
        <f>SUM(MAIN_TABLE[[#This Row],[IGST]:[SGST]])</f>
        <v>24826.2</v>
      </c>
      <c r="S63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37" s="32" t="str">
        <f>IFERROR(VLOOKUP(MAIN_TABLE[[#This Row],[GST Number]],Backend!L:M,2,),"")</f>
        <v>KIM BAG HOUSE</v>
      </c>
    </row>
    <row r="638" spans="1:20" x14ac:dyDescent="0.3">
      <c r="A638" s="18" t="s">
        <v>8</v>
      </c>
      <c r="B638" s="1" t="s">
        <v>242</v>
      </c>
      <c r="C638" s="2">
        <v>1210</v>
      </c>
      <c r="D638" s="3">
        <v>43863</v>
      </c>
      <c r="E638" s="4" t="s">
        <v>20</v>
      </c>
      <c r="F638" s="1">
        <v>260</v>
      </c>
      <c r="G638" s="5">
        <v>13</v>
      </c>
      <c r="H638" s="29">
        <f>VLOOKUP(MAIN_TABLE[[#This Row],[Product Code]],Prod_Master[[#All],[Product Code]:[PRICE]],4,)</f>
        <v>0.12</v>
      </c>
      <c r="I638" s="30">
        <f>VLOOKUP(MAIN_TABLE[[#This Row],[Product Code]],Prod_Master[[#All],[Product Code]:[PRICE]],5,)</f>
        <v>120</v>
      </c>
      <c r="J638" s="30">
        <f t="shared" si="11"/>
        <v>31200</v>
      </c>
      <c r="K638" s="30">
        <f>MAIN_TABLE[[#This Row],[Sales (Before Tax)]]-MAIN_TABLE[[#This Row],[Discount]]</f>
        <v>31187</v>
      </c>
      <c r="L638" s="31">
        <f>VLOOKUP(MAIN_TABLE[[#This Row],[Product Code]],Prod_Master[[#All],[Product Code]:[PRICE]],3,)</f>
        <v>5524</v>
      </c>
      <c r="M638" s="32" t="str">
        <f>VLOOKUP(MAIN_TABLE[[#This Row],[Product Code]],Prod_Master[[#All],[Product Code]:[PRICE]],2,)</f>
        <v>Juice</v>
      </c>
      <c r="N638" s="32" t="str">
        <f>IF(ISBLANK(MAIN_TABLE[[#This Row],[GST Number]]),"No GST Number Available",VLOOKUP(LEFT(MAIN_TABLE[[#This Row],[GST Number]],2)*1,Table1[],2,))</f>
        <v>DADRA AND NAGAR HAVELI AND DAMAN AND DIU (NEWLY MERGED UT)</v>
      </c>
      <c r="O638" s="32">
        <f>IF(MAIN_TABLE[[#This Row],[Supplier State]]=MAIN_TABLE[[#This Row],[Destination State Name]],0,MAIN_TABLE[[#This Row],[Taxable Value]]*MAIN_TABLE[[#This Row],[GST Rate]])</f>
        <v>3742.44</v>
      </c>
      <c r="P638" s="32">
        <f>IF(MAIN_TABLE[[#This Row],[Supplier State]]&lt;&gt;MAIN_TABLE[[#This Row],[Destination State Name]],0,(MAIN_TABLE[[#This Row],[Taxable Value]]*MAIN_TABLE[[#This Row],[GST Rate]])/2)</f>
        <v>0</v>
      </c>
      <c r="Q638" s="32">
        <f>IF(MAIN_TABLE[[#This Row],[Supplier State]]&lt;&gt;MAIN_TABLE[[#This Row],[Destination State Name]],0,(MAIN_TABLE[[#This Row],[Taxable Value]]*MAIN_TABLE[[#This Row],[GST Rate]])/2)</f>
        <v>0</v>
      </c>
      <c r="R638" s="33">
        <f>SUM(MAIN_TABLE[[#This Row],[IGST]:[SGST]])</f>
        <v>3742.44</v>
      </c>
      <c r="S638" s="32" t="str">
        <f>IF(MAIN_TABLE[[#This Row],[Doc Type]]="Credit Note","Table 9A",IF(AND(MAIN_TABLE[[#This Row],[Doc Type]]="Invoice",MAIN_TABLE[[#This Row],[GST Number]]&lt;&gt;""),"Table 4A -B2B","Table 5A-B2C"))</f>
        <v>Table 9A</v>
      </c>
      <c r="T638" s="32" t="str">
        <f>IFERROR(VLOOKUP(MAIN_TABLE[[#This Row],[GST Number]],Backend!L:M,2,),"")</f>
        <v>WM ENERGY AND LIGHTING PRIVATE LIMITED</v>
      </c>
    </row>
    <row r="639" spans="1:20" x14ac:dyDescent="0.3">
      <c r="A639" s="18" t="s">
        <v>8</v>
      </c>
      <c r="B639" s="1" t="s">
        <v>35</v>
      </c>
      <c r="C639" s="2">
        <v>1008</v>
      </c>
      <c r="D639" s="3">
        <v>44083</v>
      </c>
      <c r="E639" s="4" t="s">
        <v>10</v>
      </c>
      <c r="F639" s="1">
        <v>2470</v>
      </c>
      <c r="G639" s="5">
        <v>123.5</v>
      </c>
      <c r="H639" s="29">
        <f>VLOOKUP(MAIN_TABLE[[#This Row],[Product Code]],Prod_Master[[#All],[Product Code]:[PRICE]],4,)</f>
        <v>0.12</v>
      </c>
      <c r="I639" s="30">
        <f>VLOOKUP(MAIN_TABLE[[#This Row],[Product Code]],Prod_Master[[#All],[Product Code]:[PRICE]],5,)</f>
        <v>90</v>
      </c>
      <c r="J639" s="30">
        <f t="shared" si="11"/>
        <v>222300</v>
      </c>
      <c r="K639" s="30">
        <f>MAIN_TABLE[[#This Row],[Sales (Before Tax)]]-MAIN_TABLE[[#This Row],[Discount]]</f>
        <v>222176.5</v>
      </c>
      <c r="L639" s="31">
        <f>VLOOKUP(MAIN_TABLE[[#This Row],[Product Code]],Prod_Master[[#All],[Product Code]:[PRICE]],3,)</f>
        <v>4975</v>
      </c>
      <c r="M639" s="32" t="str">
        <f>VLOOKUP(MAIN_TABLE[[#This Row],[Product Code]],Prod_Master[[#All],[Product Code]:[PRICE]],2,)</f>
        <v>Soap</v>
      </c>
      <c r="N639" s="32" t="str">
        <f>IF(ISBLANK(MAIN_TABLE[[#This Row],[GST Number]]),"No GST Number Available",VLOOKUP(LEFT(MAIN_TABLE[[#This Row],[GST Number]],2)*1,Table1[],2,))</f>
        <v>GUJARAT</v>
      </c>
      <c r="O639" s="32">
        <f>IF(MAIN_TABLE[[#This Row],[Supplier State]]=MAIN_TABLE[[#This Row],[Destination State Name]],0,MAIN_TABLE[[#This Row],[Taxable Value]]*MAIN_TABLE[[#This Row],[GST Rate]])</f>
        <v>26661.18</v>
      </c>
      <c r="P639" s="32">
        <f>IF(MAIN_TABLE[[#This Row],[Supplier State]]&lt;&gt;MAIN_TABLE[[#This Row],[Destination State Name]],0,(MAIN_TABLE[[#This Row],[Taxable Value]]*MAIN_TABLE[[#This Row],[GST Rate]])/2)</f>
        <v>0</v>
      </c>
      <c r="Q639" s="32">
        <f>IF(MAIN_TABLE[[#This Row],[Supplier State]]&lt;&gt;MAIN_TABLE[[#This Row],[Destination State Name]],0,(MAIN_TABLE[[#This Row],[Taxable Value]]*MAIN_TABLE[[#This Row],[GST Rate]])/2)</f>
        <v>0</v>
      </c>
      <c r="R639" s="33">
        <f>SUM(MAIN_TABLE[[#This Row],[IGST]:[SGST]])</f>
        <v>26661.18</v>
      </c>
      <c r="S63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39" s="32" t="str">
        <f>IFERROR(VLOOKUP(MAIN_TABLE[[#This Row],[GST Number]],Backend!L:M,2,),"")</f>
        <v>Strong Like Wood and Iron Furniture</v>
      </c>
    </row>
    <row r="640" spans="1:20" x14ac:dyDescent="0.3">
      <c r="A640" s="18" t="s">
        <v>8</v>
      </c>
      <c r="B640" s="1" t="s">
        <v>36</v>
      </c>
      <c r="C640" s="2">
        <v>1310</v>
      </c>
      <c r="D640" s="3">
        <v>44114</v>
      </c>
      <c r="E640" s="4" t="s">
        <v>10</v>
      </c>
      <c r="F640" s="1">
        <v>1743</v>
      </c>
      <c r="G640" s="5">
        <v>87.15</v>
      </c>
      <c r="H640" s="29">
        <f>VLOOKUP(MAIN_TABLE[[#This Row],[Product Code]],Prod_Master[[#All],[Product Code]:[PRICE]],4,)</f>
        <v>0.12</v>
      </c>
      <c r="I640" s="30">
        <f>VLOOKUP(MAIN_TABLE[[#This Row],[Product Code]],Prod_Master[[#All],[Product Code]:[PRICE]],5,)</f>
        <v>140</v>
      </c>
      <c r="J640" s="30">
        <f t="shared" si="11"/>
        <v>244020</v>
      </c>
      <c r="K640" s="30">
        <f>MAIN_TABLE[[#This Row],[Sales (Before Tax)]]-MAIN_TABLE[[#This Row],[Discount]]</f>
        <v>243932.85</v>
      </c>
      <c r="L640" s="31">
        <f>VLOOKUP(MAIN_TABLE[[#This Row],[Product Code]],Prod_Master[[#All],[Product Code]:[PRICE]],3,)</f>
        <v>5632</v>
      </c>
      <c r="M640" s="32" t="str">
        <f>VLOOKUP(MAIN_TABLE[[#This Row],[Product Code]],Prod_Master[[#All],[Product Code]:[PRICE]],2,)</f>
        <v>Shampoo</v>
      </c>
      <c r="N640" s="32" t="str">
        <f>IF(ISBLANK(MAIN_TABLE[[#This Row],[GST Number]]),"No GST Number Available",VLOOKUP(LEFT(MAIN_TABLE[[#This Row],[GST Number]],2)*1,Table1[],2,))</f>
        <v>ARUNACHAL PRADESH</v>
      </c>
      <c r="O640" s="32">
        <f>IF(MAIN_TABLE[[#This Row],[Supplier State]]=MAIN_TABLE[[#This Row],[Destination State Name]],0,MAIN_TABLE[[#This Row],[Taxable Value]]*MAIN_TABLE[[#This Row],[GST Rate]])</f>
        <v>29271.941999999999</v>
      </c>
      <c r="P640" s="32">
        <f>IF(MAIN_TABLE[[#This Row],[Supplier State]]&lt;&gt;MAIN_TABLE[[#This Row],[Destination State Name]],0,(MAIN_TABLE[[#This Row],[Taxable Value]]*MAIN_TABLE[[#This Row],[GST Rate]])/2)</f>
        <v>0</v>
      </c>
      <c r="Q640" s="32">
        <f>IF(MAIN_TABLE[[#This Row],[Supplier State]]&lt;&gt;MAIN_TABLE[[#This Row],[Destination State Name]],0,(MAIN_TABLE[[#This Row],[Taxable Value]]*MAIN_TABLE[[#This Row],[GST Rate]])/2)</f>
        <v>0</v>
      </c>
      <c r="R640" s="33">
        <f>SUM(MAIN_TABLE[[#This Row],[IGST]:[SGST]])</f>
        <v>29271.941999999999</v>
      </c>
      <c r="S64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40" s="32" t="str">
        <f>IFERROR(VLOOKUP(MAIN_TABLE[[#This Row],[GST Number]],Backend!L:M,2,),"")</f>
        <v>APPARIO RETAIL PRIVATE LIMITED</v>
      </c>
    </row>
    <row r="641" spans="1:20" x14ac:dyDescent="0.3">
      <c r="A641" s="18" t="s">
        <v>8</v>
      </c>
      <c r="B641" s="1" t="s">
        <v>37</v>
      </c>
      <c r="C641" s="2">
        <v>1310</v>
      </c>
      <c r="D641" s="3">
        <v>44114</v>
      </c>
      <c r="E641" s="4" t="s">
        <v>10</v>
      </c>
      <c r="F641" s="1">
        <v>2914</v>
      </c>
      <c r="G641" s="5">
        <v>145.70000000000002</v>
      </c>
      <c r="H641" s="29">
        <f>VLOOKUP(MAIN_TABLE[[#This Row],[Product Code]],Prod_Master[[#All],[Product Code]:[PRICE]],4,)</f>
        <v>0.12</v>
      </c>
      <c r="I641" s="30">
        <f>VLOOKUP(MAIN_TABLE[[#This Row],[Product Code]],Prod_Master[[#All],[Product Code]:[PRICE]],5,)</f>
        <v>140</v>
      </c>
      <c r="J641" s="30">
        <f t="shared" si="11"/>
        <v>407960</v>
      </c>
      <c r="K641" s="30">
        <f>MAIN_TABLE[[#This Row],[Sales (Before Tax)]]-MAIN_TABLE[[#This Row],[Discount]]</f>
        <v>407814.3</v>
      </c>
      <c r="L641" s="31">
        <f>VLOOKUP(MAIN_TABLE[[#This Row],[Product Code]],Prod_Master[[#All],[Product Code]:[PRICE]],3,)</f>
        <v>5632</v>
      </c>
      <c r="M641" s="32" t="str">
        <f>VLOOKUP(MAIN_TABLE[[#This Row],[Product Code]],Prod_Master[[#All],[Product Code]:[PRICE]],2,)</f>
        <v>Shampoo</v>
      </c>
      <c r="N641" s="32" t="str">
        <f>IF(ISBLANK(MAIN_TABLE[[#This Row],[GST Number]]),"No GST Number Available",VLOOKUP(LEFT(MAIN_TABLE[[#This Row],[GST Number]],2)*1,Table1[],2,))</f>
        <v>MAHARASHTRA</v>
      </c>
      <c r="O641" s="32">
        <f>IF(MAIN_TABLE[[#This Row],[Supplier State]]=MAIN_TABLE[[#This Row],[Destination State Name]],0,MAIN_TABLE[[#This Row],[Taxable Value]]*MAIN_TABLE[[#This Row],[GST Rate]])</f>
        <v>48937.716</v>
      </c>
      <c r="P641" s="32">
        <f>IF(MAIN_TABLE[[#This Row],[Supplier State]]&lt;&gt;MAIN_TABLE[[#This Row],[Destination State Name]],0,(MAIN_TABLE[[#This Row],[Taxable Value]]*MAIN_TABLE[[#This Row],[GST Rate]])/2)</f>
        <v>0</v>
      </c>
      <c r="Q641" s="32">
        <f>IF(MAIN_TABLE[[#This Row],[Supplier State]]&lt;&gt;MAIN_TABLE[[#This Row],[Destination State Name]],0,(MAIN_TABLE[[#This Row],[Taxable Value]]*MAIN_TABLE[[#This Row],[GST Rate]])/2)</f>
        <v>0</v>
      </c>
      <c r="R641" s="33">
        <f>SUM(MAIN_TABLE[[#This Row],[IGST]:[SGST]])</f>
        <v>48937.716</v>
      </c>
      <c r="S64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41" s="32" t="str">
        <f>IFERROR(VLOOKUP(MAIN_TABLE[[#This Row],[GST Number]],Backend!L:M,2,),"")</f>
        <v>PARBIND PETSAFETY PRIVATE LIMITED</v>
      </c>
    </row>
    <row r="642" spans="1:20" x14ac:dyDescent="0.3">
      <c r="A642" s="18" t="s">
        <v>8</v>
      </c>
      <c r="B642" s="1" t="s">
        <v>38</v>
      </c>
      <c r="C642" s="2">
        <v>1310</v>
      </c>
      <c r="D642" s="3">
        <v>44114</v>
      </c>
      <c r="E642" s="4" t="s">
        <v>10</v>
      </c>
      <c r="F642" s="1">
        <v>1731</v>
      </c>
      <c r="G642" s="5">
        <v>86.550000000000011</v>
      </c>
      <c r="H642" s="29">
        <f>VLOOKUP(MAIN_TABLE[[#This Row],[Product Code]],Prod_Master[[#All],[Product Code]:[PRICE]],4,)</f>
        <v>0.12</v>
      </c>
      <c r="I642" s="30">
        <f>VLOOKUP(MAIN_TABLE[[#This Row],[Product Code]],Prod_Master[[#All],[Product Code]:[PRICE]],5,)</f>
        <v>140</v>
      </c>
      <c r="J642" s="30">
        <f t="shared" si="11"/>
        <v>242340</v>
      </c>
      <c r="K642" s="30">
        <f>MAIN_TABLE[[#This Row],[Sales (Before Tax)]]-MAIN_TABLE[[#This Row],[Discount]]</f>
        <v>242253.45</v>
      </c>
      <c r="L642" s="31">
        <f>VLOOKUP(MAIN_TABLE[[#This Row],[Product Code]],Prod_Master[[#All],[Product Code]:[PRICE]],3,)</f>
        <v>5632</v>
      </c>
      <c r="M642" s="32" t="str">
        <f>VLOOKUP(MAIN_TABLE[[#This Row],[Product Code]],Prod_Master[[#All],[Product Code]:[PRICE]],2,)</f>
        <v>Shampoo</v>
      </c>
      <c r="N642" s="32" t="str">
        <f>IF(ISBLANK(MAIN_TABLE[[#This Row],[GST Number]]),"No GST Number Available",VLOOKUP(LEFT(MAIN_TABLE[[#This Row],[GST Number]],2)*1,Table1[],2,))</f>
        <v>SIKKIM</v>
      </c>
      <c r="O642" s="32">
        <f>IF(MAIN_TABLE[[#This Row],[Supplier State]]=MAIN_TABLE[[#This Row],[Destination State Name]],0,MAIN_TABLE[[#This Row],[Taxable Value]]*MAIN_TABLE[[#This Row],[GST Rate]])</f>
        <v>29070.414000000001</v>
      </c>
      <c r="P642" s="32">
        <f>IF(MAIN_TABLE[[#This Row],[Supplier State]]&lt;&gt;MAIN_TABLE[[#This Row],[Destination State Name]],0,(MAIN_TABLE[[#This Row],[Taxable Value]]*MAIN_TABLE[[#This Row],[GST Rate]])/2)</f>
        <v>0</v>
      </c>
      <c r="Q642" s="32">
        <f>IF(MAIN_TABLE[[#This Row],[Supplier State]]&lt;&gt;MAIN_TABLE[[#This Row],[Destination State Name]],0,(MAIN_TABLE[[#This Row],[Taxable Value]]*MAIN_TABLE[[#This Row],[GST Rate]])/2)</f>
        <v>0</v>
      </c>
      <c r="R642" s="33">
        <f>SUM(MAIN_TABLE[[#This Row],[IGST]:[SGST]])</f>
        <v>29070.414000000001</v>
      </c>
      <c r="S64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42" s="32" t="str">
        <f>IFERROR(VLOOKUP(MAIN_TABLE[[#This Row],[GST Number]],Backend!L:M,2,),"")</f>
        <v>KP ABRASIVES PRIVATE LIMITED</v>
      </c>
    </row>
    <row r="643" spans="1:20" x14ac:dyDescent="0.3">
      <c r="A643" s="18" t="s">
        <v>8</v>
      </c>
      <c r="B643" s="1" t="s">
        <v>39</v>
      </c>
      <c r="C643" s="2">
        <v>1004</v>
      </c>
      <c r="D643" s="3">
        <v>44146</v>
      </c>
      <c r="E643" s="4" t="s">
        <v>10</v>
      </c>
      <c r="F643" s="1">
        <v>700</v>
      </c>
      <c r="G643" s="5">
        <v>35</v>
      </c>
      <c r="H643" s="29">
        <f>VLOOKUP(MAIN_TABLE[[#This Row],[Product Code]],Prod_Master[[#All],[Product Code]:[PRICE]],4,)</f>
        <v>0.28000000000000003</v>
      </c>
      <c r="I643" s="30">
        <f>VLOOKUP(MAIN_TABLE[[#This Row],[Product Code]],Prod_Master[[#All],[Product Code]:[PRICE]],5,)</f>
        <v>80</v>
      </c>
      <c r="J643" s="30">
        <f t="shared" si="11"/>
        <v>56000</v>
      </c>
      <c r="K643" s="30">
        <f>MAIN_TABLE[[#This Row],[Sales (Before Tax)]]-MAIN_TABLE[[#This Row],[Discount]]</f>
        <v>55965</v>
      </c>
      <c r="L643" s="31">
        <f>VLOOKUP(MAIN_TABLE[[#This Row],[Product Code]],Prod_Master[[#All],[Product Code]:[PRICE]],3,)</f>
        <v>8462</v>
      </c>
      <c r="M643" s="32" t="str">
        <f>VLOOKUP(MAIN_TABLE[[#This Row],[Product Code]],Prod_Master[[#All],[Product Code]:[PRICE]],2,)</f>
        <v>Beverage</v>
      </c>
      <c r="N643" s="32" t="str">
        <f>IF(ISBLANK(MAIN_TABLE[[#This Row],[GST Number]]),"No GST Number Available",VLOOKUP(LEFT(MAIN_TABLE[[#This Row],[GST Number]],2)*1,Table1[],2,))</f>
        <v>WEST BENGAL</v>
      </c>
      <c r="O643" s="32">
        <f>IF(MAIN_TABLE[[#This Row],[Supplier State]]=MAIN_TABLE[[#This Row],[Destination State Name]],0,MAIN_TABLE[[#This Row],[Taxable Value]]*MAIN_TABLE[[#This Row],[GST Rate]])</f>
        <v>15670.2</v>
      </c>
      <c r="P643" s="32">
        <f>IF(MAIN_TABLE[[#This Row],[Supplier State]]&lt;&gt;MAIN_TABLE[[#This Row],[Destination State Name]],0,(MAIN_TABLE[[#This Row],[Taxable Value]]*MAIN_TABLE[[#This Row],[GST Rate]])/2)</f>
        <v>0</v>
      </c>
      <c r="Q643" s="32">
        <f>IF(MAIN_TABLE[[#This Row],[Supplier State]]&lt;&gt;MAIN_TABLE[[#This Row],[Destination State Name]],0,(MAIN_TABLE[[#This Row],[Taxable Value]]*MAIN_TABLE[[#This Row],[GST Rate]])/2)</f>
        <v>0</v>
      </c>
      <c r="R643" s="33">
        <f>SUM(MAIN_TABLE[[#This Row],[IGST]:[SGST]])</f>
        <v>15670.2</v>
      </c>
      <c r="S64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43" s="32" t="str">
        <f>IFERROR(VLOOKUP(MAIN_TABLE[[#This Row],[GST Number]],Backend!L:M,2,),"")</f>
        <v>KAILASH INTERNATIONAL</v>
      </c>
    </row>
    <row r="644" spans="1:20" x14ac:dyDescent="0.3">
      <c r="A644" s="18" t="s">
        <v>8</v>
      </c>
      <c r="B644" s="1" t="s">
        <v>40</v>
      </c>
      <c r="C644" s="2">
        <v>1008</v>
      </c>
      <c r="D644" s="3">
        <v>44146</v>
      </c>
      <c r="E644" s="4" t="s">
        <v>10</v>
      </c>
      <c r="F644" s="1">
        <v>2222</v>
      </c>
      <c r="G644" s="5">
        <v>111.10000000000001</v>
      </c>
      <c r="H644" s="29">
        <f>VLOOKUP(MAIN_TABLE[[#This Row],[Product Code]],Prod_Master[[#All],[Product Code]:[PRICE]],4,)</f>
        <v>0.12</v>
      </c>
      <c r="I644" s="30">
        <f>VLOOKUP(MAIN_TABLE[[#This Row],[Product Code]],Prod_Master[[#All],[Product Code]:[PRICE]],5,)</f>
        <v>90</v>
      </c>
      <c r="J644" s="30">
        <f t="shared" si="11"/>
        <v>199980</v>
      </c>
      <c r="K644" s="30">
        <f>MAIN_TABLE[[#This Row],[Sales (Before Tax)]]-MAIN_TABLE[[#This Row],[Discount]]</f>
        <v>199868.9</v>
      </c>
      <c r="L644" s="31">
        <f>VLOOKUP(MAIN_TABLE[[#This Row],[Product Code]],Prod_Master[[#All],[Product Code]:[PRICE]],3,)</f>
        <v>4975</v>
      </c>
      <c r="M644" s="32" t="str">
        <f>VLOOKUP(MAIN_TABLE[[#This Row],[Product Code]],Prod_Master[[#All],[Product Code]:[PRICE]],2,)</f>
        <v>Soap</v>
      </c>
      <c r="N644" s="32" t="str">
        <f>IF(ISBLANK(MAIN_TABLE[[#This Row],[GST Number]]),"No GST Number Available",VLOOKUP(LEFT(MAIN_TABLE[[#This Row],[GST Number]],2)*1,Table1[],2,))</f>
        <v>TRIPURA</v>
      </c>
      <c r="O644" s="32">
        <f>IF(MAIN_TABLE[[#This Row],[Supplier State]]=MAIN_TABLE[[#This Row],[Destination State Name]],0,MAIN_TABLE[[#This Row],[Taxable Value]]*MAIN_TABLE[[#This Row],[GST Rate]])</f>
        <v>23984.268</v>
      </c>
      <c r="P644" s="32">
        <f>IF(MAIN_TABLE[[#This Row],[Supplier State]]&lt;&gt;MAIN_TABLE[[#This Row],[Destination State Name]],0,(MAIN_TABLE[[#This Row],[Taxable Value]]*MAIN_TABLE[[#This Row],[GST Rate]])/2)</f>
        <v>0</v>
      </c>
      <c r="Q644" s="32">
        <f>IF(MAIN_TABLE[[#This Row],[Supplier State]]&lt;&gt;MAIN_TABLE[[#This Row],[Destination State Name]],0,(MAIN_TABLE[[#This Row],[Taxable Value]]*MAIN_TABLE[[#This Row],[GST Rate]])/2)</f>
        <v>0</v>
      </c>
      <c r="R644" s="33">
        <f>SUM(MAIN_TABLE[[#This Row],[IGST]:[SGST]])</f>
        <v>23984.268</v>
      </c>
      <c r="S64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44" s="32" t="str">
        <f>IFERROR(VLOOKUP(MAIN_TABLE[[#This Row],[GST Number]],Backend!L:M,2,),"")</f>
        <v>KAMAL MOBILE</v>
      </c>
    </row>
    <row r="645" spans="1:20" x14ac:dyDescent="0.3">
      <c r="A645" s="18" t="s">
        <v>8</v>
      </c>
      <c r="B645" s="1" t="s">
        <v>41</v>
      </c>
      <c r="C645" s="2">
        <v>1001</v>
      </c>
      <c r="D645" s="3">
        <v>44146</v>
      </c>
      <c r="E645" s="4" t="s">
        <v>10</v>
      </c>
      <c r="F645" s="1">
        <v>1177</v>
      </c>
      <c r="G645" s="5">
        <v>58.85</v>
      </c>
      <c r="H645" s="29">
        <f>VLOOKUP(MAIN_TABLE[[#This Row],[Product Code]],Prod_Master[[#All],[Product Code]:[PRICE]],4,)</f>
        <v>0.12</v>
      </c>
      <c r="I645" s="30">
        <f>VLOOKUP(MAIN_TABLE[[#This Row],[Product Code]],Prod_Master[[#All],[Product Code]:[PRICE]],5,)</f>
        <v>45</v>
      </c>
      <c r="J645" s="30">
        <f t="shared" si="11"/>
        <v>52965</v>
      </c>
      <c r="K645" s="30">
        <f>MAIN_TABLE[[#This Row],[Sales (Before Tax)]]-MAIN_TABLE[[#This Row],[Discount]]</f>
        <v>52906.15</v>
      </c>
      <c r="L645" s="31">
        <f>VLOOKUP(MAIN_TABLE[[#This Row],[Product Code]],Prod_Master[[#All],[Product Code]:[PRICE]],3,)</f>
        <v>5542</v>
      </c>
      <c r="M645" s="32" t="str">
        <f>VLOOKUP(MAIN_TABLE[[#This Row],[Product Code]],Prod_Master[[#All],[Product Code]:[PRICE]],2,)</f>
        <v>Oil</v>
      </c>
      <c r="N645" s="32" t="str">
        <f>IF(ISBLANK(MAIN_TABLE[[#This Row],[GST Number]]),"No GST Number Available",VLOOKUP(LEFT(MAIN_TABLE[[#This Row],[GST Number]],2)*1,Table1[],2,))</f>
        <v>MEGHLAYA</v>
      </c>
      <c r="O645" s="32">
        <f>IF(MAIN_TABLE[[#This Row],[Supplier State]]=MAIN_TABLE[[#This Row],[Destination State Name]],0,MAIN_TABLE[[#This Row],[Taxable Value]]*MAIN_TABLE[[#This Row],[GST Rate]])</f>
        <v>6348.7380000000003</v>
      </c>
      <c r="P645" s="32">
        <f>IF(MAIN_TABLE[[#This Row],[Supplier State]]&lt;&gt;MAIN_TABLE[[#This Row],[Destination State Name]],0,(MAIN_TABLE[[#This Row],[Taxable Value]]*MAIN_TABLE[[#This Row],[GST Rate]])/2)</f>
        <v>0</v>
      </c>
      <c r="Q645" s="32">
        <f>IF(MAIN_TABLE[[#This Row],[Supplier State]]&lt;&gt;MAIN_TABLE[[#This Row],[Destination State Name]],0,(MAIN_TABLE[[#This Row],[Taxable Value]]*MAIN_TABLE[[#This Row],[GST Rate]])/2)</f>
        <v>0</v>
      </c>
      <c r="R645" s="33">
        <f>SUM(MAIN_TABLE[[#This Row],[IGST]:[SGST]])</f>
        <v>6348.7380000000003</v>
      </c>
      <c r="S64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45" s="32" t="str">
        <f>IFERROR(VLOOKUP(MAIN_TABLE[[#This Row],[GST Number]],Backend!L:M,2,),"")</f>
        <v>SHIV SHAKTI TRADING COMPANY</v>
      </c>
    </row>
    <row r="646" spans="1:20" x14ac:dyDescent="0.3">
      <c r="A646" s="18" t="s">
        <v>8</v>
      </c>
      <c r="B646" s="1" t="s">
        <v>42</v>
      </c>
      <c r="C646" s="2">
        <v>1004</v>
      </c>
      <c r="D646" s="3">
        <v>44146</v>
      </c>
      <c r="E646" s="4" t="s">
        <v>10</v>
      </c>
      <c r="F646" s="1">
        <v>1922</v>
      </c>
      <c r="G646" s="5">
        <v>96.100000000000009</v>
      </c>
      <c r="H646" s="29">
        <f>VLOOKUP(MAIN_TABLE[[#This Row],[Product Code]],Prod_Master[[#All],[Product Code]:[PRICE]],4,)</f>
        <v>0.28000000000000003</v>
      </c>
      <c r="I646" s="30">
        <f>VLOOKUP(MAIN_TABLE[[#This Row],[Product Code]],Prod_Master[[#All],[Product Code]:[PRICE]],5,)</f>
        <v>80</v>
      </c>
      <c r="J646" s="30">
        <f t="shared" si="11"/>
        <v>153760</v>
      </c>
      <c r="K646" s="30">
        <f>MAIN_TABLE[[#This Row],[Sales (Before Tax)]]-MAIN_TABLE[[#This Row],[Discount]]</f>
        <v>153663.9</v>
      </c>
      <c r="L646" s="31">
        <f>VLOOKUP(MAIN_TABLE[[#This Row],[Product Code]],Prod_Master[[#All],[Product Code]:[PRICE]],3,)</f>
        <v>8462</v>
      </c>
      <c r="M646" s="32" t="str">
        <f>VLOOKUP(MAIN_TABLE[[#This Row],[Product Code]],Prod_Master[[#All],[Product Code]:[PRICE]],2,)</f>
        <v>Beverage</v>
      </c>
      <c r="N646" s="32" t="str">
        <f>IF(ISBLANK(MAIN_TABLE[[#This Row],[GST Number]]),"No GST Number Available",VLOOKUP(LEFT(MAIN_TABLE[[#This Row],[GST Number]],2)*1,Table1[],2,))</f>
        <v>WEST BENGAL</v>
      </c>
      <c r="O646" s="32">
        <f>IF(MAIN_TABLE[[#This Row],[Supplier State]]=MAIN_TABLE[[#This Row],[Destination State Name]],0,MAIN_TABLE[[#This Row],[Taxable Value]]*MAIN_TABLE[[#This Row],[GST Rate]])</f>
        <v>43025.892</v>
      </c>
      <c r="P646" s="32">
        <f>IF(MAIN_TABLE[[#This Row],[Supplier State]]&lt;&gt;MAIN_TABLE[[#This Row],[Destination State Name]],0,(MAIN_TABLE[[#This Row],[Taxable Value]]*MAIN_TABLE[[#This Row],[GST Rate]])/2)</f>
        <v>0</v>
      </c>
      <c r="Q646" s="32">
        <f>IF(MAIN_TABLE[[#This Row],[Supplier State]]&lt;&gt;MAIN_TABLE[[#This Row],[Destination State Name]],0,(MAIN_TABLE[[#This Row],[Taxable Value]]*MAIN_TABLE[[#This Row],[GST Rate]])/2)</f>
        <v>0</v>
      </c>
      <c r="R646" s="33">
        <f>SUM(MAIN_TABLE[[#This Row],[IGST]:[SGST]])</f>
        <v>43025.892</v>
      </c>
      <c r="S64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46" s="32" t="str">
        <f>IFERROR(VLOOKUP(MAIN_TABLE[[#This Row],[GST Number]],Backend!L:M,2,),"")</f>
        <v>JUPION ELECTRIC PRIVATE LIMITED</v>
      </c>
    </row>
    <row r="647" spans="1:20" x14ac:dyDescent="0.3">
      <c r="A647" s="18" t="s">
        <v>8</v>
      </c>
      <c r="B647" s="1" t="s">
        <v>43</v>
      </c>
      <c r="C647" s="2">
        <v>1004</v>
      </c>
      <c r="D647" s="3">
        <v>43863</v>
      </c>
      <c r="E647" s="4" t="s">
        <v>10</v>
      </c>
      <c r="F647" s="1">
        <v>1575</v>
      </c>
      <c r="G647" s="5">
        <v>78.75</v>
      </c>
      <c r="H647" s="29">
        <f>VLOOKUP(MAIN_TABLE[[#This Row],[Product Code]],Prod_Master[[#All],[Product Code]:[PRICE]],4,)</f>
        <v>0.28000000000000003</v>
      </c>
      <c r="I647" s="30">
        <f>VLOOKUP(MAIN_TABLE[[#This Row],[Product Code]],Prod_Master[[#All],[Product Code]:[PRICE]],5,)</f>
        <v>80</v>
      </c>
      <c r="J647" s="30">
        <f t="shared" si="11"/>
        <v>126000</v>
      </c>
      <c r="K647" s="30">
        <f>MAIN_TABLE[[#This Row],[Sales (Before Tax)]]-MAIN_TABLE[[#This Row],[Discount]]</f>
        <v>125921.25</v>
      </c>
      <c r="L647" s="31">
        <f>VLOOKUP(MAIN_TABLE[[#This Row],[Product Code]],Prod_Master[[#All],[Product Code]:[PRICE]],3,)</f>
        <v>8462</v>
      </c>
      <c r="M647" s="32" t="str">
        <f>VLOOKUP(MAIN_TABLE[[#This Row],[Product Code]],Prod_Master[[#All],[Product Code]:[PRICE]],2,)</f>
        <v>Beverage</v>
      </c>
      <c r="N647" s="32" t="str">
        <f>IF(ISBLANK(MAIN_TABLE[[#This Row],[GST Number]]),"No GST Number Available",VLOOKUP(LEFT(MAIN_TABLE[[#This Row],[GST Number]],2)*1,Table1[],2,))</f>
        <v>CHATTISGARH</v>
      </c>
      <c r="O647" s="32">
        <f>IF(MAIN_TABLE[[#This Row],[Supplier State]]=MAIN_TABLE[[#This Row],[Destination State Name]],0,MAIN_TABLE[[#This Row],[Taxable Value]]*MAIN_TABLE[[#This Row],[GST Rate]])</f>
        <v>35257.950000000004</v>
      </c>
      <c r="P647" s="32">
        <f>IF(MAIN_TABLE[[#This Row],[Supplier State]]&lt;&gt;MAIN_TABLE[[#This Row],[Destination State Name]],0,(MAIN_TABLE[[#This Row],[Taxable Value]]*MAIN_TABLE[[#This Row],[GST Rate]])/2)</f>
        <v>0</v>
      </c>
      <c r="Q647" s="32">
        <f>IF(MAIN_TABLE[[#This Row],[Supplier State]]&lt;&gt;MAIN_TABLE[[#This Row],[Destination State Name]],0,(MAIN_TABLE[[#This Row],[Taxable Value]]*MAIN_TABLE[[#This Row],[GST Rate]])/2)</f>
        <v>0</v>
      </c>
      <c r="R647" s="33">
        <f>SUM(MAIN_TABLE[[#This Row],[IGST]:[SGST]])</f>
        <v>35257.950000000004</v>
      </c>
      <c r="S64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47" s="32" t="str">
        <f>IFERROR(VLOOKUP(MAIN_TABLE[[#This Row],[GST Number]],Backend!L:M,2,),"")</f>
        <v>Alpha Instrumentation and Allied Services</v>
      </c>
    </row>
    <row r="648" spans="1:20" x14ac:dyDescent="0.3">
      <c r="A648" s="18" t="s">
        <v>8</v>
      </c>
      <c r="B648" s="1" t="s">
        <v>44</v>
      </c>
      <c r="C648" s="2">
        <v>1004</v>
      </c>
      <c r="D648" s="3">
        <v>43925</v>
      </c>
      <c r="E648" s="4" t="s">
        <v>10</v>
      </c>
      <c r="F648" s="1">
        <v>606</v>
      </c>
      <c r="G648" s="5">
        <v>30.3</v>
      </c>
      <c r="H648" s="29">
        <f>VLOOKUP(MAIN_TABLE[[#This Row],[Product Code]],Prod_Master[[#All],[Product Code]:[PRICE]],4,)</f>
        <v>0.28000000000000003</v>
      </c>
      <c r="I648" s="30">
        <f>VLOOKUP(MAIN_TABLE[[#This Row],[Product Code]],Prod_Master[[#All],[Product Code]:[PRICE]],5,)</f>
        <v>80</v>
      </c>
      <c r="J648" s="30">
        <f t="shared" si="11"/>
        <v>48480</v>
      </c>
      <c r="K648" s="30">
        <f>MAIN_TABLE[[#This Row],[Sales (Before Tax)]]-MAIN_TABLE[[#This Row],[Discount]]</f>
        <v>48449.7</v>
      </c>
      <c r="L648" s="31">
        <f>VLOOKUP(MAIN_TABLE[[#This Row],[Product Code]],Prod_Master[[#All],[Product Code]:[PRICE]],3,)</f>
        <v>8462</v>
      </c>
      <c r="M648" s="32" t="str">
        <f>VLOOKUP(MAIN_TABLE[[#This Row],[Product Code]],Prod_Master[[#All],[Product Code]:[PRICE]],2,)</f>
        <v>Beverage</v>
      </c>
      <c r="N648" s="32" t="str">
        <f>IF(ISBLANK(MAIN_TABLE[[#This Row],[GST Number]]),"No GST Number Available",VLOOKUP(LEFT(MAIN_TABLE[[#This Row],[GST Number]],2)*1,Table1[],2,))</f>
        <v>WEST BENGAL</v>
      </c>
      <c r="O648" s="32">
        <f>IF(MAIN_TABLE[[#This Row],[Supplier State]]=MAIN_TABLE[[#This Row],[Destination State Name]],0,MAIN_TABLE[[#This Row],[Taxable Value]]*MAIN_TABLE[[#This Row],[GST Rate]])</f>
        <v>13565.916000000001</v>
      </c>
      <c r="P648" s="32">
        <f>IF(MAIN_TABLE[[#This Row],[Supplier State]]&lt;&gt;MAIN_TABLE[[#This Row],[Destination State Name]],0,(MAIN_TABLE[[#This Row],[Taxable Value]]*MAIN_TABLE[[#This Row],[GST Rate]])/2)</f>
        <v>0</v>
      </c>
      <c r="Q648" s="32">
        <f>IF(MAIN_TABLE[[#This Row],[Supplier State]]&lt;&gt;MAIN_TABLE[[#This Row],[Destination State Name]],0,(MAIN_TABLE[[#This Row],[Taxable Value]]*MAIN_TABLE[[#This Row],[GST Rate]])/2)</f>
        <v>0</v>
      </c>
      <c r="R648" s="33">
        <f>SUM(MAIN_TABLE[[#This Row],[IGST]:[SGST]])</f>
        <v>13565.916000000001</v>
      </c>
      <c r="S64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48" s="32" t="str">
        <f>IFERROR(VLOOKUP(MAIN_TABLE[[#This Row],[GST Number]],Backend!L:M,2,),"")</f>
        <v>A.S. MECHANICAL SYSTEMS PVT. LTD.</v>
      </c>
    </row>
    <row r="649" spans="1:20" x14ac:dyDescent="0.3">
      <c r="A649" s="18" t="s">
        <v>8</v>
      </c>
      <c r="B649" s="1" t="s">
        <v>45</v>
      </c>
      <c r="C649" s="2">
        <v>1210</v>
      </c>
      <c r="D649" s="3">
        <v>44019</v>
      </c>
      <c r="E649" s="4" t="s">
        <v>10</v>
      </c>
      <c r="F649" s="1">
        <v>2460</v>
      </c>
      <c r="G649" s="5">
        <v>123</v>
      </c>
      <c r="H649" s="29">
        <f>VLOOKUP(MAIN_TABLE[[#This Row],[Product Code]],Prod_Master[[#All],[Product Code]:[PRICE]],4,)</f>
        <v>0.12</v>
      </c>
      <c r="I649" s="30">
        <f>VLOOKUP(MAIN_TABLE[[#This Row],[Product Code]],Prod_Master[[#All],[Product Code]:[PRICE]],5,)</f>
        <v>120</v>
      </c>
      <c r="J649" s="30">
        <f t="shared" si="11"/>
        <v>295200</v>
      </c>
      <c r="K649" s="30">
        <f>MAIN_TABLE[[#This Row],[Sales (Before Tax)]]-MAIN_TABLE[[#This Row],[Discount]]</f>
        <v>295077</v>
      </c>
      <c r="L649" s="31">
        <f>VLOOKUP(MAIN_TABLE[[#This Row],[Product Code]],Prod_Master[[#All],[Product Code]:[PRICE]],3,)</f>
        <v>5524</v>
      </c>
      <c r="M649" s="32" t="str">
        <f>VLOOKUP(MAIN_TABLE[[#This Row],[Product Code]],Prod_Master[[#All],[Product Code]:[PRICE]],2,)</f>
        <v>Juice</v>
      </c>
      <c r="N649" s="32" t="str">
        <f>IF(ISBLANK(MAIN_TABLE[[#This Row],[GST Number]]),"No GST Number Available",VLOOKUP(LEFT(MAIN_TABLE[[#This Row],[GST Number]],2)*1,Table1[],2,))</f>
        <v>MAHARASHTRA</v>
      </c>
      <c r="O649" s="32">
        <f>IF(MAIN_TABLE[[#This Row],[Supplier State]]=MAIN_TABLE[[#This Row],[Destination State Name]],0,MAIN_TABLE[[#This Row],[Taxable Value]]*MAIN_TABLE[[#This Row],[GST Rate]])</f>
        <v>35409.24</v>
      </c>
      <c r="P649" s="32">
        <f>IF(MAIN_TABLE[[#This Row],[Supplier State]]&lt;&gt;MAIN_TABLE[[#This Row],[Destination State Name]],0,(MAIN_TABLE[[#This Row],[Taxable Value]]*MAIN_TABLE[[#This Row],[GST Rate]])/2)</f>
        <v>0</v>
      </c>
      <c r="Q649" s="32">
        <f>IF(MAIN_TABLE[[#This Row],[Supplier State]]&lt;&gt;MAIN_TABLE[[#This Row],[Destination State Name]],0,(MAIN_TABLE[[#This Row],[Taxable Value]]*MAIN_TABLE[[#This Row],[GST Rate]])/2)</f>
        <v>0</v>
      </c>
      <c r="R649" s="33">
        <f>SUM(MAIN_TABLE[[#This Row],[IGST]:[SGST]])</f>
        <v>35409.24</v>
      </c>
      <c r="S64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49" s="32" t="str">
        <f>IFERROR(VLOOKUP(MAIN_TABLE[[#This Row],[GST Number]],Backend!L:M,2,),"")</f>
        <v>BBC TECH ASSOCIATES</v>
      </c>
    </row>
    <row r="650" spans="1:20" x14ac:dyDescent="0.3">
      <c r="A650" s="18" t="s">
        <v>8</v>
      </c>
      <c r="B650" s="1" t="s">
        <v>46</v>
      </c>
      <c r="C650" s="2">
        <v>1210</v>
      </c>
      <c r="D650" s="3">
        <v>44114</v>
      </c>
      <c r="E650" s="4" t="s">
        <v>20</v>
      </c>
      <c r="F650" s="1">
        <v>269</v>
      </c>
      <c r="G650" s="5">
        <v>13.450000000000001</v>
      </c>
      <c r="H650" s="29">
        <f>VLOOKUP(MAIN_TABLE[[#This Row],[Product Code]],Prod_Master[[#All],[Product Code]:[PRICE]],4,)</f>
        <v>0.12</v>
      </c>
      <c r="I650" s="30">
        <f>VLOOKUP(MAIN_TABLE[[#This Row],[Product Code]],Prod_Master[[#All],[Product Code]:[PRICE]],5,)</f>
        <v>120</v>
      </c>
      <c r="J650" s="30">
        <f t="shared" si="11"/>
        <v>32280</v>
      </c>
      <c r="K650" s="30">
        <f>MAIN_TABLE[[#This Row],[Sales (Before Tax)]]-MAIN_TABLE[[#This Row],[Discount]]</f>
        <v>32266.55</v>
      </c>
      <c r="L650" s="31">
        <f>VLOOKUP(MAIN_TABLE[[#This Row],[Product Code]],Prod_Master[[#All],[Product Code]:[PRICE]],3,)</f>
        <v>5524</v>
      </c>
      <c r="M650" s="32" t="str">
        <f>VLOOKUP(MAIN_TABLE[[#This Row],[Product Code]],Prod_Master[[#All],[Product Code]:[PRICE]],2,)</f>
        <v>Juice</v>
      </c>
      <c r="N650" s="32" t="str">
        <f>IF(ISBLANK(MAIN_TABLE[[#This Row],[GST Number]]),"No GST Number Available",VLOOKUP(LEFT(MAIN_TABLE[[#This Row],[GST Number]],2)*1,Table1[],2,))</f>
        <v>GUJARAT</v>
      </c>
      <c r="O650" s="32">
        <f>IF(MAIN_TABLE[[#This Row],[Supplier State]]=MAIN_TABLE[[#This Row],[Destination State Name]],0,MAIN_TABLE[[#This Row],[Taxable Value]]*MAIN_TABLE[[#This Row],[GST Rate]])</f>
        <v>3871.9859999999999</v>
      </c>
      <c r="P650" s="32">
        <f>IF(MAIN_TABLE[[#This Row],[Supplier State]]&lt;&gt;MAIN_TABLE[[#This Row],[Destination State Name]],0,(MAIN_TABLE[[#This Row],[Taxable Value]]*MAIN_TABLE[[#This Row],[GST Rate]])/2)</f>
        <v>0</v>
      </c>
      <c r="Q650" s="32">
        <f>IF(MAIN_TABLE[[#This Row],[Supplier State]]&lt;&gt;MAIN_TABLE[[#This Row],[Destination State Name]],0,(MAIN_TABLE[[#This Row],[Taxable Value]]*MAIN_TABLE[[#This Row],[GST Rate]])/2)</f>
        <v>0</v>
      </c>
      <c r="R650" s="33">
        <f>SUM(MAIN_TABLE[[#This Row],[IGST]:[SGST]])</f>
        <v>3871.9859999999999</v>
      </c>
      <c r="S650" s="32" t="str">
        <f>IF(MAIN_TABLE[[#This Row],[Doc Type]]="Credit Note","Table 9A",IF(AND(MAIN_TABLE[[#This Row],[Doc Type]]="Invoice",MAIN_TABLE[[#This Row],[GST Number]]&lt;&gt;""),"Table 4A -B2B","Table 5A-B2C"))</f>
        <v>Table 9A</v>
      </c>
      <c r="T650" s="32" t="str">
        <f>IFERROR(VLOOKUP(MAIN_TABLE[[#This Row],[GST Number]],Backend!L:M,2,),"")</f>
        <v>M/S SAVEX TECHNOLOGIES PVT. LTD.</v>
      </c>
    </row>
    <row r="651" spans="1:20" x14ac:dyDescent="0.3">
      <c r="A651" s="18" t="s">
        <v>8</v>
      </c>
      <c r="B651" s="1" t="s">
        <v>47</v>
      </c>
      <c r="C651" s="2">
        <v>1008</v>
      </c>
      <c r="D651" s="3">
        <v>44146</v>
      </c>
      <c r="E651" s="4" t="s">
        <v>10</v>
      </c>
      <c r="F651" s="1">
        <v>2536</v>
      </c>
      <c r="G651" s="5">
        <v>126.80000000000001</v>
      </c>
      <c r="H651" s="29">
        <f>VLOOKUP(MAIN_TABLE[[#This Row],[Product Code]],Prod_Master[[#All],[Product Code]:[PRICE]],4,)</f>
        <v>0.12</v>
      </c>
      <c r="I651" s="30">
        <f>VLOOKUP(MAIN_TABLE[[#This Row],[Product Code]],Prod_Master[[#All],[Product Code]:[PRICE]],5,)</f>
        <v>90</v>
      </c>
      <c r="J651" s="30">
        <f t="shared" si="11"/>
        <v>228240</v>
      </c>
      <c r="K651" s="30">
        <f>MAIN_TABLE[[#This Row],[Sales (Before Tax)]]-MAIN_TABLE[[#This Row],[Discount]]</f>
        <v>228113.2</v>
      </c>
      <c r="L651" s="31">
        <f>VLOOKUP(MAIN_TABLE[[#This Row],[Product Code]],Prod_Master[[#All],[Product Code]:[PRICE]],3,)</f>
        <v>4975</v>
      </c>
      <c r="M651" s="32" t="str">
        <f>VLOOKUP(MAIN_TABLE[[#This Row],[Product Code]],Prod_Master[[#All],[Product Code]:[PRICE]],2,)</f>
        <v>Soap</v>
      </c>
      <c r="N651" s="32" t="str">
        <f>IF(ISBLANK(MAIN_TABLE[[#This Row],[GST Number]]),"No GST Number Available",VLOOKUP(LEFT(MAIN_TABLE[[#This Row],[GST Number]],2)*1,Table1[],2,))</f>
        <v>WEST BENGAL</v>
      </c>
      <c r="O651" s="32">
        <f>IF(MAIN_TABLE[[#This Row],[Supplier State]]=MAIN_TABLE[[#This Row],[Destination State Name]],0,MAIN_TABLE[[#This Row],[Taxable Value]]*MAIN_TABLE[[#This Row],[GST Rate]])</f>
        <v>27373.583999999999</v>
      </c>
      <c r="P651" s="32">
        <f>IF(MAIN_TABLE[[#This Row],[Supplier State]]&lt;&gt;MAIN_TABLE[[#This Row],[Destination State Name]],0,(MAIN_TABLE[[#This Row],[Taxable Value]]*MAIN_TABLE[[#This Row],[GST Rate]])/2)</f>
        <v>0</v>
      </c>
      <c r="Q651" s="32">
        <f>IF(MAIN_TABLE[[#This Row],[Supplier State]]&lt;&gt;MAIN_TABLE[[#This Row],[Destination State Name]],0,(MAIN_TABLE[[#This Row],[Taxable Value]]*MAIN_TABLE[[#This Row],[GST Rate]])/2)</f>
        <v>0</v>
      </c>
      <c r="R651" s="33">
        <f>SUM(MAIN_TABLE[[#This Row],[IGST]:[SGST]])</f>
        <v>27373.583999999999</v>
      </c>
      <c r="S65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51" s="32" t="str">
        <f>IFERROR(VLOOKUP(MAIN_TABLE[[#This Row],[GST Number]],Backend!L:M,2,),"")</f>
        <v>EVERSHINE PAINTS AND CHEMICAL INDS</v>
      </c>
    </row>
    <row r="652" spans="1:20" x14ac:dyDescent="0.3">
      <c r="A652" s="18" t="s">
        <v>8</v>
      </c>
      <c r="B652" s="1" t="s">
        <v>48</v>
      </c>
      <c r="C652" s="2">
        <v>1210</v>
      </c>
      <c r="D652" s="3">
        <v>43893</v>
      </c>
      <c r="E652" s="4" t="s">
        <v>10</v>
      </c>
      <c r="F652" s="1">
        <v>2903</v>
      </c>
      <c r="G652" s="5">
        <v>145.15</v>
      </c>
      <c r="H652" s="29">
        <f>VLOOKUP(MAIN_TABLE[[#This Row],[Product Code]],Prod_Master[[#All],[Product Code]:[PRICE]],4,)</f>
        <v>0.12</v>
      </c>
      <c r="I652" s="30">
        <f>VLOOKUP(MAIN_TABLE[[#This Row],[Product Code]],Prod_Master[[#All],[Product Code]:[PRICE]],5,)</f>
        <v>120</v>
      </c>
      <c r="J652" s="30">
        <f t="shared" ref="J652:J715" si="12">(F652*I652)</f>
        <v>348360</v>
      </c>
      <c r="K652" s="30">
        <f>MAIN_TABLE[[#This Row],[Sales (Before Tax)]]-MAIN_TABLE[[#This Row],[Discount]]</f>
        <v>348214.85</v>
      </c>
      <c r="L652" s="31">
        <f>VLOOKUP(MAIN_TABLE[[#This Row],[Product Code]],Prod_Master[[#All],[Product Code]:[PRICE]],3,)</f>
        <v>5524</v>
      </c>
      <c r="M652" s="32" t="str">
        <f>VLOOKUP(MAIN_TABLE[[#This Row],[Product Code]],Prod_Master[[#All],[Product Code]:[PRICE]],2,)</f>
        <v>Juice</v>
      </c>
      <c r="N652" s="32" t="str">
        <f>IF(ISBLANK(MAIN_TABLE[[#This Row],[GST Number]]),"No GST Number Available",VLOOKUP(LEFT(MAIN_TABLE[[#This Row],[GST Number]],2)*1,Table1[],2,))</f>
        <v>MANIPUR</v>
      </c>
      <c r="O652" s="32">
        <f>IF(MAIN_TABLE[[#This Row],[Supplier State]]=MAIN_TABLE[[#This Row],[Destination State Name]],0,MAIN_TABLE[[#This Row],[Taxable Value]]*MAIN_TABLE[[#This Row],[GST Rate]])</f>
        <v>41785.781999999999</v>
      </c>
      <c r="P652" s="32">
        <f>IF(MAIN_TABLE[[#This Row],[Supplier State]]&lt;&gt;MAIN_TABLE[[#This Row],[Destination State Name]],0,(MAIN_TABLE[[#This Row],[Taxable Value]]*MAIN_TABLE[[#This Row],[GST Rate]])/2)</f>
        <v>0</v>
      </c>
      <c r="Q652" s="32">
        <f>IF(MAIN_TABLE[[#This Row],[Supplier State]]&lt;&gt;MAIN_TABLE[[#This Row],[Destination State Name]],0,(MAIN_TABLE[[#This Row],[Taxable Value]]*MAIN_TABLE[[#This Row],[GST Rate]])/2)</f>
        <v>0</v>
      </c>
      <c r="R652" s="33">
        <f>SUM(MAIN_TABLE[[#This Row],[IGST]:[SGST]])</f>
        <v>41785.781999999999</v>
      </c>
      <c r="S65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52" s="32" t="str">
        <f>IFERROR(VLOOKUP(MAIN_TABLE[[#This Row],[GST Number]],Backend!L:M,2,),"")</f>
        <v>PANKAJ ELECTRICALS</v>
      </c>
    </row>
    <row r="653" spans="1:20" x14ac:dyDescent="0.3">
      <c r="A653" s="18" t="s">
        <v>8</v>
      </c>
      <c r="B653" s="1" t="s">
        <v>49</v>
      </c>
      <c r="C653" s="2">
        <v>1008</v>
      </c>
      <c r="D653" s="3">
        <v>44051</v>
      </c>
      <c r="E653" s="4" t="s">
        <v>10</v>
      </c>
      <c r="F653" s="1">
        <v>2541</v>
      </c>
      <c r="G653" s="5">
        <v>127.05000000000001</v>
      </c>
      <c r="H653" s="29">
        <f>VLOOKUP(MAIN_TABLE[[#This Row],[Product Code]],Prod_Master[[#All],[Product Code]:[PRICE]],4,)</f>
        <v>0.12</v>
      </c>
      <c r="I653" s="30">
        <f>VLOOKUP(MAIN_TABLE[[#This Row],[Product Code]],Prod_Master[[#All],[Product Code]:[PRICE]],5,)</f>
        <v>90</v>
      </c>
      <c r="J653" s="30">
        <f t="shared" si="12"/>
        <v>228690</v>
      </c>
      <c r="K653" s="30">
        <f>MAIN_TABLE[[#This Row],[Sales (Before Tax)]]-MAIN_TABLE[[#This Row],[Discount]]</f>
        <v>228562.95</v>
      </c>
      <c r="L653" s="31">
        <f>VLOOKUP(MAIN_TABLE[[#This Row],[Product Code]],Prod_Master[[#All],[Product Code]:[PRICE]],3,)</f>
        <v>4975</v>
      </c>
      <c r="M653" s="32" t="str">
        <f>VLOOKUP(MAIN_TABLE[[#This Row],[Product Code]],Prod_Master[[#All],[Product Code]:[PRICE]],2,)</f>
        <v>Soap</v>
      </c>
      <c r="N653" s="32" t="str">
        <f>IF(ISBLANK(MAIN_TABLE[[#This Row],[GST Number]]),"No GST Number Available",VLOOKUP(LEFT(MAIN_TABLE[[#This Row],[GST Number]],2)*1,Table1[],2,))</f>
        <v>ARUNACHAL PRADESH</v>
      </c>
      <c r="O653" s="32">
        <f>IF(MAIN_TABLE[[#This Row],[Supplier State]]=MAIN_TABLE[[#This Row],[Destination State Name]],0,MAIN_TABLE[[#This Row],[Taxable Value]]*MAIN_TABLE[[#This Row],[GST Rate]])</f>
        <v>27427.554</v>
      </c>
      <c r="P653" s="32">
        <f>IF(MAIN_TABLE[[#This Row],[Supplier State]]&lt;&gt;MAIN_TABLE[[#This Row],[Destination State Name]],0,(MAIN_TABLE[[#This Row],[Taxable Value]]*MAIN_TABLE[[#This Row],[GST Rate]])/2)</f>
        <v>0</v>
      </c>
      <c r="Q653" s="32">
        <f>IF(MAIN_TABLE[[#This Row],[Supplier State]]&lt;&gt;MAIN_TABLE[[#This Row],[Destination State Name]],0,(MAIN_TABLE[[#This Row],[Taxable Value]]*MAIN_TABLE[[#This Row],[GST Rate]])/2)</f>
        <v>0</v>
      </c>
      <c r="R653" s="33">
        <f>SUM(MAIN_TABLE[[#This Row],[IGST]:[SGST]])</f>
        <v>27427.554</v>
      </c>
      <c r="S65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53" s="32" t="str">
        <f>IFERROR(VLOOKUP(MAIN_TABLE[[#This Row],[GST Number]],Backend!L:M,2,),"")</f>
        <v>Konde Products and Services Private Limited</v>
      </c>
    </row>
    <row r="654" spans="1:20" x14ac:dyDescent="0.3">
      <c r="A654" s="18" t="s">
        <v>8</v>
      </c>
      <c r="B654" s="1" t="s">
        <v>50</v>
      </c>
      <c r="C654" s="2">
        <v>1004</v>
      </c>
      <c r="D654" s="3">
        <v>44114</v>
      </c>
      <c r="E654" s="4" t="s">
        <v>20</v>
      </c>
      <c r="F654" s="1">
        <v>269</v>
      </c>
      <c r="G654" s="5">
        <v>13.450000000000001</v>
      </c>
      <c r="H654" s="29">
        <f>VLOOKUP(MAIN_TABLE[[#This Row],[Product Code]],Prod_Master[[#All],[Product Code]:[PRICE]],4,)</f>
        <v>0.28000000000000003</v>
      </c>
      <c r="I654" s="30">
        <f>VLOOKUP(MAIN_TABLE[[#This Row],[Product Code]],Prod_Master[[#All],[Product Code]:[PRICE]],5,)</f>
        <v>80</v>
      </c>
      <c r="J654" s="30">
        <f t="shared" si="12"/>
        <v>21520</v>
      </c>
      <c r="K654" s="30">
        <f>MAIN_TABLE[[#This Row],[Sales (Before Tax)]]-MAIN_TABLE[[#This Row],[Discount]]</f>
        <v>21506.55</v>
      </c>
      <c r="L654" s="31">
        <f>VLOOKUP(MAIN_TABLE[[#This Row],[Product Code]],Prod_Master[[#All],[Product Code]:[PRICE]],3,)</f>
        <v>8462</v>
      </c>
      <c r="M654" s="32" t="str">
        <f>VLOOKUP(MAIN_TABLE[[#This Row],[Product Code]],Prod_Master[[#All],[Product Code]:[PRICE]],2,)</f>
        <v>Beverage</v>
      </c>
      <c r="N654" s="32" t="str">
        <f>IF(ISBLANK(MAIN_TABLE[[#This Row],[GST Number]]),"No GST Number Available",VLOOKUP(LEFT(MAIN_TABLE[[#This Row],[GST Number]],2)*1,Table1[],2,))</f>
        <v>NAGALAND</v>
      </c>
      <c r="O654" s="32">
        <f>IF(MAIN_TABLE[[#This Row],[Supplier State]]=MAIN_TABLE[[#This Row],[Destination State Name]],0,MAIN_TABLE[[#This Row],[Taxable Value]]*MAIN_TABLE[[#This Row],[GST Rate]])</f>
        <v>6021.8340000000007</v>
      </c>
      <c r="P654" s="32">
        <f>IF(MAIN_TABLE[[#This Row],[Supplier State]]&lt;&gt;MAIN_TABLE[[#This Row],[Destination State Name]],0,(MAIN_TABLE[[#This Row],[Taxable Value]]*MAIN_TABLE[[#This Row],[GST Rate]])/2)</f>
        <v>0</v>
      </c>
      <c r="Q654" s="32">
        <f>IF(MAIN_TABLE[[#This Row],[Supplier State]]&lt;&gt;MAIN_TABLE[[#This Row],[Destination State Name]],0,(MAIN_TABLE[[#This Row],[Taxable Value]]*MAIN_TABLE[[#This Row],[GST Rate]])/2)</f>
        <v>0</v>
      </c>
      <c r="R654" s="33">
        <f>SUM(MAIN_TABLE[[#This Row],[IGST]:[SGST]])</f>
        <v>6021.8340000000007</v>
      </c>
      <c r="S654" s="32" t="str">
        <f>IF(MAIN_TABLE[[#This Row],[Doc Type]]="Credit Note","Table 9A",IF(AND(MAIN_TABLE[[#This Row],[Doc Type]]="Invoice",MAIN_TABLE[[#This Row],[GST Number]]&lt;&gt;""),"Table 4A -B2B","Table 5A-B2C"))</f>
        <v>Table 9A</v>
      </c>
      <c r="T654" s="32" t="str">
        <f>IFERROR(VLOOKUP(MAIN_TABLE[[#This Row],[GST Number]],Backend!L:M,2,),"")</f>
        <v>SHREYASH RETAIL PRIVATE LIMITED</v>
      </c>
    </row>
    <row r="655" spans="1:20" x14ac:dyDescent="0.3">
      <c r="A655" s="18" t="s">
        <v>8</v>
      </c>
      <c r="B655" s="1" t="s">
        <v>51</v>
      </c>
      <c r="C655" s="2">
        <v>1008</v>
      </c>
      <c r="D655" s="3">
        <v>44114</v>
      </c>
      <c r="E655" s="4" t="s">
        <v>10</v>
      </c>
      <c r="F655" s="1">
        <v>1496</v>
      </c>
      <c r="G655" s="5">
        <v>74.8</v>
      </c>
      <c r="H655" s="29">
        <f>VLOOKUP(MAIN_TABLE[[#This Row],[Product Code]],Prod_Master[[#All],[Product Code]:[PRICE]],4,)</f>
        <v>0.12</v>
      </c>
      <c r="I655" s="30">
        <f>VLOOKUP(MAIN_TABLE[[#This Row],[Product Code]],Prod_Master[[#All],[Product Code]:[PRICE]],5,)</f>
        <v>90</v>
      </c>
      <c r="J655" s="30">
        <f t="shared" si="12"/>
        <v>134640</v>
      </c>
      <c r="K655" s="30">
        <f>MAIN_TABLE[[#This Row],[Sales (Before Tax)]]-MAIN_TABLE[[#This Row],[Discount]]</f>
        <v>134565.20000000001</v>
      </c>
      <c r="L655" s="31">
        <f>VLOOKUP(MAIN_TABLE[[#This Row],[Product Code]],Prod_Master[[#All],[Product Code]:[PRICE]],3,)</f>
        <v>4975</v>
      </c>
      <c r="M655" s="32" t="str">
        <f>VLOOKUP(MAIN_TABLE[[#This Row],[Product Code]],Prod_Master[[#All],[Product Code]:[PRICE]],2,)</f>
        <v>Soap</v>
      </c>
      <c r="N655" s="32" t="str">
        <f>IF(ISBLANK(MAIN_TABLE[[#This Row],[GST Number]]),"No GST Number Available",VLOOKUP(LEFT(MAIN_TABLE[[#This Row],[GST Number]],2)*1,Table1[],2,))</f>
        <v>NAGALAND</v>
      </c>
      <c r="O655" s="32">
        <f>IF(MAIN_TABLE[[#This Row],[Supplier State]]=MAIN_TABLE[[#This Row],[Destination State Name]],0,MAIN_TABLE[[#This Row],[Taxable Value]]*MAIN_TABLE[[#This Row],[GST Rate]])</f>
        <v>16147.824000000001</v>
      </c>
      <c r="P655" s="32">
        <f>IF(MAIN_TABLE[[#This Row],[Supplier State]]&lt;&gt;MAIN_TABLE[[#This Row],[Destination State Name]],0,(MAIN_TABLE[[#This Row],[Taxable Value]]*MAIN_TABLE[[#This Row],[GST Rate]])/2)</f>
        <v>0</v>
      </c>
      <c r="Q655" s="32">
        <f>IF(MAIN_TABLE[[#This Row],[Supplier State]]&lt;&gt;MAIN_TABLE[[#This Row],[Destination State Name]],0,(MAIN_TABLE[[#This Row],[Taxable Value]]*MAIN_TABLE[[#This Row],[GST Rate]])/2)</f>
        <v>0</v>
      </c>
      <c r="R655" s="33">
        <f>SUM(MAIN_TABLE[[#This Row],[IGST]:[SGST]])</f>
        <v>16147.824000000001</v>
      </c>
      <c r="S65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55" s="32" t="str">
        <f>IFERROR(VLOOKUP(MAIN_TABLE[[#This Row],[GST Number]],Backend!L:M,2,),"")</f>
        <v>SAVADIKA RETAIL PRIVATE LIMITED</v>
      </c>
    </row>
    <row r="656" spans="1:20" x14ac:dyDescent="0.3">
      <c r="A656" s="18" t="s">
        <v>8</v>
      </c>
      <c r="B656" s="1" t="s">
        <v>52</v>
      </c>
      <c r="C656" s="2">
        <v>1004</v>
      </c>
      <c r="D656" s="3">
        <v>44114</v>
      </c>
      <c r="E656" s="4" t="s">
        <v>10</v>
      </c>
      <c r="F656" s="1">
        <v>1010</v>
      </c>
      <c r="G656" s="5">
        <v>50.5</v>
      </c>
      <c r="H656" s="29">
        <f>VLOOKUP(MAIN_TABLE[[#This Row],[Product Code]],Prod_Master[[#All],[Product Code]:[PRICE]],4,)</f>
        <v>0.28000000000000003</v>
      </c>
      <c r="I656" s="30">
        <f>VLOOKUP(MAIN_TABLE[[#This Row],[Product Code]],Prod_Master[[#All],[Product Code]:[PRICE]],5,)</f>
        <v>80</v>
      </c>
      <c r="J656" s="30">
        <f t="shared" si="12"/>
        <v>80800</v>
      </c>
      <c r="K656" s="30">
        <f>MAIN_TABLE[[#This Row],[Sales (Before Tax)]]-MAIN_TABLE[[#This Row],[Discount]]</f>
        <v>80749.5</v>
      </c>
      <c r="L656" s="31">
        <f>VLOOKUP(MAIN_TABLE[[#This Row],[Product Code]],Prod_Master[[#All],[Product Code]:[PRICE]],3,)</f>
        <v>8462</v>
      </c>
      <c r="M656" s="32" t="str">
        <f>VLOOKUP(MAIN_TABLE[[#This Row],[Product Code]],Prod_Master[[#All],[Product Code]:[PRICE]],2,)</f>
        <v>Beverage</v>
      </c>
      <c r="N656" s="32" t="str">
        <f>IF(ISBLANK(MAIN_TABLE[[#This Row],[GST Number]]),"No GST Number Available",VLOOKUP(LEFT(MAIN_TABLE[[#This Row],[GST Number]],2)*1,Table1[],2,))</f>
        <v>MADHYA PRADESH</v>
      </c>
      <c r="O656" s="32">
        <f>IF(MAIN_TABLE[[#This Row],[Supplier State]]=MAIN_TABLE[[#This Row],[Destination State Name]],0,MAIN_TABLE[[#This Row],[Taxable Value]]*MAIN_TABLE[[#This Row],[GST Rate]])</f>
        <v>22609.86</v>
      </c>
      <c r="P656" s="32">
        <f>IF(MAIN_TABLE[[#This Row],[Supplier State]]&lt;&gt;MAIN_TABLE[[#This Row],[Destination State Name]],0,(MAIN_TABLE[[#This Row],[Taxable Value]]*MAIN_TABLE[[#This Row],[GST Rate]])/2)</f>
        <v>0</v>
      </c>
      <c r="Q656" s="32">
        <f>IF(MAIN_TABLE[[#This Row],[Supplier State]]&lt;&gt;MAIN_TABLE[[#This Row],[Destination State Name]],0,(MAIN_TABLE[[#This Row],[Taxable Value]]*MAIN_TABLE[[#This Row],[GST Rate]])/2)</f>
        <v>0</v>
      </c>
      <c r="R656" s="33">
        <f>SUM(MAIN_TABLE[[#This Row],[IGST]:[SGST]])</f>
        <v>22609.86</v>
      </c>
      <c r="S65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56" s="32" t="str">
        <f>IFERROR(VLOOKUP(MAIN_TABLE[[#This Row],[GST Number]],Backend!L:M,2,),"")</f>
        <v>SAVEX TECHNOLOGIES PRIVATE LIMITED</v>
      </c>
    </row>
    <row r="657" spans="1:20" x14ac:dyDescent="0.3">
      <c r="A657" s="18" t="s">
        <v>8</v>
      </c>
      <c r="B657" s="1" t="s">
        <v>53</v>
      </c>
      <c r="C657" s="2">
        <v>1004</v>
      </c>
      <c r="D657" s="3">
        <v>44177</v>
      </c>
      <c r="E657" s="4" t="s">
        <v>10</v>
      </c>
      <c r="F657" s="1">
        <v>1281</v>
      </c>
      <c r="G657" s="5">
        <v>64.05</v>
      </c>
      <c r="H657" s="29">
        <f>VLOOKUP(MAIN_TABLE[[#This Row],[Product Code]],Prod_Master[[#All],[Product Code]:[PRICE]],4,)</f>
        <v>0.28000000000000003</v>
      </c>
      <c r="I657" s="30">
        <f>VLOOKUP(MAIN_TABLE[[#This Row],[Product Code]],Prod_Master[[#All],[Product Code]:[PRICE]],5,)</f>
        <v>80</v>
      </c>
      <c r="J657" s="30">
        <f t="shared" si="12"/>
        <v>102480</v>
      </c>
      <c r="K657" s="30">
        <f>MAIN_TABLE[[#This Row],[Sales (Before Tax)]]-MAIN_TABLE[[#This Row],[Discount]]</f>
        <v>102415.95</v>
      </c>
      <c r="L657" s="31">
        <f>VLOOKUP(MAIN_TABLE[[#This Row],[Product Code]],Prod_Master[[#All],[Product Code]:[PRICE]],3,)</f>
        <v>8462</v>
      </c>
      <c r="M657" s="32" t="str">
        <f>VLOOKUP(MAIN_TABLE[[#This Row],[Product Code]],Prod_Master[[#All],[Product Code]:[PRICE]],2,)</f>
        <v>Beverage</v>
      </c>
      <c r="N657" s="32" t="str">
        <f>IF(ISBLANK(MAIN_TABLE[[#This Row],[GST Number]]),"No GST Number Available",VLOOKUP(LEFT(MAIN_TABLE[[#This Row],[GST Number]],2)*1,Table1[],2,))</f>
        <v>DADRA AND NAGAR HAVELI AND DAMAN AND DIU (NEWLY MERGED UT)</v>
      </c>
      <c r="O657" s="32">
        <f>IF(MAIN_TABLE[[#This Row],[Supplier State]]=MAIN_TABLE[[#This Row],[Destination State Name]],0,MAIN_TABLE[[#This Row],[Taxable Value]]*MAIN_TABLE[[#This Row],[GST Rate]])</f>
        <v>28676.466</v>
      </c>
      <c r="P657" s="32">
        <f>IF(MAIN_TABLE[[#This Row],[Supplier State]]&lt;&gt;MAIN_TABLE[[#This Row],[Destination State Name]],0,(MAIN_TABLE[[#This Row],[Taxable Value]]*MAIN_TABLE[[#This Row],[GST Rate]])/2)</f>
        <v>0</v>
      </c>
      <c r="Q657" s="32">
        <f>IF(MAIN_TABLE[[#This Row],[Supplier State]]&lt;&gt;MAIN_TABLE[[#This Row],[Destination State Name]],0,(MAIN_TABLE[[#This Row],[Taxable Value]]*MAIN_TABLE[[#This Row],[GST Rate]])/2)</f>
        <v>0</v>
      </c>
      <c r="R657" s="33">
        <f>SUM(MAIN_TABLE[[#This Row],[IGST]:[SGST]])</f>
        <v>28676.466</v>
      </c>
      <c r="S65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57" s="32" t="str">
        <f>IFERROR(VLOOKUP(MAIN_TABLE[[#This Row],[GST Number]],Backend!L:M,2,),"")</f>
        <v>M/S KENT R O SYSTEMS LTD</v>
      </c>
    </row>
    <row r="658" spans="1:20" x14ac:dyDescent="0.3">
      <c r="A658" s="18" t="s">
        <v>8</v>
      </c>
      <c r="B658" s="1" t="s">
        <v>54</v>
      </c>
      <c r="C658" s="2">
        <v>1008</v>
      </c>
      <c r="D658" s="3">
        <v>43893</v>
      </c>
      <c r="E658" s="4" t="s">
        <v>10</v>
      </c>
      <c r="F658" s="1">
        <v>888</v>
      </c>
      <c r="G658" s="5">
        <v>44.400000000000006</v>
      </c>
      <c r="H658" s="29">
        <f>VLOOKUP(MAIN_TABLE[[#This Row],[Product Code]],Prod_Master[[#All],[Product Code]:[PRICE]],4,)</f>
        <v>0.12</v>
      </c>
      <c r="I658" s="30">
        <f>VLOOKUP(MAIN_TABLE[[#This Row],[Product Code]],Prod_Master[[#All],[Product Code]:[PRICE]],5,)</f>
        <v>90</v>
      </c>
      <c r="J658" s="30">
        <f t="shared" si="12"/>
        <v>79920</v>
      </c>
      <c r="K658" s="30">
        <f>MAIN_TABLE[[#This Row],[Sales (Before Tax)]]-MAIN_TABLE[[#This Row],[Discount]]</f>
        <v>79875.600000000006</v>
      </c>
      <c r="L658" s="31">
        <f>VLOOKUP(MAIN_TABLE[[#This Row],[Product Code]],Prod_Master[[#All],[Product Code]:[PRICE]],3,)</f>
        <v>4975</v>
      </c>
      <c r="M658" s="32" t="str">
        <f>VLOOKUP(MAIN_TABLE[[#This Row],[Product Code]],Prod_Master[[#All],[Product Code]:[PRICE]],2,)</f>
        <v>Soap</v>
      </c>
      <c r="N658" s="32" t="str">
        <f>IF(ISBLANK(MAIN_TABLE[[#This Row],[GST Number]]),"No GST Number Available",VLOOKUP(LEFT(MAIN_TABLE[[#This Row],[GST Number]],2)*1,Table1[],2,))</f>
        <v>SIKKIM</v>
      </c>
      <c r="O658" s="32">
        <f>IF(MAIN_TABLE[[#This Row],[Supplier State]]=MAIN_TABLE[[#This Row],[Destination State Name]],0,MAIN_TABLE[[#This Row],[Taxable Value]]*MAIN_TABLE[[#This Row],[GST Rate]])</f>
        <v>9585.0720000000001</v>
      </c>
      <c r="P658" s="32">
        <f>IF(MAIN_TABLE[[#This Row],[Supplier State]]&lt;&gt;MAIN_TABLE[[#This Row],[Destination State Name]],0,(MAIN_TABLE[[#This Row],[Taxable Value]]*MAIN_TABLE[[#This Row],[GST Rate]])/2)</f>
        <v>0</v>
      </c>
      <c r="Q658" s="32">
        <f>IF(MAIN_TABLE[[#This Row],[Supplier State]]&lt;&gt;MAIN_TABLE[[#This Row],[Destination State Name]],0,(MAIN_TABLE[[#This Row],[Taxable Value]]*MAIN_TABLE[[#This Row],[GST Rate]])/2)</f>
        <v>0</v>
      </c>
      <c r="R658" s="33">
        <f>SUM(MAIN_TABLE[[#This Row],[IGST]:[SGST]])</f>
        <v>9585.0720000000001</v>
      </c>
      <c r="S65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58" s="32" t="str">
        <f>IFERROR(VLOOKUP(MAIN_TABLE[[#This Row],[GST Number]],Backend!L:M,2,),"")</f>
        <v>NARESH RUBBER UDYOG,</v>
      </c>
    </row>
    <row r="659" spans="1:20" x14ac:dyDescent="0.3">
      <c r="A659" s="18" t="s">
        <v>8</v>
      </c>
      <c r="B659" s="1" t="s">
        <v>55</v>
      </c>
      <c r="C659" s="2">
        <v>1008</v>
      </c>
      <c r="D659" s="3">
        <v>43956</v>
      </c>
      <c r="E659" s="4" t="s">
        <v>10</v>
      </c>
      <c r="F659" s="1">
        <v>2844</v>
      </c>
      <c r="G659" s="5">
        <v>142.20000000000002</v>
      </c>
      <c r="H659" s="29">
        <f>VLOOKUP(MAIN_TABLE[[#This Row],[Product Code]],Prod_Master[[#All],[Product Code]:[PRICE]],4,)</f>
        <v>0.12</v>
      </c>
      <c r="I659" s="30">
        <f>VLOOKUP(MAIN_TABLE[[#This Row],[Product Code]],Prod_Master[[#All],[Product Code]:[PRICE]],5,)</f>
        <v>90</v>
      </c>
      <c r="J659" s="30">
        <f t="shared" si="12"/>
        <v>255960</v>
      </c>
      <c r="K659" s="30">
        <f>MAIN_TABLE[[#This Row],[Sales (Before Tax)]]-MAIN_TABLE[[#This Row],[Discount]]</f>
        <v>255817.8</v>
      </c>
      <c r="L659" s="31">
        <f>VLOOKUP(MAIN_TABLE[[#This Row],[Product Code]],Prod_Master[[#All],[Product Code]:[PRICE]],3,)</f>
        <v>4975</v>
      </c>
      <c r="M659" s="32" t="str">
        <f>VLOOKUP(MAIN_TABLE[[#This Row],[Product Code]],Prod_Master[[#All],[Product Code]:[PRICE]],2,)</f>
        <v>Soap</v>
      </c>
      <c r="N659" s="32" t="str">
        <f>IF(ISBLANK(MAIN_TABLE[[#This Row],[GST Number]]),"No GST Number Available",VLOOKUP(LEFT(MAIN_TABLE[[#This Row],[GST Number]],2)*1,Table1[],2,))</f>
        <v>GUJARAT</v>
      </c>
      <c r="O659" s="32">
        <f>IF(MAIN_TABLE[[#This Row],[Supplier State]]=MAIN_TABLE[[#This Row],[Destination State Name]],0,MAIN_TABLE[[#This Row],[Taxable Value]]*MAIN_TABLE[[#This Row],[GST Rate]])</f>
        <v>30698.135999999999</v>
      </c>
      <c r="P659" s="32">
        <f>IF(MAIN_TABLE[[#This Row],[Supplier State]]&lt;&gt;MAIN_TABLE[[#This Row],[Destination State Name]],0,(MAIN_TABLE[[#This Row],[Taxable Value]]*MAIN_TABLE[[#This Row],[GST Rate]])/2)</f>
        <v>0</v>
      </c>
      <c r="Q659" s="32">
        <f>IF(MAIN_TABLE[[#This Row],[Supplier State]]&lt;&gt;MAIN_TABLE[[#This Row],[Destination State Name]],0,(MAIN_TABLE[[#This Row],[Taxable Value]]*MAIN_TABLE[[#This Row],[GST Rate]])/2)</f>
        <v>0</v>
      </c>
      <c r="R659" s="33">
        <f>SUM(MAIN_TABLE[[#This Row],[IGST]:[SGST]])</f>
        <v>30698.135999999999</v>
      </c>
      <c r="S65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59" s="32" t="str">
        <f>IFERROR(VLOOKUP(MAIN_TABLE[[#This Row],[GST Number]],Backend!L:M,2,),"")</f>
        <v>PINNACLE solutions</v>
      </c>
    </row>
    <row r="660" spans="1:20" x14ac:dyDescent="0.3">
      <c r="A660" s="18" t="s">
        <v>8</v>
      </c>
      <c r="B660" s="1" t="s">
        <v>56</v>
      </c>
      <c r="C660" s="2">
        <v>1001</v>
      </c>
      <c r="D660" s="3">
        <v>44051</v>
      </c>
      <c r="E660" s="4" t="s">
        <v>10</v>
      </c>
      <c r="F660" s="1">
        <v>2475</v>
      </c>
      <c r="G660" s="5">
        <v>123.75</v>
      </c>
      <c r="H660" s="29">
        <f>VLOOKUP(MAIN_TABLE[[#This Row],[Product Code]],Prod_Master[[#All],[Product Code]:[PRICE]],4,)</f>
        <v>0.12</v>
      </c>
      <c r="I660" s="30">
        <f>VLOOKUP(MAIN_TABLE[[#This Row],[Product Code]],Prod_Master[[#All],[Product Code]:[PRICE]],5,)</f>
        <v>45</v>
      </c>
      <c r="J660" s="30">
        <f t="shared" si="12"/>
        <v>111375</v>
      </c>
      <c r="K660" s="30">
        <f>MAIN_TABLE[[#This Row],[Sales (Before Tax)]]-MAIN_TABLE[[#This Row],[Discount]]</f>
        <v>111251.25</v>
      </c>
      <c r="L660" s="31">
        <f>VLOOKUP(MAIN_TABLE[[#This Row],[Product Code]],Prod_Master[[#All],[Product Code]:[PRICE]],3,)</f>
        <v>5542</v>
      </c>
      <c r="M660" s="32" t="str">
        <f>VLOOKUP(MAIN_TABLE[[#This Row],[Product Code]],Prod_Master[[#All],[Product Code]:[PRICE]],2,)</f>
        <v>Oil</v>
      </c>
      <c r="N660" s="32" t="str">
        <f>IF(ISBLANK(MAIN_TABLE[[#This Row],[GST Number]]),"No GST Number Available",VLOOKUP(LEFT(MAIN_TABLE[[#This Row],[GST Number]],2)*1,Table1[],2,))</f>
        <v>DADRA AND NAGAR HAVELI AND DAMAN AND DIU (NEWLY MERGED UT)</v>
      </c>
      <c r="O660" s="32">
        <f>IF(MAIN_TABLE[[#This Row],[Supplier State]]=MAIN_TABLE[[#This Row],[Destination State Name]],0,MAIN_TABLE[[#This Row],[Taxable Value]]*MAIN_TABLE[[#This Row],[GST Rate]])</f>
        <v>13350.15</v>
      </c>
      <c r="P660" s="32">
        <f>IF(MAIN_TABLE[[#This Row],[Supplier State]]&lt;&gt;MAIN_TABLE[[#This Row],[Destination State Name]],0,(MAIN_TABLE[[#This Row],[Taxable Value]]*MAIN_TABLE[[#This Row],[GST Rate]])/2)</f>
        <v>0</v>
      </c>
      <c r="Q660" s="32">
        <f>IF(MAIN_TABLE[[#This Row],[Supplier State]]&lt;&gt;MAIN_TABLE[[#This Row],[Destination State Name]],0,(MAIN_TABLE[[#This Row],[Taxable Value]]*MAIN_TABLE[[#This Row],[GST Rate]])/2)</f>
        <v>0</v>
      </c>
      <c r="R660" s="33">
        <f>SUM(MAIN_TABLE[[#This Row],[IGST]:[SGST]])</f>
        <v>13350.15</v>
      </c>
      <c r="S66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60" s="32" t="str">
        <f>IFERROR(VLOOKUP(MAIN_TABLE[[#This Row],[GST Number]],Backend!L:M,2,),"")</f>
        <v>DARSHITA AASHIYANA PRIVATE LIMITED</v>
      </c>
    </row>
    <row r="661" spans="1:20" x14ac:dyDescent="0.3">
      <c r="A661" s="18" t="s">
        <v>8</v>
      </c>
      <c r="B661" s="1"/>
      <c r="C661" s="2">
        <v>1310</v>
      </c>
      <c r="D661" s="3">
        <v>44114</v>
      </c>
      <c r="E661" s="4" t="s">
        <v>10</v>
      </c>
      <c r="F661" s="1">
        <v>1743</v>
      </c>
      <c r="G661" s="5">
        <v>87.15</v>
      </c>
      <c r="H661" s="29">
        <f>VLOOKUP(MAIN_TABLE[[#This Row],[Product Code]],Prod_Master[[#All],[Product Code]:[PRICE]],4,)</f>
        <v>0.12</v>
      </c>
      <c r="I661" s="30">
        <f>VLOOKUP(MAIN_TABLE[[#This Row],[Product Code]],Prod_Master[[#All],[Product Code]:[PRICE]],5,)</f>
        <v>140</v>
      </c>
      <c r="J661" s="30">
        <f t="shared" si="12"/>
        <v>244020</v>
      </c>
      <c r="K661" s="30">
        <f>MAIN_TABLE[[#This Row],[Sales (Before Tax)]]-MAIN_TABLE[[#This Row],[Discount]]</f>
        <v>243932.85</v>
      </c>
      <c r="L661" s="31">
        <f>VLOOKUP(MAIN_TABLE[[#This Row],[Product Code]],Prod_Master[[#All],[Product Code]:[PRICE]],3,)</f>
        <v>5632</v>
      </c>
      <c r="M661" s="32" t="str">
        <f>VLOOKUP(MAIN_TABLE[[#This Row],[Product Code]],Prod_Master[[#All],[Product Code]:[PRICE]],2,)</f>
        <v>Shampoo</v>
      </c>
      <c r="N661" s="32" t="str">
        <f>IF(ISBLANK(MAIN_TABLE[[#This Row],[GST Number]]),"No GST Number Available",VLOOKUP(LEFT(MAIN_TABLE[[#This Row],[GST Number]],2)*1,Table1[],2,))</f>
        <v>No GST Number Available</v>
      </c>
      <c r="O661" s="32">
        <f>IF(MAIN_TABLE[[#This Row],[Supplier State]]=MAIN_TABLE[[#This Row],[Destination State Name]],0,MAIN_TABLE[[#This Row],[Taxable Value]]*MAIN_TABLE[[#This Row],[GST Rate]])</f>
        <v>29271.941999999999</v>
      </c>
      <c r="P661" s="32">
        <f>IF(MAIN_TABLE[[#This Row],[Supplier State]]&lt;&gt;MAIN_TABLE[[#This Row],[Destination State Name]],0,(MAIN_TABLE[[#This Row],[Taxable Value]]*MAIN_TABLE[[#This Row],[GST Rate]])/2)</f>
        <v>0</v>
      </c>
      <c r="Q661" s="32">
        <f>IF(MAIN_TABLE[[#This Row],[Supplier State]]&lt;&gt;MAIN_TABLE[[#This Row],[Destination State Name]],0,(MAIN_TABLE[[#This Row],[Taxable Value]]*MAIN_TABLE[[#This Row],[GST Rate]])/2)</f>
        <v>0</v>
      </c>
      <c r="R661" s="33">
        <f>SUM(MAIN_TABLE[[#This Row],[IGST]:[SGST]])</f>
        <v>29271.941999999999</v>
      </c>
      <c r="S661" s="32" t="str">
        <f>IF(MAIN_TABLE[[#This Row],[Doc Type]]="Credit Note","Table 9A",IF(AND(MAIN_TABLE[[#This Row],[Doc Type]]="Invoice",MAIN_TABLE[[#This Row],[GST Number]]&lt;&gt;""),"Table 4A -B2B","Table 5A-B2C"))</f>
        <v>Table 5A-B2C</v>
      </c>
      <c r="T661" s="32" t="str">
        <f>IFERROR(VLOOKUP(MAIN_TABLE[[#This Row],[GST Number]],Backend!L:M,2,),"")</f>
        <v/>
      </c>
    </row>
    <row r="662" spans="1:20" x14ac:dyDescent="0.3">
      <c r="A662" s="18" t="s">
        <v>8</v>
      </c>
      <c r="B662" s="1" t="s">
        <v>57</v>
      </c>
      <c r="C662" s="2">
        <v>1008</v>
      </c>
      <c r="D662" s="3">
        <v>44114</v>
      </c>
      <c r="E662" s="4" t="s">
        <v>10</v>
      </c>
      <c r="F662" s="1">
        <v>2914</v>
      </c>
      <c r="G662" s="5">
        <v>145.70000000000002</v>
      </c>
      <c r="H662" s="29">
        <f>VLOOKUP(MAIN_TABLE[[#This Row],[Product Code]],Prod_Master[[#All],[Product Code]:[PRICE]],4,)</f>
        <v>0.12</v>
      </c>
      <c r="I662" s="30">
        <f>VLOOKUP(MAIN_TABLE[[#This Row],[Product Code]],Prod_Master[[#All],[Product Code]:[PRICE]],5,)</f>
        <v>90</v>
      </c>
      <c r="J662" s="30">
        <f t="shared" si="12"/>
        <v>262260</v>
      </c>
      <c r="K662" s="30">
        <f>MAIN_TABLE[[#This Row],[Sales (Before Tax)]]-MAIN_TABLE[[#This Row],[Discount]]</f>
        <v>262114.3</v>
      </c>
      <c r="L662" s="31">
        <f>VLOOKUP(MAIN_TABLE[[#This Row],[Product Code]],Prod_Master[[#All],[Product Code]:[PRICE]],3,)</f>
        <v>4975</v>
      </c>
      <c r="M662" s="32" t="str">
        <f>VLOOKUP(MAIN_TABLE[[#This Row],[Product Code]],Prod_Master[[#All],[Product Code]:[PRICE]],2,)</f>
        <v>Soap</v>
      </c>
      <c r="N662" s="32" t="str">
        <f>IF(ISBLANK(MAIN_TABLE[[#This Row],[GST Number]]),"No GST Number Available",VLOOKUP(LEFT(MAIN_TABLE[[#This Row],[GST Number]],2)*1,Table1[],2,))</f>
        <v>ODISHA</v>
      </c>
      <c r="O662" s="32">
        <f>IF(MAIN_TABLE[[#This Row],[Supplier State]]=MAIN_TABLE[[#This Row],[Destination State Name]],0,MAIN_TABLE[[#This Row],[Taxable Value]]*MAIN_TABLE[[#This Row],[GST Rate]])</f>
        <v>31453.715999999997</v>
      </c>
      <c r="P662" s="32">
        <f>IF(MAIN_TABLE[[#This Row],[Supplier State]]&lt;&gt;MAIN_TABLE[[#This Row],[Destination State Name]],0,(MAIN_TABLE[[#This Row],[Taxable Value]]*MAIN_TABLE[[#This Row],[GST Rate]])/2)</f>
        <v>0</v>
      </c>
      <c r="Q662" s="32">
        <f>IF(MAIN_TABLE[[#This Row],[Supplier State]]&lt;&gt;MAIN_TABLE[[#This Row],[Destination State Name]],0,(MAIN_TABLE[[#This Row],[Taxable Value]]*MAIN_TABLE[[#This Row],[GST Rate]])/2)</f>
        <v>0</v>
      </c>
      <c r="R662" s="33">
        <f>SUM(MAIN_TABLE[[#This Row],[IGST]:[SGST]])</f>
        <v>31453.715999999997</v>
      </c>
      <c r="S66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62" s="32" t="str">
        <f>IFERROR(VLOOKUP(MAIN_TABLE[[#This Row],[GST Number]],Backend!L:M,2,),"")</f>
        <v>Mittal Agencies</v>
      </c>
    </row>
    <row r="663" spans="1:20" x14ac:dyDescent="0.3">
      <c r="A663" s="18" t="s">
        <v>8</v>
      </c>
      <c r="B663" s="1" t="s">
        <v>58</v>
      </c>
      <c r="C663" s="2">
        <v>1210</v>
      </c>
      <c r="D663" s="3">
        <v>44114</v>
      </c>
      <c r="E663" s="4" t="s">
        <v>10</v>
      </c>
      <c r="F663" s="1">
        <v>1731</v>
      </c>
      <c r="G663" s="5">
        <v>86.550000000000011</v>
      </c>
      <c r="H663" s="29">
        <f>VLOOKUP(MAIN_TABLE[[#This Row],[Product Code]],Prod_Master[[#All],[Product Code]:[PRICE]],4,)</f>
        <v>0.12</v>
      </c>
      <c r="I663" s="30">
        <f>VLOOKUP(MAIN_TABLE[[#This Row],[Product Code]],Prod_Master[[#All],[Product Code]:[PRICE]],5,)</f>
        <v>120</v>
      </c>
      <c r="J663" s="30">
        <f t="shared" si="12"/>
        <v>207720</v>
      </c>
      <c r="K663" s="30">
        <f>MAIN_TABLE[[#This Row],[Sales (Before Tax)]]-MAIN_TABLE[[#This Row],[Discount]]</f>
        <v>207633.45</v>
      </c>
      <c r="L663" s="31">
        <f>VLOOKUP(MAIN_TABLE[[#This Row],[Product Code]],Prod_Master[[#All],[Product Code]:[PRICE]],3,)</f>
        <v>5524</v>
      </c>
      <c r="M663" s="32" t="str">
        <f>VLOOKUP(MAIN_TABLE[[#This Row],[Product Code]],Prod_Master[[#All],[Product Code]:[PRICE]],2,)</f>
        <v>Juice</v>
      </c>
      <c r="N663" s="32" t="str">
        <f>IF(ISBLANK(MAIN_TABLE[[#This Row],[GST Number]]),"No GST Number Available",VLOOKUP(LEFT(MAIN_TABLE[[#This Row],[GST Number]],2)*1,Table1[],2,))</f>
        <v>ANDHRA PRADESH(BEFORE DIVISION)</v>
      </c>
      <c r="O663" s="32">
        <f>IF(MAIN_TABLE[[#This Row],[Supplier State]]=MAIN_TABLE[[#This Row],[Destination State Name]],0,MAIN_TABLE[[#This Row],[Taxable Value]]*MAIN_TABLE[[#This Row],[GST Rate]])</f>
        <v>24916.013999999999</v>
      </c>
      <c r="P663" s="32">
        <f>IF(MAIN_TABLE[[#This Row],[Supplier State]]&lt;&gt;MAIN_TABLE[[#This Row],[Destination State Name]],0,(MAIN_TABLE[[#This Row],[Taxable Value]]*MAIN_TABLE[[#This Row],[GST Rate]])/2)</f>
        <v>0</v>
      </c>
      <c r="Q663" s="32">
        <f>IF(MAIN_TABLE[[#This Row],[Supplier State]]&lt;&gt;MAIN_TABLE[[#This Row],[Destination State Name]],0,(MAIN_TABLE[[#This Row],[Taxable Value]]*MAIN_TABLE[[#This Row],[GST Rate]])/2)</f>
        <v>0</v>
      </c>
      <c r="R663" s="33">
        <f>SUM(MAIN_TABLE[[#This Row],[IGST]:[SGST]])</f>
        <v>24916.013999999999</v>
      </c>
      <c r="S66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63" s="32" t="str">
        <f>IFERROR(VLOOKUP(MAIN_TABLE[[#This Row],[GST Number]],Backend!L:M,2,),"")</f>
        <v>M/S NEW SR ELECTRICAL &amp; ENGINEERS</v>
      </c>
    </row>
    <row r="664" spans="1:20" x14ac:dyDescent="0.3">
      <c r="A664" s="18" t="s">
        <v>8</v>
      </c>
      <c r="B664" s="1" t="s">
        <v>59</v>
      </c>
      <c r="C664" s="2">
        <v>1210</v>
      </c>
      <c r="D664" s="3">
        <v>44114</v>
      </c>
      <c r="E664" s="4" t="s">
        <v>10</v>
      </c>
      <c r="F664" s="1">
        <v>1727</v>
      </c>
      <c r="G664" s="5">
        <v>86.350000000000009</v>
      </c>
      <c r="H664" s="29">
        <f>VLOOKUP(MAIN_TABLE[[#This Row],[Product Code]],Prod_Master[[#All],[Product Code]:[PRICE]],4,)</f>
        <v>0.12</v>
      </c>
      <c r="I664" s="30">
        <f>VLOOKUP(MAIN_TABLE[[#This Row],[Product Code]],Prod_Master[[#All],[Product Code]:[PRICE]],5,)</f>
        <v>120</v>
      </c>
      <c r="J664" s="30">
        <f t="shared" si="12"/>
        <v>207240</v>
      </c>
      <c r="K664" s="30">
        <f>MAIN_TABLE[[#This Row],[Sales (Before Tax)]]-MAIN_TABLE[[#This Row],[Discount]]</f>
        <v>207153.65</v>
      </c>
      <c r="L664" s="31">
        <f>VLOOKUP(MAIN_TABLE[[#This Row],[Product Code]],Prod_Master[[#All],[Product Code]:[PRICE]],3,)</f>
        <v>5524</v>
      </c>
      <c r="M664" s="32" t="str">
        <f>VLOOKUP(MAIN_TABLE[[#This Row],[Product Code]],Prod_Master[[#All],[Product Code]:[PRICE]],2,)</f>
        <v>Juice</v>
      </c>
      <c r="N664" s="32" t="str">
        <f>IF(ISBLANK(MAIN_TABLE[[#This Row],[GST Number]]),"No GST Number Available",VLOOKUP(LEFT(MAIN_TABLE[[#This Row],[GST Number]],2)*1,Table1[],2,))</f>
        <v>NAGALAND</v>
      </c>
      <c r="O664" s="32">
        <f>IF(MAIN_TABLE[[#This Row],[Supplier State]]=MAIN_TABLE[[#This Row],[Destination State Name]],0,MAIN_TABLE[[#This Row],[Taxable Value]]*MAIN_TABLE[[#This Row],[GST Rate]])</f>
        <v>24858.437999999998</v>
      </c>
      <c r="P664" s="32">
        <f>IF(MAIN_TABLE[[#This Row],[Supplier State]]&lt;&gt;MAIN_TABLE[[#This Row],[Destination State Name]],0,(MAIN_TABLE[[#This Row],[Taxable Value]]*MAIN_TABLE[[#This Row],[GST Rate]])/2)</f>
        <v>0</v>
      </c>
      <c r="Q664" s="32">
        <f>IF(MAIN_TABLE[[#This Row],[Supplier State]]&lt;&gt;MAIN_TABLE[[#This Row],[Destination State Name]],0,(MAIN_TABLE[[#This Row],[Taxable Value]]*MAIN_TABLE[[#This Row],[GST Rate]])/2)</f>
        <v>0</v>
      </c>
      <c r="R664" s="33">
        <f>SUM(MAIN_TABLE[[#This Row],[IGST]:[SGST]])</f>
        <v>24858.437999999998</v>
      </c>
      <c r="S66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64" s="32" t="str">
        <f>IFERROR(VLOOKUP(MAIN_TABLE[[#This Row],[GST Number]],Backend!L:M,2,),"")</f>
        <v>SAVTECH MAINTENANCE</v>
      </c>
    </row>
    <row r="665" spans="1:20" x14ac:dyDescent="0.3">
      <c r="A665" s="18" t="s">
        <v>8</v>
      </c>
      <c r="B665" s="1" t="s">
        <v>60</v>
      </c>
      <c r="C665" s="2">
        <v>1008</v>
      </c>
      <c r="D665" s="3">
        <v>44146</v>
      </c>
      <c r="E665" s="4" t="s">
        <v>10</v>
      </c>
      <c r="F665" s="1">
        <v>1870</v>
      </c>
      <c r="G665" s="5">
        <v>93.5</v>
      </c>
      <c r="H665" s="29">
        <f>VLOOKUP(MAIN_TABLE[[#This Row],[Product Code]],Prod_Master[[#All],[Product Code]:[PRICE]],4,)</f>
        <v>0.12</v>
      </c>
      <c r="I665" s="30">
        <f>VLOOKUP(MAIN_TABLE[[#This Row],[Product Code]],Prod_Master[[#All],[Product Code]:[PRICE]],5,)</f>
        <v>90</v>
      </c>
      <c r="J665" s="30">
        <f t="shared" si="12"/>
        <v>168300</v>
      </c>
      <c r="K665" s="30">
        <f>MAIN_TABLE[[#This Row],[Sales (Before Tax)]]-MAIN_TABLE[[#This Row],[Discount]]</f>
        <v>168206.5</v>
      </c>
      <c r="L665" s="31">
        <f>VLOOKUP(MAIN_TABLE[[#This Row],[Product Code]],Prod_Master[[#All],[Product Code]:[PRICE]],3,)</f>
        <v>4975</v>
      </c>
      <c r="M665" s="32" t="str">
        <f>VLOOKUP(MAIN_TABLE[[#This Row],[Product Code]],Prod_Master[[#All],[Product Code]:[PRICE]],2,)</f>
        <v>Soap</v>
      </c>
      <c r="N665" s="32" t="str">
        <f>IF(ISBLANK(MAIN_TABLE[[#This Row],[GST Number]]),"No GST Number Available",VLOOKUP(LEFT(MAIN_TABLE[[#This Row],[GST Number]],2)*1,Table1[],2,))</f>
        <v>MIZORAM</v>
      </c>
      <c r="O665" s="32">
        <f>IF(MAIN_TABLE[[#This Row],[Supplier State]]=MAIN_TABLE[[#This Row],[Destination State Name]],0,MAIN_TABLE[[#This Row],[Taxable Value]]*MAIN_TABLE[[#This Row],[GST Rate]])</f>
        <v>20184.78</v>
      </c>
      <c r="P665" s="32">
        <f>IF(MAIN_TABLE[[#This Row],[Supplier State]]&lt;&gt;MAIN_TABLE[[#This Row],[Destination State Name]],0,(MAIN_TABLE[[#This Row],[Taxable Value]]*MAIN_TABLE[[#This Row],[GST Rate]])/2)</f>
        <v>0</v>
      </c>
      <c r="Q665" s="32">
        <f>IF(MAIN_TABLE[[#This Row],[Supplier State]]&lt;&gt;MAIN_TABLE[[#This Row],[Destination State Name]],0,(MAIN_TABLE[[#This Row],[Taxable Value]]*MAIN_TABLE[[#This Row],[GST Rate]])/2)</f>
        <v>0</v>
      </c>
      <c r="R665" s="33">
        <f>SUM(MAIN_TABLE[[#This Row],[IGST]:[SGST]])</f>
        <v>20184.78</v>
      </c>
      <c r="S66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65" s="32" t="str">
        <f>IFERROR(VLOOKUP(MAIN_TABLE[[#This Row],[GST Number]],Backend!L:M,2,),"")</f>
        <v>MOXCEL STORE</v>
      </c>
    </row>
    <row r="666" spans="1:20" x14ac:dyDescent="0.3">
      <c r="A666" s="18" t="s">
        <v>8</v>
      </c>
      <c r="B666" s="1" t="s">
        <v>61</v>
      </c>
      <c r="C666" s="2">
        <v>1310</v>
      </c>
      <c r="D666" s="3">
        <v>44051</v>
      </c>
      <c r="E666" s="4" t="s">
        <v>10</v>
      </c>
      <c r="F666" s="1">
        <v>1174</v>
      </c>
      <c r="G666" s="5">
        <v>58.7</v>
      </c>
      <c r="H666" s="29">
        <f>VLOOKUP(MAIN_TABLE[[#This Row],[Product Code]],Prod_Master[[#All],[Product Code]:[PRICE]],4,)</f>
        <v>0.12</v>
      </c>
      <c r="I666" s="30">
        <f>VLOOKUP(MAIN_TABLE[[#This Row],[Product Code]],Prod_Master[[#All],[Product Code]:[PRICE]],5,)</f>
        <v>140</v>
      </c>
      <c r="J666" s="30">
        <f t="shared" si="12"/>
        <v>164360</v>
      </c>
      <c r="K666" s="30">
        <f>MAIN_TABLE[[#This Row],[Sales (Before Tax)]]-MAIN_TABLE[[#This Row],[Discount]]</f>
        <v>164301.29999999999</v>
      </c>
      <c r="L666" s="31">
        <f>VLOOKUP(MAIN_TABLE[[#This Row],[Product Code]],Prod_Master[[#All],[Product Code]:[PRICE]],3,)</f>
        <v>5632</v>
      </c>
      <c r="M666" s="32" t="str">
        <f>VLOOKUP(MAIN_TABLE[[#This Row],[Product Code]],Prod_Master[[#All],[Product Code]:[PRICE]],2,)</f>
        <v>Shampoo</v>
      </c>
      <c r="N666" s="32" t="str">
        <f>IF(ISBLANK(MAIN_TABLE[[#This Row],[GST Number]]),"No GST Number Available",VLOOKUP(LEFT(MAIN_TABLE[[#This Row],[GST Number]],2)*1,Table1[],2,))</f>
        <v>DADRA AND NAGAR HAVELI AND DAMAN AND DIU (NEWLY MERGED UT)</v>
      </c>
      <c r="O666" s="32">
        <f>IF(MAIN_TABLE[[#This Row],[Supplier State]]=MAIN_TABLE[[#This Row],[Destination State Name]],0,MAIN_TABLE[[#This Row],[Taxable Value]]*MAIN_TABLE[[#This Row],[GST Rate]])</f>
        <v>19716.155999999999</v>
      </c>
      <c r="P666" s="32">
        <f>IF(MAIN_TABLE[[#This Row],[Supplier State]]&lt;&gt;MAIN_TABLE[[#This Row],[Destination State Name]],0,(MAIN_TABLE[[#This Row],[Taxable Value]]*MAIN_TABLE[[#This Row],[GST Rate]])/2)</f>
        <v>0</v>
      </c>
      <c r="Q666" s="32">
        <f>IF(MAIN_TABLE[[#This Row],[Supplier State]]&lt;&gt;MAIN_TABLE[[#This Row],[Destination State Name]],0,(MAIN_TABLE[[#This Row],[Taxable Value]]*MAIN_TABLE[[#This Row],[GST Rate]])/2)</f>
        <v>0</v>
      </c>
      <c r="R666" s="33">
        <f>SUM(MAIN_TABLE[[#This Row],[IGST]:[SGST]])</f>
        <v>19716.155999999999</v>
      </c>
      <c r="S66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66" s="32" t="str">
        <f>IFERROR(VLOOKUP(MAIN_TABLE[[#This Row],[GST Number]],Backend!L:M,2,),"")</f>
        <v>elektron</v>
      </c>
    </row>
    <row r="667" spans="1:20" x14ac:dyDescent="0.3">
      <c r="A667" s="18" t="s">
        <v>8</v>
      </c>
      <c r="B667" s="1" t="s">
        <v>62</v>
      </c>
      <c r="C667" s="2">
        <v>1310</v>
      </c>
      <c r="D667" s="3">
        <v>44051</v>
      </c>
      <c r="E667" s="4" t="s">
        <v>10</v>
      </c>
      <c r="F667" s="1">
        <v>2767</v>
      </c>
      <c r="G667" s="5">
        <v>138.35</v>
      </c>
      <c r="H667" s="29">
        <f>VLOOKUP(MAIN_TABLE[[#This Row],[Product Code]],Prod_Master[[#All],[Product Code]:[PRICE]],4,)</f>
        <v>0.12</v>
      </c>
      <c r="I667" s="30">
        <f>VLOOKUP(MAIN_TABLE[[#This Row],[Product Code]],Prod_Master[[#All],[Product Code]:[PRICE]],5,)</f>
        <v>140</v>
      </c>
      <c r="J667" s="30">
        <f t="shared" si="12"/>
        <v>387380</v>
      </c>
      <c r="K667" s="30">
        <f>MAIN_TABLE[[#This Row],[Sales (Before Tax)]]-MAIN_TABLE[[#This Row],[Discount]]</f>
        <v>387241.65</v>
      </c>
      <c r="L667" s="31">
        <f>VLOOKUP(MAIN_TABLE[[#This Row],[Product Code]],Prod_Master[[#All],[Product Code]:[PRICE]],3,)</f>
        <v>5632</v>
      </c>
      <c r="M667" s="32" t="str">
        <f>VLOOKUP(MAIN_TABLE[[#This Row],[Product Code]],Prod_Master[[#All],[Product Code]:[PRICE]],2,)</f>
        <v>Shampoo</v>
      </c>
      <c r="N667" s="32" t="str">
        <f>IF(ISBLANK(MAIN_TABLE[[#This Row],[GST Number]]),"No GST Number Available",VLOOKUP(LEFT(MAIN_TABLE[[#This Row],[GST Number]],2)*1,Table1[],2,))</f>
        <v>MEGHLAYA</v>
      </c>
      <c r="O667" s="32">
        <f>IF(MAIN_TABLE[[#This Row],[Supplier State]]=MAIN_TABLE[[#This Row],[Destination State Name]],0,MAIN_TABLE[[#This Row],[Taxable Value]]*MAIN_TABLE[[#This Row],[GST Rate]])</f>
        <v>46468.998</v>
      </c>
      <c r="P667" s="32">
        <f>IF(MAIN_TABLE[[#This Row],[Supplier State]]&lt;&gt;MAIN_TABLE[[#This Row],[Destination State Name]],0,(MAIN_TABLE[[#This Row],[Taxable Value]]*MAIN_TABLE[[#This Row],[GST Rate]])/2)</f>
        <v>0</v>
      </c>
      <c r="Q667" s="32">
        <f>IF(MAIN_TABLE[[#This Row],[Supplier State]]&lt;&gt;MAIN_TABLE[[#This Row],[Destination State Name]],0,(MAIN_TABLE[[#This Row],[Taxable Value]]*MAIN_TABLE[[#This Row],[GST Rate]])/2)</f>
        <v>0</v>
      </c>
      <c r="R667" s="33">
        <f>SUM(MAIN_TABLE[[#This Row],[IGST]:[SGST]])</f>
        <v>46468.998</v>
      </c>
      <c r="S66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67" s="32" t="str">
        <f>IFERROR(VLOOKUP(MAIN_TABLE[[#This Row],[GST Number]],Backend!L:M,2,),"")</f>
        <v>SAVEX TECHNOLOGIES PRIVATE LIMITED</v>
      </c>
    </row>
    <row r="668" spans="1:20" x14ac:dyDescent="0.3">
      <c r="A668" s="18" t="s">
        <v>8</v>
      </c>
      <c r="B668" s="1" t="s">
        <v>63</v>
      </c>
      <c r="C668" s="2">
        <v>1310</v>
      </c>
      <c r="D668" s="3">
        <v>44114</v>
      </c>
      <c r="E668" s="4" t="s">
        <v>10</v>
      </c>
      <c r="F668" s="1">
        <v>1085</v>
      </c>
      <c r="G668" s="5">
        <v>54.25</v>
      </c>
      <c r="H668" s="29">
        <f>VLOOKUP(MAIN_TABLE[[#This Row],[Product Code]],Prod_Master[[#All],[Product Code]:[PRICE]],4,)</f>
        <v>0.12</v>
      </c>
      <c r="I668" s="30">
        <f>VLOOKUP(MAIN_TABLE[[#This Row],[Product Code]],Prod_Master[[#All],[Product Code]:[PRICE]],5,)</f>
        <v>140</v>
      </c>
      <c r="J668" s="30">
        <f t="shared" si="12"/>
        <v>151900</v>
      </c>
      <c r="K668" s="30">
        <f>MAIN_TABLE[[#This Row],[Sales (Before Tax)]]-MAIN_TABLE[[#This Row],[Discount]]</f>
        <v>151845.75</v>
      </c>
      <c r="L668" s="31">
        <f>VLOOKUP(MAIN_TABLE[[#This Row],[Product Code]],Prod_Master[[#All],[Product Code]:[PRICE]],3,)</f>
        <v>5632</v>
      </c>
      <c r="M668" s="32" t="str">
        <f>VLOOKUP(MAIN_TABLE[[#This Row],[Product Code]],Prod_Master[[#All],[Product Code]:[PRICE]],2,)</f>
        <v>Shampoo</v>
      </c>
      <c r="N668" s="32" t="str">
        <f>IF(ISBLANK(MAIN_TABLE[[#This Row],[GST Number]]),"No GST Number Available",VLOOKUP(LEFT(MAIN_TABLE[[#This Row],[GST Number]],2)*1,Table1[],2,))</f>
        <v>SIKKIM</v>
      </c>
      <c r="O668" s="32">
        <f>IF(MAIN_TABLE[[#This Row],[Supplier State]]=MAIN_TABLE[[#This Row],[Destination State Name]],0,MAIN_TABLE[[#This Row],[Taxable Value]]*MAIN_TABLE[[#This Row],[GST Rate]])</f>
        <v>18221.489999999998</v>
      </c>
      <c r="P668" s="32">
        <f>IF(MAIN_TABLE[[#This Row],[Supplier State]]&lt;&gt;MAIN_TABLE[[#This Row],[Destination State Name]],0,(MAIN_TABLE[[#This Row],[Taxable Value]]*MAIN_TABLE[[#This Row],[GST Rate]])/2)</f>
        <v>0</v>
      </c>
      <c r="Q668" s="32">
        <f>IF(MAIN_TABLE[[#This Row],[Supplier State]]&lt;&gt;MAIN_TABLE[[#This Row],[Destination State Name]],0,(MAIN_TABLE[[#This Row],[Taxable Value]]*MAIN_TABLE[[#This Row],[GST Rate]])/2)</f>
        <v>0</v>
      </c>
      <c r="R668" s="33">
        <f>SUM(MAIN_TABLE[[#This Row],[IGST]:[SGST]])</f>
        <v>18221.489999999998</v>
      </c>
      <c r="S66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68" s="32" t="str">
        <f>IFERROR(VLOOKUP(MAIN_TABLE[[#This Row],[GST Number]],Backend!L:M,2,),"")</f>
        <v>SURYA SHAKTI VESSELS PVT. LTD</v>
      </c>
    </row>
    <row r="669" spans="1:20" x14ac:dyDescent="0.3">
      <c r="A669" s="18" t="s">
        <v>8</v>
      </c>
      <c r="B669" s="1" t="s">
        <v>64</v>
      </c>
      <c r="C669" s="2">
        <v>1004</v>
      </c>
      <c r="D669" s="3">
        <v>44114</v>
      </c>
      <c r="E669" s="4" t="s">
        <v>10</v>
      </c>
      <c r="F669" s="1">
        <v>546</v>
      </c>
      <c r="G669" s="5">
        <v>27.3</v>
      </c>
      <c r="H669" s="29">
        <f>VLOOKUP(MAIN_TABLE[[#This Row],[Product Code]],Prod_Master[[#All],[Product Code]:[PRICE]],4,)</f>
        <v>0.28000000000000003</v>
      </c>
      <c r="I669" s="30">
        <f>VLOOKUP(MAIN_TABLE[[#This Row],[Product Code]],Prod_Master[[#All],[Product Code]:[PRICE]],5,)</f>
        <v>80</v>
      </c>
      <c r="J669" s="30">
        <f t="shared" si="12"/>
        <v>43680</v>
      </c>
      <c r="K669" s="30">
        <f>MAIN_TABLE[[#This Row],[Sales (Before Tax)]]-MAIN_TABLE[[#This Row],[Discount]]</f>
        <v>43652.7</v>
      </c>
      <c r="L669" s="31">
        <f>VLOOKUP(MAIN_TABLE[[#This Row],[Product Code]],Prod_Master[[#All],[Product Code]:[PRICE]],3,)</f>
        <v>8462</v>
      </c>
      <c r="M669" s="32" t="str">
        <f>VLOOKUP(MAIN_TABLE[[#This Row],[Product Code]],Prod_Master[[#All],[Product Code]:[PRICE]],2,)</f>
        <v>Beverage</v>
      </c>
      <c r="N669" s="32" t="str">
        <f>IF(ISBLANK(MAIN_TABLE[[#This Row],[GST Number]]),"No GST Number Available",VLOOKUP(LEFT(MAIN_TABLE[[#This Row],[GST Number]],2)*1,Table1[],2,))</f>
        <v>DADRA AND NAGAR HAVELI AND DAMAN AND DIU (NEWLY MERGED UT)</v>
      </c>
      <c r="O669" s="32">
        <f>IF(MAIN_TABLE[[#This Row],[Supplier State]]=MAIN_TABLE[[#This Row],[Destination State Name]],0,MAIN_TABLE[[#This Row],[Taxable Value]]*MAIN_TABLE[[#This Row],[GST Rate]])</f>
        <v>12222.756000000001</v>
      </c>
      <c r="P669" s="32">
        <f>IF(MAIN_TABLE[[#This Row],[Supplier State]]&lt;&gt;MAIN_TABLE[[#This Row],[Destination State Name]],0,(MAIN_TABLE[[#This Row],[Taxable Value]]*MAIN_TABLE[[#This Row],[GST Rate]])/2)</f>
        <v>0</v>
      </c>
      <c r="Q669" s="32">
        <f>IF(MAIN_TABLE[[#This Row],[Supplier State]]&lt;&gt;MAIN_TABLE[[#This Row],[Destination State Name]],0,(MAIN_TABLE[[#This Row],[Taxable Value]]*MAIN_TABLE[[#This Row],[GST Rate]])/2)</f>
        <v>0</v>
      </c>
      <c r="R669" s="33">
        <f>SUM(MAIN_TABLE[[#This Row],[IGST]:[SGST]])</f>
        <v>12222.756000000001</v>
      </c>
      <c r="S66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69" s="32" t="str">
        <f>IFERROR(VLOOKUP(MAIN_TABLE[[#This Row],[GST Number]],Backend!L:M,2,),"")</f>
        <v>M/S ASHOKA FOAM MULTIPLAST PRIVATE LIMITED</v>
      </c>
    </row>
    <row r="670" spans="1:20" x14ac:dyDescent="0.3">
      <c r="A670" s="18" t="s">
        <v>8</v>
      </c>
      <c r="B670" s="1" t="s">
        <v>65</v>
      </c>
      <c r="C670" s="2">
        <v>1310</v>
      </c>
      <c r="D670" s="3">
        <v>43893</v>
      </c>
      <c r="E670" s="4" t="s">
        <v>10</v>
      </c>
      <c r="F670" s="1">
        <v>1158</v>
      </c>
      <c r="G670" s="5">
        <v>57.900000000000006</v>
      </c>
      <c r="H670" s="29">
        <f>VLOOKUP(MAIN_TABLE[[#This Row],[Product Code]],Prod_Master[[#All],[Product Code]:[PRICE]],4,)</f>
        <v>0.12</v>
      </c>
      <c r="I670" s="30">
        <f>VLOOKUP(MAIN_TABLE[[#This Row],[Product Code]],Prod_Master[[#All],[Product Code]:[PRICE]],5,)</f>
        <v>140</v>
      </c>
      <c r="J670" s="30">
        <f t="shared" si="12"/>
        <v>162120</v>
      </c>
      <c r="K670" s="30">
        <f>MAIN_TABLE[[#This Row],[Sales (Before Tax)]]-MAIN_TABLE[[#This Row],[Discount]]</f>
        <v>162062.1</v>
      </c>
      <c r="L670" s="31">
        <f>VLOOKUP(MAIN_TABLE[[#This Row],[Product Code]],Prod_Master[[#All],[Product Code]:[PRICE]],3,)</f>
        <v>5632</v>
      </c>
      <c r="M670" s="32" t="str">
        <f>VLOOKUP(MAIN_TABLE[[#This Row],[Product Code]],Prod_Master[[#All],[Product Code]:[PRICE]],2,)</f>
        <v>Shampoo</v>
      </c>
      <c r="N670" s="32" t="str">
        <f>IF(ISBLANK(MAIN_TABLE[[#This Row],[GST Number]]),"No GST Number Available",VLOOKUP(LEFT(MAIN_TABLE[[#This Row],[GST Number]],2)*1,Table1[],2,))</f>
        <v>ANDHRA PRADESH(BEFORE DIVISION)</v>
      </c>
      <c r="O670" s="32">
        <f>IF(MAIN_TABLE[[#This Row],[Supplier State]]=MAIN_TABLE[[#This Row],[Destination State Name]],0,MAIN_TABLE[[#This Row],[Taxable Value]]*MAIN_TABLE[[#This Row],[GST Rate]])</f>
        <v>19447.452000000001</v>
      </c>
      <c r="P670" s="32">
        <f>IF(MAIN_TABLE[[#This Row],[Supplier State]]&lt;&gt;MAIN_TABLE[[#This Row],[Destination State Name]],0,(MAIN_TABLE[[#This Row],[Taxable Value]]*MAIN_TABLE[[#This Row],[GST Rate]])/2)</f>
        <v>0</v>
      </c>
      <c r="Q670" s="32">
        <f>IF(MAIN_TABLE[[#This Row],[Supplier State]]&lt;&gt;MAIN_TABLE[[#This Row],[Destination State Name]],0,(MAIN_TABLE[[#This Row],[Taxable Value]]*MAIN_TABLE[[#This Row],[GST Rate]])/2)</f>
        <v>0</v>
      </c>
      <c r="R670" s="33">
        <f>SUM(MAIN_TABLE[[#This Row],[IGST]:[SGST]])</f>
        <v>19447.452000000001</v>
      </c>
      <c r="S67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70" s="32" t="str">
        <f>IFERROR(VLOOKUP(MAIN_TABLE[[#This Row],[GST Number]],Backend!L:M,2,),"")</f>
        <v>M/S DELTA MECHTEK SERVISES</v>
      </c>
    </row>
    <row r="671" spans="1:20" x14ac:dyDescent="0.3">
      <c r="A671" s="18" t="s">
        <v>8</v>
      </c>
      <c r="B671" s="1" t="s">
        <v>66</v>
      </c>
      <c r="C671" s="2">
        <v>1001</v>
      </c>
      <c r="D671" s="3">
        <v>43925</v>
      </c>
      <c r="E671" s="4" t="s">
        <v>10</v>
      </c>
      <c r="F671" s="1">
        <v>1614</v>
      </c>
      <c r="G671" s="5">
        <v>80.7</v>
      </c>
      <c r="H671" s="29">
        <f>VLOOKUP(MAIN_TABLE[[#This Row],[Product Code]],Prod_Master[[#All],[Product Code]:[PRICE]],4,)</f>
        <v>0.12</v>
      </c>
      <c r="I671" s="30">
        <f>VLOOKUP(MAIN_TABLE[[#This Row],[Product Code]],Prod_Master[[#All],[Product Code]:[PRICE]],5,)</f>
        <v>45</v>
      </c>
      <c r="J671" s="30">
        <f t="shared" si="12"/>
        <v>72630</v>
      </c>
      <c r="K671" s="30">
        <f>MAIN_TABLE[[#This Row],[Sales (Before Tax)]]-MAIN_TABLE[[#This Row],[Discount]]</f>
        <v>72549.3</v>
      </c>
      <c r="L671" s="31">
        <f>VLOOKUP(MAIN_TABLE[[#This Row],[Product Code]],Prod_Master[[#All],[Product Code]:[PRICE]],3,)</f>
        <v>5542</v>
      </c>
      <c r="M671" s="32" t="str">
        <f>VLOOKUP(MAIN_TABLE[[#This Row],[Product Code]],Prod_Master[[#All],[Product Code]:[PRICE]],2,)</f>
        <v>Oil</v>
      </c>
      <c r="N671" s="32" t="str">
        <f>IF(ISBLANK(MAIN_TABLE[[#This Row],[GST Number]]),"No GST Number Available",VLOOKUP(LEFT(MAIN_TABLE[[#This Row],[GST Number]],2)*1,Table1[],2,))</f>
        <v>MANIPUR</v>
      </c>
      <c r="O671" s="32">
        <f>IF(MAIN_TABLE[[#This Row],[Supplier State]]=MAIN_TABLE[[#This Row],[Destination State Name]],0,MAIN_TABLE[[#This Row],[Taxable Value]]*MAIN_TABLE[[#This Row],[GST Rate]])</f>
        <v>8705.9159999999993</v>
      </c>
      <c r="P671" s="32">
        <f>IF(MAIN_TABLE[[#This Row],[Supplier State]]&lt;&gt;MAIN_TABLE[[#This Row],[Destination State Name]],0,(MAIN_TABLE[[#This Row],[Taxable Value]]*MAIN_TABLE[[#This Row],[GST Rate]])/2)</f>
        <v>0</v>
      </c>
      <c r="Q671" s="32">
        <f>IF(MAIN_TABLE[[#This Row],[Supplier State]]&lt;&gt;MAIN_TABLE[[#This Row],[Destination State Name]],0,(MAIN_TABLE[[#This Row],[Taxable Value]]*MAIN_TABLE[[#This Row],[GST Rate]])/2)</f>
        <v>0</v>
      </c>
      <c r="R671" s="33">
        <f>SUM(MAIN_TABLE[[#This Row],[IGST]:[SGST]])</f>
        <v>8705.9159999999993</v>
      </c>
      <c r="S67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71" s="32" t="str">
        <f>IFERROR(VLOOKUP(MAIN_TABLE[[#This Row],[GST Number]],Backend!L:M,2,),"")</f>
        <v>CONTINENTAL INSTT.(INDIA)</v>
      </c>
    </row>
    <row r="672" spans="1:20" x14ac:dyDescent="0.3">
      <c r="A672" s="18" t="s">
        <v>8</v>
      </c>
      <c r="B672" s="1" t="s">
        <v>67</v>
      </c>
      <c r="C672" s="2">
        <v>1004</v>
      </c>
      <c r="D672" s="3">
        <v>43925</v>
      </c>
      <c r="E672" s="4" t="s">
        <v>10</v>
      </c>
      <c r="F672" s="1">
        <v>2535</v>
      </c>
      <c r="G672" s="5">
        <v>126.75</v>
      </c>
      <c r="H672" s="29">
        <f>VLOOKUP(MAIN_TABLE[[#This Row],[Product Code]],Prod_Master[[#All],[Product Code]:[PRICE]],4,)</f>
        <v>0.28000000000000003</v>
      </c>
      <c r="I672" s="30">
        <f>VLOOKUP(MAIN_TABLE[[#This Row],[Product Code]],Prod_Master[[#All],[Product Code]:[PRICE]],5,)</f>
        <v>80</v>
      </c>
      <c r="J672" s="30">
        <f t="shared" si="12"/>
        <v>202800</v>
      </c>
      <c r="K672" s="30">
        <f>MAIN_TABLE[[#This Row],[Sales (Before Tax)]]-MAIN_TABLE[[#This Row],[Discount]]</f>
        <v>202673.25</v>
      </c>
      <c r="L672" s="31">
        <f>VLOOKUP(MAIN_TABLE[[#This Row],[Product Code]],Prod_Master[[#All],[Product Code]:[PRICE]],3,)</f>
        <v>8462</v>
      </c>
      <c r="M672" s="32" t="str">
        <f>VLOOKUP(MAIN_TABLE[[#This Row],[Product Code]],Prod_Master[[#All],[Product Code]:[PRICE]],2,)</f>
        <v>Beverage</v>
      </c>
      <c r="N672" s="32" t="str">
        <f>IF(ISBLANK(MAIN_TABLE[[#This Row],[GST Number]]),"No GST Number Available",VLOOKUP(LEFT(MAIN_TABLE[[#This Row],[GST Number]],2)*1,Table1[],2,))</f>
        <v>SIKKIM</v>
      </c>
      <c r="O672" s="32">
        <f>IF(MAIN_TABLE[[#This Row],[Supplier State]]=MAIN_TABLE[[#This Row],[Destination State Name]],0,MAIN_TABLE[[#This Row],[Taxable Value]]*MAIN_TABLE[[#This Row],[GST Rate]])</f>
        <v>56748.51</v>
      </c>
      <c r="P672" s="32">
        <f>IF(MAIN_TABLE[[#This Row],[Supplier State]]&lt;&gt;MAIN_TABLE[[#This Row],[Destination State Name]],0,(MAIN_TABLE[[#This Row],[Taxable Value]]*MAIN_TABLE[[#This Row],[GST Rate]])/2)</f>
        <v>0</v>
      </c>
      <c r="Q672" s="32">
        <f>IF(MAIN_TABLE[[#This Row],[Supplier State]]&lt;&gt;MAIN_TABLE[[#This Row],[Destination State Name]],0,(MAIN_TABLE[[#This Row],[Taxable Value]]*MAIN_TABLE[[#This Row],[GST Rate]])/2)</f>
        <v>0</v>
      </c>
      <c r="R672" s="33">
        <f>SUM(MAIN_TABLE[[#This Row],[IGST]:[SGST]])</f>
        <v>56748.51</v>
      </c>
      <c r="S67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72" s="32" t="str">
        <f>IFERROR(VLOOKUP(MAIN_TABLE[[#This Row],[GST Number]],Backend!L:M,2,),"")</f>
        <v>SAVEX TECHNOLOGIES PRIVATE LIMITED</v>
      </c>
    </row>
    <row r="673" spans="1:20" x14ac:dyDescent="0.3">
      <c r="A673" s="18" t="s">
        <v>8</v>
      </c>
      <c r="B673" s="1" t="s">
        <v>68</v>
      </c>
      <c r="C673" s="2">
        <v>1310</v>
      </c>
      <c r="D673" s="3">
        <v>43956</v>
      </c>
      <c r="E673" s="4" t="s">
        <v>10</v>
      </c>
      <c r="F673" s="1">
        <v>2851</v>
      </c>
      <c r="G673" s="5">
        <v>142.55000000000001</v>
      </c>
      <c r="H673" s="29">
        <f>VLOOKUP(MAIN_TABLE[[#This Row],[Product Code]],Prod_Master[[#All],[Product Code]:[PRICE]],4,)</f>
        <v>0.12</v>
      </c>
      <c r="I673" s="30">
        <f>VLOOKUP(MAIN_TABLE[[#This Row],[Product Code]],Prod_Master[[#All],[Product Code]:[PRICE]],5,)</f>
        <v>140</v>
      </c>
      <c r="J673" s="30">
        <f t="shared" si="12"/>
        <v>399140</v>
      </c>
      <c r="K673" s="30">
        <f>MAIN_TABLE[[#This Row],[Sales (Before Tax)]]-MAIN_TABLE[[#This Row],[Discount]]</f>
        <v>398997.45</v>
      </c>
      <c r="L673" s="31">
        <f>VLOOKUP(MAIN_TABLE[[#This Row],[Product Code]],Prod_Master[[#All],[Product Code]:[PRICE]],3,)</f>
        <v>5632</v>
      </c>
      <c r="M673" s="32" t="str">
        <f>VLOOKUP(MAIN_TABLE[[#This Row],[Product Code]],Prod_Master[[#All],[Product Code]:[PRICE]],2,)</f>
        <v>Shampoo</v>
      </c>
      <c r="N673" s="32" t="str">
        <f>IF(ISBLANK(MAIN_TABLE[[#This Row],[GST Number]]),"No GST Number Available",VLOOKUP(LEFT(MAIN_TABLE[[#This Row],[GST Number]],2)*1,Table1[],2,))</f>
        <v>MANIPUR</v>
      </c>
      <c r="O673" s="32">
        <f>IF(MAIN_TABLE[[#This Row],[Supplier State]]=MAIN_TABLE[[#This Row],[Destination State Name]],0,MAIN_TABLE[[#This Row],[Taxable Value]]*MAIN_TABLE[[#This Row],[GST Rate]])</f>
        <v>47879.694000000003</v>
      </c>
      <c r="P673" s="32">
        <f>IF(MAIN_TABLE[[#This Row],[Supplier State]]&lt;&gt;MAIN_TABLE[[#This Row],[Destination State Name]],0,(MAIN_TABLE[[#This Row],[Taxable Value]]*MAIN_TABLE[[#This Row],[GST Rate]])/2)</f>
        <v>0</v>
      </c>
      <c r="Q673" s="32">
        <f>IF(MAIN_TABLE[[#This Row],[Supplier State]]&lt;&gt;MAIN_TABLE[[#This Row],[Destination State Name]],0,(MAIN_TABLE[[#This Row],[Taxable Value]]*MAIN_TABLE[[#This Row],[GST Rate]])/2)</f>
        <v>0</v>
      </c>
      <c r="R673" s="33">
        <f>SUM(MAIN_TABLE[[#This Row],[IGST]:[SGST]])</f>
        <v>47879.694000000003</v>
      </c>
      <c r="S67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73" s="32" t="str">
        <f>IFERROR(VLOOKUP(MAIN_TABLE[[#This Row],[GST Number]],Backend!L:M,2,),"")</f>
        <v>Good Life</v>
      </c>
    </row>
    <row r="674" spans="1:20" x14ac:dyDescent="0.3">
      <c r="A674" s="18" t="s">
        <v>8</v>
      </c>
      <c r="B674" s="1" t="s">
        <v>69</v>
      </c>
      <c r="C674" s="2">
        <v>1004</v>
      </c>
      <c r="D674" s="3">
        <v>44051</v>
      </c>
      <c r="E674" s="4" t="s">
        <v>10</v>
      </c>
      <c r="F674" s="1">
        <v>2559</v>
      </c>
      <c r="G674" s="5">
        <v>127.95</v>
      </c>
      <c r="H674" s="29">
        <f>VLOOKUP(MAIN_TABLE[[#This Row],[Product Code]],Prod_Master[[#All],[Product Code]:[PRICE]],4,)</f>
        <v>0.28000000000000003</v>
      </c>
      <c r="I674" s="30">
        <f>VLOOKUP(MAIN_TABLE[[#This Row],[Product Code]],Prod_Master[[#All],[Product Code]:[PRICE]],5,)</f>
        <v>80</v>
      </c>
      <c r="J674" s="30">
        <f t="shared" si="12"/>
        <v>204720</v>
      </c>
      <c r="K674" s="30">
        <f>MAIN_TABLE[[#This Row],[Sales (Before Tax)]]-MAIN_TABLE[[#This Row],[Discount]]</f>
        <v>204592.05</v>
      </c>
      <c r="L674" s="31">
        <f>VLOOKUP(MAIN_TABLE[[#This Row],[Product Code]],Prod_Master[[#All],[Product Code]:[PRICE]],3,)</f>
        <v>8462</v>
      </c>
      <c r="M674" s="32" t="str">
        <f>VLOOKUP(MAIN_TABLE[[#This Row],[Product Code]],Prod_Master[[#All],[Product Code]:[PRICE]],2,)</f>
        <v>Beverage</v>
      </c>
      <c r="N674" s="32" t="str">
        <f>IF(ISBLANK(MAIN_TABLE[[#This Row],[GST Number]]),"No GST Number Available",VLOOKUP(LEFT(MAIN_TABLE[[#This Row],[GST Number]],2)*1,Table1[],2,))</f>
        <v>DADRA AND NAGAR HAVELI AND DAMAN AND DIU (NEWLY MERGED UT)</v>
      </c>
      <c r="O674" s="32">
        <f>IF(MAIN_TABLE[[#This Row],[Supplier State]]=MAIN_TABLE[[#This Row],[Destination State Name]],0,MAIN_TABLE[[#This Row],[Taxable Value]]*MAIN_TABLE[[#This Row],[GST Rate]])</f>
        <v>57285.774000000005</v>
      </c>
      <c r="P674" s="32">
        <f>IF(MAIN_TABLE[[#This Row],[Supplier State]]&lt;&gt;MAIN_TABLE[[#This Row],[Destination State Name]],0,(MAIN_TABLE[[#This Row],[Taxable Value]]*MAIN_TABLE[[#This Row],[GST Rate]])/2)</f>
        <v>0</v>
      </c>
      <c r="Q674" s="32">
        <f>IF(MAIN_TABLE[[#This Row],[Supplier State]]&lt;&gt;MAIN_TABLE[[#This Row],[Destination State Name]],0,(MAIN_TABLE[[#This Row],[Taxable Value]]*MAIN_TABLE[[#This Row],[GST Rate]])/2)</f>
        <v>0</v>
      </c>
      <c r="R674" s="33">
        <f>SUM(MAIN_TABLE[[#This Row],[IGST]:[SGST]])</f>
        <v>57285.774000000005</v>
      </c>
      <c r="S67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74" s="32" t="str">
        <f>IFERROR(VLOOKUP(MAIN_TABLE[[#This Row],[GST Number]],Backend!L:M,2,),"")</f>
        <v>MAHAVEER CYLINDERS LIMITED</v>
      </c>
    </row>
    <row r="675" spans="1:20" x14ac:dyDescent="0.3">
      <c r="A675" s="18" t="s">
        <v>8</v>
      </c>
      <c r="B675" s="1" t="s">
        <v>70</v>
      </c>
      <c r="C675" s="2">
        <v>1008</v>
      </c>
      <c r="D675" s="3">
        <v>44114</v>
      </c>
      <c r="E675" s="4" t="s">
        <v>20</v>
      </c>
      <c r="F675" s="1">
        <v>267</v>
      </c>
      <c r="G675" s="5">
        <v>13.350000000000001</v>
      </c>
      <c r="H675" s="29">
        <f>VLOOKUP(MAIN_TABLE[[#This Row],[Product Code]],Prod_Master[[#All],[Product Code]:[PRICE]],4,)</f>
        <v>0.12</v>
      </c>
      <c r="I675" s="30">
        <f>VLOOKUP(MAIN_TABLE[[#This Row],[Product Code]],Prod_Master[[#All],[Product Code]:[PRICE]],5,)</f>
        <v>90</v>
      </c>
      <c r="J675" s="30">
        <f t="shared" si="12"/>
        <v>24030</v>
      </c>
      <c r="K675" s="30">
        <f>MAIN_TABLE[[#This Row],[Sales (Before Tax)]]-MAIN_TABLE[[#This Row],[Discount]]</f>
        <v>24016.65</v>
      </c>
      <c r="L675" s="31">
        <f>VLOOKUP(MAIN_TABLE[[#This Row],[Product Code]],Prod_Master[[#All],[Product Code]:[PRICE]],3,)</f>
        <v>4975</v>
      </c>
      <c r="M675" s="32" t="str">
        <f>VLOOKUP(MAIN_TABLE[[#This Row],[Product Code]],Prod_Master[[#All],[Product Code]:[PRICE]],2,)</f>
        <v>Soap</v>
      </c>
      <c r="N675" s="32" t="str">
        <f>IF(ISBLANK(MAIN_TABLE[[#This Row],[GST Number]]),"No GST Number Available",VLOOKUP(LEFT(MAIN_TABLE[[#This Row],[GST Number]],2)*1,Table1[],2,))</f>
        <v>MADHYA PRADESH</v>
      </c>
      <c r="O675" s="32">
        <f>IF(MAIN_TABLE[[#This Row],[Supplier State]]=MAIN_TABLE[[#This Row],[Destination State Name]],0,MAIN_TABLE[[#This Row],[Taxable Value]]*MAIN_TABLE[[#This Row],[GST Rate]])</f>
        <v>2881.998</v>
      </c>
      <c r="P675" s="32">
        <f>IF(MAIN_TABLE[[#This Row],[Supplier State]]&lt;&gt;MAIN_TABLE[[#This Row],[Destination State Name]],0,(MAIN_TABLE[[#This Row],[Taxable Value]]*MAIN_TABLE[[#This Row],[GST Rate]])/2)</f>
        <v>0</v>
      </c>
      <c r="Q675" s="32">
        <f>IF(MAIN_TABLE[[#This Row],[Supplier State]]&lt;&gt;MAIN_TABLE[[#This Row],[Destination State Name]],0,(MAIN_TABLE[[#This Row],[Taxable Value]]*MAIN_TABLE[[#This Row],[GST Rate]])/2)</f>
        <v>0</v>
      </c>
      <c r="R675" s="33">
        <f>SUM(MAIN_TABLE[[#This Row],[IGST]:[SGST]])</f>
        <v>2881.998</v>
      </c>
      <c r="S675" s="32" t="str">
        <f>IF(MAIN_TABLE[[#This Row],[Doc Type]]="Credit Note","Table 9A",IF(AND(MAIN_TABLE[[#This Row],[Doc Type]]="Invoice",MAIN_TABLE[[#This Row],[GST Number]]&lt;&gt;""),"Table 4A -B2B","Table 5A-B2C"))</f>
        <v>Table 9A</v>
      </c>
      <c r="T675" s="32" t="str">
        <f>IFERROR(VLOOKUP(MAIN_TABLE[[#This Row],[GST Number]],Backend!L:M,2,),"")</f>
        <v>ETRADE MARKETING PRIVATE LIMITED</v>
      </c>
    </row>
    <row r="676" spans="1:20" x14ac:dyDescent="0.3">
      <c r="A676" s="18" t="s">
        <v>8</v>
      </c>
      <c r="B676" s="1" t="s">
        <v>71</v>
      </c>
      <c r="C676" s="2">
        <v>1001</v>
      </c>
      <c r="D676" s="3">
        <v>44114</v>
      </c>
      <c r="E676" s="4" t="s">
        <v>10</v>
      </c>
      <c r="F676" s="1">
        <v>1085</v>
      </c>
      <c r="G676" s="5">
        <v>54.25</v>
      </c>
      <c r="H676" s="29">
        <f>VLOOKUP(MAIN_TABLE[[#This Row],[Product Code]],Prod_Master[[#All],[Product Code]:[PRICE]],4,)</f>
        <v>0.12</v>
      </c>
      <c r="I676" s="30">
        <f>VLOOKUP(MAIN_TABLE[[#This Row],[Product Code]],Prod_Master[[#All],[Product Code]:[PRICE]],5,)</f>
        <v>45</v>
      </c>
      <c r="J676" s="30">
        <f t="shared" si="12"/>
        <v>48825</v>
      </c>
      <c r="K676" s="30">
        <f>MAIN_TABLE[[#This Row],[Sales (Before Tax)]]-MAIN_TABLE[[#This Row],[Discount]]</f>
        <v>48770.75</v>
      </c>
      <c r="L676" s="31">
        <f>VLOOKUP(MAIN_TABLE[[#This Row],[Product Code]],Prod_Master[[#All],[Product Code]:[PRICE]],3,)</f>
        <v>5542</v>
      </c>
      <c r="M676" s="32" t="str">
        <f>VLOOKUP(MAIN_TABLE[[#This Row],[Product Code]],Prod_Master[[#All],[Product Code]:[PRICE]],2,)</f>
        <v>Oil</v>
      </c>
      <c r="N676" s="32" t="str">
        <f>IF(ISBLANK(MAIN_TABLE[[#This Row],[GST Number]]),"No GST Number Available",VLOOKUP(LEFT(MAIN_TABLE[[#This Row],[GST Number]],2)*1,Table1[],2,))</f>
        <v>SIKKIM</v>
      </c>
      <c r="O676" s="32">
        <f>IF(MAIN_TABLE[[#This Row],[Supplier State]]=MAIN_TABLE[[#This Row],[Destination State Name]],0,MAIN_TABLE[[#This Row],[Taxable Value]]*MAIN_TABLE[[#This Row],[GST Rate]])</f>
        <v>5852.49</v>
      </c>
      <c r="P676" s="32">
        <f>IF(MAIN_TABLE[[#This Row],[Supplier State]]&lt;&gt;MAIN_TABLE[[#This Row],[Destination State Name]],0,(MAIN_TABLE[[#This Row],[Taxable Value]]*MAIN_TABLE[[#This Row],[GST Rate]])/2)</f>
        <v>0</v>
      </c>
      <c r="Q676" s="32">
        <f>IF(MAIN_TABLE[[#This Row],[Supplier State]]&lt;&gt;MAIN_TABLE[[#This Row],[Destination State Name]],0,(MAIN_TABLE[[#This Row],[Taxable Value]]*MAIN_TABLE[[#This Row],[GST Rate]])/2)</f>
        <v>0</v>
      </c>
      <c r="R676" s="33">
        <f>SUM(MAIN_TABLE[[#This Row],[IGST]:[SGST]])</f>
        <v>5852.49</v>
      </c>
      <c r="S67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76" s="32" t="str">
        <f>IFERROR(VLOOKUP(MAIN_TABLE[[#This Row],[GST Number]],Backend!L:M,2,),"")</f>
        <v>S.ADITYA IMPEX PRIVATE LIMITED</v>
      </c>
    </row>
    <row r="677" spans="1:20" x14ac:dyDescent="0.3">
      <c r="A677" s="18" t="s">
        <v>8</v>
      </c>
      <c r="B677" s="1" t="s">
        <v>72</v>
      </c>
      <c r="C677" s="2">
        <v>1008</v>
      </c>
      <c r="D677" s="3">
        <v>44114</v>
      </c>
      <c r="E677" s="4" t="s">
        <v>10</v>
      </c>
      <c r="F677" s="1">
        <v>1175</v>
      </c>
      <c r="G677" s="5">
        <v>58.75</v>
      </c>
      <c r="H677" s="29">
        <f>VLOOKUP(MAIN_TABLE[[#This Row],[Product Code]],Prod_Master[[#All],[Product Code]:[PRICE]],4,)</f>
        <v>0.12</v>
      </c>
      <c r="I677" s="30">
        <f>VLOOKUP(MAIN_TABLE[[#This Row],[Product Code]],Prod_Master[[#All],[Product Code]:[PRICE]],5,)</f>
        <v>90</v>
      </c>
      <c r="J677" s="30">
        <f t="shared" si="12"/>
        <v>105750</v>
      </c>
      <c r="K677" s="30">
        <f>MAIN_TABLE[[#This Row],[Sales (Before Tax)]]-MAIN_TABLE[[#This Row],[Discount]]</f>
        <v>105691.25</v>
      </c>
      <c r="L677" s="31">
        <f>VLOOKUP(MAIN_TABLE[[#This Row],[Product Code]],Prod_Master[[#All],[Product Code]:[PRICE]],3,)</f>
        <v>4975</v>
      </c>
      <c r="M677" s="32" t="str">
        <f>VLOOKUP(MAIN_TABLE[[#This Row],[Product Code]],Prod_Master[[#All],[Product Code]:[PRICE]],2,)</f>
        <v>Soap</v>
      </c>
      <c r="N677" s="32" t="str">
        <f>IF(ISBLANK(MAIN_TABLE[[#This Row],[GST Number]]),"No GST Number Available",VLOOKUP(LEFT(MAIN_TABLE[[#This Row],[GST Number]],2)*1,Table1[],2,))</f>
        <v>WEST BENGAL</v>
      </c>
      <c r="O677" s="32">
        <f>IF(MAIN_TABLE[[#This Row],[Supplier State]]=MAIN_TABLE[[#This Row],[Destination State Name]],0,MAIN_TABLE[[#This Row],[Taxable Value]]*MAIN_TABLE[[#This Row],[GST Rate]])</f>
        <v>12682.949999999999</v>
      </c>
      <c r="P677" s="32">
        <f>IF(MAIN_TABLE[[#This Row],[Supplier State]]&lt;&gt;MAIN_TABLE[[#This Row],[Destination State Name]],0,(MAIN_TABLE[[#This Row],[Taxable Value]]*MAIN_TABLE[[#This Row],[GST Rate]])/2)</f>
        <v>0</v>
      </c>
      <c r="Q677" s="32">
        <f>IF(MAIN_TABLE[[#This Row],[Supplier State]]&lt;&gt;MAIN_TABLE[[#This Row],[Destination State Name]],0,(MAIN_TABLE[[#This Row],[Taxable Value]]*MAIN_TABLE[[#This Row],[GST Rate]])/2)</f>
        <v>0</v>
      </c>
      <c r="R677" s="33">
        <f>SUM(MAIN_TABLE[[#This Row],[IGST]:[SGST]])</f>
        <v>12682.949999999999</v>
      </c>
      <c r="S67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77" s="32" t="str">
        <f>IFERROR(VLOOKUP(MAIN_TABLE[[#This Row],[GST Number]],Backend!L:M,2,),"")</f>
        <v>PHISTREAM CONSULTING PRIVATE LIMITED</v>
      </c>
    </row>
    <row r="678" spans="1:20" x14ac:dyDescent="0.3">
      <c r="A678" s="18" t="s">
        <v>8</v>
      </c>
      <c r="B678" s="1" t="s">
        <v>73</v>
      </c>
      <c r="C678" s="2">
        <v>1210</v>
      </c>
      <c r="D678" s="3">
        <v>44146</v>
      </c>
      <c r="E678" s="4" t="s">
        <v>10</v>
      </c>
      <c r="F678" s="1">
        <v>2007</v>
      </c>
      <c r="G678" s="5">
        <v>100.35000000000001</v>
      </c>
      <c r="H678" s="29">
        <f>VLOOKUP(MAIN_TABLE[[#This Row],[Product Code]],Prod_Master[[#All],[Product Code]:[PRICE]],4,)</f>
        <v>0.12</v>
      </c>
      <c r="I678" s="30">
        <f>VLOOKUP(MAIN_TABLE[[#This Row],[Product Code]],Prod_Master[[#All],[Product Code]:[PRICE]],5,)</f>
        <v>120</v>
      </c>
      <c r="J678" s="30">
        <f t="shared" si="12"/>
        <v>240840</v>
      </c>
      <c r="K678" s="30">
        <f>MAIN_TABLE[[#This Row],[Sales (Before Tax)]]-MAIN_TABLE[[#This Row],[Discount]]</f>
        <v>240739.65</v>
      </c>
      <c r="L678" s="31">
        <f>VLOOKUP(MAIN_TABLE[[#This Row],[Product Code]],Prod_Master[[#All],[Product Code]:[PRICE]],3,)</f>
        <v>5524</v>
      </c>
      <c r="M678" s="32" t="str">
        <f>VLOOKUP(MAIN_TABLE[[#This Row],[Product Code]],Prod_Master[[#All],[Product Code]:[PRICE]],2,)</f>
        <v>Juice</v>
      </c>
      <c r="N678" s="32" t="str">
        <f>IF(ISBLANK(MAIN_TABLE[[#This Row],[GST Number]]),"No GST Number Available",VLOOKUP(LEFT(MAIN_TABLE[[#This Row],[GST Number]],2)*1,Table1[],2,))</f>
        <v>BIHAR</v>
      </c>
      <c r="O678" s="32">
        <f>IF(MAIN_TABLE[[#This Row],[Supplier State]]=MAIN_TABLE[[#This Row],[Destination State Name]],0,MAIN_TABLE[[#This Row],[Taxable Value]]*MAIN_TABLE[[#This Row],[GST Rate]])</f>
        <v>0</v>
      </c>
      <c r="P678" s="32">
        <f>IF(MAIN_TABLE[[#This Row],[Supplier State]]&lt;&gt;MAIN_TABLE[[#This Row],[Destination State Name]],0,(MAIN_TABLE[[#This Row],[Taxable Value]]*MAIN_TABLE[[#This Row],[GST Rate]])/2)</f>
        <v>14444.378999999999</v>
      </c>
      <c r="Q678" s="32">
        <f>IF(MAIN_TABLE[[#This Row],[Supplier State]]&lt;&gt;MAIN_TABLE[[#This Row],[Destination State Name]],0,(MAIN_TABLE[[#This Row],[Taxable Value]]*MAIN_TABLE[[#This Row],[GST Rate]])/2)</f>
        <v>14444.378999999999</v>
      </c>
      <c r="R678" s="33">
        <f>SUM(MAIN_TABLE[[#This Row],[IGST]:[SGST]])</f>
        <v>28888.757999999998</v>
      </c>
      <c r="S67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78" s="32" t="str">
        <f>IFERROR(VLOOKUP(MAIN_TABLE[[#This Row],[GST Number]],Backend!L:M,2,),"")</f>
        <v>MAHARASHTRA SEAMLESS LTD</v>
      </c>
    </row>
    <row r="679" spans="1:20" x14ac:dyDescent="0.3">
      <c r="A679" s="18" t="s">
        <v>8</v>
      </c>
      <c r="B679" s="1" t="s">
        <v>74</v>
      </c>
      <c r="C679" s="2">
        <v>1210</v>
      </c>
      <c r="D679" s="3">
        <v>44146</v>
      </c>
      <c r="E679" s="4" t="s">
        <v>10</v>
      </c>
      <c r="F679" s="1">
        <v>2151</v>
      </c>
      <c r="G679" s="5">
        <v>107.55000000000001</v>
      </c>
      <c r="H679" s="29">
        <f>VLOOKUP(MAIN_TABLE[[#This Row],[Product Code]],Prod_Master[[#All],[Product Code]:[PRICE]],4,)</f>
        <v>0.12</v>
      </c>
      <c r="I679" s="30">
        <f>VLOOKUP(MAIN_TABLE[[#This Row],[Product Code]],Prod_Master[[#All],[Product Code]:[PRICE]],5,)</f>
        <v>120</v>
      </c>
      <c r="J679" s="30">
        <f t="shared" si="12"/>
        <v>258120</v>
      </c>
      <c r="K679" s="30">
        <f>MAIN_TABLE[[#This Row],[Sales (Before Tax)]]-MAIN_TABLE[[#This Row],[Discount]]</f>
        <v>258012.45</v>
      </c>
      <c r="L679" s="31">
        <f>VLOOKUP(MAIN_TABLE[[#This Row],[Product Code]],Prod_Master[[#All],[Product Code]:[PRICE]],3,)</f>
        <v>5524</v>
      </c>
      <c r="M679" s="32" t="str">
        <f>VLOOKUP(MAIN_TABLE[[#This Row],[Product Code]],Prod_Master[[#All],[Product Code]:[PRICE]],2,)</f>
        <v>Juice</v>
      </c>
      <c r="N679" s="32" t="str">
        <f>IF(ISBLANK(MAIN_TABLE[[#This Row],[GST Number]]),"No GST Number Available",VLOOKUP(LEFT(MAIN_TABLE[[#This Row],[GST Number]],2)*1,Table1[],2,))</f>
        <v>CHATTISGARH</v>
      </c>
      <c r="O679" s="32">
        <f>IF(MAIN_TABLE[[#This Row],[Supplier State]]=MAIN_TABLE[[#This Row],[Destination State Name]],0,MAIN_TABLE[[#This Row],[Taxable Value]]*MAIN_TABLE[[#This Row],[GST Rate]])</f>
        <v>30961.493999999999</v>
      </c>
      <c r="P679" s="32">
        <f>IF(MAIN_TABLE[[#This Row],[Supplier State]]&lt;&gt;MAIN_TABLE[[#This Row],[Destination State Name]],0,(MAIN_TABLE[[#This Row],[Taxable Value]]*MAIN_TABLE[[#This Row],[GST Rate]])/2)</f>
        <v>0</v>
      </c>
      <c r="Q679" s="32">
        <f>IF(MAIN_TABLE[[#This Row],[Supplier State]]&lt;&gt;MAIN_TABLE[[#This Row],[Destination State Name]],0,(MAIN_TABLE[[#This Row],[Taxable Value]]*MAIN_TABLE[[#This Row],[GST Rate]])/2)</f>
        <v>0</v>
      </c>
      <c r="R679" s="33">
        <f>SUM(MAIN_TABLE[[#This Row],[IGST]:[SGST]])</f>
        <v>30961.493999999999</v>
      </c>
      <c r="S67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79" s="32" t="str">
        <f>IFERROR(VLOOKUP(MAIN_TABLE[[#This Row],[GST Number]],Backend!L:M,2,),"")</f>
        <v>SCIENTIFIC ENTERPRISES</v>
      </c>
    </row>
    <row r="680" spans="1:20" x14ac:dyDescent="0.3">
      <c r="A680" s="18" t="s">
        <v>8</v>
      </c>
      <c r="B680" s="1" t="s">
        <v>75</v>
      </c>
      <c r="C680" s="2">
        <v>1310</v>
      </c>
      <c r="D680" s="3">
        <v>44177</v>
      </c>
      <c r="E680" s="4" t="s">
        <v>10</v>
      </c>
      <c r="F680" s="1">
        <v>914</v>
      </c>
      <c r="G680" s="5">
        <v>45.7</v>
      </c>
      <c r="H680" s="29">
        <f>VLOOKUP(MAIN_TABLE[[#This Row],[Product Code]],Prod_Master[[#All],[Product Code]:[PRICE]],4,)</f>
        <v>0.12</v>
      </c>
      <c r="I680" s="30">
        <f>VLOOKUP(MAIN_TABLE[[#This Row],[Product Code]],Prod_Master[[#All],[Product Code]:[PRICE]],5,)</f>
        <v>140</v>
      </c>
      <c r="J680" s="30">
        <f t="shared" si="12"/>
        <v>127960</v>
      </c>
      <c r="K680" s="30">
        <f>MAIN_TABLE[[#This Row],[Sales (Before Tax)]]-MAIN_TABLE[[#This Row],[Discount]]</f>
        <v>127914.3</v>
      </c>
      <c r="L680" s="31">
        <f>VLOOKUP(MAIN_TABLE[[#This Row],[Product Code]],Prod_Master[[#All],[Product Code]:[PRICE]],3,)</f>
        <v>5632</v>
      </c>
      <c r="M680" s="32" t="str">
        <f>VLOOKUP(MAIN_TABLE[[#This Row],[Product Code]],Prod_Master[[#All],[Product Code]:[PRICE]],2,)</f>
        <v>Shampoo</v>
      </c>
      <c r="N680" s="32" t="str">
        <f>IF(ISBLANK(MAIN_TABLE[[#This Row],[GST Number]]),"No GST Number Available",VLOOKUP(LEFT(MAIN_TABLE[[#This Row],[GST Number]],2)*1,Table1[],2,))</f>
        <v>CHATTISGARH</v>
      </c>
      <c r="O680" s="32">
        <f>IF(MAIN_TABLE[[#This Row],[Supplier State]]=MAIN_TABLE[[#This Row],[Destination State Name]],0,MAIN_TABLE[[#This Row],[Taxable Value]]*MAIN_TABLE[[#This Row],[GST Rate]])</f>
        <v>15349.716</v>
      </c>
      <c r="P680" s="32">
        <f>IF(MAIN_TABLE[[#This Row],[Supplier State]]&lt;&gt;MAIN_TABLE[[#This Row],[Destination State Name]],0,(MAIN_TABLE[[#This Row],[Taxable Value]]*MAIN_TABLE[[#This Row],[GST Rate]])/2)</f>
        <v>0</v>
      </c>
      <c r="Q680" s="32">
        <f>IF(MAIN_TABLE[[#This Row],[Supplier State]]&lt;&gt;MAIN_TABLE[[#This Row],[Destination State Name]],0,(MAIN_TABLE[[#This Row],[Taxable Value]]*MAIN_TABLE[[#This Row],[GST Rate]])/2)</f>
        <v>0</v>
      </c>
      <c r="R680" s="33">
        <f>SUM(MAIN_TABLE[[#This Row],[IGST]:[SGST]])</f>
        <v>15349.716</v>
      </c>
      <c r="S68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80" s="32" t="str">
        <f>IFERROR(VLOOKUP(MAIN_TABLE[[#This Row],[GST Number]],Backend!L:M,2,),"")</f>
        <v>Progression India</v>
      </c>
    </row>
    <row r="681" spans="1:20" x14ac:dyDescent="0.3">
      <c r="A681" s="18" t="s">
        <v>8</v>
      </c>
      <c r="B681" s="1" t="s">
        <v>76</v>
      </c>
      <c r="C681" s="2">
        <v>1310</v>
      </c>
      <c r="D681" s="3">
        <v>44177</v>
      </c>
      <c r="E681" s="4" t="s">
        <v>10</v>
      </c>
      <c r="F681" s="1">
        <v>293</v>
      </c>
      <c r="G681" s="5">
        <v>14.65</v>
      </c>
      <c r="H681" s="29">
        <f>VLOOKUP(MAIN_TABLE[[#This Row],[Product Code]],Prod_Master[[#All],[Product Code]:[PRICE]],4,)</f>
        <v>0.12</v>
      </c>
      <c r="I681" s="30">
        <f>VLOOKUP(MAIN_TABLE[[#This Row],[Product Code]],Prod_Master[[#All],[Product Code]:[PRICE]],5,)</f>
        <v>140</v>
      </c>
      <c r="J681" s="30">
        <f t="shared" si="12"/>
        <v>41020</v>
      </c>
      <c r="K681" s="30">
        <f>MAIN_TABLE[[#This Row],[Sales (Before Tax)]]-MAIN_TABLE[[#This Row],[Discount]]</f>
        <v>41005.35</v>
      </c>
      <c r="L681" s="31">
        <f>VLOOKUP(MAIN_TABLE[[#This Row],[Product Code]],Prod_Master[[#All],[Product Code]:[PRICE]],3,)</f>
        <v>5632</v>
      </c>
      <c r="M681" s="32" t="str">
        <f>VLOOKUP(MAIN_TABLE[[#This Row],[Product Code]],Prod_Master[[#All],[Product Code]:[PRICE]],2,)</f>
        <v>Shampoo</v>
      </c>
      <c r="N681" s="32" t="str">
        <f>IF(ISBLANK(MAIN_TABLE[[#This Row],[GST Number]]),"No GST Number Available",VLOOKUP(LEFT(MAIN_TABLE[[#This Row],[GST Number]],2)*1,Table1[],2,))</f>
        <v>NAGALAND</v>
      </c>
      <c r="O681" s="32">
        <f>IF(MAIN_TABLE[[#This Row],[Supplier State]]=MAIN_TABLE[[#This Row],[Destination State Name]],0,MAIN_TABLE[[#This Row],[Taxable Value]]*MAIN_TABLE[[#This Row],[GST Rate]])</f>
        <v>4920.6419999999998</v>
      </c>
      <c r="P681" s="32">
        <f>IF(MAIN_TABLE[[#This Row],[Supplier State]]&lt;&gt;MAIN_TABLE[[#This Row],[Destination State Name]],0,(MAIN_TABLE[[#This Row],[Taxable Value]]*MAIN_TABLE[[#This Row],[GST Rate]])/2)</f>
        <v>0</v>
      </c>
      <c r="Q681" s="32">
        <f>IF(MAIN_TABLE[[#This Row],[Supplier State]]&lt;&gt;MAIN_TABLE[[#This Row],[Destination State Name]],0,(MAIN_TABLE[[#This Row],[Taxable Value]]*MAIN_TABLE[[#This Row],[GST Rate]])/2)</f>
        <v>0</v>
      </c>
      <c r="R681" s="33">
        <f>SUM(MAIN_TABLE[[#This Row],[IGST]:[SGST]])</f>
        <v>4920.6419999999998</v>
      </c>
      <c r="S68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81" s="32" t="str">
        <f>IFERROR(VLOOKUP(MAIN_TABLE[[#This Row],[GST Number]],Backend!L:M,2,),"")</f>
        <v>Sonmez Makina India Private Limited</v>
      </c>
    </row>
    <row r="682" spans="1:20" x14ac:dyDescent="0.3">
      <c r="A682" s="18" t="s">
        <v>8</v>
      </c>
      <c r="B682" s="1" t="s">
        <v>243</v>
      </c>
      <c r="C682" s="2">
        <v>1210</v>
      </c>
      <c r="D682" s="3">
        <v>43893</v>
      </c>
      <c r="E682" s="4" t="s">
        <v>10</v>
      </c>
      <c r="F682" s="1">
        <v>500</v>
      </c>
      <c r="G682" s="5">
        <v>25</v>
      </c>
      <c r="H682" s="29">
        <f>VLOOKUP(MAIN_TABLE[[#This Row],[Product Code]],Prod_Master[[#All],[Product Code]:[PRICE]],4,)</f>
        <v>0.12</v>
      </c>
      <c r="I682" s="30">
        <f>VLOOKUP(MAIN_TABLE[[#This Row],[Product Code]],Prod_Master[[#All],[Product Code]:[PRICE]],5,)</f>
        <v>120</v>
      </c>
      <c r="J682" s="30">
        <f t="shared" si="12"/>
        <v>60000</v>
      </c>
      <c r="K682" s="30">
        <f>MAIN_TABLE[[#This Row],[Sales (Before Tax)]]-MAIN_TABLE[[#This Row],[Discount]]</f>
        <v>59975</v>
      </c>
      <c r="L682" s="31">
        <f>VLOOKUP(MAIN_TABLE[[#This Row],[Product Code]],Prod_Master[[#All],[Product Code]:[PRICE]],3,)</f>
        <v>5524</v>
      </c>
      <c r="M682" s="32" t="str">
        <f>VLOOKUP(MAIN_TABLE[[#This Row],[Product Code]],Prod_Master[[#All],[Product Code]:[PRICE]],2,)</f>
        <v>Juice</v>
      </c>
      <c r="N682" s="32" t="str">
        <f>IF(ISBLANK(MAIN_TABLE[[#This Row],[GST Number]]),"No GST Number Available",VLOOKUP(LEFT(MAIN_TABLE[[#This Row],[GST Number]],2)*1,Table1[],2,))</f>
        <v>DADRA AND NAGAR HAVELI AND DAMAN AND DIU (NEWLY MERGED UT)</v>
      </c>
      <c r="O682" s="32">
        <f>IF(MAIN_TABLE[[#This Row],[Supplier State]]=MAIN_TABLE[[#This Row],[Destination State Name]],0,MAIN_TABLE[[#This Row],[Taxable Value]]*MAIN_TABLE[[#This Row],[GST Rate]])</f>
        <v>7197</v>
      </c>
      <c r="P682" s="32">
        <f>IF(MAIN_TABLE[[#This Row],[Supplier State]]&lt;&gt;MAIN_TABLE[[#This Row],[Destination State Name]],0,(MAIN_TABLE[[#This Row],[Taxable Value]]*MAIN_TABLE[[#This Row],[GST Rate]])/2)</f>
        <v>0</v>
      </c>
      <c r="Q682" s="32">
        <f>IF(MAIN_TABLE[[#This Row],[Supplier State]]&lt;&gt;MAIN_TABLE[[#This Row],[Destination State Name]],0,(MAIN_TABLE[[#This Row],[Taxable Value]]*MAIN_TABLE[[#This Row],[GST Rate]])/2)</f>
        <v>0</v>
      </c>
      <c r="R682" s="33">
        <f>SUM(MAIN_TABLE[[#This Row],[IGST]:[SGST]])</f>
        <v>7197</v>
      </c>
      <c r="S68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82" s="32" t="str">
        <f>IFERROR(VLOOKUP(MAIN_TABLE[[#This Row],[GST Number]],Backend!L:M,2,),"")</f>
        <v>A K INFRAPROJECTS PRIVATE LIMITED</v>
      </c>
    </row>
    <row r="683" spans="1:20" x14ac:dyDescent="0.3">
      <c r="A683" s="18" t="s">
        <v>8</v>
      </c>
      <c r="B683" s="1" t="s">
        <v>77</v>
      </c>
      <c r="C683" s="2">
        <v>1310</v>
      </c>
      <c r="D683" s="3">
        <v>43956</v>
      </c>
      <c r="E683" s="4" t="s">
        <v>10</v>
      </c>
      <c r="F683" s="1">
        <v>2826</v>
      </c>
      <c r="G683" s="5">
        <v>141.30000000000001</v>
      </c>
      <c r="H683" s="29">
        <f>VLOOKUP(MAIN_TABLE[[#This Row],[Product Code]],Prod_Master[[#All],[Product Code]:[PRICE]],4,)</f>
        <v>0.12</v>
      </c>
      <c r="I683" s="30">
        <f>VLOOKUP(MAIN_TABLE[[#This Row],[Product Code]],Prod_Master[[#All],[Product Code]:[PRICE]],5,)</f>
        <v>140</v>
      </c>
      <c r="J683" s="30">
        <f t="shared" si="12"/>
        <v>395640</v>
      </c>
      <c r="K683" s="30">
        <f>MAIN_TABLE[[#This Row],[Sales (Before Tax)]]-MAIN_TABLE[[#This Row],[Discount]]</f>
        <v>395498.7</v>
      </c>
      <c r="L683" s="31">
        <f>VLOOKUP(MAIN_TABLE[[#This Row],[Product Code]],Prod_Master[[#All],[Product Code]:[PRICE]],3,)</f>
        <v>5632</v>
      </c>
      <c r="M683" s="32" t="str">
        <f>VLOOKUP(MAIN_TABLE[[#This Row],[Product Code]],Prod_Master[[#All],[Product Code]:[PRICE]],2,)</f>
        <v>Shampoo</v>
      </c>
      <c r="N683" s="32" t="str">
        <f>IF(ISBLANK(MAIN_TABLE[[#This Row],[GST Number]]),"No GST Number Available",VLOOKUP(LEFT(MAIN_TABLE[[#This Row],[GST Number]],2)*1,Table1[],2,))</f>
        <v>DADRA AND NAGAR HAVELI AND DAMAN AND DIU (NEWLY MERGED UT)</v>
      </c>
      <c r="O683" s="32">
        <f>IF(MAIN_TABLE[[#This Row],[Supplier State]]=MAIN_TABLE[[#This Row],[Destination State Name]],0,MAIN_TABLE[[#This Row],[Taxable Value]]*MAIN_TABLE[[#This Row],[GST Rate]])</f>
        <v>47459.843999999997</v>
      </c>
      <c r="P683" s="32">
        <f>IF(MAIN_TABLE[[#This Row],[Supplier State]]&lt;&gt;MAIN_TABLE[[#This Row],[Destination State Name]],0,(MAIN_TABLE[[#This Row],[Taxable Value]]*MAIN_TABLE[[#This Row],[GST Rate]])/2)</f>
        <v>0</v>
      </c>
      <c r="Q683" s="32">
        <f>IF(MAIN_TABLE[[#This Row],[Supplier State]]&lt;&gt;MAIN_TABLE[[#This Row],[Destination State Name]],0,(MAIN_TABLE[[#This Row],[Taxable Value]]*MAIN_TABLE[[#This Row],[GST Rate]])/2)</f>
        <v>0</v>
      </c>
      <c r="R683" s="33">
        <f>SUM(MAIN_TABLE[[#This Row],[IGST]:[SGST]])</f>
        <v>47459.843999999997</v>
      </c>
      <c r="S68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83" s="32" t="str">
        <f>IFERROR(VLOOKUP(MAIN_TABLE[[#This Row],[GST Number]],Backend!L:M,2,),"")</f>
        <v>M/S SUSHIL  ELECTRICALS</v>
      </c>
    </row>
    <row r="684" spans="1:20" x14ac:dyDescent="0.3">
      <c r="A684" s="18" t="s">
        <v>8</v>
      </c>
      <c r="B684" s="1" t="s">
        <v>244</v>
      </c>
      <c r="C684" s="2">
        <v>1210</v>
      </c>
      <c r="D684" s="3">
        <v>44083</v>
      </c>
      <c r="E684" s="4" t="s">
        <v>10</v>
      </c>
      <c r="F684" s="1">
        <v>663</v>
      </c>
      <c r="G684" s="5">
        <v>33.15</v>
      </c>
      <c r="H684" s="29">
        <f>VLOOKUP(MAIN_TABLE[[#This Row],[Product Code]],Prod_Master[[#All],[Product Code]:[PRICE]],4,)</f>
        <v>0.12</v>
      </c>
      <c r="I684" s="30">
        <f>VLOOKUP(MAIN_TABLE[[#This Row],[Product Code]],Prod_Master[[#All],[Product Code]:[PRICE]],5,)</f>
        <v>120</v>
      </c>
      <c r="J684" s="30">
        <f t="shared" si="12"/>
        <v>79560</v>
      </c>
      <c r="K684" s="30">
        <f>MAIN_TABLE[[#This Row],[Sales (Before Tax)]]-MAIN_TABLE[[#This Row],[Discount]]</f>
        <v>79526.850000000006</v>
      </c>
      <c r="L684" s="31">
        <f>VLOOKUP(MAIN_TABLE[[#This Row],[Product Code]],Prod_Master[[#All],[Product Code]:[PRICE]],3,)</f>
        <v>5524</v>
      </c>
      <c r="M684" s="32" t="str">
        <f>VLOOKUP(MAIN_TABLE[[#This Row],[Product Code]],Prod_Master[[#All],[Product Code]:[PRICE]],2,)</f>
        <v>Juice</v>
      </c>
      <c r="N684" s="32" t="str">
        <f>IF(ISBLANK(MAIN_TABLE[[#This Row],[GST Number]]),"No GST Number Available",VLOOKUP(LEFT(MAIN_TABLE[[#This Row],[GST Number]],2)*1,Table1[],2,))</f>
        <v>DADRA AND NAGAR HAVELI AND DAMAN AND DIU (NEWLY MERGED UT)</v>
      </c>
      <c r="O684" s="32">
        <f>IF(MAIN_TABLE[[#This Row],[Supplier State]]=MAIN_TABLE[[#This Row],[Destination State Name]],0,MAIN_TABLE[[#This Row],[Taxable Value]]*MAIN_TABLE[[#This Row],[GST Rate]])</f>
        <v>9543.2219999999998</v>
      </c>
      <c r="P684" s="32">
        <f>IF(MAIN_TABLE[[#This Row],[Supplier State]]&lt;&gt;MAIN_TABLE[[#This Row],[Destination State Name]],0,(MAIN_TABLE[[#This Row],[Taxable Value]]*MAIN_TABLE[[#This Row],[GST Rate]])/2)</f>
        <v>0</v>
      </c>
      <c r="Q684" s="32">
        <f>IF(MAIN_TABLE[[#This Row],[Supplier State]]&lt;&gt;MAIN_TABLE[[#This Row],[Destination State Name]],0,(MAIN_TABLE[[#This Row],[Taxable Value]]*MAIN_TABLE[[#This Row],[GST Rate]])/2)</f>
        <v>0</v>
      </c>
      <c r="R684" s="33">
        <f>SUM(MAIN_TABLE[[#This Row],[IGST]:[SGST]])</f>
        <v>9543.2219999999998</v>
      </c>
      <c r="S68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84" s="32" t="str">
        <f>IFERROR(VLOOKUP(MAIN_TABLE[[#This Row],[GST Number]],Backend!L:M,2,),"")</f>
        <v>M/S INFINITI RETAIL LIMITED (CROMA)</v>
      </c>
    </row>
    <row r="685" spans="1:20" x14ac:dyDescent="0.3">
      <c r="A685" s="18" t="s">
        <v>8</v>
      </c>
      <c r="B685" s="1" t="s">
        <v>78</v>
      </c>
      <c r="C685" s="2">
        <v>1008</v>
      </c>
      <c r="D685" s="3">
        <v>44146</v>
      </c>
      <c r="E685" s="4" t="s">
        <v>10</v>
      </c>
      <c r="F685" s="1">
        <v>2574</v>
      </c>
      <c r="G685" s="5">
        <v>128.70000000000002</v>
      </c>
      <c r="H685" s="29">
        <f>VLOOKUP(MAIN_TABLE[[#This Row],[Product Code]],Prod_Master[[#All],[Product Code]:[PRICE]],4,)</f>
        <v>0.12</v>
      </c>
      <c r="I685" s="30">
        <f>VLOOKUP(MAIN_TABLE[[#This Row],[Product Code]],Prod_Master[[#All],[Product Code]:[PRICE]],5,)</f>
        <v>90</v>
      </c>
      <c r="J685" s="30">
        <f t="shared" si="12"/>
        <v>231660</v>
      </c>
      <c r="K685" s="30">
        <f>MAIN_TABLE[[#This Row],[Sales (Before Tax)]]-MAIN_TABLE[[#This Row],[Discount]]</f>
        <v>231531.3</v>
      </c>
      <c r="L685" s="31">
        <f>VLOOKUP(MAIN_TABLE[[#This Row],[Product Code]],Prod_Master[[#All],[Product Code]:[PRICE]],3,)</f>
        <v>4975</v>
      </c>
      <c r="M685" s="32" t="str">
        <f>VLOOKUP(MAIN_TABLE[[#This Row],[Product Code]],Prod_Master[[#All],[Product Code]:[PRICE]],2,)</f>
        <v>Soap</v>
      </c>
      <c r="N685" s="32" t="str">
        <f>IF(ISBLANK(MAIN_TABLE[[#This Row],[GST Number]]),"No GST Number Available",VLOOKUP(LEFT(MAIN_TABLE[[#This Row],[GST Number]],2)*1,Table1[],2,))</f>
        <v>MADHYA PRADESH</v>
      </c>
      <c r="O685" s="32">
        <f>IF(MAIN_TABLE[[#This Row],[Supplier State]]=MAIN_TABLE[[#This Row],[Destination State Name]],0,MAIN_TABLE[[#This Row],[Taxable Value]]*MAIN_TABLE[[#This Row],[GST Rate]])</f>
        <v>27783.755999999998</v>
      </c>
      <c r="P685" s="32">
        <f>IF(MAIN_TABLE[[#This Row],[Supplier State]]&lt;&gt;MAIN_TABLE[[#This Row],[Destination State Name]],0,(MAIN_TABLE[[#This Row],[Taxable Value]]*MAIN_TABLE[[#This Row],[GST Rate]])/2)</f>
        <v>0</v>
      </c>
      <c r="Q685" s="32">
        <f>IF(MAIN_TABLE[[#This Row],[Supplier State]]&lt;&gt;MAIN_TABLE[[#This Row],[Destination State Name]],0,(MAIN_TABLE[[#This Row],[Taxable Value]]*MAIN_TABLE[[#This Row],[GST Rate]])/2)</f>
        <v>0</v>
      </c>
      <c r="R685" s="33">
        <f>SUM(MAIN_TABLE[[#This Row],[IGST]:[SGST]])</f>
        <v>27783.755999999998</v>
      </c>
      <c r="S68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85" s="32" t="str">
        <f>IFERROR(VLOOKUP(MAIN_TABLE[[#This Row],[GST Number]],Backend!L:M,2,),"")</f>
        <v>TOP TEN ENTERPRISE</v>
      </c>
    </row>
    <row r="686" spans="1:20" x14ac:dyDescent="0.3">
      <c r="A686" s="18" t="s">
        <v>8</v>
      </c>
      <c r="B686" s="1" t="s">
        <v>245</v>
      </c>
      <c r="C686" s="2">
        <v>1310</v>
      </c>
      <c r="D686" s="3">
        <v>44177</v>
      </c>
      <c r="E686" s="4" t="s">
        <v>10</v>
      </c>
      <c r="F686" s="1">
        <v>2438</v>
      </c>
      <c r="G686" s="5">
        <v>121.9</v>
      </c>
      <c r="H686" s="29">
        <f>VLOOKUP(MAIN_TABLE[[#This Row],[Product Code]],Prod_Master[[#All],[Product Code]:[PRICE]],4,)</f>
        <v>0.12</v>
      </c>
      <c r="I686" s="30">
        <f>VLOOKUP(MAIN_TABLE[[#This Row],[Product Code]],Prod_Master[[#All],[Product Code]:[PRICE]],5,)</f>
        <v>140</v>
      </c>
      <c r="J686" s="30">
        <f t="shared" si="12"/>
        <v>341320</v>
      </c>
      <c r="K686" s="30">
        <f>MAIN_TABLE[[#This Row],[Sales (Before Tax)]]-MAIN_TABLE[[#This Row],[Discount]]</f>
        <v>341198.1</v>
      </c>
      <c r="L686" s="31">
        <f>VLOOKUP(MAIN_TABLE[[#This Row],[Product Code]],Prod_Master[[#All],[Product Code]:[PRICE]],3,)</f>
        <v>5632</v>
      </c>
      <c r="M686" s="32" t="str">
        <f>VLOOKUP(MAIN_TABLE[[#This Row],[Product Code]],Prod_Master[[#All],[Product Code]:[PRICE]],2,)</f>
        <v>Shampoo</v>
      </c>
      <c r="N686" s="32" t="str">
        <f>IF(ISBLANK(MAIN_TABLE[[#This Row],[GST Number]]),"No GST Number Available",VLOOKUP(LEFT(MAIN_TABLE[[#This Row],[GST Number]],2)*1,Table1[],2,))</f>
        <v>DADRA AND NAGAR HAVELI AND DAMAN AND DIU (NEWLY MERGED UT)</v>
      </c>
      <c r="O686" s="32">
        <f>IF(MAIN_TABLE[[#This Row],[Supplier State]]=MAIN_TABLE[[#This Row],[Destination State Name]],0,MAIN_TABLE[[#This Row],[Taxable Value]]*MAIN_TABLE[[#This Row],[GST Rate]])</f>
        <v>40943.771999999997</v>
      </c>
      <c r="P686" s="32">
        <f>IF(MAIN_TABLE[[#This Row],[Supplier State]]&lt;&gt;MAIN_TABLE[[#This Row],[Destination State Name]],0,(MAIN_TABLE[[#This Row],[Taxable Value]]*MAIN_TABLE[[#This Row],[GST Rate]])/2)</f>
        <v>0</v>
      </c>
      <c r="Q686" s="32">
        <f>IF(MAIN_TABLE[[#This Row],[Supplier State]]&lt;&gt;MAIN_TABLE[[#This Row],[Destination State Name]],0,(MAIN_TABLE[[#This Row],[Taxable Value]]*MAIN_TABLE[[#This Row],[GST Rate]])/2)</f>
        <v>0</v>
      </c>
      <c r="R686" s="33">
        <f>SUM(MAIN_TABLE[[#This Row],[IGST]:[SGST]])</f>
        <v>40943.771999999997</v>
      </c>
      <c r="S68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86" s="32" t="str">
        <f>IFERROR(VLOOKUP(MAIN_TABLE[[#This Row],[GST Number]],Backend!L:M,2,),"")</f>
        <v>AVRO INDIA LIMITED</v>
      </c>
    </row>
    <row r="687" spans="1:20" x14ac:dyDescent="0.3">
      <c r="A687" s="18" t="s">
        <v>8</v>
      </c>
      <c r="B687" s="1" t="s">
        <v>79</v>
      </c>
      <c r="C687" s="2">
        <v>1001</v>
      </c>
      <c r="D687" s="3">
        <v>44177</v>
      </c>
      <c r="E687" s="4" t="s">
        <v>10</v>
      </c>
      <c r="F687" s="1">
        <v>914</v>
      </c>
      <c r="G687" s="5">
        <v>45.7</v>
      </c>
      <c r="H687" s="29">
        <f>VLOOKUP(MAIN_TABLE[[#This Row],[Product Code]],Prod_Master[[#All],[Product Code]:[PRICE]],4,)</f>
        <v>0.12</v>
      </c>
      <c r="I687" s="30">
        <f>VLOOKUP(MAIN_TABLE[[#This Row],[Product Code]],Prod_Master[[#All],[Product Code]:[PRICE]],5,)</f>
        <v>45</v>
      </c>
      <c r="J687" s="30">
        <f t="shared" si="12"/>
        <v>41130</v>
      </c>
      <c r="K687" s="30">
        <f>MAIN_TABLE[[#This Row],[Sales (Before Tax)]]-MAIN_TABLE[[#This Row],[Discount]]</f>
        <v>41084.300000000003</v>
      </c>
      <c r="L687" s="31">
        <f>VLOOKUP(MAIN_TABLE[[#This Row],[Product Code]],Prod_Master[[#All],[Product Code]:[PRICE]],3,)</f>
        <v>5542</v>
      </c>
      <c r="M687" s="32" t="str">
        <f>VLOOKUP(MAIN_TABLE[[#This Row],[Product Code]],Prod_Master[[#All],[Product Code]:[PRICE]],2,)</f>
        <v>Oil</v>
      </c>
      <c r="N687" s="32" t="str">
        <f>IF(ISBLANK(MAIN_TABLE[[#This Row],[GST Number]]),"No GST Number Available",VLOOKUP(LEFT(MAIN_TABLE[[#This Row],[GST Number]],2)*1,Table1[],2,))</f>
        <v>MEGHLAYA</v>
      </c>
      <c r="O687" s="32">
        <f>IF(MAIN_TABLE[[#This Row],[Supplier State]]=MAIN_TABLE[[#This Row],[Destination State Name]],0,MAIN_TABLE[[#This Row],[Taxable Value]]*MAIN_TABLE[[#This Row],[GST Rate]])</f>
        <v>4930.116</v>
      </c>
      <c r="P687" s="32">
        <f>IF(MAIN_TABLE[[#This Row],[Supplier State]]&lt;&gt;MAIN_TABLE[[#This Row],[Destination State Name]],0,(MAIN_TABLE[[#This Row],[Taxable Value]]*MAIN_TABLE[[#This Row],[GST Rate]])/2)</f>
        <v>0</v>
      </c>
      <c r="Q687" s="32">
        <f>IF(MAIN_TABLE[[#This Row],[Supplier State]]&lt;&gt;MAIN_TABLE[[#This Row],[Destination State Name]],0,(MAIN_TABLE[[#This Row],[Taxable Value]]*MAIN_TABLE[[#This Row],[GST Rate]])/2)</f>
        <v>0</v>
      </c>
      <c r="R687" s="33">
        <f>SUM(MAIN_TABLE[[#This Row],[IGST]:[SGST]])</f>
        <v>4930.116</v>
      </c>
      <c r="S68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87" s="32" t="str">
        <f>IFERROR(VLOOKUP(MAIN_TABLE[[#This Row],[GST Number]],Backend!L:M,2,),"")</f>
        <v>Swastik Home decor</v>
      </c>
    </row>
    <row r="688" spans="1:20" x14ac:dyDescent="0.3">
      <c r="A688" s="18" t="s">
        <v>8</v>
      </c>
      <c r="B688" s="1" t="s">
        <v>80</v>
      </c>
      <c r="C688" s="2">
        <v>1001</v>
      </c>
      <c r="D688" s="3">
        <v>44019</v>
      </c>
      <c r="E688" s="4" t="s">
        <v>10</v>
      </c>
      <c r="F688" s="1">
        <v>865.5</v>
      </c>
      <c r="G688" s="5">
        <v>43.275000000000006</v>
      </c>
      <c r="H688" s="29">
        <f>VLOOKUP(MAIN_TABLE[[#This Row],[Product Code]],Prod_Master[[#All],[Product Code]:[PRICE]],4,)</f>
        <v>0.12</v>
      </c>
      <c r="I688" s="30">
        <f>VLOOKUP(MAIN_TABLE[[#This Row],[Product Code]],Prod_Master[[#All],[Product Code]:[PRICE]],5,)</f>
        <v>45</v>
      </c>
      <c r="J688" s="30">
        <f t="shared" si="12"/>
        <v>38947.5</v>
      </c>
      <c r="K688" s="30">
        <f>MAIN_TABLE[[#This Row],[Sales (Before Tax)]]-MAIN_TABLE[[#This Row],[Discount]]</f>
        <v>38904.224999999999</v>
      </c>
      <c r="L688" s="31">
        <f>VLOOKUP(MAIN_TABLE[[#This Row],[Product Code]],Prod_Master[[#All],[Product Code]:[PRICE]],3,)</f>
        <v>5542</v>
      </c>
      <c r="M688" s="32" t="str">
        <f>VLOOKUP(MAIN_TABLE[[#This Row],[Product Code]],Prod_Master[[#All],[Product Code]:[PRICE]],2,)</f>
        <v>Oil</v>
      </c>
      <c r="N688" s="32" t="str">
        <f>IF(ISBLANK(MAIN_TABLE[[#This Row],[GST Number]]),"No GST Number Available",VLOOKUP(LEFT(MAIN_TABLE[[#This Row],[GST Number]],2)*1,Table1[],2,))</f>
        <v>TRIPURA</v>
      </c>
      <c r="O688" s="32">
        <f>IF(MAIN_TABLE[[#This Row],[Supplier State]]=MAIN_TABLE[[#This Row],[Destination State Name]],0,MAIN_TABLE[[#This Row],[Taxable Value]]*MAIN_TABLE[[#This Row],[GST Rate]])</f>
        <v>4668.5069999999996</v>
      </c>
      <c r="P688" s="32">
        <f>IF(MAIN_TABLE[[#This Row],[Supplier State]]&lt;&gt;MAIN_TABLE[[#This Row],[Destination State Name]],0,(MAIN_TABLE[[#This Row],[Taxable Value]]*MAIN_TABLE[[#This Row],[GST Rate]])/2)</f>
        <v>0</v>
      </c>
      <c r="Q688" s="32">
        <f>IF(MAIN_TABLE[[#This Row],[Supplier State]]&lt;&gt;MAIN_TABLE[[#This Row],[Destination State Name]],0,(MAIN_TABLE[[#This Row],[Taxable Value]]*MAIN_TABLE[[#This Row],[GST Rate]])/2)</f>
        <v>0</v>
      </c>
      <c r="R688" s="33">
        <f>SUM(MAIN_TABLE[[#This Row],[IGST]:[SGST]])</f>
        <v>4668.5069999999996</v>
      </c>
      <c r="S68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88" s="32" t="str">
        <f>IFERROR(VLOOKUP(MAIN_TABLE[[#This Row],[GST Number]],Backend!L:M,2,),"")</f>
        <v>CHOTE LAL SINGH</v>
      </c>
    </row>
    <row r="689" spans="1:20" x14ac:dyDescent="0.3">
      <c r="A689" s="18" t="s">
        <v>8</v>
      </c>
      <c r="B689" s="1" t="s">
        <v>81</v>
      </c>
      <c r="C689" s="2">
        <v>1310</v>
      </c>
      <c r="D689" s="3">
        <v>44019</v>
      </c>
      <c r="E689" s="4" t="s">
        <v>10</v>
      </c>
      <c r="F689" s="1">
        <v>492</v>
      </c>
      <c r="G689" s="5">
        <v>24.6</v>
      </c>
      <c r="H689" s="29">
        <f>VLOOKUP(MAIN_TABLE[[#This Row],[Product Code]],Prod_Master[[#All],[Product Code]:[PRICE]],4,)</f>
        <v>0.12</v>
      </c>
      <c r="I689" s="30">
        <f>VLOOKUP(MAIN_TABLE[[#This Row],[Product Code]],Prod_Master[[#All],[Product Code]:[PRICE]],5,)</f>
        <v>140</v>
      </c>
      <c r="J689" s="30">
        <f t="shared" si="12"/>
        <v>68880</v>
      </c>
      <c r="K689" s="30">
        <f>MAIN_TABLE[[#This Row],[Sales (Before Tax)]]-MAIN_TABLE[[#This Row],[Discount]]</f>
        <v>68855.399999999994</v>
      </c>
      <c r="L689" s="31">
        <f>VLOOKUP(MAIN_TABLE[[#This Row],[Product Code]],Prod_Master[[#All],[Product Code]:[PRICE]],3,)</f>
        <v>5632</v>
      </c>
      <c r="M689" s="32" t="str">
        <f>VLOOKUP(MAIN_TABLE[[#This Row],[Product Code]],Prod_Master[[#All],[Product Code]:[PRICE]],2,)</f>
        <v>Shampoo</v>
      </c>
      <c r="N689" s="32" t="str">
        <f>IF(ISBLANK(MAIN_TABLE[[#This Row],[GST Number]]),"No GST Number Available",VLOOKUP(LEFT(MAIN_TABLE[[#This Row],[GST Number]],2)*1,Table1[],2,))</f>
        <v>GUJARAT</v>
      </c>
      <c r="O689" s="32">
        <f>IF(MAIN_TABLE[[#This Row],[Supplier State]]=MAIN_TABLE[[#This Row],[Destination State Name]],0,MAIN_TABLE[[#This Row],[Taxable Value]]*MAIN_TABLE[[#This Row],[GST Rate]])</f>
        <v>8262.6479999999992</v>
      </c>
      <c r="P689" s="32">
        <f>IF(MAIN_TABLE[[#This Row],[Supplier State]]&lt;&gt;MAIN_TABLE[[#This Row],[Destination State Name]],0,(MAIN_TABLE[[#This Row],[Taxable Value]]*MAIN_TABLE[[#This Row],[GST Rate]])/2)</f>
        <v>0</v>
      </c>
      <c r="Q689" s="32">
        <f>IF(MAIN_TABLE[[#This Row],[Supplier State]]&lt;&gt;MAIN_TABLE[[#This Row],[Destination State Name]],0,(MAIN_TABLE[[#This Row],[Taxable Value]]*MAIN_TABLE[[#This Row],[GST Rate]])/2)</f>
        <v>0</v>
      </c>
      <c r="R689" s="33">
        <f>SUM(MAIN_TABLE[[#This Row],[IGST]:[SGST]])</f>
        <v>8262.6479999999992</v>
      </c>
      <c r="S68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89" s="32" t="str">
        <f>IFERROR(VLOOKUP(MAIN_TABLE[[#This Row],[GST Number]],Backend!L:M,2,),"")</f>
        <v>Craftel India</v>
      </c>
    </row>
    <row r="690" spans="1:20" x14ac:dyDescent="0.3">
      <c r="A690" s="18" t="s">
        <v>8</v>
      </c>
      <c r="B690" s="1" t="s">
        <v>82</v>
      </c>
      <c r="C690" s="2">
        <v>1310</v>
      </c>
      <c r="D690" s="3">
        <v>44114</v>
      </c>
      <c r="E690" s="4" t="s">
        <v>20</v>
      </c>
      <c r="F690" s="1">
        <v>267</v>
      </c>
      <c r="G690" s="5">
        <v>13.350000000000001</v>
      </c>
      <c r="H690" s="29">
        <f>VLOOKUP(MAIN_TABLE[[#This Row],[Product Code]],Prod_Master[[#All],[Product Code]:[PRICE]],4,)</f>
        <v>0.12</v>
      </c>
      <c r="I690" s="30">
        <f>VLOOKUP(MAIN_TABLE[[#This Row],[Product Code]],Prod_Master[[#All],[Product Code]:[PRICE]],5,)</f>
        <v>140</v>
      </c>
      <c r="J690" s="30">
        <f t="shared" si="12"/>
        <v>37380</v>
      </c>
      <c r="K690" s="30">
        <f>MAIN_TABLE[[#This Row],[Sales (Before Tax)]]-MAIN_TABLE[[#This Row],[Discount]]</f>
        <v>37366.65</v>
      </c>
      <c r="L690" s="31">
        <f>VLOOKUP(MAIN_TABLE[[#This Row],[Product Code]],Prod_Master[[#All],[Product Code]:[PRICE]],3,)</f>
        <v>5632</v>
      </c>
      <c r="M690" s="32" t="str">
        <f>VLOOKUP(MAIN_TABLE[[#This Row],[Product Code]],Prod_Master[[#All],[Product Code]:[PRICE]],2,)</f>
        <v>Shampoo</v>
      </c>
      <c r="N690" s="32" t="str">
        <f>IF(ISBLANK(MAIN_TABLE[[#This Row],[GST Number]]),"No GST Number Available",VLOOKUP(LEFT(MAIN_TABLE[[#This Row],[GST Number]],2)*1,Table1[],2,))</f>
        <v>DADRA AND NAGAR HAVELI AND DAMAN AND DIU (NEWLY MERGED UT)</v>
      </c>
      <c r="O690" s="32">
        <f>IF(MAIN_TABLE[[#This Row],[Supplier State]]=MAIN_TABLE[[#This Row],[Destination State Name]],0,MAIN_TABLE[[#This Row],[Taxable Value]]*MAIN_TABLE[[#This Row],[GST Rate]])</f>
        <v>4483.9979999999996</v>
      </c>
      <c r="P690" s="32">
        <f>IF(MAIN_TABLE[[#This Row],[Supplier State]]&lt;&gt;MAIN_TABLE[[#This Row],[Destination State Name]],0,(MAIN_TABLE[[#This Row],[Taxable Value]]*MAIN_TABLE[[#This Row],[GST Rate]])/2)</f>
        <v>0</v>
      </c>
      <c r="Q690" s="32">
        <f>IF(MAIN_TABLE[[#This Row],[Supplier State]]&lt;&gt;MAIN_TABLE[[#This Row],[Destination State Name]],0,(MAIN_TABLE[[#This Row],[Taxable Value]]*MAIN_TABLE[[#This Row],[GST Rate]])/2)</f>
        <v>0</v>
      </c>
      <c r="R690" s="33">
        <f>SUM(MAIN_TABLE[[#This Row],[IGST]:[SGST]])</f>
        <v>4483.9979999999996</v>
      </c>
      <c r="S690" s="32" t="str">
        <f>IF(MAIN_TABLE[[#This Row],[Doc Type]]="Credit Note","Table 9A",IF(AND(MAIN_TABLE[[#This Row],[Doc Type]]="Invoice",MAIN_TABLE[[#This Row],[GST Number]]&lt;&gt;""),"Table 4A -B2B","Table 5A-B2C"))</f>
        <v>Table 9A</v>
      </c>
      <c r="T690" s="32" t="str">
        <f>IFERROR(VLOOKUP(MAIN_TABLE[[#This Row],[GST Number]],Backend!L:M,2,),"")</f>
        <v>COMPUTER SHOPPE PRIVATE LIMITED</v>
      </c>
    </row>
    <row r="691" spans="1:20" x14ac:dyDescent="0.3">
      <c r="A691" s="18" t="s">
        <v>8</v>
      </c>
      <c r="B691" s="1" t="s">
        <v>83</v>
      </c>
      <c r="C691" s="2">
        <v>1310</v>
      </c>
      <c r="D691" s="3">
        <v>44114</v>
      </c>
      <c r="E691" s="4" t="s">
        <v>10</v>
      </c>
      <c r="F691" s="1">
        <v>1175</v>
      </c>
      <c r="G691" s="5">
        <v>58.75</v>
      </c>
      <c r="H691" s="29">
        <f>VLOOKUP(MAIN_TABLE[[#This Row],[Product Code]],Prod_Master[[#All],[Product Code]:[PRICE]],4,)</f>
        <v>0.12</v>
      </c>
      <c r="I691" s="30">
        <f>VLOOKUP(MAIN_TABLE[[#This Row],[Product Code]],Prod_Master[[#All],[Product Code]:[PRICE]],5,)</f>
        <v>140</v>
      </c>
      <c r="J691" s="30">
        <f t="shared" si="12"/>
        <v>164500</v>
      </c>
      <c r="K691" s="30">
        <f>MAIN_TABLE[[#This Row],[Sales (Before Tax)]]-MAIN_TABLE[[#This Row],[Discount]]</f>
        <v>164441.25</v>
      </c>
      <c r="L691" s="31">
        <f>VLOOKUP(MAIN_TABLE[[#This Row],[Product Code]],Prod_Master[[#All],[Product Code]:[PRICE]],3,)</f>
        <v>5632</v>
      </c>
      <c r="M691" s="32" t="str">
        <f>VLOOKUP(MAIN_TABLE[[#This Row],[Product Code]],Prod_Master[[#All],[Product Code]:[PRICE]],2,)</f>
        <v>Shampoo</v>
      </c>
      <c r="N691" s="32" t="str">
        <f>IF(ISBLANK(MAIN_TABLE[[#This Row],[GST Number]]),"No GST Number Available",VLOOKUP(LEFT(MAIN_TABLE[[#This Row],[GST Number]],2)*1,Table1[],2,))</f>
        <v>ASSAM</v>
      </c>
      <c r="O691" s="32">
        <f>IF(MAIN_TABLE[[#This Row],[Supplier State]]=MAIN_TABLE[[#This Row],[Destination State Name]],0,MAIN_TABLE[[#This Row],[Taxable Value]]*MAIN_TABLE[[#This Row],[GST Rate]])</f>
        <v>19732.95</v>
      </c>
      <c r="P691" s="32">
        <f>IF(MAIN_TABLE[[#This Row],[Supplier State]]&lt;&gt;MAIN_TABLE[[#This Row],[Destination State Name]],0,(MAIN_TABLE[[#This Row],[Taxable Value]]*MAIN_TABLE[[#This Row],[GST Rate]])/2)</f>
        <v>0</v>
      </c>
      <c r="Q691" s="32">
        <f>IF(MAIN_TABLE[[#This Row],[Supplier State]]&lt;&gt;MAIN_TABLE[[#This Row],[Destination State Name]],0,(MAIN_TABLE[[#This Row],[Taxable Value]]*MAIN_TABLE[[#This Row],[GST Rate]])/2)</f>
        <v>0</v>
      </c>
      <c r="R691" s="33">
        <f>SUM(MAIN_TABLE[[#This Row],[IGST]:[SGST]])</f>
        <v>19732.95</v>
      </c>
      <c r="S69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91" s="32" t="str">
        <f>IFERROR(VLOOKUP(MAIN_TABLE[[#This Row],[GST Number]],Backend!L:M,2,),"")</f>
        <v>DEGREE 360 SOLUTIONS PVT LTD</v>
      </c>
    </row>
    <row r="692" spans="1:20" x14ac:dyDescent="0.3">
      <c r="A692" s="18" t="s">
        <v>8</v>
      </c>
      <c r="B692" s="1" t="s">
        <v>84</v>
      </c>
      <c r="C692" s="2">
        <v>1001</v>
      </c>
      <c r="D692" s="3">
        <v>44146</v>
      </c>
      <c r="E692" s="4" t="s">
        <v>10</v>
      </c>
      <c r="F692" s="1">
        <v>2954</v>
      </c>
      <c r="G692" s="5">
        <v>147.70000000000002</v>
      </c>
      <c r="H692" s="29">
        <f>VLOOKUP(MAIN_TABLE[[#This Row],[Product Code]],Prod_Master[[#All],[Product Code]:[PRICE]],4,)</f>
        <v>0.12</v>
      </c>
      <c r="I692" s="30">
        <f>VLOOKUP(MAIN_TABLE[[#This Row],[Product Code]],Prod_Master[[#All],[Product Code]:[PRICE]],5,)</f>
        <v>45</v>
      </c>
      <c r="J692" s="30">
        <f t="shared" si="12"/>
        <v>132930</v>
      </c>
      <c r="K692" s="30">
        <f>MAIN_TABLE[[#This Row],[Sales (Before Tax)]]-MAIN_TABLE[[#This Row],[Discount]]</f>
        <v>132782.29999999999</v>
      </c>
      <c r="L692" s="31">
        <f>VLOOKUP(MAIN_TABLE[[#This Row],[Product Code]],Prod_Master[[#All],[Product Code]:[PRICE]],3,)</f>
        <v>5542</v>
      </c>
      <c r="M692" s="32" t="str">
        <f>VLOOKUP(MAIN_TABLE[[#This Row],[Product Code]],Prod_Master[[#All],[Product Code]:[PRICE]],2,)</f>
        <v>Oil</v>
      </c>
      <c r="N692" s="32" t="str">
        <f>IF(ISBLANK(MAIN_TABLE[[#This Row],[GST Number]]),"No GST Number Available",VLOOKUP(LEFT(MAIN_TABLE[[#This Row],[GST Number]],2)*1,Table1[],2,))</f>
        <v>MIZORAM</v>
      </c>
      <c r="O692" s="32">
        <f>IF(MAIN_TABLE[[#This Row],[Supplier State]]=MAIN_TABLE[[#This Row],[Destination State Name]],0,MAIN_TABLE[[#This Row],[Taxable Value]]*MAIN_TABLE[[#This Row],[GST Rate]])</f>
        <v>15933.875999999998</v>
      </c>
      <c r="P692" s="32">
        <f>IF(MAIN_TABLE[[#This Row],[Supplier State]]&lt;&gt;MAIN_TABLE[[#This Row],[Destination State Name]],0,(MAIN_TABLE[[#This Row],[Taxable Value]]*MAIN_TABLE[[#This Row],[GST Rate]])/2)</f>
        <v>0</v>
      </c>
      <c r="Q692" s="32">
        <f>IF(MAIN_TABLE[[#This Row],[Supplier State]]&lt;&gt;MAIN_TABLE[[#This Row],[Destination State Name]],0,(MAIN_TABLE[[#This Row],[Taxable Value]]*MAIN_TABLE[[#This Row],[GST Rate]])/2)</f>
        <v>0</v>
      </c>
      <c r="R692" s="33">
        <f>SUM(MAIN_TABLE[[#This Row],[IGST]:[SGST]])</f>
        <v>15933.875999999998</v>
      </c>
      <c r="S69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92" s="32" t="str">
        <f>IFERROR(VLOOKUP(MAIN_TABLE[[#This Row],[GST Number]],Backend!L:M,2,),"")</f>
        <v>FRIENDS N D T HOUSE</v>
      </c>
    </row>
    <row r="693" spans="1:20" x14ac:dyDescent="0.3">
      <c r="A693" s="18" t="s">
        <v>8</v>
      </c>
      <c r="B693" s="1" t="s">
        <v>85</v>
      </c>
      <c r="C693" s="2">
        <v>1004</v>
      </c>
      <c r="D693" s="3">
        <v>44146</v>
      </c>
      <c r="E693" s="4" t="s">
        <v>10</v>
      </c>
      <c r="F693" s="1">
        <v>552</v>
      </c>
      <c r="G693" s="5">
        <v>27.6</v>
      </c>
      <c r="H693" s="29">
        <f>VLOOKUP(MAIN_TABLE[[#This Row],[Product Code]],Prod_Master[[#All],[Product Code]:[PRICE]],4,)</f>
        <v>0.28000000000000003</v>
      </c>
      <c r="I693" s="30">
        <f>VLOOKUP(MAIN_TABLE[[#This Row],[Product Code]],Prod_Master[[#All],[Product Code]:[PRICE]],5,)</f>
        <v>80</v>
      </c>
      <c r="J693" s="30">
        <f t="shared" si="12"/>
        <v>44160</v>
      </c>
      <c r="K693" s="30">
        <f>MAIN_TABLE[[#This Row],[Sales (Before Tax)]]-MAIN_TABLE[[#This Row],[Discount]]</f>
        <v>44132.4</v>
      </c>
      <c r="L693" s="31">
        <f>VLOOKUP(MAIN_TABLE[[#This Row],[Product Code]],Prod_Master[[#All],[Product Code]:[PRICE]],3,)</f>
        <v>8462</v>
      </c>
      <c r="M693" s="32" t="str">
        <f>VLOOKUP(MAIN_TABLE[[#This Row],[Product Code]],Prod_Master[[#All],[Product Code]:[PRICE]],2,)</f>
        <v>Beverage</v>
      </c>
      <c r="N693" s="32" t="str">
        <f>IF(ISBLANK(MAIN_TABLE[[#This Row],[GST Number]]),"No GST Number Available",VLOOKUP(LEFT(MAIN_TABLE[[#This Row],[GST Number]],2)*1,Table1[],2,))</f>
        <v>SIKKIM</v>
      </c>
      <c r="O693" s="32">
        <f>IF(MAIN_TABLE[[#This Row],[Supplier State]]=MAIN_TABLE[[#This Row],[Destination State Name]],0,MAIN_TABLE[[#This Row],[Taxable Value]]*MAIN_TABLE[[#This Row],[GST Rate]])</f>
        <v>12357.072000000002</v>
      </c>
      <c r="P693" s="32">
        <f>IF(MAIN_TABLE[[#This Row],[Supplier State]]&lt;&gt;MAIN_TABLE[[#This Row],[Destination State Name]],0,(MAIN_TABLE[[#This Row],[Taxable Value]]*MAIN_TABLE[[#This Row],[GST Rate]])/2)</f>
        <v>0</v>
      </c>
      <c r="Q693" s="32">
        <f>IF(MAIN_TABLE[[#This Row],[Supplier State]]&lt;&gt;MAIN_TABLE[[#This Row],[Destination State Name]],0,(MAIN_TABLE[[#This Row],[Taxable Value]]*MAIN_TABLE[[#This Row],[GST Rate]])/2)</f>
        <v>0</v>
      </c>
      <c r="R693" s="33">
        <f>SUM(MAIN_TABLE[[#This Row],[IGST]:[SGST]])</f>
        <v>12357.072000000002</v>
      </c>
      <c r="S69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93" s="32" t="str">
        <f>IFERROR(VLOOKUP(MAIN_TABLE[[#This Row],[GST Number]],Backend!L:M,2,),"")</f>
        <v>Health &amp; Happiness Private Limited</v>
      </c>
    </row>
    <row r="694" spans="1:20" x14ac:dyDescent="0.3">
      <c r="A694" s="18" t="s">
        <v>8</v>
      </c>
      <c r="B694" s="1" t="s">
        <v>86</v>
      </c>
      <c r="C694" s="2">
        <v>1210</v>
      </c>
      <c r="D694" s="3">
        <v>44177</v>
      </c>
      <c r="E694" s="4" t="s">
        <v>10</v>
      </c>
      <c r="F694" s="1">
        <v>293</v>
      </c>
      <c r="G694" s="5">
        <v>14.65</v>
      </c>
      <c r="H694" s="29">
        <f>VLOOKUP(MAIN_TABLE[[#This Row],[Product Code]],Prod_Master[[#All],[Product Code]:[PRICE]],4,)</f>
        <v>0.12</v>
      </c>
      <c r="I694" s="30">
        <f>VLOOKUP(MAIN_TABLE[[#This Row],[Product Code]],Prod_Master[[#All],[Product Code]:[PRICE]],5,)</f>
        <v>120</v>
      </c>
      <c r="J694" s="30">
        <f t="shared" si="12"/>
        <v>35160</v>
      </c>
      <c r="K694" s="30">
        <f>MAIN_TABLE[[#This Row],[Sales (Before Tax)]]-MAIN_TABLE[[#This Row],[Discount]]</f>
        <v>35145.35</v>
      </c>
      <c r="L694" s="31">
        <f>VLOOKUP(MAIN_TABLE[[#This Row],[Product Code]],Prod_Master[[#All],[Product Code]:[PRICE]],3,)</f>
        <v>5524</v>
      </c>
      <c r="M694" s="32" t="str">
        <f>VLOOKUP(MAIN_TABLE[[#This Row],[Product Code]],Prod_Master[[#All],[Product Code]:[PRICE]],2,)</f>
        <v>Juice</v>
      </c>
      <c r="N694" s="32" t="str">
        <f>IF(ISBLANK(MAIN_TABLE[[#This Row],[GST Number]]),"No GST Number Available",VLOOKUP(LEFT(MAIN_TABLE[[#This Row],[GST Number]],2)*1,Table1[],2,))</f>
        <v>NAGALAND</v>
      </c>
      <c r="O694" s="32">
        <f>IF(MAIN_TABLE[[#This Row],[Supplier State]]=MAIN_TABLE[[#This Row],[Destination State Name]],0,MAIN_TABLE[[#This Row],[Taxable Value]]*MAIN_TABLE[[#This Row],[GST Rate]])</f>
        <v>4217.442</v>
      </c>
      <c r="P694" s="32">
        <f>IF(MAIN_TABLE[[#This Row],[Supplier State]]&lt;&gt;MAIN_TABLE[[#This Row],[Destination State Name]],0,(MAIN_TABLE[[#This Row],[Taxable Value]]*MAIN_TABLE[[#This Row],[GST Rate]])/2)</f>
        <v>0</v>
      </c>
      <c r="Q694" s="32">
        <f>IF(MAIN_TABLE[[#This Row],[Supplier State]]&lt;&gt;MAIN_TABLE[[#This Row],[Destination State Name]],0,(MAIN_TABLE[[#This Row],[Taxable Value]]*MAIN_TABLE[[#This Row],[GST Rate]])/2)</f>
        <v>0</v>
      </c>
      <c r="R694" s="33">
        <f>SUM(MAIN_TABLE[[#This Row],[IGST]:[SGST]])</f>
        <v>4217.442</v>
      </c>
      <c r="S69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94" s="32" t="str">
        <f>IFERROR(VLOOKUP(MAIN_TABLE[[#This Row],[GST Number]],Backend!L:M,2,),"")</f>
        <v>NEW ASHOKA BATTERIES</v>
      </c>
    </row>
    <row r="695" spans="1:20" x14ac:dyDescent="0.3">
      <c r="A695" s="18" t="s">
        <v>8</v>
      </c>
      <c r="B695" s="1" t="s">
        <v>87</v>
      </c>
      <c r="C695" s="2">
        <v>1001</v>
      </c>
      <c r="D695" s="3">
        <v>43893</v>
      </c>
      <c r="E695" s="4" t="s">
        <v>10</v>
      </c>
      <c r="F695" s="1">
        <v>2475</v>
      </c>
      <c r="G695" s="5">
        <v>123.75</v>
      </c>
      <c r="H695" s="29">
        <f>VLOOKUP(MAIN_TABLE[[#This Row],[Product Code]],Prod_Master[[#All],[Product Code]:[PRICE]],4,)</f>
        <v>0.12</v>
      </c>
      <c r="I695" s="30">
        <f>VLOOKUP(MAIN_TABLE[[#This Row],[Product Code]],Prod_Master[[#All],[Product Code]:[PRICE]],5,)</f>
        <v>45</v>
      </c>
      <c r="J695" s="30">
        <f t="shared" si="12"/>
        <v>111375</v>
      </c>
      <c r="K695" s="30">
        <f>MAIN_TABLE[[#This Row],[Sales (Before Tax)]]-MAIN_TABLE[[#This Row],[Discount]]</f>
        <v>111251.25</v>
      </c>
      <c r="L695" s="31">
        <f>VLOOKUP(MAIN_TABLE[[#This Row],[Product Code]],Prod_Master[[#All],[Product Code]:[PRICE]],3,)</f>
        <v>5542</v>
      </c>
      <c r="M695" s="32" t="str">
        <f>VLOOKUP(MAIN_TABLE[[#This Row],[Product Code]],Prod_Master[[#All],[Product Code]:[PRICE]],2,)</f>
        <v>Oil</v>
      </c>
      <c r="N695" s="32" t="str">
        <f>IF(ISBLANK(MAIN_TABLE[[#This Row],[GST Number]]),"No GST Number Available",VLOOKUP(LEFT(MAIN_TABLE[[#This Row],[GST Number]],2)*1,Table1[],2,))</f>
        <v>MIZORAM</v>
      </c>
      <c r="O695" s="32">
        <f>IF(MAIN_TABLE[[#This Row],[Supplier State]]=MAIN_TABLE[[#This Row],[Destination State Name]],0,MAIN_TABLE[[#This Row],[Taxable Value]]*MAIN_TABLE[[#This Row],[GST Rate]])</f>
        <v>13350.15</v>
      </c>
      <c r="P695" s="32">
        <f>IF(MAIN_TABLE[[#This Row],[Supplier State]]&lt;&gt;MAIN_TABLE[[#This Row],[Destination State Name]],0,(MAIN_TABLE[[#This Row],[Taxable Value]]*MAIN_TABLE[[#This Row],[GST Rate]])/2)</f>
        <v>0</v>
      </c>
      <c r="Q695" s="32">
        <f>IF(MAIN_TABLE[[#This Row],[Supplier State]]&lt;&gt;MAIN_TABLE[[#This Row],[Destination State Name]],0,(MAIN_TABLE[[#This Row],[Taxable Value]]*MAIN_TABLE[[#This Row],[GST Rate]])/2)</f>
        <v>0</v>
      </c>
      <c r="R695" s="33">
        <f>SUM(MAIN_TABLE[[#This Row],[IGST]:[SGST]])</f>
        <v>13350.15</v>
      </c>
      <c r="S69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95" s="32" t="str">
        <f>IFERROR(VLOOKUP(MAIN_TABLE[[#This Row],[GST Number]],Backend!L:M,2,),"")</f>
        <v>SREE LAXMI ENGINEERING</v>
      </c>
    </row>
    <row r="696" spans="1:20" x14ac:dyDescent="0.3">
      <c r="A696" s="18" t="s">
        <v>8</v>
      </c>
      <c r="B696" s="1" t="s">
        <v>246</v>
      </c>
      <c r="C696" s="2">
        <v>1210</v>
      </c>
      <c r="D696" s="3">
        <v>44114</v>
      </c>
      <c r="E696" s="4" t="s">
        <v>10</v>
      </c>
      <c r="F696" s="1">
        <v>546</v>
      </c>
      <c r="G696" s="5">
        <v>27.3</v>
      </c>
      <c r="H696" s="29">
        <f>VLOOKUP(MAIN_TABLE[[#This Row],[Product Code]],Prod_Master[[#All],[Product Code]:[PRICE]],4,)</f>
        <v>0.12</v>
      </c>
      <c r="I696" s="30">
        <f>VLOOKUP(MAIN_TABLE[[#This Row],[Product Code]],Prod_Master[[#All],[Product Code]:[PRICE]],5,)</f>
        <v>120</v>
      </c>
      <c r="J696" s="30">
        <f t="shared" si="12"/>
        <v>65520</v>
      </c>
      <c r="K696" s="30">
        <f>MAIN_TABLE[[#This Row],[Sales (Before Tax)]]-MAIN_TABLE[[#This Row],[Discount]]</f>
        <v>65492.7</v>
      </c>
      <c r="L696" s="31">
        <f>VLOOKUP(MAIN_TABLE[[#This Row],[Product Code]],Prod_Master[[#All],[Product Code]:[PRICE]],3,)</f>
        <v>5524</v>
      </c>
      <c r="M696" s="32" t="str">
        <f>VLOOKUP(MAIN_TABLE[[#This Row],[Product Code]],Prod_Master[[#All],[Product Code]:[PRICE]],2,)</f>
        <v>Juice</v>
      </c>
      <c r="N696" s="32" t="str">
        <f>IF(ISBLANK(MAIN_TABLE[[#This Row],[GST Number]]),"No GST Number Available",VLOOKUP(LEFT(MAIN_TABLE[[#This Row],[GST Number]],2)*1,Table1[],2,))</f>
        <v>DADRA AND NAGAR HAVELI AND DAMAN AND DIU (NEWLY MERGED UT)</v>
      </c>
      <c r="O696" s="32">
        <f>IF(MAIN_TABLE[[#This Row],[Supplier State]]=MAIN_TABLE[[#This Row],[Destination State Name]],0,MAIN_TABLE[[#This Row],[Taxable Value]]*MAIN_TABLE[[#This Row],[GST Rate]])</f>
        <v>7859.1239999999998</v>
      </c>
      <c r="P696" s="32">
        <f>IF(MAIN_TABLE[[#This Row],[Supplier State]]&lt;&gt;MAIN_TABLE[[#This Row],[Destination State Name]],0,(MAIN_TABLE[[#This Row],[Taxable Value]]*MAIN_TABLE[[#This Row],[GST Rate]])/2)</f>
        <v>0</v>
      </c>
      <c r="Q696" s="32">
        <f>IF(MAIN_TABLE[[#This Row],[Supplier State]]&lt;&gt;MAIN_TABLE[[#This Row],[Destination State Name]],0,(MAIN_TABLE[[#This Row],[Taxable Value]]*MAIN_TABLE[[#This Row],[GST Rate]])/2)</f>
        <v>0</v>
      </c>
      <c r="R696" s="33">
        <f>SUM(MAIN_TABLE[[#This Row],[IGST]:[SGST]])</f>
        <v>7859.1239999999998</v>
      </c>
      <c r="S69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96" s="32" t="str">
        <f>IFERROR(VLOOKUP(MAIN_TABLE[[#This Row],[GST Number]],Backend!L:M,2,),"")</f>
        <v>REFRIGERATION AND COOLING INDUSTRIES</v>
      </c>
    </row>
    <row r="697" spans="1:20" x14ac:dyDescent="0.3">
      <c r="A697" s="18" t="s">
        <v>8</v>
      </c>
      <c r="B697" s="1" t="s">
        <v>88</v>
      </c>
      <c r="C697" s="2">
        <v>1210</v>
      </c>
      <c r="D697" s="3">
        <v>43863</v>
      </c>
      <c r="E697" s="4" t="s">
        <v>10</v>
      </c>
      <c r="F697" s="1">
        <v>1368</v>
      </c>
      <c r="G697" s="5">
        <v>68.400000000000006</v>
      </c>
      <c r="H697" s="29">
        <f>VLOOKUP(MAIN_TABLE[[#This Row],[Product Code]],Prod_Master[[#All],[Product Code]:[PRICE]],4,)</f>
        <v>0.12</v>
      </c>
      <c r="I697" s="30">
        <f>VLOOKUP(MAIN_TABLE[[#This Row],[Product Code]],Prod_Master[[#All],[Product Code]:[PRICE]],5,)</f>
        <v>120</v>
      </c>
      <c r="J697" s="30">
        <f t="shared" si="12"/>
        <v>164160</v>
      </c>
      <c r="K697" s="30">
        <f>MAIN_TABLE[[#This Row],[Sales (Before Tax)]]-MAIN_TABLE[[#This Row],[Discount]]</f>
        <v>164091.6</v>
      </c>
      <c r="L697" s="31">
        <f>VLOOKUP(MAIN_TABLE[[#This Row],[Product Code]],Prod_Master[[#All],[Product Code]:[PRICE]],3,)</f>
        <v>5524</v>
      </c>
      <c r="M697" s="32" t="str">
        <f>VLOOKUP(MAIN_TABLE[[#This Row],[Product Code]],Prod_Master[[#All],[Product Code]:[PRICE]],2,)</f>
        <v>Juice</v>
      </c>
      <c r="N697" s="32" t="str">
        <f>IF(ISBLANK(MAIN_TABLE[[#This Row],[GST Number]]),"No GST Number Available",VLOOKUP(LEFT(MAIN_TABLE[[#This Row],[GST Number]],2)*1,Table1[],2,))</f>
        <v>CHATTISGARH</v>
      </c>
      <c r="O697" s="32">
        <f>IF(MAIN_TABLE[[#This Row],[Supplier State]]=MAIN_TABLE[[#This Row],[Destination State Name]],0,MAIN_TABLE[[#This Row],[Taxable Value]]*MAIN_TABLE[[#This Row],[GST Rate]])</f>
        <v>19690.991999999998</v>
      </c>
      <c r="P697" s="32">
        <f>IF(MAIN_TABLE[[#This Row],[Supplier State]]&lt;&gt;MAIN_TABLE[[#This Row],[Destination State Name]],0,(MAIN_TABLE[[#This Row],[Taxable Value]]*MAIN_TABLE[[#This Row],[GST Rate]])/2)</f>
        <v>0</v>
      </c>
      <c r="Q697" s="32">
        <f>IF(MAIN_TABLE[[#This Row],[Supplier State]]&lt;&gt;MAIN_TABLE[[#This Row],[Destination State Name]],0,(MAIN_TABLE[[#This Row],[Taxable Value]]*MAIN_TABLE[[#This Row],[GST Rate]])/2)</f>
        <v>0</v>
      </c>
      <c r="R697" s="33">
        <f>SUM(MAIN_TABLE[[#This Row],[IGST]:[SGST]])</f>
        <v>19690.991999999998</v>
      </c>
      <c r="S69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97" s="32" t="str">
        <f>IFERROR(VLOOKUP(MAIN_TABLE[[#This Row],[GST Number]],Backend!L:M,2,),"")</f>
        <v>R K ENGINEERING</v>
      </c>
    </row>
    <row r="698" spans="1:20" x14ac:dyDescent="0.3">
      <c r="A698" s="18" t="s">
        <v>8</v>
      </c>
      <c r="B698" s="1" t="s">
        <v>89</v>
      </c>
      <c r="C698" s="2">
        <v>1210</v>
      </c>
      <c r="D698" s="3">
        <v>43925</v>
      </c>
      <c r="E698" s="4" t="s">
        <v>10</v>
      </c>
      <c r="F698" s="1">
        <v>723</v>
      </c>
      <c r="G698" s="5">
        <v>36.15</v>
      </c>
      <c r="H698" s="29">
        <f>VLOOKUP(MAIN_TABLE[[#This Row],[Product Code]],Prod_Master[[#All],[Product Code]:[PRICE]],4,)</f>
        <v>0.12</v>
      </c>
      <c r="I698" s="30">
        <f>VLOOKUP(MAIN_TABLE[[#This Row],[Product Code]],Prod_Master[[#All],[Product Code]:[PRICE]],5,)</f>
        <v>120</v>
      </c>
      <c r="J698" s="30">
        <f t="shared" si="12"/>
        <v>86760</v>
      </c>
      <c r="K698" s="30">
        <f>MAIN_TABLE[[#This Row],[Sales (Before Tax)]]-MAIN_TABLE[[#This Row],[Discount]]</f>
        <v>86723.85</v>
      </c>
      <c r="L698" s="31">
        <f>VLOOKUP(MAIN_TABLE[[#This Row],[Product Code]],Prod_Master[[#All],[Product Code]:[PRICE]],3,)</f>
        <v>5524</v>
      </c>
      <c r="M698" s="32" t="str">
        <f>VLOOKUP(MAIN_TABLE[[#This Row],[Product Code]],Prod_Master[[#All],[Product Code]:[PRICE]],2,)</f>
        <v>Juice</v>
      </c>
      <c r="N698" s="32" t="str">
        <f>IF(ISBLANK(MAIN_TABLE[[#This Row],[GST Number]]),"No GST Number Available",VLOOKUP(LEFT(MAIN_TABLE[[#This Row],[GST Number]],2)*1,Table1[],2,))</f>
        <v>BIHAR</v>
      </c>
      <c r="O698" s="32">
        <f>IF(MAIN_TABLE[[#This Row],[Supplier State]]=MAIN_TABLE[[#This Row],[Destination State Name]],0,MAIN_TABLE[[#This Row],[Taxable Value]]*MAIN_TABLE[[#This Row],[GST Rate]])</f>
        <v>0</v>
      </c>
      <c r="P698" s="32">
        <f>IF(MAIN_TABLE[[#This Row],[Supplier State]]&lt;&gt;MAIN_TABLE[[#This Row],[Destination State Name]],0,(MAIN_TABLE[[#This Row],[Taxable Value]]*MAIN_TABLE[[#This Row],[GST Rate]])/2)</f>
        <v>5203.4310000000005</v>
      </c>
      <c r="Q698" s="32">
        <f>IF(MAIN_TABLE[[#This Row],[Supplier State]]&lt;&gt;MAIN_TABLE[[#This Row],[Destination State Name]],0,(MAIN_TABLE[[#This Row],[Taxable Value]]*MAIN_TABLE[[#This Row],[GST Rate]])/2)</f>
        <v>5203.4310000000005</v>
      </c>
      <c r="R698" s="33">
        <f>SUM(MAIN_TABLE[[#This Row],[IGST]:[SGST]])</f>
        <v>10406.862000000001</v>
      </c>
      <c r="S69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98" s="32" t="str">
        <f>IFERROR(VLOOKUP(MAIN_TABLE[[#This Row],[GST Number]],Backend!L:M,2,),"")</f>
        <v>M/S FOAM TECH ANTIFIRE COMPANY</v>
      </c>
    </row>
    <row r="699" spans="1:20" x14ac:dyDescent="0.3">
      <c r="A699" s="18" t="s">
        <v>8</v>
      </c>
      <c r="B699" s="1" t="s">
        <v>90</v>
      </c>
      <c r="C699" s="2">
        <v>1008</v>
      </c>
      <c r="D699" s="3">
        <v>43956</v>
      </c>
      <c r="E699" s="4" t="s">
        <v>10</v>
      </c>
      <c r="F699" s="1">
        <v>1806</v>
      </c>
      <c r="G699" s="5">
        <v>90.300000000000011</v>
      </c>
      <c r="H699" s="29">
        <f>VLOOKUP(MAIN_TABLE[[#This Row],[Product Code]],Prod_Master[[#All],[Product Code]:[PRICE]],4,)</f>
        <v>0.12</v>
      </c>
      <c r="I699" s="30">
        <f>VLOOKUP(MAIN_TABLE[[#This Row],[Product Code]],Prod_Master[[#All],[Product Code]:[PRICE]],5,)</f>
        <v>90</v>
      </c>
      <c r="J699" s="30">
        <f t="shared" si="12"/>
        <v>162540</v>
      </c>
      <c r="K699" s="30">
        <f>MAIN_TABLE[[#This Row],[Sales (Before Tax)]]-MAIN_TABLE[[#This Row],[Discount]]</f>
        <v>162449.70000000001</v>
      </c>
      <c r="L699" s="31">
        <f>VLOOKUP(MAIN_TABLE[[#This Row],[Product Code]],Prod_Master[[#All],[Product Code]:[PRICE]],3,)</f>
        <v>4975</v>
      </c>
      <c r="M699" s="32" t="str">
        <f>VLOOKUP(MAIN_TABLE[[#This Row],[Product Code]],Prod_Master[[#All],[Product Code]:[PRICE]],2,)</f>
        <v>Soap</v>
      </c>
      <c r="N699" s="32" t="str">
        <f>IF(ISBLANK(MAIN_TABLE[[#This Row],[GST Number]]),"No GST Number Available",VLOOKUP(LEFT(MAIN_TABLE[[#This Row],[GST Number]],2)*1,Table1[],2,))</f>
        <v>WEST BENGAL</v>
      </c>
      <c r="O699" s="32">
        <f>IF(MAIN_TABLE[[#This Row],[Supplier State]]=MAIN_TABLE[[#This Row],[Destination State Name]],0,MAIN_TABLE[[#This Row],[Taxable Value]]*MAIN_TABLE[[#This Row],[GST Rate]])</f>
        <v>19493.964</v>
      </c>
      <c r="P699" s="32">
        <f>IF(MAIN_TABLE[[#This Row],[Supplier State]]&lt;&gt;MAIN_TABLE[[#This Row],[Destination State Name]],0,(MAIN_TABLE[[#This Row],[Taxable Value]]*MAIN_TABLE[[#This Row],[GST Rate]])/2)</f>
        <v>0</v>
      </c>
      <c r="Q699" s="32">
        <f>IF(MAIN_TABLE[[#This Row],[Supplier State]]&lt;&gt;MAIN_TABLE[[#This Row],[Destination State Name]],0,(MAIN_TABLE[[#This Row],[Taxable Value]]*MAIN_TABLE[[#This Row],[GST Rate]])/2)</f>
        <v>0</v>
      </c>
      <c r="R699" s="33">
        <f>SUM(MAIN_TABLE[[#This Row],[IGST]:[SGST]])</f>
        <v>19493.964</v>
      </c>
      <c r="S69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699" s="32" t="str">
        <f>IFERROR(VLOOKUP(MAIN_TABLE[[#This Row],[GST Number]],Backend!L:M,2,),"")</f>
        <v>ANAND FABS SYSTEM PVT. LTD.</v>
      </c>
    </row>
    <row r="700" spans="1:20" x14ac:dyDescent="0.3">
      <c r="A700" s="18" t="s">
        <v>8</v>
      </c>
      <c r="B700" s="1" t="s">
        <v>91</v>
      </c>
      <c r="C700" s="2">
        <v>1008</v>
      </c>
      <c r="D700" s="3">
        <v>43831</v>
      </c>
      <c r="E700" s="4" t="s">
        <v>10</v>
      </c>
      <c r="F700" s="1">
        <v>1618.5</v>
      </c>
      <c r="G700" s="5">
        <v>80.925000000000011</v>
      </c>
      <c r="H700" s="29">
        <f>VLOOKUP(MAIN_TABLE[[#This Row],[Product Code]],Prod_Master[[#All],[Product Code]:[PRICE]],4,)</f>
        <v>0.12</v>
      </c>
      <c r="I700" s="30">
        <f>VLOOKUP(MAIN_TABLE[[#This Row],[Product Code]],Prod_Master[[#All],[Product Code]:[PRICE]],5,)</f>
        <v>90</v>
      </c>
      <c r="J700" s="30">
        <f t="shared" si="12"/>
        <v>145665</v>
      </c>
      <c r="K700" s="30">
        <f>MAIN_TABLE[[#This Row],[Sales (Before Tax)]]-MAIN_TABLE[[#This Row],[Discount]]</f>
        <v>145584.07500000001</v>
      </c>
      <c r="L700" s="31">
        <f>VLOOKUP(MAIN_TABLE[[#This Row],[Product Code]],Prod_Master[[#All],[Product Code]:[PRICE]],3,)</f>
        <v>4975</v>
      </c>
      <c r="M700" s="32" t="str">
        <f>VLOOKUP(MAIN_TABLE[[#This Row],[Product Code]],Prod_Master[[#All],[Product Code]:[PRICE]],2,)</f>
        <v>Soap</v>
      </c>
      <c r="N700" s="32" t="str">
        <f>IF(ISBLANK(MAIN_TABLE[[#This Row],[GST Number]]),"No GST Number Available",VLOOKUP(LEFT(MAIN_TABLE[[#This Row],[GST Number]],2)*1,Table1[],2,))</f>
        <v>MADHYA PRADESH</v>
      </c>
      <c r="O700" s="32">
        <f>IF(MAIN_TABLE[[#This Row],[Supplier State]]=MAIN_TABLE[[#This Row],[Destination State Name]],0,MAIN_TABLE[[#This Row],[Taxable Value]]*MAIN_TABLE[[#This Row],[GST Rate]])</f>
        <v>17470.089</v>
      </c>
      <c r="P700" s="32">
        <f>IF(MAIN_TABLE[[#This Row],[Supplier State]]&lt;&gt;MAIN_TABLE[[#This Row],[Destination State Name]],0,(MAIN_TABLE[[#This Row],[Taxable Value]]*MAIN_TABLE[[#This Row],[GST Rate]])/2)</f>
        <v>0</v>
      </c>
      <c r="Q700" s="32">
        <f>IF(MAIN_TABLE[[#This Row],[Supplier State]]&lt;&gt;MAIN_TABLE[[#This Row],[Destination State Name]],0,(MAIN_TABLE[[#This Row],[Taxable Value]]*MAIN_TABLE[[#This Row],[GST Rate]])/2)</f>
        <v>0</v>
      </c>
      <c r="R700" s="33">
        <f>SUM(MAIN_TABLE[[#This Row],[IGST]:[SGST]])</f>
        <v>17470.089</v>
      </c>
      <c r="S70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00" s="32" t="str">
        <f>IFERROR(VLOOKUP(MAIN_TABLE[[#This Row],[GST Number]],Backend!L:M,2,),"")</f>
        <v>JAY GAURI PROJECTS INDIA PRIVATE LIMITED</v>
      </c>
    </row>
    <row r="701" spans="1:20" x14ac:dyDescent="0.3">
      <c r="A701" s="18" t="s">
        <v>8</v>
      </c>
      <c r="B701" s="1" t="s">
        <v>92</v>
      </c>
      <c r="C701" s="2">
        <v>1001</v>
      </c>
      <c r="D701" s="3">
        <v>43831</v>
      </c>
      <c r="E701" s="4" t="s">
        <v>10</v>
      </c>
      <c r="F701" s="1">
        <v>1321</v>
      </c>
      <c r="G701" s="5">
        <v>66.05</v>
      </c>
      <c r="H701" s="29">
        <f>VLOOKUP(MAIN_TABLE[[#This Row],[Product Code]],Prod_Master[[#All],[Product Code]:[PRICE]],4,)</f>
        <v>0.12</v>
      </c>
      <c r="I701" s="30">
        <f>VLOOKUP(MAIN_TABLE[[#This Row],[Product Code]],Prod_Master[[#All],[Product Code]:[PRICE]],5,)</f>
        <v>45</v>
      </c>
      <c r="J701" s="30">
        <f t="shared" si="12"/>
        <v>59445</v>
      </c>
      <c r="K701" s="30">
        <f>MAIN_TABLE[[#This Row],[Sales (Before Tax)]]-MAIN_TABLE[[#This Row],[Discount]]</f>
        <v>59378.95</v>
      </c>
      <c r="L701" s="31">
        <f>VLOOKUP(MAIN_TABLE[[#This Row],[Product Code]],Prod_Master[[#All],[Product Code]:[PRICE]],3,)</f>
        <v>5542</v>
      </c>
      <c r="M701" s="32" t="str">
        <f>VLOOKUP(MAIN_TABLE[[#This Row],[Product Code]],Prod_Master[[#All],[Product Code]:[PRICE]],2,)</f>
        <v>Oil</v>
      </c>
      <c r="N701" s="32" t="str">
        <f>IF(ISBLANK(MAIN_TABLE[[#This Row],[GST Number]]),"No GST Number Available",VLOOKUP(LEFT(MAIN_TABLE[[#This Row],[GST Number]],2)*1,Table1[],2,))</f>
        <v>ASSAM</v>
      </c>
      <c r="O701" s="32">
        <f>IF(MAIN_TABLE[[#This Row],[Supplier State]]=MAIN_TABLE[[#This Row],[Destination State Name]],0,MAIN_TABLE[[#This Row],[Taxable Value]]*MAIN_TABLE[[#This Row],[GST Rate]])</f>
        <v>7125.4739999999993</v>
      </c>
      <c r="P701" s="32">
        <f>IF(MAIN_TABLE[[#This Row],[Supplier State]]&lt;&gt;MAIN_TABLE[[#This Row],[Destination State Name]],0,(MAIN_TABLE[[#This Row],[Taxable Value]]*MAIN_TABLE[[#This Row],[GST Rate]])/2)</f>
        <v>0</v>
      </c>
      <c r="Q701" s="32">
        <f>IF(MAIN_TABLE[[#This Row],[Supplier State]]&lt;&gt;MAIN_TABLE[[#This Row],[Destination State Name]],0,(MAIN_TABLE[[#This Row],[Taxable Value]]*MAIN_TABLE[[#This Row],[GST Rate]])/2)</f>
        <v>0</v>
      </c>
      <c r="R701" s="33">
        <f>SUM(MAIN_TABLE[[#This Row],[IGST]:[SGST]])</f>
        <v>7125.4739999999993</v>
      </c>
      <c r="S70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01" s="32" t="str">
        <f>IFERROR(VLOOKUP(MAIN_TABLE[[#This Row],[GST Number]],Backend!L:M,2,),"")</f>
        <v>ESCONET TECHNOLOGIES PRIVATE LIMITED</v>
      </c>
    </row>
    <row r="702" spans="1:20" x14ac:dyDescent="0.3">
      <c r="A702" s="18" t="s">
        <v>8</v>
      </c>
      <c r="B702" s="1" t="s">
        <v>93</v>
      </c>
      <c r="C702" s="2">
        <v>1001</v>
      </c>
      <c r="D702" s="3">
        <v>43988</v>
      </c>
      <c r="E702" s="4" t="s">
        <v>10</v>
      </c>
      <c r="F702" s="1">
        <v>2178</v>
      </c>
      <c r="G702" s="5">
        <v>108.9</v>
      </c>
      <c r="H702" s="29">
        <f>VLOOKUP(MAIN_TABLE[[#This Row],[Product Code]],Prod_Master[[#All],[Product Code]:[PRICE]],4,)</f>
        <v>0.12</v>
      </c>
      <c r="I702" s="30">
        <f>VLOOKUP(MAIN_TABLE[[#This Row],[Product Code]],Prod_Master[[#All],[Product Code]:[PRICE]],5,)</f>
        <v>45</v>
      </c>
      <c r="J702" s="30">
        <f t="shared" si="12"/>
        <v>98010</v>
      </c>
      <c r="K702" s="30">
        <f>MAIN_TABLE[[#This Row],[Sales (Before Tax)]]-MAIN_TABLE[[#This Row],[Discount]]</f>
        <v>97901.1</v>
      </c>
      <c r="L702" s="31">
        <f>VLOOKUP(MAIN_TABLE[[#This Row],[Product Code]],Prod_Master[[#All],[Product Code]:[PRICE]],3,)</f>
        <v>5542</v>
      </c>
      <c r="M702" s="32" t="str">
        <f>VLOOKUP(MAIN_TABLE[[#This Row],[Product Code]],Prod_Master[[#All],[Product Code]:[PRICE]],2,)</f>
        <v>Oil</v>
      </c>
      <c r="N702" s="32" t="str">
        <f>IF(ISBLANK(MAIN_TABLE[[#This Row],[GST Number]]),"No GST Number Available",VLOOKUP(LEFT(MAIN_TABLE[[#This Row],[GST Number]],2)*1,Table1[],2,))</f>
        <v>GUJARAT</v>
      </c>
      <c r="O702" s="32">
        <f>IF(MAIN_TABLE[[#This Row],[Supplier State]]=MAIN_TABLE[[#This Row],[Destination State Name]],0,MAIN_TABLE[[#This Row],[Taxable Value]]*MAIN_TABLE[[#This Row],[GST Rate]])</f>
        <v>11748.132</v>
      </c>
      <c r="P702" s="32">
        <f>IF(MAIN_TABLE[[#This Row],[Supplier State]]&lt;&gt;MAIN_TABLE[[#This Row],[Destination State Name]],0,(MAIN_TABLE[[#This Row],[Taxable Value]]*MAIN_TABLE[[#This Row],[GST Rate]])/2)</f>
        <v>0</v>
      </c>
      <c r="Q702" s="32">
        <f>IF(MAIN_TABLE[[#This Row],[Supplier State]]&lt;&gt;MAIN_TABLE[[#This Row],[Destination State Name]],0,(MAIN_TABLE[[#This Row],[Taxable Value]]*MAIN_TABLE[[#This Row],[GST Rate]])/2)</f>
        <v>0</v>
      </c>
      <c r="R702" s="33">
        <f>SUM(MAIN_TABLE[[#This Row],[IGST]:[SGST]])</f>
        <v>11748.132</v>
      </c>
      <c r="S70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02" s="32" t="str">
        <f>IFERROR(VLOOKUP(MAIN_TABLE[[#This Row],[GST Number]],Backend!L:M,2,),"")</f>
        <v>M/S GOELS COIR FOAM (INDIA) PRIVATE LIMITED.</v>
      </c>
    </row>
    <row r="703" spans="1:20" x14ac:dyDescent="0.3">
      <c r="A703" s="18" t="s">
        <v>8</v>
      </c>
      <c r="B703" s="1" t="s">
        <v>94</v>
      </c>
      <c r="C703" s="2">
        <v>1310</v>
      </c>
      <c r="D703" s="3">
        <v>43988</v>
      </c>
      <c r="E703" s="4" t="s">
        <v>10</v>
      </c>
      <c r="F703" s="1">
        <v>888</v>
      </c>
      <c r="G703" s="5">
        <v>44.400000000000006</v>
      </c>
      <c r="H703" s="29">
        <f>VLOOKUP(MAIN_TABLE[[#This Row],[Product Code]],Prod_Master[[#All],[Product Code]:[PRICE]],4,)</f>
        <v>0.12</v>
      </c>
      <c r="I703" s="30">
        <f>VLOOKUP(MAIN_TABLE[[#This Row],[Product Code]],Prod_Master[[#All],[Product Code]:[PRICE]],5,)</f>
        <v>140</v>
      </c>
      <c r="J703" s="30">
        <f t="shared" si="12"/>
        <v>124320</v>
      </c>
      <c r="K703" s="30">
        <f>MAIN_TABLE[[#This Row],[Sales (Before Tax)]]-MAIN_TABLE[[#This Row],[Discount]]</f>
        <v>124275.6</v>
      </c>
      <c r="L703" s="31">
        <f>VLOOKUP(MAIN_TABLE[[#This Row],[Product Code]],Prod_Master[[#All],[Product Code]:[PRICE]],3,)</f>
        <v>5632</v>
      </c>
      <c r="M703" s="32" t="str">
        <f>VLOOKUP(MAIN_TABLE[[#This Row],[Product Code]],Prod_Master[[#All],[Product Code]:[PRICE]],2,)</f>
        <v>Shampoo</v>
      </c>
      <c r="N703" s="32" t="str">
        <f>IF(ISBLANK(MAIN_TABLE[[#This Row],[GST Number]]),"No GST Number Available",VLOOKUP(LEFT(MAIN_TABLE[[#This Row],[GST Number]],2)*1,Table1[],2,))</f>
        <v>DADRA AND NAGAR HAVELI AND DAMAN AND DIU (NEWLY MERGED UT)</v>
      </c>
      <c r="O703" s="32">
        <f>IF(MAIN_TABLE[[#This Row],[Supplier State]]=MAIN_TABLE[[#This Row],[Destination State Name]],0,MAIN_TABLE[[#This Row],[Taxable Value]]*MAIN_TABLE[[#This Row],[GST Rate]])</f>
        <v>14913.072</v>
      </c>
      <c r="P703" s="32">
        <f>IF(MAIN_TABLE[[#This Row],[Supplier State]]&lt;&gt;MAIN_TABLE[[#This Row],[Destination State Name]],0,(MAIN_TABLE[[#This Row],[Taxable Value]]*MAIN_TABLE[[#This Row],[GST Rate]])/2)</f>
        <v>0</v>
      </c>
      <c r="Q703" s="32">
        <f>IF(MAIN_TABLE[[#This Row],[Supplier State]]&lt;&gt;MAIN_TABLE[[#This Row],[Destination State Name]],0,(MAIN_TABLE[[#This Row],[Taxable Value]]*MAIN_TABLE[[#This Row],[GST Rate]])/2)</f>
        <v>0</v>
      </c>
      <c r="R703" s="33">
        <f>SUM(MAIN_TABLE[[#This Row],[IGST]:[SGST]])</f>
        <v>14913.072</v>
      </c>
      <c r="S70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03" s="32" t="str">
        <f>IFERROR(VLOOKUP(MAIN_TABLE[[#This Row],[GST Number]],Backend!L:M,2,),"")</f>
        <v>TECHNO MEASURE PRIVATE LIMITED</v>
      </c>
    </row>
    <row r="704" spans="1:20" x14ac:dyDescent="0.3">
      <c r="A704" s="18" t="s">
        <v>8</v>
      </c>
      <c r="B704" s="1" t="s">
        <v>95</v>
      </c>
      <c r="C704" s="2">
        <v>1001</v>
      </c>
      <c r="D704" s="3">
        <v>43988</v>
      </c>
      <c r="E704" s="4" t="s">
        <v>10</v>
      </c>
      <c r="F704" s="1">
        <v>2470</v>
      </c>
      <c r="G704" s="5">
        <v>123.5</v>
      </c>
      <c r="H704" s="29">
        <f>VLOOKUP(MAIN_TABLE[[#This Row],[Product Code]],Prod_Master[[#All],[Product Code]:[PRICE]],4,)</f>
        <v>0.12</v>
      </c>
      <c r="I704" s="30">
        <f>VLOOKUP(MAIN_TABLE[[#This Row],[Product Code]],Prod_Master[[#All],[Product Code]:[PRICE]],5,)</f>
        <v>45</v>
      </c>
      <c r="J704" s="30">
        <f t="shared" si="12"/>
        <v>111150</v>
      </c>
      <c r="K704" s="30">
        <f>MAIN_TABLE[[#This Row],[Sales (Before Tax)]]-MAIN_TABLE[[#This Row],[Discount]]</f>
        <v>111026.5</v>
      </c>
      <c r="L704" s="31">
        <f>VLOOKUP(MAIN_TABLE[[#This Row],[Product Code]],Prod_Master[[#All],[Product Code]:[PRICE]],3,)</f>
        <v>5542</v>
      </c>
      <c r="M704" s="32" t="str">
        <f>VLOOKUP(MAIN_TABLE[[#This Row],[Product Code]],Prod_Master[[#All],[Product Code]:[PRICE]],2,)</f>
        <v>Oil</v>
      </c>
      <c r="N704" s="32" t="str">
        <f>IF(ISBLANK(MAIN_TABLE[[#This Row],[GST Number]]),"No GST Number Available",VLOOKUP(LEFT(MAIN_TABLE[[#This Row],[GST Number]],2)*1,Table1[],2,))</f>
        <v>MEGHLAYA</v>
      </c>
      <c r="O704" s="32">
        <f>IF(MAIN_TABLE[[#This Row],[Supplier State]]=MAIN_TABLE[[#This Row],[Destination State Name]],0,MAIN_TABLE[[#This Row],[Taxable Value]]*MAIN_TABLE[[#This Row],[GST Rate]])</f>
        <v>13323.18</v>
      </c>
      <c r="P704" s="32">
        <f>IF(MAIN_TABLE[[#This Row],[Supplier State]]&lt;&gt;MAIN_TABLE[[#This Row],[Destination State Name]],0,(MAIN_TABLE[[#This Row],[Taxable Value]]*MAIN_TABLE[[#This Row],[GST Rate]])/2)</f>
        <v>0</v>
      </c>
      <c r="Q704" s="32">
        <f>IF(MAIN_TABLE[[#This Row],[Supplier State]]&lt;&gt;MAIN_TABLE[[#This Row],[Destination State Name]],0,(MAIN_TABLE[[#This Row],[Taxable Value]]*MAIN_TABLE[[#This Row],[GST Rate]])/2)</f>
        <v>0</v>
      </c>
      <c r="R704" s="33">
        <f>SUM(MAIN_TABLE[[#This Row],[IGST]:[SGST]])</f>
        <v>13323.18</v>
      </c>
      <c r="S70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04" s="32" t="str">
        <f>IFERROR(VLOOKUP(MAIN_TABLE[[#This Row],[GST Number]],Backend!L:M,2,),"")</f>
        <v>Intec Infonet Pvt. Limited</v>
      </c>
    </row>
    <row r="705" spans="1:20" x14ac:dyDescent="0.3">
      <c r="A705" s="18" t="s">
        <v>8</v>
      </c>
      <c r="B705" s="1" t="s">
        <v>96</v>
      </c>
      <c r="C705" s="2">
        <v>1004</v>
      </c>
      <c r="D705" s="3">
        <v>44177</v>
      </c>
      <c r="E705" s="4" t="s">
        <v>10</v>
      </c>
      <c r="F705" s="1">
        <v>1513</v>
      </c>
      <c r="G705" s="5">
        <v>75.650000000000006</v>
      </c>
      <c r="H705" s="29">
        <f>VLOOKUP(MAIN_TABLE[[#This Row],[Product Code]],Prod_Master[[#All],[Product Code]:[PRICE]],4,)</f>
        <v>0.28000000000000003</v>
      </c>
      <c r="I705" s="30">
        <f>VLOOKUP(MAIN_TABLE[[#This Row],[Product Code]],Prod_Master[[#All],[Product Code]:[PRICE]],5,)</f>
        <v>80</v>
      </c>
      <c r="J705" s="30">
        <f t="shared" si="12"/>
        <v>121040</v>
      </c>
      <c r="K705" s="30">
        <f>MAIN_TABLE[[#This Row],[Sales (Before Tax)]]-MAIN_TABLE[[#This Row],[Discount]]</f>
        <v>120964.35</v>
      </c>
      <c r="L705" s="31">
        <f>VLOOKUP(MAIN_TABLE[[#This Row],[Product Code]],Prod_Master[[#All],[Product Code]:[PRICE]],3,)</f>
        <v>8462</v>
      </c>
      <c r="M705" s="32" t="str">
        <f>VLOOKUP(MAIN_TABLE[[#This Row],[Product Code]],Prod_Master[[#All],[Product Code]:[PRICE]],2,)</f>
        <v>Beverage</v>
      </c>
      <c r="N705" s="32" t="str">
        <f>IF(ISBLANK(MAIN_TABLE[[#This Row],[GST Number]]),"No GST Number Available",VLOOKUP(LEFT(MAIN_TABLE[[#This Row],[GST Number]],2)*1,Table1[],2,))</f>
        <v>CHATTISGARH</v>
      </c>
      <c r="O705" s="32">
        <f>IF(MAIN_TABLE[[#This Row],[Supplier State]]=MAIN_TABLE[[#This Row],[Destination State Name]],0,MAIN_TABLE[[#This Row],[Taxable Value]]*MAIN_TABLE[[#This Row],[GST Rate]])</f>
        <v>33870.018000000004</v>
      </c>
      <c r="P705" s="32">
        <f>IF(MAIN_TABLE[[#This Row],[Supplier State]]&lt;&gt;MAIN_TABLE[[#This Row],[Destination State Name]],0,(MAIN_TABLE[[#This Row],[Taxable Value]]*MAIN_TABLE[[#This Row],[GST Rate]])/2)</f>
        <v>0</v>
      </c>
      <c r="Q705" s="32">
        <f>IF(MAIN_TABLE[[#This Row],[Supplier State]]&lt;&gt;MAIN_TABLE[[#This Row],[Destination State Name]],0,(MAIN_TABLE[[#This Row],[Taxable Value]]*MAIN_TABLE[[#This Row],[GST Rate]])/2)</f>
        <v>0</v>
      </c>
      <c r="R705" s="33">
        <f>SUM(MAIN_TABLE[[#This Row],[IGST]:[SGST]])</f>
        <v>33870.018000000004</v>
      </c>
      <c r="S70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05" s="32" t="str">
        <f>IFERROR(VLOOKUP(MAIN_TABLE[[#This Row],[GST Number]],Backend!L:M,2,),"")</f>
        <v>ADITY ENTERPRISES</v>
      </c>
    </row>
    <row r="706" spans="1:20" x14ac:dyDescent="0.3">
      <c r="A706" s="18" t="s">
        <v>8</v>
      </c>
      <c r="B706" s="1" t="s">
        <v>97</v>
      </c>
      <c r="C706" s="2">
        <v>1001</v>
      </c>
      <c r="D706" s="3">
        <v>43893</v>
      </c>
      <c r="E706" s="4" t="s">
        <v>10</v>
      </c>
      <c r="F706" s="1">
        <v>921</v>
      </c>
      <c r="G706" s="5">
        <v>46.050000000000004</v>
      </c>
      <c r="H706" s="29">
        <f>VLOOKUP(MAIN_TABLE[[#This Row],[Product Code]],Prod_Master[[#All],[Product Code]:[PRICE]],4,)</f>
        <v>0.12</v>
      </c>
      <c r="I706" s="30">
        <f>VLOOKUP(MAIN_TABLE[[#This Row],[Product Code]],Prod_Master[[#All],[Product Code]:[PRICE]],5,)</f>
        <v>45</v>
      </c>
      <c r="J706" s="30">
        <f t="shared" si="12"/>
        <v>41445</v>
      </c>
      <c r="K706" s="30">
        <f>MAIN_TABLE[[#This Row],[Sales (Before Tax)]]-MAIN_TABLE[[#This Row],[Discount]]</f>
        <v>41398.949999999997</v>
      </c>
      <c r="L706" s="31">
        <f>VLOOKUP(MAIN_TABLE[[#This Row],[Product Code]],Prod_Master[[#All],[Product Code]:[PRICE]],3,)</f>
        <v>5542</v>
      </c>
      <c r="M706" s="32" t="str">
        <f>VLOOKUP(MAIN_TABLE[[#This Row],[Product Code]],Prod_Master[[#All],[Product Code]:[PRICE]],2,)</f>
        <v>Oil</v>
      </c>
      <c r="N706" s="32" t="str">
        <f>IF(ISBLANK(MAIN_TABLE[[#This Row],[GST Number]]),"No GST Number Available",VLOOKUP(LEFT(MAIN_TABLE[[#This Row],[GST Number]],2)*1,Table1[],2,))</f>
        <v>JHARKHAND</v>
      </c>
      <c r="O706" s="32">
        <f>IF(MAIN_TABLE[[#This Row],[Supplier State]]=MAIN_TABLE[[#This Row],[Destination State Name]],0,MAIN_TABLE[[#This Row],[Taxable Value]]*MAIN_TABLE[[#This Row],[GST Rate]])</f>
        <v>4967.8739999999998</v>
      </c>
      <c r="P706" s="32">
        <f>IF(MAIN_TABLE[[#This Row],[Supplier State]]&lt;&gt;MAIN_TABLE[[#This Row],[Destination State Name]],0,(MAIN_TABLE[[#This Row],[Taxable Value]]*MAIN_TABLE[[#This Row],[GST Rate]])/2)</f>
        <v>0</v>
      </c>
      <c r="Q706" s="32">
        <f>IF(MAIN_TABLE[[#This Row],[Supplier State]]&lt;&gt;MAIN_TABLE[[#This Row],[Destination State Name]],0,(MAIN_TABLE[[#This Row],[Taxable Value]]*MAIN_TABLE[[#This Row],[GST Rate]])/2)</f>
        <v>0</v>
      </c>
      <c r="R706" s="33">
        <f>SUM(MAIN_TABLE[[#This Row],[IGST]:[SGST]])</f>
        <v>4967.8739999999998</v>
      </c>
      <c r="S70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06" s="32" t="str">
        <f>IFERROR(VLOOKUP(MAIN_TABLE[[#This Row],[GST Number]],Backend!L:M,2,),"")</f>
        <v>GREEN PLANET</v>
      </c>
    </row>
    <row r="707" spans="1:20" x14ac:dyDescent="0.3">
      <c r="A707" s="18" t="s">
        <v>8</v>
      </c>
      <c r="B707" s="1" t="s">
        <v>98</v>
      </c>
      <c r="C707" s="2">
        <v>1001</v>
      </c>
      <c r="D707" s="3">
        <v>43988</v>
      </c>
      <c r="E707" s="4" t="s">
        <v>10</v>
      </c>
      <c r="F707" s="1">
        <v>2518</v>
      </c>
      <c r="G707" s="5">
        <v>125.9</v>
      </c>
      <c r="H707" s="29">
        <f>VLOOKUP(MAIN_TABLE[[#This Row],[Product Code]],Prod_Master[[#All],[Product Code]:[PRICE]],4,)</f>
        <v>0.12</v>
      </c>
      <c r="I707" s="30">
        <f>VLOOKUP(MAIN_TABLE[[#This Row],[Product Code]],Prod_Master[[#All],[Product Code]:[PRICE]],5,)</f>
        <v>45</v>
      </c>
      <c r="J707" s="30">
        <f t="shared" si="12"/>
        <v>113310</v>
      </c>
      <c r="K707" s="30">
        <f>MAIN_TABLE[[#This Row],[Sales (Before Tax)]]-MAIN_TABLE[[#This Row],[Discount]]</f>
        <v>113184.1</v>
      </c>
      <c r="L707" s="31">
        <f>VLOOKUP(MAIN_TABLE[[#This Row],[Product Code]],Prod_Master[[#All],[Product Code]:[PRICE]],3,)</f>
        <v>5542</v>
      </c>
      <c r="M707" s="32" t="str">
        <f>VLOOKUP(MAIN_TABLE[[#This Row],[Product Code]],Prod_Master[[#All],[Product Code]:[PRICE]],2,)</f>
        <v>Oil</v>
      </c>
      <c r="N707" s="32" t="str">
        <f>IF(ISBLANK(MAIN_TABLE[[#This Row],[GST Number]]),"No GST Number Available",VLOOKUP(LEFT(MAIN_TABLE[[#This Row],[GST Number]],2)*1,Table1[],2,))</f>
        <v>NAGALAND</v>
      </c>
      <c r="O707" s="32">
        <f>IF(MAIN_TABLE[[#This Row],[Supplier State]]=MAIN_TABLE[[#This Row],[Destination State Name]],0,MAIN_TABLE[[#This Row],[Taxable Value]]*MAIN_TABLE[[#This Row],[GST Rate]])</f>
        <v>13582.092000000001</v>
      </c>
      <c r="P707" s="32">
        <f>IF(MAIN_TABLE[[#This Row],[Supplier State]]&lt;&gt;MAIN_TABLE[[#This Row],[Destination State Name]],0,(MAIN_TABLE[[#This Row],[Taxable Value]]*MAIN_TABLE[[#This Row],[GST Rate]])/2)</f>
        <v>0</v>
      </c>
      <c r="Q707" s="32">
        <f>IF(MAIN_TABLE[[#This Row],[Supplier State]]&lt;&gt;MAIN_TABLE[[#This Row],[Destination State Name]],0,(MAIN_TABLE[[#This Row],[Taxable Value]]*MAIN_TABLE[[#This Row],[GST Rate]])/2)</f>
        <v>0</v>
      </c>
      <c r="R707" s="33">
        <f>SUM(MAIN_TABLE[[#This Row],[IGST]:[SGST]])</f>
        <v>13582.092000000001</v>
      </c>
      <c r="S70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07" s="32" t="str">
        <f>IFERROR(VLOOKUP(MAIN_TABLE[[#This Row],[GST Number]],Backend!L:M,2,),"")</f>
        <v>SLEEPYHEAD HOME DECOR PRIVATE LIMITED</v>
      </c>
    </row>
    <row r="708" spans="1:20" x14ac:dyDescent="0.3">
      <c r="A708" s="18" t="s">
        <v>8</v>
      </c>
      <c r="B708" s="1" t="s">
        <v>99</v>
      </c>
      <c r="C708" s="2">
        <v>1001</v>
      </c>
      <c r="D708" s="3">
        <v>43988</v>
      </c>
      <c r="E708" s="4" t="s">
        <v>10</v>
      </c>
      <c r="F708" s="1">
        <v>1899</v>
      </c>
      <c r="G708" s="5">
        <v>94.95</v>
      </c>
      <c r="H708" s="29">
        <f>VLOOKUP(MAIN_TABLE[[#This Row],[Product Code]],Prod_Master[[#All],[Product Code]:[PRICE]],4,)</f>
        <v>0.12</v>
      </c>
      <c r="I708" s="30">
        <f>VLOOKUP(MAIN_TABLE[[#This Row],[Product Code]],Prod_Master[[#All],[Product Code]:[PRICE]],5,)</f>
        <v>45</v>
      </c>
      <c r="J708" s="30">
        <f t="shared" si="12"/>
        <v>85455</v>
      </c>
      <c r="K708" s="30">
        <f>MAIN_TABLE[[#This Row],[Sales (Before Tax)]]-MAIN_TABLE[[#This Row],[Discount]]</f>
        <v>85360.05</v>
      </c>
      <c r="L708" s="31">
        <f>VLOOKUP(MAIN_TABLE[[#This Row],[Product Code]],Prod_Master[[#All],[Product Code]:[PRICE]],3,)</f>
        <v>5542</v>
      </c>
      <c r="M708" s="32" t="str">
        <f>VLOOKUP(MAIN_TABLE[[#This Row],[Product Code]],Prod_Master[[#All],[Product Code]:[PRICE]],2,)</f>
        <v>Oil</v>
      </c>
      <c r="N708" s="32" t="str">
        <f>IF(ISBLANK(MAIN_TABLE[[#This Row],[GST Number]]),"No GST Number Available",VLOOKUP(LEFT(MAIN_TABLE[[#This Row],[GST Number]],2)*1,Table1[],2,))</f>
        <v>MANIPUR</v>
      </c>
      <c r="O708" s="32">
        <f>IF(MAIN_TABLE[[#This Row],[Supplier State]]=MAIN_TABLE[[#This Row],[Destination State Name]],0,MAIN_TABLE[[#This Row],[Taxable Value]]*MAIN_TABLE[[#This Row],[GST Rate]])</f>
        <v>10243.206</v>
      </c>
      <c r="P708" s="32">
        <f>IF(MAIN_TABLE[[#This Row],[Supplier State]]&lt;&gt;MAIN_TABLE[[#This Row],[Destination State Name]],0,(MAIN_TABLE[[#This Row],[Taxable Value]]*MAIN_TABLE[[#This Row],[GST Rate]])/2)</f>
        <v>0</v>
      </c>
      <c r="Q708" s="32">
        <f>IF(MAIN_TABLE[[#This Row],[Supplier State]]&lt;&gt;MAIN_TABLE[[#This Row],[Destination State Name]],0,(MAIN_TABLE[[#This Row],[Taxable Value]]*MAIN_TABLE[[#This Row],[GST Rate]])/2)</f>
        <v>0</v>
      </c>
      <c r="R708" s="33">
        <f>SUM(MAIN_TABLE[[#This Row],[IGST]:[SGST]])</f>
        <v>10243.206</v>
      </c>
      <c r="S70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08" s="32" t="str">
        <f>IFERROR(VLOOKUP(MAIN_TABLE[[#This Row],[GST Number]],Backend!L:M,2,),"")</f>
        <v>S S ENGINEERING</v>
      </c>
    </row>
    <row r="709" spans="1:20" x14ac:dyDescent="0.3">
      <c r="A709" s="18" t="s">
        <v>8</v>
      </c>
      <c r="B709" s="1" t="s">
        <v>100</v>
      </c>
      <c r="C709" s="2">
        <v>1001</v>
      </c>
      <c r="D709" s="3">
        <v>43988</v>
      </c>
      <c r="E709" s="4" t="s">
        <v>10</v>
      </c>
      <c r="F709" s="1">
        <v>1545</v>
      </c>
      <c r="G709" s="5">
        <v>77.25</v>
      </c>
      <c r="H709" s="29">
        <f>VLOOKUP(MAIN_TABLE[[#This Row],[Product Code]],Prod_Master[[#All],[Product Code]:[PRICE]],4,)</f>
        <v>0.12</v>
      </c>
      <c r="I709" s="30">
        <f>VLOOKUP(MAIN_TABLE[[#This Row],[Product Code]],Prod_Master[[#All],[Product Code]:[PRICE]],5,)</f>
        <v>45</v>
      </c>
      <c r="J709" s="30">
        <f t="shared" si="12"/>
        <v>69525</v>
      </c>
      <c r="K709" s="30">
        <f>MAIN_TABLE[[#This Row],[Sales (Before Tax)]]-MAIN_TABLE[[#This Row],[Discount]]</f>
        <v>69447.75</v>
      </c>
      <c r="L709" s="31">
        <f>VLOOKUP(MAIN_TABLE[[#This Row],[Product Code]],Prod_Master[[#All],[Product Code]:[PRICE]],3,)</f>
        <v>5542</v>
      </c>
      <c r="M709" s="32" t="str">
        <f>VLOOKUP(MAIN_TABLE[[#This Row],[Product Code]],Prod_Master[[#All],[Product Code]:[PRICE]],2,)</f>
        <v>Oil</v>
      </c>
      <c r="N709" s="32" t="str">
        <f>IF(ISBLANK(MAIN_TABLE[[#This Row],[GST Number]]),"No GST Number Available",VLOOKUP(LEFT(MAIN_TABLE[[#This Row],[GST Number]],2)*1,Table1[],2,))</f>
        <v>GUJARAT</v>
      </c>
      <c r="O709" s="32">
        <f>IF(MAIN_TABLE[[#This Row],[Supplier State]]=MAIN_TABLE[[#This Row],[Destination State Name]],0,MAIN_TABLE[[#This Row],[Taxable Value]]*MAIN_TABLE[[#This Row],[GST Rate]])</f>
        <v>8333.73</v>
      </c>
      <c r="P709" s="32">
        <f>IF(MAIN_TABLE[[#This Row],[Supplier State]]&lt;&gt;MAIN_TABLE[[#This Row],[Destination State Name]],0,(MAIN_TABLE[[#This Row],[Taxable Value]]*MAIN_TABLE[[#This Row],[GST Rate]])/2)</f>
        <v>0</v>
      </c>
      <c r="Q709" s="32">
        <f>IF(MAIN_TABLE[[#This Row],[Supplier State]]&lt;&gt;MAIN_TABLE[[#This Row],[Destination State Name]],0,(MAIN_TABLE[[#This Row],[Taxable Value]]*MAIN_TABLE[[#This Row],[GST Rate]])/2)</f>
        <v>0</v>
      </c>
      <c r="R709" s="33">
        <f>SUM(MAIN_TABLE[[#This Row],[IGST]:[SGST]])</f>
        <v>8333.73</v>
      </c>
      <c r="S70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09" s="32" t="str">
        <f>IFERROR(VLOOKUP(MAIN_TABLE[[#This Row],[GST Number]],Backend!L:M,2,),"")</f>
        <v>GOLDEN INDUSTRIES</v>
      </c>
    </row>
    <row r="710" spans="1:20" x14ac:dyDescent="0.3">
      <c r="A710" s="18" t="s">
        <v>8</v>
      </c>
      <c r="B710" s="1" t="s">
        <v>101</v>
      </c>
      <c r="C710" s="2">
        <v>1008</v>
      </c>
      <c r="D710" s="3">
        <v>43988</v>
      </c>
      <c r="E710" s="4" t="s">
        <v>10</v>
      </c>
      <c r="F710" s="1">
        <v>2470</v>
      </c>
      <c r="G710" s="5">
        <v>123.5</v>
      </c>
      <c r="H710" s="29">
        <f>VLOOKUP(MAIN_TABLE[[#This Row],[Product Code]],Prod_Master[[#All],[Product Code]:[PRICE]],4,)</f>
        <v>0.12</v>
      </c>
      <c r="I710" s="30">
        <f>VLOOKUP(MAIN_TABLE[[#This Row],[Product Code]],Prod_Master[[#All],[Product Code]:[PRICE]],5,)</f>
        <v>90</v>
      </c>
      <c r="J710" s="30">
        <f t="shared" si="12"/>
        <v>222300</v>
      </c>
      <c r="K710" s="30">
        <f>MAIN_TABLE[[#This Row],[Sales (Before Tax)]]-MAIN_TABLE[[#This Row],[Discount]]</f>
        <v>222176.5</v>
      </c>
      <c r="L710" s="31">
        <f>VLOOKUP(MAIN_TABLE[[#This Row],[Product Code]],Prod_Master[[#All],[Product Code]:[PRICE]],3,)</f>
        <v>4975</v>
      </c>
      <c r="M710" s="32" t="str">
        <f>VLOOKUP(MAIN_TABLE[[#This Row],[Product Code]],Prod_Master[[#All],[Product Code]:[PRICE]],2,)</f>
        <v>Soap</v>
      </c>
      <c r="N710" s="32" t="str">
        <f>IF(ISBLANK(MAIN_TABLE[[#This Row],[GST Number]]),"No GST Number Available",VLOOKUP(LEFT(MAIN_TABLE[[#This Row],[GST Number]],2)*1,Table1[],2,))</f>
        <v>JHARKHAND</v>
      </c>
      <c r="O710" s="32">
        <f>IF(MAIN_TABLE[[#This Row],[Supplier State]]=MAIN_TABLE[[#This Row],[Destination State Name]],0,MAIN_TABLE[[#This Row],[Taxable Value]]*MAIN_TABLE[[#This Row],[GST Rate]])</f>
        <v>26661.18</v>
      </c>
      <c r="P710" s="32">
        <f>IF(MAIN_TABLE[[#This Row],[Supplier State]]&lt;&gt;MAIN_TABLE[[#This Row],[Destination State Name]],0,(MAIN_TABLE[[#This Row],[Taxable Value]]*MAIN_TABLE[[#This Row],[GST Rate]])/2)</f>
        <v>0</v>
      </c>
      <c r="Q710" s="32">
        <f>IF(MAIN_TABLE[[#This Row],[Supplier State]]&lt;&gt;MAIN_TABLE[[#This Row],[Destination State Name]],0,(MAIN_TABLE[[#This Row],[Taxable Value]]*MAIN_TABLE[[#This Row],[GST Rate]])/2)</f>
        <v>0</v>
      </c>
      <c r="R710" s="33">
        <f>SUM(MAIN_TABLE[[#This Row],[IGST]:[SGST]])</f>
        <v>26661.18</v>
      </c>
      <c r="S71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10" s="32" t="str">
        <f>IFERROR(VLOOKUP(MAIN_TABLE[[#This Row],[GST Number]],Backend!L:M,2,),"")</f>
        <v>SLG RETAIL PRIVATE LIMITED</v>
      </c>
    </row>
    <row r="711" spans="1:20" x14ac:dyDescent="0.3">
      <c r="A711" s="18" t="s">
        <v>8</v>
      </c>
      <c r="B711" s="1" t="s">
        <v>102</v>
      </c>
      <c r="C711" s="2">
        <v>1310</v>
      </c>
      <c r="D711" s="3">
        <v>44019</v>
      </c>
      <c r="E711" s="4" t="s">
        <v>10</v>
      </c>
      <c r="F711" s="1">
        <v>2665.5</v>
      </c>
      <c r="G711" s="5">
        <v>133.27500000000001</v>
      </c>
      <c r="H711" s="29">
        <f>VLOOKUP(MAIN_TABLE[[#This Row],[Product Code]],Prod_Master[[#All],[Product Code]:[PRICE]],4,)</f>
        <v>0.12</v>
      </c>
      <c r="I711" s="30">
        <f>VLOOKUP(MAIN_TABLE[[#This Row],[Product Code]],Prod_Master[[#All],[Product Code]:[PRICE]],5,)</f>
        <v>140</v>
      </c>
      <c r="J711" s="30">
        <f t="shared" si="12"/>
        <v>373170</v>
      </c>
      <c r="K711" s="30">
        <f>MAIN_TABLE[[#This Row],[Sales (Before Tax)]]-MAIN_TABLE[[#This Row],[Discount]]</f>
        <v>373036.72499999998</v>
      </c>
      <c r="L711" s="31">
        <f>VLOOKUP(MAIN_TABLE[[#This Row],[Product Code]],Prod_Master[[#All],[Product Code]:[PRICE]],3,)</f>
        <v>5632</v>
      </c>
      <c r="M711" s="32" t="str">
        <f>VLOOKUP(MAIN_TABLE[[#This Row],[Product Code]],Prod_Master[[#All],[Product Code]:[PRICE]],2,)</f>
        <v>Shampoo</v>
      </c>
      <c r="N711" s="32" t="str">
        <f>IF(ISBLANK(MAIN_TABLE[[#This Row],[GST Number]]),"No GST Number Available",VLOOKUP(LEFT(MAIN_TABLE[[#This Row],[GST Number]],2)*1,Table1[],2,))</f>
        <v>DADRA AND NAGAR HAVELI AND DAMAN AND DIU (NEWLY MERGED UT)</v>
      </c>
      <c r="O711" s="32">
        <f>IF(MAIN_TABLE[[#This Row],[Supplier State]]=MAIN_TABLE[[#This Row],[Destination State Name]],0,MAIN_TABLE[[#This Row],[Taxable Value]]*MAIN_TABLE[[#This Row],[GST Rate]])</f>
        <v>44764.406999999992</v>
      </c>
      <c r="P711" s="32">
        <f>IF(MAIN_TABLE[[#This Row],[Supplier State]]&lt;&gt;MAIN_TABLE[[#This Row],[Destination State Name]],0,(MAIN_TABLE[[#This Row],[Taxable Value]]*MAIN_TABLE[[#This Row],[GST Rate]])/2)</f>
        <v>0</v>
      </c>
      <c r="Q711" s="32">
        <f>IF(MAIN_TABLE[[#This Row],[Supplier State]]&lt;&gt;MAIN_TABLE[[#This Row],[Destination State Name]],0,(MAIN_TABLE[[#This Row],[Taxable Value]]*MAIN_TABLE[[#This Row],[GST Rate]])/2)</f>
        <v>0</v>
      </c>
      <c r="R711" s="33">
        <f>SUM(MAIN_TABLE[[#This Row],[IGST]:[SGST]])</f>
        <v>44764.406999999992</v>
      </c>
      <c r="S71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11" s="32" t="str">
        <f>IFERROR(VLOOKUP(MAIN_TABLE[[#This Row],[GST Number]],Backend!L:M,2,),"")</f>
        <v>BLUEWUD CONCEPTS PRIVATE LIMITED</v>
      </c>
    </row>
    <row r="712" spans="1:20" x14ac:dyDescent="0.3">
      <c r="A712" s="18" t="s">
        <v>8</v>
      </c>
      <c r="B712" s="1" t="s">
        <v>103</v>
      </c>
      <c r="C712" s="2">
        <v>1310</v>
      </c>
      <c r="D712" s="3">
        <v>44051</v>
      </c>
      <c r="E712" s="4" t="s">
        <v>10</v>
      </c>
      <c r="F712" s="1">
        <v>958</v>
      </c>
      <c r="G712" s="5">
        <v>47.900000000000006</v>
      </c>
      <c r="H712" s="29">
        <f>VLOOKUP(MAIN_TABLE[[#This Row],[Product Code]],Prod_Master[[#All],[Product Code]:[PRICE]],4,)</f>
        <v>0.12</v>
      </c>
      <c r="I712" s="30">
        <f>VLOOKUP(MAIN_TABLE[[#This Row],[Product Code]],Prod_Master[[#All],[Product Code]:[PRICE]],5,)</f>
        <v>140</v>
      </c>
      <c r="J712" s="30">
        <f t="shared" si="12"/>
        <v>134120</v>
      </c>
      <c r="K712" s="30">
        <f>MAIN_TABLE[[#This Row],[Sales (Before Tax)]]-MAIN_TABLE[[#This Row],[Discount]]</f>
        <v>134072.1</v>
      </c>
      <c r="L712" s="31">
        <f>VLOOKUP(MAIN_TABLE[[#This Row],[Product Code]],Prod_Master[[#All],[Product Code]:[PRICE]],3,)</f>
        <v>5632</v>
      </c>
      <c r="M712" s="32" t="str">
        <f>VLOOKUP(MAIN_TABLE[[#This Row],[Product Code]],Prod_Master[[#All],[Product Code]:[PRICE]],2,)</f>
        <v>Shampoo</v>
      </c>
      <c r="N712" s="32" t="str">
        <f>IF(ISBLANK(MAIN_TABLE[[#This Row],[GST Number]]),"No GST Number Available",VLOOKUP(LEFT(MAIN_TABLE[[#This Row],[GST Number]],2)*1,Table1[],2,))</f>
        <v>MIZORAM</v>
      </c>
      <c r="O712" s="32">
        <f>IF(MAIN_TABLE[[#This Row],[Supplier State]]=MAIN_TABLE[[#This Row],[Destination State Name]],0,MAIN_TABLE[[#This Row],[Taxable Value]]*MAIN_TABLE[[#This Row],[GST Rate]])</f>
        <v>16088.652</v>
      </c>
      <c r="P712" s="32">
        <f>IF(MAIN_TABLE[[#This Row],[Supplier State]]&lt;&gt;MAIN_TABLE[[#This Row],[Destination State Name]],0,(MAIN_TABLE[[#This Row],[Taxable Value]]*MAIN_TABLE[[#This Row],[GST Rate]])/2)</f>
        <v>0</v>
      </c>
      <c r="Q712" s="32">
        <f>IF(MAIN_TABLE[[#This Row],[Supplier State]]&lt;&gt;MAIN_TABLE[[#This Row],[Destination State Name]],0,(MAIN_TABLE[[#This Row],[Taxable Value]]*MAIN_TABLE[[#This Row],[GST Rate]])/2)</f>
        <v>0</v>
      </c>
      <c r="R712" s="33">
        <f>SUM(MAIN_TABLE[[#This Row],[IGST]:[SGST]])</f>
        <v>16088.652</v>
      </c>
      <c r="S71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12" s="32" t="str">
        <f>IFERROR(VLOOKUP(MAIN_TABLE[[#This Row],[GST Number]],Backend!L:M,2,),"")</f>
        <v>DLITE COMPUTER SYSTEMS</v>
      </c>
    </row>
    <row r="713" spans="1:20" x14ac:dyDescent="0.3">
      <c r="A713" s="18" t="s">
        <v>8</v>
      </c>
      <c r="B713" s="1" t="s">
        <v>104</v>
      </c>
      <c r="C713" s="2">
        <v>1210</v>
      </c>
      <c r="D713" s="3">
        <v>44083</v>
      </c>
      <c r="E713" s="4" t="s">
        <v>10</v>
      </c>
      <c r="F713" s="1">
        <v>2146</v>
      </c>
      <c r="G713" s="5">
        <v>107.30000000000001</v>
      </c>
      <c r="H713" s="29">
        <f>VLOOKUP(MAIN_TABLE[[#This Row],[Product Code]],Prod_Master[[#All],[Product Code]:[PRICE]],4,)</f>
        <v>0.12</v>
      </c>
      <c r="I713" s="30">
        <f>VLOOKUP(MAIN_TABLE[[#This Row],[Product Code]],Prod_Master[[#All],[Product Code]:[PRICE]],5,)</f>
        <v>120</v>
      </c>
      <c r="J713" s="30">
        <f t="shared" si="12"/>
        <v>257520</v>
      </c>
      <c r="K713" s="30">
        <f>MAIN_TABLE[[#This Row],[Sales (Before Tax)]]-MAIN_TABLE[[#This Row],[Discount]]</f>
        <v>257412.7</v>
      </c>
      <c r="L713" s="31">
        <f>VLOOKUP(MAIN_TABLE[[#This Row],[Product Code]],Prod_Master[[#All],[Product Code]:[PRICE]],3,)</f>
        <v>5524</v>
      </c>
      <c r="M713" s="32" t="str">
        <f>VLOOKUP(MAIN_TABLE[[#This Row],[Product Code]],Prod_Master[[#All],[Product Code]:[PRICE]],2,)</f>
        <v>Juice</v>
      </c>
      <c r="N713" s="32" t="str">
        <f>IF(ISBLANK(MAIN_TABLE[[#This Row],[GST Number]]),"No GST Number Available",VLOOKUP(LEFT(MAIN_TABLE[[#This Row],[GST Number]],2)*1,Table1[],2,))</f>
        <v>SIKKIM</v>
      </c>
      <c r="O713" s="32">
        <f>IF(MAIN_TABLE[[#This Row],[Supplier State]]=MAIN_TABLE[[#This Row],[Destination State Name]],0,MAIN_TABLE[[#This Row],[Taxable Value]]*MAIN_TABLE[[#This Row],[GST Rate]])</f>
        <v>30889.524000000001</v>
      </c>
      <c r="P713" s="32">
        <f>IF(MAIN_TABLE[[#This Row],[Supplier State]]&lt;&gt;MAIN_TABLE[[#This Row],[Destination State Name]],0,(MAIN_TABLE[[#This Row],[Taxable Value]]*MAIN_TABLE[[#This Row],[GST Rate]])/2)</f>
        <v>0</v>
      </c>
      <c r="Q713" s="32">
        <f>IF(MAIN_TABLE[[#This Row],[Supplier State]]&lt;&gt;MAIN_TABLE[[#This Row],[Destination State Name]],0,(MAIN_TABLE[[#This Row],[Taxable Value]]*MAIN_TABLE[[#This Row],[GST Rate]])/2)</f>
        <v>0</v>
      </c>
      <c r="R713" s="33">
        <f>SUM(MAIN_TABLE[[#This Row],[IGST]:[SGST]])</f>
        <v>30889.524000000001</v>
      </c>
      <c r="S71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13" s="32" t="str">
        <f>IFERROR(VLOOKUP(MAIN_TABLE[[#This Row],[GST Number]],Backend!L:M,2,),"")</f>
        <v>IMAGINE MARKETING PRIVATE LIMITED</v>
      </c>
    </row>
    <row r="714" spans="1:20" x14ac:dyDescent="0.3">
      <c r="A714" s="18" t="s">
        <v>8</v>
      </c>
      <c r="B714" s="1" t="s">
        <v>105</v>
      </c>
      <c r="C714" s="2">
        <v>1001</v>
      </c>
      <c r="D714" s="3">
        <v>44114</v>
      </c>
      <c r="E714" s="4" t="s">
        <v>10</v>
      </c>
      <c r="F714" s="1">
        <v>345</v>
      </c>
      <c r="G714" s="5">
        <v>17.25</v>
      </c>
      <c r="H714" s="29">
        <f>VLOOKUP(MAIN_TABLE[[#This Row],[Product Code]],Prod_Master[[#All],[Product Code]:[PRICE]],4,)</f>
        <v>0.12</v>
      </c>
      <c r="I714" s="30">
        <f>VLOOKUP(MAIN_TABLE[[#This Row],[Product Code]],Prod_Master[[#All],[Product Code]:[PRICE]],5,)</f>
        <v>45</v>
      </c>
      <c r="J714" s="30">
        <f t="shared" si="12"/>
        <v>15525</v>
      </c>
      <c r="K714" s="30">
        <f>MAIN_TABLE[[#This Row],[Sales (Before Tax)]]-MAIN_TABLE[[#This Row],[Discount]]</f>
        <v>15507.75</v>
      </c>
      <c r="L714" s="31">
        <f>VLOOKUP(MAIN_TABLE[[#This Row],[Product Code]],Prod_Master[[#All],[Product Code]:[PRICE]],3,)</f>
        <v>5542</v>
      </c>
      <c r="M714" s="32" t="str">
        <f>VLOOKUP(MAIN_TABLE[[#This Row],[Product Code]],Prod_Master[[#All],[Product Code]:[PRICE]],2,)</f>
        <v>Oil</v>
      </c>
      <c r="N714" s="32" t="str">
        <f>IF(ISBLANK(MAIN_TABLE[[#This Row],[GST Number]]),"No GST Number Available",VLOOKUP(LEFT(MAIN_TABLE[[#This Row],[GST Number]],2)*1,Table1[],2,))</f>
        <v>JHARKHAND</v>
      </c>
      <c r="O714" s="32">
        <f>IF(MAIN_TABLE[[#This Row],[Supplier State]]=MAIN_TABLE[[#This Row],[Destination State Name]],0,MAIN_TABLE[[#This Row],[Taxable Value]]*MAIN_TABLE[[#This Row],[GST Rate]])</f>
        <v>1860.9299999999998</v>
      </c>
      <c r="P714" s="32">
        <f>IF(MAIN_TABLE[[#This Row],[Supplier State]]&lt;&gt;MAIN_TABLE[[#This Row],[Destination State Name]],0,(MAIN_TABLE[[#This Row],[Taxable Value]]*MAIN_TABLE[[#This Row],[GST Rate]])/2)</f>
        <v>0</v>
      </c>
      <c r="Q714" s="32">
        <f>IF(MAIN_TABLE[[#This Row],[Supplier State]]&lt;&gt;MAIN_TABLE[[#This Row],[Destination State Name]],0,(MAIN_TABLE[[#This Row],[Taxable Value]]*MAIN_TABLE[[#This Row],[GST Rate]])/2)</f>
        <v>0</v>
      </c>
      <c r="R714" s="33">
        <f>SUM(MAIN_TABLE[[#This Row],[IGST]:[SGST]])</f>
        <v>1860.9299999999998</v>
      </c>
      <c r="S71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14" s="32" t="str">
        <f>IFERROR(VLOOKUP(MAIN_TABLE[[#This Row],[GST Number]],Backend!L:M,2,),"")</f>
        <v>SPD INTERNATIONAL INFRATECH PRIVATE LIMITED</v>
      </c>
    </row>
    <row r="715" spans="1:20" x14ac:dyDescent="0.3">
      <c r="A715" s="18" t="s">
        <v>8</v>
      </c>
      <c r="B715" s="1" t="s">
        <v>106</v>
      </c>
      <c r="C715" s="2">
        <v>1008</v>
      </c>
      <c r="D715" s="3">
        <v>44177</v>
      </c>
      <c r="E715" s="4" t="s">
        <v>10</v>
      </c>
      <c r="F715" s="1">
        <v>615</v>
      </c>
      <c r="G715" s="5">
        <v>30.75</v>
      </c>
      <c r="H715" s="29">
        <f>VLOOKUP(MAIN_TABLE[[#This Row],[Product Code]],Prod_Master[[#All],[Product Code]:[PRICE]],4,)</f>
        <v>0.12</v>
      </c>
      <c r="I715" s="30">
        <f>VLOOKUP(MAIN_TABLE[[#This Row],[Product Code]],Prod_Master[[#All],[Product Code]:[PRICE]],5,)</f>
        <v>90</v>
      </c>
      <c r="J715" s="30">
        <f t="shared" si="12"/>
        <v>55350</v>
      </c>
      <c r="K715" s="30">
        <f>MAIN_TABLE[[#This Row],[Sales (Before Tax)]]-MAIN_TABLE[[#This Row],[Discount]]</f>
        <v>55319.25</v>
      </c>
      <c r="L715" s="31">
        <f>VLOOKUP(MAIN_TABLE[[#This Row],[Product Code]],Prod_Master[[#All],[Product Code]:[PRICE]],3,)</f>
        <v>4975</v>
      </c>
      <c r="M715" s="32" t="str">
        <f>VLOOKUP(MAIN_TABLE[[#This Row],[Product Code]],Prod_Master[[#All],[Product Code]:[PRICE]],2,)</f>
        <v>Soap</v>
      </c>
      <c r="N715" s="32" t="str">
        <f>IF(ISBLANK(MAIN_TABLE[[#This Row],[GST Number]]),"No GST Number Available",VLOOKUP(LEFT(MAIN_TABLE[[#This Row],[GST Number]],2)*1,Table1[],2,))</f>
        <v>WEST BENGAL</v>
      </c>
      <c r="O715" s="32">
        <f>IF(MAIN_TABLE[[#This Row],[Supplier State]]=MAIN_TABLE[[#This Row],[Destination State Name]],0,MAIN_TABLE[[#This Row],[Taxable Value]]*MAIN_TABLE[[#This Row],[GST Rate]])</f>
        <v>6638.3099999999995</v>
      </c>
      <c r="P715" s="32">
        <f>IF(MAIN_TABLE[[#This Row],[Supplier State]]&lt;&gt;MAIN_TABLE[[#This Row],[Destination State Name]],0,(MAIN_TABLE[[#This Row],[Taxable Value]]*MAIN_TABLE[[#This Row],[GST Rate]])/2)</f>
        <v>0</v>
      </c>
      <c r="Q715" s="32">
        <f>IF(MAIN_TABLE[[#This Row],[Supplier State]]&lt;&gt;MAIN_TABLE[[#This Row],[Destination State Name]],0,(MAIN_TABLE[[#This Row],[Taxable Value]]*MAIN_TABLE[[#This Row],[GST Rate]])/2)</f>
        <v>0</v>
      </c>
      <c r="R715" s="33">
        <f>SUM(MAIN_TABLE[[#This Row],[IGST]:[SGST]])</f>
        <v>6638.3099999999995</v>
      </c>
      <c r="S71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15" s="32" t="str">
        <f>IFERROR(VLOOKUP(MAIN_TABLE[[#This Row],[GST Number]],Backend!L:M,2,),"")</f>
        <v>NIRMAN CONSULTANTS PVT LTD</v>
      </c>
    </row>
    <row r="716" spans="1:20" x14ac:dyDescent="0.3">
      <c r="A716" s="18" t="s">
        <v>8</v>
      </c>
      <c r="B716" s="1" t="s">
        <v>107</v>
      </c>
      <c r="C716" s="2">
        <v>1008</v>
      </c>
      <c r="D716" s="3">
        <v>43863</v>
      </c>
      <c r="E716" s="4" t="s">
        <v>10</v>
      </c>
      <c r="F716" s="1">
        <v>292</v>
      </c>
      <c r="G716" s="5">
        <v>14.600000000000001</v>
      </c>
      <c r="H716" s="29">
        <f>VLOOKUP(MAIN_TABLE[[#This Row],[Product Code]],Prod_Master[[#All],[Product Code]:[PRICE]],4,)</f>
        <v>0.12</v>
      </c>
      <c r="I716" s="30">
        <f>VLOOKUP(MAIN_TABLE[[#This Row],[Product Code]],Prod_Master[[#All],[Product Code]:[PRICE]],5,)</f>
        <v>90</v>
      </c>
      <c r="J716" s="30">
        <f t="shared" ref="J716:J779" si="13">(F716*I716)</f>
        <v>26280</v>
      </c>
      <c r="K716" s="30">
        <f>MAIN_TABLE[[#This Row],[Sales (Before Tax)]]-MAIN_TABLE[[#This Row],[Discount]]</f>
        <v>26265.4</v>
      </c>
      <c r="L716" s="31">
        <f>VLOOKUP(MAIN_TABLE[[#This Row],[Product Code]],Prod_Master[[#All],[Product Code]:[PRICE]],3,)</f>
        <v>4975</v>
      </c>
      <c r="M716" s="32" t="str">
        <f>VLOOKUP(MAIN_TABLE[[#This Row],[Product Code]],Prod_Master[[#All],[Product Code]:[PRICE]],2,)</f>
        <v>Soap</v>
      </c>
      <c r="N716" s="32" t="str">
        <f>IF(ISBLANK(MAIN_TABLE[[#This Row],[GST Number]]),"No GST Number Available",VLOOKUP(LEFT(MAIN_TABLE[[#This Row],[GST Number]],2)*1,Table1[],2,))</f>
        <v>GUJARAT</v>
      </c>
      <c r="O716" s="32">
        <f>IF(MAIN_TABLE[[#This Row],[Supplier State]]=MAIN_TABLE[[#This Row],[Destination State Name]],0,MAIN_TABLE[[#This Row],[Taxable Value]]*MAIN_TABLE[[#This Row],[GST Rate]])</f>
        <v>3151.848</v>
      </c>
      <c r="P716" s="32">
        <f>IF(MAIN_TABLE[[#This Row],[Supplier State]]&lt;&gt;MAIN_TABLE[[#This Row],[Destination State Name]],0,(MAIN_TABLE[[#This Row],[Taxable Value]]*MAIN_TABLE[[#This Row],[GST Rate]])/2)</f>
        <v>0</v>
      </c>
      <c r="Q716" s="32">
        <f>IF(MAIN_TABLE[[#This Row],[Supplier State]]&lt;&gt;MAIN_TABLE[[#This Row],[Destination State Name]],0,(MAIN_TABLE[[#This Row],[Taxable Value]]*MAIN_TABLE[[#This Row],[GST Rate]])/2)</f>
        <v>0</v>
      </c>
      <c r="R716" s="33">
        <f>SUM(MAIN_TABLE[[#This Row],[IGST]:[SGST]])</f>
        <v>3151.848</v>
      </c>
      <c r="S71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16" s="32" t="str">
        <f>IFERROR(VLOOKUP(MAIN_TABLE[[#This Row],[GST Number]],Backend!L:M,2,),"")</f>
        <v>TULSI ART</v>
      </c>
    </row>
    <row r="717" spans="1:20" x14ac:dyDescent="0.3">
      <c r="A717" s="18" t="s">
        <v>8</v>
      </c>
      <c r="B717" s="1" t="s">
        <v>108</v>
      </c>
      <c r="C717" s="2">
        <v>1210</v>
      </c>
      <c r="D717" s="3">
        <v>43863</v>
      </c>
      <c r="E717" s="4" t="s">
        <v>10</v>
      </c>
      <c r="F717" s="1">
        <v>974</v>
      </c>
      <c r="G717" s="5">
        <v>48.7</v>
      </c>
      <c r="H717" s="29">
        <f>VLOOKUP(MAIN_TABLE[[#This Row],[Product Code]],Prod_Master[[#All],[Product Code]:[PRICE]],4,)</f>
        <v>0.12</v>
      </c>
      <c r="I717" s="30">
        <f>VLOOKUP(MAIN_TABLE[[#This Row],[Product Code]],Prod_Master[[#All],[Product Code]:[PRICE]],5,)</f>
        <v>120</v>
      </c>
      <c r="J717" s="30">
        <f t="shared" si="13"/>
        <v>116880</v>
      </c>
      <c r="K717" s="30">
        <f>MAIN_TABLE[[#This Row],[Sales (Before Tax)]]-MAIN_TABLE[[#This Row],[Discount]]</f>
        <v>116831.3</v>
      </c>
      <c r="L717" s="31">
        <f>VLOOKUP(MAIN_TABLE[[#This Row],[Product Code]],Prod_Master[[#All],[Product Code]:[PRICE]],3,)</f>
        <v>5524</v>
      </c>
      <c r="M717" s="32" t="str">
        <f>VLOOKUP(MAIN_TABLE[[#This Row],[Product Code]],Prod_Master[[#All],[Product Code]:[PRICE]],2,)</f>
        <v>Juice</v>
      </c>
      <c r="N717" s="32" t="str">
        <f>IF(ISBLANK(MAIN_TABLE[[#This Row],[GST Number]]),"No GST Number Available",VLOOKUP(LEFT(MAIN_TABLE[[#This Row],[GST Number]],2)*1,Table1[],2,))</f>
        <v>ARUNACHAL PRADESH</v>
      </c>
      <c r="O717" s="32">
        <f>IF(MAIN_TABLE[[#This Row],[Supplier State]]=MAIN_TABLE[[#This Row],[Destination State Name]],0,MAIN_TABLE[[#This Row],[Taxable Value]]*MAIN_TABLE[[#This Row],[GST Rate]])</f>
        <v>14019.755999999999</v>
      </c>
      <c r="P717" s="32">
        <f>IF(MAIN_TABLE[[#This Row],[Supplier State]]&lt;&gt;MAIN_TABLE[[#This Row],[Destination State Name]],0,(MAIN_TABLE[[#This Row],[Taxable Value]]*MAIN_TABLE[[#This Row],[GST Rate]])/2)</f>
        <v>0</v>
      </c>
      <c r="Q717" s="32">
        <f>IF(MAIN_TABLE[[#This Row],[Supplier State]]&lt;&gt;MAIN_TABLE[[#This Row],[Destination State Name]],0,(MAIN_TABLE[[#This Row],[Taxable Value]]*MAIN_TABLE[[#This Row],[GST Rate]])/2)</f>
        <v>0</v>
      </c>
      <c r="R717" s="33">
        <f>SUM(MAIN_TABLE[[#This Row],[IGST]:[SGST]])</f>
        <v>14019.755999999999</v>
      </c>
      <c r="S71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17" s="32" t="str">
        <f>IFERROR(VLOOKUP(MAIN_TABLE[[#This Row],[GST Number]],Backend!L:M,2,),"")</f>
        <v>Consulting Rooms Private Limited</v>
      </c>
    </row>
    <row r="718" spans="1:20" x14ac:dyDescent="0.3">
      <c r="A718" s="18" t="s">
        <v>8</v>
      </c>
      <c r="B718" s="1" t="s">
        <v>109</v>
      </c>
      <c r="C718" s="2">
        <v>1001</v>
      </c>
      <c r="D718" s="3">
        <v>43988</v>
      </c>
      <c r="E718" s="4" t="s">
        <v>10</v>
      </c>
      <c r="F718" s="1">
        <v>2518</v>
      </c>
      <c r="G718" s="5">
        <v>125.9</v>
      </c>
      <c r="H718" s="29">
        <f>VLOOKUP(MAIN_TABLE[[#This Row],[Product Code]],Prod_Master[[#All],[Product Code]:[PRICE]],4,)</f>
        <v>0.12</v>
      </c>
      <c r="I718" s="30">
        <f>VLOOKUP(MAIN_TABLE[[#This Row],[Product Code]],Prod_Master[[#All],[Product Code]:[PRICE]],5,)</f>
        <v>45</v>
      </c>
      <c r="J718" s="30">
        <f t="shared" si="13"/>
        <v>113310</v>
      </c>
      <c r="K718" s="30">
        <f>MAIN_TABLE[[#This Row],[Sales (Before Tax)]]-MAIN_TABLE[[#This Row],[Discount]]</f>
        <v>113184.1</v>
      </c>
      <c r="L718" s="31">
        <f>VLOOKUP(MAIN_TABLE[[#This Row],[Product Code]],Prod_Master[[#All],[Product Code]:[PRICE]],3,)</f>
        <v>5542</v>
      </c>
      <c r="M718" s="32" t="str">
        <f>VLOOKUP(MAIN_TABLE[[#This Row],[Product Code]],Prod_Master[[#All],[Product Code]:[PRICE]],2,)</f>
        <v>Oil</v>
      </c>
      <c r="N718" s="32" t="str">
        <f>IF(ISBLANK(MAIN_TABLE[[#This Row],[GST Number]]),"No GST Number Available",VLOOKUP(LEFT(MAIN_TABLE[[#This Row],[GST Number]],2)*1,Table1[],2,))</f>
        <v>ARUNACHAL PRADESH</v>
      </c>
      <c r="O718" s="32">
        <f>IF(MAIN_TABLE[[#This Row],[Supplier State]]=MAIN_TABLE[[#This Row],[Destination State Name]],0,MAIN_TABLE[[#This Row],[Taxable Value]]*MAIN_TABLE[[#This Row],[GST Rate]])</f>
        <v>13582.092000000001</v>
      </c>
      <c r="P718" s="32">
        <f>IF(MAIN_TABLE[[#This Row],[Supplier State]]&lt;&gt;MAIN_TABLE[[#This Row],[Destination State Name]],0,(MAIN_TABLE[[#This Row],[Taxable Value]]*MAIN_TABLE[[#This Row],[GST Rate]])/2)</f>
        <v>0</v>
      </c>
      <c r="Q718" s="32">
        <f>IF(MAIN_TABLE[[#This Row],[Supplier State]]&lt;&gt;MAIN_TABLE[[#This Row],[Destination State Name]],0,(MAIN_TABLE[[#This Row],[Taxable Value]]*MAIN_TABLE[[#This Row],[GST Rate]])/2)</f>
        <v>0</v>
      </c>
      <c r="R718" s="33">
        <f>SUM(MAIN_TABLE[[#This Row],[IGST]:[SGST]])</f>
        <v>13582.092000000001</v>
      </c>
      <c r="S71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18" s="32" t="str">
        <f>IFERROR(VLOOKUP(MAIN_TABLE[[#This Row],[GST Number]],Backend!L:M,2,),"")</f>
        <v>Darshita Aashiyana Private Limited</v>
      </c>
    </row>
    <row r="719" spans="1:20" x14ac:dyDescent="0.3">
      <c r="A719" s="18" t="s">
        <v>8</v>
      </c>
      <c r="B719" s="1" t="s">
        <v>110</v>
      </c>
      <c r="C719" s="2">
        <v>1001</v>
      </c>
      <c r="D719" s="3">
        <v>43988</v>
      </c>
      <c r="E719" s="4" t="s">
        <v>10</v>
      </c>
      <c r="F719" s="1">
        <v>1006</v>
      </c>
      <c r="G719" s="5">
        <v>50.300000000000004</v>
      </c>
      <c r="H719" s="29">
        <f>VLOOKUP(MAIN_TABLE[[#This Row],[Product Code]],Prod_Master[[#All],[Product Code]:[PRICE]],4,)</f>
        <v>0.12</v>
      </c>
      <c r="I719" s="30">
        <f>VLOOKUP(MAIN_TABLE[[#This Row],[Product Code]],Prod_Master[[#All],[Product Code]:[PRICE]],5,)</f>
        <v>45</v>
      </c>
      <c r="J719" s="30">
        <f t="shared" si="13"/>
        <v>45270</v>
      </c>
      <c r="K719" s="30">
        <f>MAIN_TABLE[[#This Row],[Sales (Before Tax)]]-MAIN_TABLE[[#This Row],[Discount]]</f>
        <v>45219.7</v>
      </c>
      <c r="L719" s="31">
        <f>VLOOKUP(MAIN_TABLE[[#This Row],[Product Code]],Prod_Master[[#All],[Product Code]:[PRICE]],3,)</f>
        <v>5542</v>
      </c>
      <c r="M719" s="32" t="str">
        <f>VLOOKUP(MAIN_TABLE[[#This Row],[Product Code]],Prod_Master[[#All],[Product Code]:[PRICE]],2,)</f>
        <v>Oil</v>
      </c>
      <c r="N719" s="32" t="str">
        <f>IF(ISBLANK(MAIN_TABLE[[#This Row],[GST Number]]),"No GST Number Available",VLOOKUP(LEFT(MAIN_TABLE[[#This Row],[GST Number]],2)*1,Table1[],2,))</f>
        <v>WEST BENGAL</v>
      </c>
      <c r="O719" s="32">
        <f>IF(MAIN_TABLE[[#This Row],[Supplier State]]=MAIN_TABLE[[#This Row],[Destination State Name]],0,MAIN_TABLE[[#This Row],[Taxable Value]]*MAIN_TABLE[[#This Row],[GST Rate]])</f>
        <v>5426.3639999999996</v>
      </c>
      <c r="P719" s="32">
        <f>IF(MAIN_TABLE[[#This Row],[Supplier State]]&lt;&gt;MAIN_TABLE[[#This Row],[Destination State Name]],0,(MAIN_TABLE[[#This Row],[Taxable Value]]*MAIN_TABLE[[#This Row],[GST Rate]])/2)</f>
        <v>0</v>
      </c>
      <c r="Q719" s="32">
        <f>IF(MAIN_TABLE[[#This Row],[Supplier State]]&lt;&gt;MAIN_TABLE[[#This Row],[Destination State Name]],0,(MAIN_TABLE[[#This Row],[Taxable Value]]*MAIN_TABLE[[#This Row],[GST Rate]])/2)</f>
        <v>0</v>
      </c>
      <c r="R719" s="33">
        <f>SUM(MAIN_TABLE[[#This Row],[IGST]:[SGST]])</f>
        <v>5426.3639999999996</v>
      </c>
      <c r="S71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19" s="32" t="str">
        <f>IFERROR(VLOOKUP(MAIN_TABLE[[#This Row],[GST Number]],Backend!L:M,2,),"")</f>
        <v>GAL AVIATION SOLUTIONS PVT LTD</v>
      </c>
    </row>
    <row r="720" spans="1:20" x14ac:dyDescent="0.3">
      <c r="A720" s="18" t="s">
        <v>8</v>
      </c>
      <c r="B720" s="1" t="s">
        <v>111</v>
      </c>
      <c r="C720" s="2">
        <v>1004</v>
      </c>
      <c r="D720" s="3">
        <v>44019</v>
      </c>
      <c r="E720" s="4" t="s">
        <v>10</v>
      </c>
      <c r="F720" s="1">
        <v>367</v>
      </c>
      <c r="G720" s="5">
        <v>18.350000000000001</v>
      </c>
      <c r="H720" s="29">
        <f>VLOOKUP(MAIN_TABLE[[#This Row],[Product Code]],Prod_Master[[#All],[Product Code]:[PRICE]],4,)</f>
        <v>0.28000000000000003</v>
      </c>
      <c r="I720" s="30">
        <f>VLOOKUP(MAIN_TABLE[[#This Row],[Product Code]],Prod_Master[[#All],[Product Code]:[PRICE]],5,)</f>
        <v>80</v>
      </c>
      <c r="J720" s="30">
        <f t="shared" si="13"/>
        <v>29360</v>
      </c>
      <c r="K720" s="30">
        <f>MAIN_TABLE[[#This Row],[Sales (Before Tax)]]-MAIN_TABLE[[#This Row],[Discount]]</f>
        <v>29341.65</v>
      </c>
      <c r="L720" s="31">
        <f>VLOOKUP(MAIN_TABLE[[#This Row],[Product Code]],Prod_Master[[#All],[Product Code]:[PRICE]],3,)</f>
        <v>8462</v>
      </c>
      <c r="M720" s="32" t="str">
        <f>VLOOKUP(MAIN_TABLE[[#This Row],[Product Code]],Prod_Master[[#All],[Product Code]:[PRICE]],2,)</f>
        <v>Beverage</v>
      </c>
      <c r="N720" s="32" t="str">
        <f>IF(ISBLANK(MAIN_TABLE[[#This Row],[GST Number]]),"No GST Number Available",VLOOKUP(LEFT(MAIN_TABLE[[#This Row],[GST Number]],2)*1,Table1[],2,))</f>
        <v>ANDHRA PRADESH(BEFORE DIVISION)</v>
      </c>
      <c r="O720" s="32">
        <f>IF(MAIN_TABLE[[#This Row],[Supplier State]]=MAIN_TABLE[[#This Row],[Destination State Name]],0,MAIN_TABLE[[#This Row],[Taxable Value]]*MAIN_TABLE[[#This Row],[GST Rate]])</f>
        <v>8215.6620000000021</v>
      </c>
      <c r="P720" s="32">
        <f>IF(MAIN_TABLE[[#This Row],[Supplier State]]&lt;&gt;MAIN_TABLE[[#This Row],[Destination State Name]],0,(MAIN_TABLE[[#This Row],[Taxable Value]]*MAIN_TABLE[[#This Row],[GST Rate]])/2)</f>
        <v>0</v>
      </c>
      <c r="Q720" s="32">
        <f>IF(MAIN_TABLE[[#This Row],[Supplier State]]&lt;&gt;MAIN_TABLE[[#This Row],[Destination State Name]],0,(MAIN_TABLE[[#This Row],[Taxable Value]]*MAIN_TABLE[[#This Row],[GST Rate]])/2)</f>
        <v>0</v>
      </c>
      <c r="R720" s="33">
        <f>SUM(MAIN_TABLE[[#This Row],[IGST]:[SGST]])</f>
        <v>8215.6620000000021</v>
      </c>
      <c r="S72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20" s="32" t="str">
        <f>IFERROR(VLOOKUP(MAIN_TABLE[[#This Row],[GST Number]],Backend!L:M,2,),"")</f>
        <v>M/S DEEP CONTRACTORS</v>
      </c>
    </row>
    <row r="721" spans="1:20" x14ac:dyDescent="0.3">
      <c r="A721" s="18" t="s">
        <v>8</v>
      </c>
      <c r="B721" s="1" t="s">
        <v>112</v>
      </c>
      <c r="C721" s="2">
        <v>1310</v>
      </c>
      <c r="D721" s="3">
        <v>44051</v>
      </c>
      <c r="E721" s="4" t="s">
        <v>10</v>
      </c>
      <c r="F721" s="1">
        <v>883</v>
      </c>
      <c r="G721" s="5">
        <v>44.150000000000006</v>
      </c>
      <c r="H721" s="29">
        <f>VLOOKUP(MAIN_TABLE[[#This Row],[Product Code]],Prod_Master[[#All],[Product Code]:[PRICE]],4,)</f>
        <v>0.12</v>
      </c>
      <c r="I721" s="30">
        <f>VLOOKUP(MAIN_TABLE[[#This Row],[Product Code]],Prod_Master[[#All],[Product Code]:[PRICE]],5,)</f>
        <v>140</v>
      </c>
      <c r="J721" s="30">
        <f t="shared" si="13"/>
        <v>123620</v>
      </c>
      <c r="K721" s="30">
        <f>MAIN_TABLE[[#This Row],[Sales (Before Tax)]]-MAIN_TABLE[[#This Row],[Discount]]</f>
        <v>123575.85</v>
      </c>
      <c r="L721" s="31">
        <f>VLOOKUP(MAIN_TABLE[[#This Row],[Product Code]],Prod_Master[[#All],[Product Code]:[PRICE]],3,)</f>
        <v>5632</v>
      </c>
      <c r="M721" s="32" t="str">
        <f>VLOOKUP(MAIN_TABLE[[#This Row],[Product Code]],Prod_Master[[#All],[Product Code]:[PRICE]],2,)</f>
        <v>Shampoo</v>
      </c>
      <c r="N721" s="32" t="str">
        <f>IF(ISBLANK(MAIN_TABLE[[#This Row],[GST Number]]),"No GST Number Available",VLOOKUP(LEFT(MAIN_TABLE[[#This Row],[GST Number]],2)*1,Table1[],2,))</f>
        <v>MEGHLAYA</v>
      </c>
      <c r="O721" s="32">
        <f>IF(MAIN_TABLE[[#This Row],[Supplier State]]=MAIN_TABLE[[#This Row],[Destination State Name]],0,MAIN_TABLE[[#This Row],[Taxable Value]]*MAIN_TABLE[[#This Row],[GST Rate]])</f>
        <v>14829.102000000001</v>
      </c>
      <c r="P721" s="32">
        <f>IF(MAIN_TABLE[[#This Row],[Supplier State]]&lt;&gt;MAIN_TABLE[[#This Row],[Destination State Name]],0,(MAIN_TABLE[[#This Row],[Taxable Value]]*MAIN_TABLE[[#This Row],[GST Rate]])/2)</f>
        <v>0</v>
      </c>
      <c r="Q721" s="32">
        <f>IF(MAIN_TABLE[[#This Row],[Supplier State]]&lt;&gt;MAIN_TABLE[[#This Row],[Destination State Name]],0,(MAIN_TABLE[[#This Row],[Taxable Value]]*MAIN_TABLE[[#This Row],[GST Rate]])/2)</f>
        <v>0</v>
      </c>
      <c r="R721" s="33">
        <f>SUM(MAIN_TABLE[[#This Row],[IGST]:[SGST]])</f>
        <v>14829.102000000001</v>
      </c>
      <c r="S72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21" s="32" t="str">
        <f>IFERROR(VLOOKUP(MAIN_TABLE[[#This Row],[GST Number]],Backend!L:M,2,),"")</f>
        <v>ML INFOMAP PVT LTD</v>
      </c>
    </row>
    <row r="722" spans="1:20" x14ac:dyDescent="0.3">
      <c r="A722" s="18" t="s">
        <v>8</v>
      </c>
      <c r="B722" s="1" t="s">
        <v>113</v>
      </c>
      <c r="C722" s="2">
        <v>1310</v>
      </c>
      <c r="D722" s="3">
        <v>44083</v>
      </c>
      <c r="E722" s="4" t="s">
        <v>10</v>
      </c>
      <c r="F722" s="1">
        <v>549</v>
      </c>
      <c r="G722" s="5">
        <v>27.450000000000003</v>
      </c>
      <c r="H722" s="29">
        <f>VLOOKUP(MAIN_TABLE[[#This Row],[Product Code]],Prod_Master[[#All],[Product Code]:[PRICE]],4,)</f>
        <v>0.12</v>
      </c>
      <c r="I722" s="30">
        <f>VLOOKUP(MAIN_TABLE[[#This Row],[Product Code]],Prod_Master[[#All],[Product Code]:[PRICE]],5,)</f>
        <v>140</v>
      </c>
      <c r="J722" s="30">
        <f t="shared" si="13"/>
        <v>76860</v>
      </c>
      <c r="K722" s="30">
        <f>MAIN_TABLE[[#This Row],[Sales (Before Tax)]]-MAIN_TABLE[[#This Row],[Discount]]</f>
        <v>76832.55</v>
      </c>
      <c r="L722" s="31">
        <f>VLOOKUP(MAIN_TABLE[[#This Row],[Product Code]],Prod_Master[[#All],[Product Code]:[PRICE]],3,)</f>
        <v>5632</v>
      </c>
      <c r="M722" s="32" t="str">
        <f>VLOOKUP(MAIN_TABLE[[#This Row],[Product Code]],Prod_Master[[#All],[Product Code]:[PRICE]],2,)</f>
        <v>Shampoo</v>
      </c>
      <c r="N722" s="32" t="str">
        <f>IF(ISBLANK(MAIN_TABLE[[#This Row],[GST Number]]),"No GST Number Available",VLOOKUP(LEFT(MAIN_TABLE[[#This Row],[GST Number]],2)*1,Table1[],2,))</f>
        <v>ARUNACHAL PRADESH</v>
      </c>
      <c r="O722" s="32">
        <f>IF(MAIN_TABLE[[#This Row],[Supplier State]]=MAIN_TABLE[[#This Row],[Destination State Name]],0,MAIN_TABLE[[#This Row],[Taxable Value]]*MAIN_TABLE[[#This Row],[GST Rate]])</f>
        <v>9219.9060000000009</v>
      </c>
      <c r="P722" s="32">
        <f>IF(MAIN_TABLE[[#This Row],[Supplier State]]&lt;&gt;MAIN_TABLE[[#This Row],[Destination State Name]],0,(MAIN_TABLE[[#This Row],[Taxable Value]]*MAIN_TABLE[[#This Row],[GST Rate]])/2)</f>
        <v>0</v>
      </c>
      <c r="Q722" s="32">
        <f>IF(MAIN_TABLE[[#This Row],[Supplier State]]&lt;&gt;MAIN_TABLE[[#This Row],[Destination State Name]],0,(MAIN_TABLE[[#This Row],[Taxable Value]]*MAIN_TABLE[[#This Row],[GST Rate]])/2)</f>
        <v>0</v>
      </c>
      <c r="R722" s="33">
        <f>SUM(MAIN_TABLE[[#This Row],[IGST]:[SGST]])</f>
        <v>9219.9060000000009</v>
      </c>
      <c r="S72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22" s="32" t="str">
        <f>IFERROR(VLOOKUP(MAIN_TABLE[[#This Row],[GST Number]],Backend!L:M,2,),"")</f>
        <v>M/S HINDUSTAN FABRICATOR &amp; CONTRACTORS</v>
      </c>
    </row>
    <row r="723" spans="1:20" x14ac:dyDescent="0.3">
      <c r="A723" s="18" t="s">
        <v>8</v>
      </c>
      <c r="B723" s="1" t="s">
        <v>114</v>
      </c>
      <c r="C723" s="2">
        <v>1001</v>
      </c>
      <c r="D723" s="3">
        <v>44083</v>
      </c>
      <c r="E723" s="4" t="s">
        <v>10</v>
      </c>
      <c r="F723" s="1">
        <v>788</v>
      </c>
      <c r="G723" s="5">
        <v>39.400000000000006</v>
      </c>
      <c r="H723" s="29">
        <f>VLOOKUP(MAIN_TABLE[[#This Row],[Product Code]],Prod_Master[[#All],[Product Code]:[PRICE]],4,)</f>
        <v>0.12</v>
      </c>
      <c r="I723" s="30">
        <f>VLOOKUP(MAIN_TABLE[[#This Row],[Product Code]],Prod_Master[[#All],[Product Code]:[PRICE]],5,)</f>
        <v>45</v>
      </c>
      <c r="J723" s="30">
        <f t="shared" si="13"/>
        <v>35460</v>
      </c>
      <c r="K723" s="30">
        <f>MAIN_TABLE[[#This Row],[Sales (Before Tax)]]-MAIN_TABLE[[#This Row],[Discount]]</f>
        <v>35420.6</v>
      </c>
      <c r="L723" s="31">
        <f>VLOOKUP(MAIN_TABLE[[#This Row],[Product Code]],Prod_Master[[#All],[Product Code]:[PRICE]],3,)</f>
        <v>5542</v>
      </c>
      <c r="M723" s="32" t="str">
        <f>VLOOKUP(MAIN_TABLE[[#This Row],[Product Code]],Prod_Master[[#All],[Product Code]:[PRICE]],2,)</f>
        <v>Oil</v>
      </c>
      <c r="N723" s="32" t="str">
        <f>IF(ISBLANK(MAIN_TABLE[[#This Row],[GST Number]]),"No GST Number Available",VLOOKUP(LEFT(MAIN_TABLE[[#This Row],[GST Number]],2)*1,Table1[],2,))</f>
        <v>CHATTISGARH</v>
      </c>
      <c r="O723" s="32">
        <f>IF(MAIN_TABLE[[#This Row],[Supplier State]]=MAIN_TABLE[[#This Row],[Destination State Name]],0,MAIN_TABLE[[#This Row],[Taxable Value]]*MAIN_TABLE[[#This Row],[GST Rate]])</f>
        <v>4250.4719999999998</v>
      </c>
      <c r="P723" s="32">
        <f>IF(MAIN_TABLE[[#This Row],[Supplier State]]&lt;&gt;MAIN_TABLE[[#This Row],[Destination State Name]],0,(MAIN_TABLE[[#This Row],[Taxable Value]]*MAIN_TABLE[[#This Row],[GST Rate]])/2)</f>
        <v>0</v>
      </c>
      <c r="Q723" s="32">
        <f>IF(MAIN_TABLE[[#This Row],[Supplier State]]&lt;&gt;MAIN_TABLE[[#This Row],[Destination State Name]],0,(MAIN_TABLE[[#This Row],[Taxable Value]]*MAIN_TABLE[[#This Row],[GST Rate]])/2)</f>
        <v>0</v>
      </c>
      <c r="R723" s="33">
        <f>SUM(MAIN_TABLE[[#This Row],[IGST]:[SGST]])</f>
        <v>4250.4719999999998</v>
      </c>
      <c r="S72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23" s="32" t="str">
        <f>IFERROR(VLOOKUP(MAIN_TABLE[[#This Row],[GST Number]],Backend!L:M,2,),"")</f>
        <v>A&amp;K AUTOMATION</v>
      </c>
    </row>
    <row r="724" spans="1:20" x14ac:dyDescent="0.3">
      <c r="A724" s="18" t="s">
        <v>8</v>
      </c>
      <c r="B724" s="1" t="s">
        <v>115</v>
      </c>
      <c r="C724" s="2">
        <v>1210</v>
      </c>
      <c r="D724" s="3">
        <v>44083</v>
      </c>
      <c r="E724" s="4" t="s">
        <v>10</v>
      </c>
      <c r="F724" s="1">
        <v>2472</v>
      </c>
      <c r="G724" s="5">
        <v>123.60000000000001</v>
      </c>
      <c r="H724" s="29">
        <f>VLOOKUP(MAIN_TABLE[[#This Row],[Product Code]],Prod_Master[[#All],[Product Code]:[PRICE]],4,)</f>
        <v>0.12</v>
      </c>
      <c r="I724" s="30">
        <f>VLOOKUP(MAIN_TABLE[[#This Row],[Product Code]],Prod_Master[[#All],[Product Code]:[PRICE]],5,)</f>
        <v>120</v>
      </c>
      <c r="J724" s="30">
        <f t="shared" si="13"/>
        <v>296640</v>
      </c>
      <c r="K724" s="30">
        <f>MAIN_TABLE[[#This Row],[Sales (Before Tax)]]-MAIN_TABLE[[#This Row],[Discount]]</f>
        <v>296516.40000000002</v>
      </c>
      <c r="L724" s="31">
        <f>VLOOKUP(MAIN_TABLE[[#This Row],[Product Code]],Prod_Master[[#All],[Product Code]:[PRICE]],3,)</f>
        <v>5524</v>
      </c>
      <c r="M724" s="32" t="str">
        <f>VLOOKUP(MAIN_TABLE[[#This Row],[Product Code]],Prod_Master[[#All],[Product Code]:[PRICE]],2,)</f>
        <v>Juice</v>
      </c>
      <c r="N724" s="32" t="str">
        <f>IF(ISBLANK(MAIN_TABLE[[#This Row],[GST Number]]),"No GST Number Available",VLOOKUP(LEFT(MAIN_TABLE[[#This Row],[GST Number]],2)*1,Table1[],2,))</f>
        <v>JHARKHAND</v>
      </c>
      <c r="O724" s="32">
        <f>IF(MAIN_TABLE[[#This Row],[Supplier State]]=MAIN_TABLE[[#This Row],[Destination State Name]],0,MAIN_TABLE[[#This Row],[Taxable Value]]*MAIN_TABLE[[#This Row],[GST Rate]])</f>
        <v>35581.968000000001</v>
      </c>
      <c r="P724" s="32">
        <f>IF(MAIN_TABLE[[#This Row],[Supplier State]]&lt;&gt;MAIN_TABLE[[#This Row],[Destination State Name]],0,(MAIN_TABLE[[#This Row],[Taxable Value]]*MAIN_TABLE[[#This Row],[GST Rate]])/2)</f>
        <v>0</v>
      </c>
      <c r="Q724" s="32">
        <f>IF(MAIN_TABLE[[#This Row],[Supplier State]]&lt;&gt;MAIN_TABLE[[#This Row],[Destination State Name]],0,(MAIN_TABLE[[#This Row],[Taxable Value]]*MAIN_TABLE[[#This Row],[GST Rate]])/2)</f>
        <v>0</v>
      </c>
      <c r="R724" s="33">
        <f>SUM(MAIN_TABLE[[#This Row],[IGST]:[SGST]])</f>
        <v>35581.968000000001</v>
      </c>
      <c r="S72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24" s="32" t="str">
        <f>IFERROR(VLOOKUP(MAIN_TABLE[[#This Row],[GST Number]],Backend!L:M,2,),"")</f>
        <v>CHITKARA TELE POINT</v>
      </c>
    </row>
    <row r="725" spans="1:20" x14ac:dyDescent="0.3">
      <c r="A725" s="18" t="s">
        <v>8</v>
      </c>
      <c r="B725" s="1" t="s">
        <v>116</v>
      </c>
      <c r="C725" s="2">
        <v>1310</v>
      </c>
      <c r="D725" s="3">
        <v>44114</v>
      </c>
      <c r="E725" s="4" t="s">
        <v>10</v>
      </c>
      <c r="F725" s="1">
        <v>1143</v>
      </c>
      <c r="G725" s="5">
        <v>57.150000000000006</v>
      </c>
      <c r="H725" s="29">
        <f>VLOOKUP(MAIN_TABLE[[#This Row],[Product Code]],Prod_Master[[#All],[Product Code]:[PRICE]],4,)</f>
        <v>0.12</v>
      </c>
      <c r="I725" s="30">
        <f>VLOOKUP(MAIN_TABLE[[#This Row],[Product Code]],Prod_Master[[#All],[Product Code]:[PRICE]],5,)</f>
        <v>140</v>
      </c>
      <c r="J725" s="30">
        <f t="shared" si="13"/>
        <v>160020</v>
      </c>
      <c r="K725" s="30">
        <f>MAIN_TABLE[[#This Row],[Sales (Before Tax)]]-MAIN_TABLE[[#This Row],[Discount]]</f>
        <v>159962.85</v>
      </c>
      <c r="L725" s="31">
        <f>VLOOKUP(MAIN_TABLE[[#This Row],[Product Code]],Prod_Master[[#All],[Product Code]:[PRICE]],3,)</f>
        <v>5632</v>
      </c>
      <c r="M725" s="32" t="str">
        <f>VLOOKUP(MAIN_TABLE[[#This Row],[Product Code]],Prod_Master[[#All],[Product Code]:[PRICE]],2,)</f>
        <v>Shampoo</v>
      </c>
      <c r="N725" s="32" t="str">
        <f>IF(ISBLANK(MAIN_TABLE[[#This Row],[GST Number]]),"No GST Number Available",VLOOKUP(LEFT(MAIN_TABLE[[#This Row],[GST Number]],2)*1,Table1[],2,))</f>
        <v>MIZORAM</v>
      </c>
      <c r="O725" s="32">
        <f>IF(MAIN_TABLE[[#This Row],[Supplier State]]=MAIN_TABLE[[#This Row],[Destination State Name]],0,MAIN_TABLE[[#This Row],[Taxable Value]]*MAIN_TABLE[[#This Row],[GST Rate]])</f>
        <v>19195.542000000001</v>
      </c>
      <c r="P725" s="32">
        <f>IF(MAIN_TABLE[[#This Row],[Supplier State]]&lt;&gt;MAIN_TABLE[[#This Row],[Destination State Name]],0,(MAIN_TABLE[[#This Row],[Taxable Value]]*MAIN_TABLE[[#This Row],[GST Rate]])/2)</f>
        <v>0</v>
      </c>
      <c r="Q725" s="32">
        <f>IF(MAIN_TABLE[[#This Row],[Supplier State]]&lt;&gt;MAIN_TABLE[[#This Row],[Destination State Name]],0,(MAIN_TABLE[[#This Row],[Taxable Value]]*MAIN_TABLE[[#This Row],[GST Rate]])/2)</f>
        <v>0</v>
      </c>
      <c r="R725" s="33">
        <f>SUM(MAIN_TABLE[[#This Row],[IGST]:[SGST]])</f>
        <v>19195.542000000001</v>
      </c>
      <c r="S72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25" s="32" t="str">
        <f>IFERROR(VLOOKUP(MAIN_TABLE[[#This Row],[GST Number]],Backend!L:M,2,),"")</f>
        <v>GUNJAN TEXTILES</v>
      </c>
    </row>
    <row r="726" spans="1:20" x14ac:dyDescent="0.3">
      <c r="A726" s="18" t="s">
        <v>8</v>
      </c>
      <c r="B726" s="1" t="s">
        <v>117</v>
      </c>
      <c r="C726" s="2">
        <v>1008</v>
      </c>
      <c r="D726" s="3">
        <v>44146</v>
      </c>
      <c r="E726" s="4" t="s">
        <v>10</v>
      </c>
      <c r="F726" s="1">
        <v>1725</v>
      </c>
      <c r="G726" s="5">
        <v>86.25</v>
      </c>
      <c r="H726" s="29">
        <f>VLOOKUP(MAIN_TABLE[[#This Row],[Product Code]],Prod_Master[[#All],[Product Code]:[PRICE]],4,)</f>
        <v>0.12</v>
      </c>
      <c r="I726" s="30">
        <f>VLOOKUP(MAIN_TABLE[[#This Row],[Product Code]],Prod_Master[[#All],[Product Code]:[PRICE]],5,)</f>
        <v>90</v>
      </c>
      <c r="J726" s="30">
        <f t="shared" si="13"/>
        <v>155250</v>
      </c>
      <c r="K726" s="30">
        <f>MAIN_TABLE[[#This Row],[Sales (Before Tax)]]-MAIN_TABLE[[#This Row],[Discount]]</f>
        <v>155163.75</v>
      </c>
      <c r="L726" s="31">
        <f>VLOOKUP(MAIN_TABLE[[#This Row],[Product Code]],Prod_Master[[#All],[Product Code]:[PRICE]],3,)</f>
        <v>4975</v>
      </c>
      <c r="M726" s="32" t="str">
        <f>VLOOKUP(MAIN_TABLE[[#This Row],[Product Code]],Prod_Master[[#All],[Product Code]:[PRICE]],2,)</f>
        <v>Soap</v>
      </c>
      <c r="N726" s="32" t="str">
        <f>IF(ISBLANK(MAIN_TABLE[[#This Row],[GST Number]]),"No GST Number Available",VLOOKUP(LEFT(MAIN_TABLE[[#This Row],[GST Number]],2)*1,Table1[],2,))</f>
        <v>JHARKHAND</v>
      </c>
      <c r="O726" s="32">
        <f>IF(MAIN_TABLE[[#This Row],[Supplier State]]=MAIN_TABLE[[#This Row],[Destination State Name]],0,MAIN_TABLE[[#This Row],[Taxable Value]]*MAIN_TABLE[[#This Row],[GST Rate]])</f>
        <v>18619.649999999998</v>
      </c>
      <c r="P726" s="32">
        <f>IF(MAIN_TABLE[[#This Row],[Supplier State]]&lt;&gt;MAIN_TABLE[[#This Row],[Destination State Name]],0,(MAIN_TABLE[[#This Row],[Taxable Value]]*MAIN_TABLE[[#This Row],[GST Rate]])/2)</f>
        <v>0</v>
      </c>
      <c r="Q726" s="32">
        <f>IF(MAIN_TABLE[[#This Row],[Supplier State]]&lt;&gt;MAIN_TABLE[[#This Row],[Destination State Name]],0,(MAIN_TABLE[[#This Row],[Taxable Value]]*MAIN_TABLE[[#This Row],[GST Rate]])/2)</f>
        <v>0</v>
      </c>
      <c r="R726" s="33">
        <f>SUM(MAIN_TABLE[[#This Row],[IGST]:[SGST]])</f>
        <v>18619.649999999998</v>
      </c>
      <c r="S72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26" s="32" t="str">
        <f>IFERROR(VLOOKUP(MAIN_TABLE[[#This Row],[GST Number]],Backend!L:M,2,),"")</f>
        <v>CONSULTING ROOMS PRIVATE LIMITED</v>
      </c>
    </row>
    <row r="727" spans="1:20" x14ac:dyDescent="0.3">
      <c r="A727" s="18" t="s">
        <v>8</v>
      </c>
      <c r="B727" s="1" t="s">
        <v>118</v>
      </c>
      <c r="C727" s="2">
        <v>1001</v>
      </c>
      <c r="D727" s="3">
        <v>44146</v>
      </c>
      <c r="E727" s="4" t="s">
        <v>10</v>
      </c>
      <c r="F727" s="1">
        <v>912</v>
      </c>
      <c r="G727" s="5">
        <v>45.6</v>
      </c>
      <c r="H727" s="29">
        <f>VLOOKUP(MAIN_TABLE[[#This Row],[Product Code]],Prod_Master[[#All],[Product Code]:[PRICE]],4,)</f>
        <v>0.12</v>
      </c>
      <c r="I727" s="30">
        <f>VLOOKUP(MAIN_TABLE[[#This Row],[Product Code]],Prod_Master[[#All],[Product Code]:[PRICE]],5,)</f>
        <v>45</v>
      </c>
      <c r="J727" s="30">
        <f t="shared" si="13"/>
        <v>41040</v>
      </c>
      <c r="K727" s="30">
        <f>MAIN_TABLE[[#This Row],[Sales (Before Tax)]]-MAIN_TABLE[[#This Row],[Discount]]</f>
        <v>40994.400000000001</v>
      </c>
      <c r="L727" s="31">
        <f>VLOOKUP(MAIN_TABLE[[#This Row],[Product Code]],Prod_Master[[#All],[Product Code]:[PRICE]],3,)</f>
        <v>5542</v>
      </c>
      <c r="M727" s="32" t="str">
        <f>VLOOKUP(MAIN_TABLE[[#This Row],[Product Code]],Prod_Master[[#All],[Product Code]:[PRICE]],2,)</f>
        <v>Oil</v>
      </c>
      <c r="N727" s="32" t="str">
        <f>IF(ISBLANK(MAIN_TABLE[[#This Row],[GST Number]]),"No GST Number Available",VLOOKUP(LEFT(MAIN_TABLE[[#This Row],[GST Number]],2)*1,Table1[],2,))</f>
        <v>ARUNACHAL PRADESH</v>
      </c>
      <c r="O727" s="32">
        <f>IF(MAIN_TABLE[[#This Row],[Supplier State]]=MAIN_TABLE[[#This Row],[Destination State Name]],0,MAIN_TABLE[[#This Row],[Taxable Value]]*MAIN_TABLE[[#This Row],[GST Rate]])</f>
        <v>4919.3280000000004</v>
      </c>
      <c r="P727" s="32">
        <f>IF(MAIN_TABLE[[#This Row],[Supplier State]]&lt;&gt;MAIN_TABLE[[#This Row],[Destination State Name]],0,(MAIN_TABLE[[#This Row],[Taxable Value]]*MAIN_TABLE[[#This Row],[GST Rate]])/2)</f>
        <v>0</v>
      </c>
      <c r="Q727" s="32">
        <f>IF(MAIN_TABLE[[#This Row],[Supplier State]]&lt;&gt;MAIN_TABLE[[#This Row],[Destination State Name]],0,(MAIN_TABLE[[#This Row],[Taxable Value]]*MAIN_TABLE[[#This Row],[GST Rate]])/2)</f>
        <v>0</v>
      </c>
      <c r="R727" s="33">
        <f>SUM(MAIN_TABLE[[#This Row],[IGST]:[SGST]])</f>
        <v>4919.3280000000004</v>
      </c>
      <c r="S72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27" s="32" t="str">
        <f>IFERROR(VLOOKUP(MAIN_TABLE[[#This Row],[GST Number]],Backend!L:M,2,),"")</f>
        <v>K. T. PROJECTS PRIVATE LIMITED</v>
      </c>
    </row>
    <row r="728" spans="1:20" x14ac:dyDescent="0.3">
      <c r="A728" s="18" t="s">
        <v>8</v>
      </c>
      <c r="B728" s="1" t="s">
        <v>119</v>
      </c>
      <c r="C728" s="2">
        <v>1210</v>
      </c>
      <c r="D728" s="3">
        <v>44177</v>
      </c>
      <c r="E728" s="4" t="s">
        <v>10</v>
      </c>
      <c r="F728" s="1">
        <v>2152</v>
      </c>
      <c r="G728" s="5">
        <v>107.60000000000001</v>
      </c>
      <c r="H728" s="29">
        <f>VLOOKUP(MAIN_TABLE[[#This Row],[Product Code]],Prod_Master[[#All],[Product Code]:[PRICE]],4,)</f>
        <v>0.12</v>
      </c>
      <c r="I728" s="30">
        <f>VLOOKUP(MAIN_TABLE[[#This Row],[Product Code]],Prod_Master[[#All],[Product Code]:[PRICE]],5,)</f>
        <v>120</v>
      </c>
      <c r="J728" s="30">
        <f t="shared" si="13"/>
        <v>258240</v>
      </c>
      <c r="K728" s="30">
        <f>MAIN_TABLE[[#This Row],[Sales (Before Tax)]]-MAIN_TABLE[[#This Row],[Discount]]</f>
        <v>258132.4</v>
      </c>
      <c r="L728" s="31">
        <f>VLOOKUP(MAIN_TABLE[[#This Row],[Product Code]],Prod_Master[[#All],[Product Code]:[PRICE]],3,)</f>
        <v>5524</v>
      </c>
      <c r="M728" s="32" t="str">
        <f>VLOOKUP(MAIN_TABLE[[#This Row],[Product Code]],Prod_Master[[#All],[Product Code]:[PRICE]],2,)</f>
        <v>Juice</v>
      </c>
      <c r="N728" s="32" t="str">
        <f>IF(ISBLANK(MAIN_TABLE[[#This Row],[GST Number]]),"No GST Number Available",VLOOKUP(LEFT(MAIN_TABLE[[#This Row],[GST Number]],2)*1,Table1[],2,))</f>
        <v>BIHAR</v>
      </c>
      <c r="O728" s="32">
        <f>IF(MAIN_TABLE[[#This Row],[Supplier State]]=MAIN_TABLE[[#This Row],[Destination State Name]],0,MAIN_TABLE[[#This Row],[Taxable Value]]*MAIN_TABLE[[#This Row],[GST Rate]])</f>
        <v>0</v>
      </c>
      <c r="P728" s="32">
        <f>IF(MAIN_TABLE[[#This Row],[Supplier State]]&lt;&gt;MAIN_TABLE[[#This Row],[Destination State Name]],0,(MAIN_TABLE[[#This Row],[Taxable Value]]*MAIN_TABLE[[#This Row],[GST Rate]])/2)</f>
        <v>15487.944</v>
      </c>
      <c r="Q728" s="32">
        <f>IF(MAIN_TABLE[[#This Row],[Supplier State]]&lt;&gt;MAIN_TABLE[[#This Row],[Destination State Name]],0,(MAIN_TABLE[[#This Row],[Taxable Value]]*MAIN_TABLE[[#This Row],[GST Rate]])/2)</f>
        <v>15487.944</v>
      </c>
      <c r="R728" s="33">
        <f>SUM(MAIN_TABLE[[#This Row],[IGST]:[SGST]])</f>
        <v>30975.887999999999</v>
      </c>
      <c r="S72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28" s="32" t="str">
        <f>IFERROR(VLOOKUP(MAIN_TABLE[[#This Row],[GST Number]],Backend!L:M,2,),"")</f>
        <v>M/s Aum Sai Industries</v>
      </c>
    </row>
    <row r="729" spans="1:20" x14ac:dyDescent="0.3">
      <c r="A729" s="18" t="s">
        <v>8</v>
      </c>
      <c r="B729" s="1"/>
      <c r="C729" s="2">
        <v>1004</v>
      </c>
      <c r="D729" s="3">
        <v>44177</v>
      </c>
      <c r="E729" s="4" t="s">
        <v>10</v>
      </c>
      <c r="F729" s="1">
        <v>1817</v>
      </c>
      <c r="G729" s="5">
        <v>90.850000000000009</v>
      </c>
      <c r="H729" s="29">
        <f>VLOOKUP(MAIN_TABLE[[#This Row],[Product Code]],Prod_Master[[#All],[Product Code]:[PRICE]],4,)</f>
        <v>0.28000000000000003</v>
      </c>
      <c r="I729" s="30">
        <f>VLOOKUP(MAIN_TABLE[[#This Row],[Product Code]],Prod_Master[[#All],[Product Code]:[PRICE]],5,)</f>
        <v>80</v>
      </c>
      <c r="J729" s="30">
        <f t="shared" si="13"/>
        <v>145360</v>
      </c>
      <c r="K729" s="30">
        <f>MAIN_TABLE[[#This Row],[Sales (Before Tax)]]-MAIN_TABLE[[#This Row],[Discount]]</f>
        <v>145269.15</v>
      </c>
      <c r="L729" s="31">
        <f>VLOOKUP(MAIN_TABLE[[#This Row],[Product Code]],Prod_Master[[#All],[Product Code]:[PRICE]],3,)</f>
        <v>8462</v>
      </c>
      <c r="M729" s="32" t="str">
        <f>VLOOKUP(MAIN_TABLE[[#This Row],[Product Code]],Prod_Master[[#All],[Product Code]:[PRICE]],2,)</f>
        <v>Beverage</v>
      </c>
      <c r="N729" s="32" t="str">
        <f>IF(ISBLANK(MAIN_TABLE[[#This Row],[GST Number]]),"No GST Number Available",VLOOKUP(LEFT(MAIN_TABLE[[#This Row],[GST Number]],2)*1,Table1[],2,))</f>
        <v>No GST Number Available</v>
      </c>
      <c r="O729" s="32">
        <f>IF(MAIN_TABLE[[#This Row],[Supplier State]]=MAIN_TABLE[[#This Row],[Destination State Name]],0,MAIN_TABLE[[#This Row],[Taxable Value]]*MAIN_TABLE[[#This Row],[GST Rate]])</f>
        <v>40675.362000000001</v>
      </c>
      <c r="P729" s="32">
        <f>IF(MAIN_TABLE[[#This Row],[Supplier State]]&lt;&gt;MAIN_TABLE[[#This Row],[Destination State Name]],0,(MAIN_TABLE[[#This Row],[Taxable Value]]*MAIN_TABLE[[#This Row],[GST Rate]])/2)</f>
        <v>0</v>
      </c>
      <c r="Q729" s="32">
        <f>IF(MAIN_TABLE[[#This Row],[Supplier State]]&lt;&gt;MAIN_TABLE[[#This Row],[Destination State Name]],0,(MAIN_TABLE[[#This Row],[Taxable Value]]*MAIN_TABLE[[#This Row],[GST Rate]])/2)</f>
        <v>0</v>
      </c>
      <c r="R729" s="33">
        <f>SUM(MAIN_TABLE[[#This Row],[IGST]:[SGST]])</f>
        <v>40675.362000000001</v>
      </c>
      <c r="S729" s="32" t="str">
        <f>IF(MAIN_TABLE[[#This Row],[Doc Type]]="Credit Note","Table 9A",IF(AND(MAIN_TABLE[[#This Row],[Doc Type]]="Invoice",MAIN_TABLE[[#This Row],[GST Number]]&lt;&gt;""),"Table 4A -B2B","Table 5A-B2C"))</f>
        <v>Table 5A-B2C</v>
      </c>
      <c r="T729" s="32" t="str">
        <f>IFERROR(VLOOKUP(MAIN_TABLE[[#This Row],[GST Number]],Backend!L:M,2,),"")</f>
        <v/>
      </c>
    </row>
    <row r="730" spans="1:20" x14ac:dyDescent="0.3">
      <c r="A730" s="18" t="s">
        <v>8</v>
      </c>
      <c r="B730" s="1" t="s">
        <v>120</v>
      </c>
      <c r="C730" s="2">
        <v>1004</v>
      </c>
      <c r="D730" s="3">
        <v>44177</v>
      </c>
      <c r="E730" s="4" t="s">
        <v>10</v>
      </c>
      <c r="F730" s="1">
        <v>1513</v>
      </c>
      <c r="G730" s="5">
        <v>75.650000000000006</v>
      </c>
      <c r="H730" s="29">
        <f>VLOOKUP(MAIN_TABLE[[#This Row],[Product Code]],Prod_Master[[#All],[Product Code]:[PRICE]],4,)</f>
        <v>0.28000000000000003</v>
      </c>
      <c r="I730" s="30">
        <f>VLOOKUP(MAIN_TABLE[[#This Row],[Product Code]],Prod_Master[[#All],[Product Code]:[PRICE]],5,)</f>
        <v>80</v>
      </c>
      <c r="J730" s="30">
        <f t="shared" si="13"/>
        <v>121040</v>
      </c>
      <c r="K730" s="30">
        <f>MAIN_TABLE[[#This Row],[Sales (Before Tax)]]-MAIN_TABLE[[#This Row],[Discount]]</f>
        <v>120964.35</v>
      </c>
      <c r="L730" s="31">
        <f>VLOOKUP(MAIN_TABLE[[#This Row],[Product Code]],Prod_Master[[#All],[Product Code]:[PRICE]],3,)</f>
        <v>8462</v>
      </c>
      <c r="M730" s="32" t="str">
        <f>VLOOKUP(MAIN_TABLE[[#This Row],[Product Code]],Prod_Master[[#All],[Product Code]:[PRICE]],2,)</f>
        <v>Beverage</v>
      </c>
      <c r="N730" s="32" t="str">
        <f>IF(ISBLANK(MAIN_TABLE[[#This Row],[GST Number]]),"No GST Number Available",VLOOKUP(LEFT(MAIN_TABLE[[#This Row],[GST Number]],2)*1,Table1[],2,))</f>
        <v>GUJARAT</v>
      </c>
      <c r="O730" s="32">
        <f>IF(MAIN_TABLE[[#This Row],[Supplier State]]=MAIN_TABLE[[#This Row],[Destination State Name]],0,MAIN_TABLE[[#This Row],[Taxable Value]]*MAIN_TABLE[[#This Row],[GST Rate]])</f>
        <v>33870.018000000004</v>
      </c>
      <c r="P730" s="32">
        <f>IF(MAIN_TABLE[[#This Row],[Supplier State]]&lt;&gt;MAIN_TABLE[[#This Row],[Destination State Name]],0,(MAIN_TABLE[[#This Row],[Taxable Value]]*MAIN_TABLE[[#This Row],[GST Rate]])/2)</f>
        <v>0</v>
      </c>
      <c r="Q730" s="32">
        <f>IF(MAIN_TABLE[[#This Row],[Supplier State]]&lt;&gt;MAIN_TABLE[[#This Row],[Destination State Name]],0,(MAIN_TABLE[[#This Row],[Taxable Value]]*MAIN_TABLE[[#This Row],[GST Rate]])/2)</f>
        <v>0</v>
      </c>
      <c r="R730" s="33">
        <f>SUM(MAIN_TABLE[[#This Row],[IGST]:[SGST]])</f>
        <v>33870.018000000004</v>
      </c>
      <c r="S73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30" s="32" t="str">
        <f>IFERROR(VLOOKUP(MAIN_TABLE[[#This Row],[GST Number]],Backend!L:M,2,),"")</f>
        <v>MINISTRY OF RAILWAYS</v>
      </c>
    </row>
    <row r="731" spans="1:20" x14ac:dyDescent="0.3">
      <c r="A731" s="18" t="s">
        <v>8</v>
      </c>
      <c r="B731" s="1" t="s">
        <v>121</v>
      </c>
      <c r="C731" s="2">
        <v>1008</v>
      </c>
      <c r="D731" s="3">
        <v>43831</v>
      </c>
      <c r="E731" s="4" t="s">
        <v>10</v>
      </c>
      <c r="F731" s="1">
        <v>1493</v>
      </c>
      <c r="G731" s="5">
        <v>74.650000000000006</v>
      </c>
      <c r="H731" s="29">
        <f>VLOOKUP(MAIN_TABLE[[#This Row],[Product Code]],Prod_Master[[#All],[Product Code]:[PRICE]],4,)</f>
        <v>0.12</v>
      </c>
      <c r="I731" s="30">
        <f>VLOOKUP(MAIN_TABLE[[#This Row],[Product Code]],Prod_Master[[#All],[Product Code]:[PRICE]],5,)</f>
        <v>90</v>
      </c>
      <c r="J731" s="30">
        <f t="shared" si="13"/>
        <v>134370</v>
      </c>
      <c r="K731" s="30">
        <f>MAIN_TABLE[[#This Row],[Sales (Before Tax)]]-MAIN_TABLE[[#This Row],[Discount]]</f>
        <v>134295.35</v>
      </c>
      <c r="L731" s="31">
        <f>VLOOKUP(MAIN_TABLE[[#This Row],[Product Code]],Prod_Master[[#All],[Product Code]:[PRICE]],3,)</f>
        <v>4975</v>
      </c>
      <c r="M731" s="32" t="str">
        <f>VLOOKUP(MAIN_TABLE[[#This Row],[Product Code]],Prod_Master[[#All],[Product Code]:[PRICE]],2,)</f>
        <v>Soap</v>
      </c>
      <c r="N731" s="32" t="str">
        <f>IF(ISBLANK(MAIN_TABLE[[#This Row],[GST Number]]),"No GST Number Available",VLOOKUP(LEFT(MAIN_TABLE[[#This Row],[GST Number]],2)*1,Table1[],2,))</f>
        <v>ASSAM</v>
      </c>
      <c r="O731" s="32">
        <f>IF(MAIN_TABLE[[#This Row],[Supplier State]]=MAIN_TABLE[[#This Row],[Destination State Name]],0,MAIN_TABLE[[#This Row],[Taxable Value]]*MAIN_TABLE[[#This Row],[GST Rate]])</f>
        <v>16115.442000000001</v>
      </c>
      <c r="P731" s="32">
        <f>IF(MAIN_TABLE[[#This Row],[Supplier State]]&lt;&gt;MAIN_TABLE[[#This Row],[Destination State Name]],0,(MAIN_TABLE[[#This Row],[Taxable Value]]*MAIN_TABLE[[#This Row],[GST Rate]])/2)</f>
        <v>0</v>
      </c>
      <c r="Q731" s="32">
        <f>IF(MAIN_TABLE[[#This Row],[Supplier State]]&lt;&gt;MAIN_TABLE[[#This Row],[Destination State Name]],0,(MAIN_TABLE[[#This Row],[Taxable Value]]*MAIN_TABLE[[#This Row],[GST Rate]])/2)</f>
        <v>0</v>
      </c>
      <c r="R731" s="33">
        <f>SUM(MAIN_TABLE[[#This Row],[IGST]:[SGST]])</f>
        <v>16115.442000000001</v>
      </c>
      <c r="S73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31" s="32" t="str">
        <f>IFERROR(VLOOKUP(MAIN_TABLE[[#This Row],[GST Number]],Backend!L:M,2,),"")</f>
        <v>Sandeep Instruments &amp; Chemicals</v>
      </c>
    </row>
    <row r="732" spans="1:20" x14ac:dyDescent="0.3">
      <c r="A732" s="18" t="s">
        <v>8</v>
      </c>
      <c r="B732" s="1" t="s">
        <v>122</v>
      </c>
      <c r="C732" s="2">
        <v>1310</v>
      </c>
      <c r="D732" s="3">
        <v>43863</v>
      </c>
      <c r="E732" s="4" t="s">
        <v>10</v>
      </c>
      <c r="F732" s="1">
        <v>1804</v>
      </c>
      <c r="G732" s="5">
        <v>90.2</v>
      </c>
      <c r="H732" s="29">
        <f>VLOOKUP(MAIN_TABLE[[#This Row],[Product Code]],Prod_Master[[#All],[Product Code]:[PRICE]],4,)</f>
        <v>0.12</v>
      </c>
      <c r="I732" s="30">
        <f>VLOOKUP(MAIN_TABLE[[#This Row],[Product Code]],Prod_Master[[#All],[Product Code]:[PRICE]],5,)</f>
        <v>140</v>
      </c>
      <c r="J732" s="30">
        <f t="shared" si="13"/>
        <v>252560</v>
      </c>
      <c r="K732" s="30">
        <f>MAIN_TABLE[[#This Row],[Sales (Before Tax)]]-MAIN_TABLE[[#This Row],[Discount]]</f>
        <v>252469.8</v>
      </c>
      <c r="L732" s="31">
        <f>VLOOKUP(MAIN_TABLE[[#This Row],[Product Code]],Prod_Master[[#All],[Product Code]:[PRICE]],3,)</f>
        <v>5632</v>
      </c>
      <c r="M732" s="32" t="str">
        <f>VLOOKUP(MAIN_TABLE[[#This Row],[Product Code]],Prod_Master[[#All],[Product Code]:[PRICE]],2,)</f>
        <v>Shampoo</v>
      </c>
      <c r="N732" s="32" t="str">
        <f>IF(ISBLANK(MAIN_TABLE[[#This Row],[GST Number]]),"No GST Number Available",VLOOKUP(LEFT(MAIN_TABLE[[#This Row],[GST Number]],2)*1,Table1[],2,))</f>
        <v>MAHARASHTRA</v>
      </c>
      <c r="O732" s="32">
        <f>IF(MAIN_TABLE[[#This Row],[Supplier State]]=MAIN_TABLE[[#This Row],[Destination State Name]],0,MAIN_TABLE[[#This Row],[Taxable Value]]*MAIN_TABLE[[#This Row],[GST Rate]])</f>
        <v>30296.375999999997</v>
      </c>
      <c r="P732" s="32">
        <f>IF(MAIN_TABLE[[#This Row],[Supplier State]]&lt;&gt;MAIN_TABLE[[#This Row],[Destination State Name]],0,(MAIN_TABLE[[#This Row],[Taxable Value]]*MAIN_TABLE[[#This Row],[GST Rate]])/2)</f>
        <v>0</v>
      </c>
      <c r="Q732" s="32">
        <f>IF(MAIN_TABLE[[#This Row],[Supplier State]]&lt;&gt;MAIN_TABLE[[#This Row],[Destination State Name]],0,(MAIN_TABLE[[#This Row],[Taxable Value]]*MAIN_TABLE[[#This Row],[GST Rate]])/2)</f>
        <v>0</v>
      </c>
      <c r="R732" s="33">
        <f>SUM(MAIN_TABLE[[#This Row],[IGST]:[SGST]])</f>
        <v>30296.375999999997</v>
      </c>
      <c r="S73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32" s="32" t="str">
        <f>IFERROR(VLOOKUP(MAIN_TABLE[[#This Row],[GST Number]],Backend!L:M,2,),"")</f>
        <v>M/s R.S.CONTRACTORS</v>
      </c>
    </row>
    <row r="733" spans="1:20" x14ac:dyDescent="0.3">
      <c r="A733" s="18" t="s">
        <v>8</v>
      </c>
      <c r="B733" s="1" t="s">
        <v>123</v>
      </c>
      <c r="C733" s="2">
        <v>1008</v>
      </c>
      <c r="D733" s="3">
        <v>43893</v>
      </c>
      <c r="E733" s="4" t="s">
        <v>10</v>
      </c>
      <c r="F733" s="1">
        <v>2161</v>
      </c>
      <c r="G733" s="5">
        <v>108.05000000000001</v>
      </c>
      <c r="H733" s="29">
        <f>VLOOKUP(MAIN_TABLE[[#This Row],[Product Code]],Prod_Master[[#All],[Product Code]:[PRICE]],4,)</f>
        <v>0.12</v>
      </c>
      <c r="I733" s="30">
        <f>VLOOKUP(MAIN_TABLE[[#This Row],[Product Code]],Prod_Master[[#All],[Product Code]:[PRICE]],5,)</f>
        <v>90</v>
      </c>
      <c r="J733" s="30">
        <f t="shared" si="13"/>
        <v>194490</v>
      </c>
      <c r="K733" s="30">
        <f>MAIN_TABLE[[#This Row],[Sales (Before Tax)]]-MAIN_TABLE[[#This Row],[Discount]]</f>
        <v>194381.95</v>
      </c>
      <c r="L733" s="31">
        <f>VLOOKUP(MAIN_TABLE[[#This Row],[Product Code]],Prod_Master[[#All],[Product Code]:[PRICE]],3,)</f>
        <v>4975</v>
      </c>
      <c r="M733" s="32" t="str">
        <f>VLOOKUP(MAIN_TABLE[[#This Row],[Product Code]],Prod_Master[[#All],[Product Code]:[PRICE]],2,)</f>
        <v>Soap</v>
      </c>
      <c r="N733" s="32" t="str">
        <f>IF(ISBLANK(MAIN_TABLE[[#This Row],[GST Number]]),"No GST Number Available",VLOOKUP(LEFT(MAIN_TABLE[[#This Row],[GST Number]],2)*1,Table1[],2,))</f>
        <v>TRIPURA</v>
      </c>
      <c r="O733" s="32">
        <f>IF(MAIN_TABLE[[#This Row],[Supplier State]]=MAIN_TABLE[[#This Row],[Destination State Name]],0,MAIN_TABLE[[#This Row],[Taxable Value]]*MAIN_TABLE[[#This Row],[GST Rate]])</f>
        <v>23325.833999999999</v>
      </c>
      <c r="P733" s="32">
        <f>IF(MAIN_TABLE[[#This Row],[Supplier State]]&lt;&gt;MAIN_TABLE[[#This Row],[Destination State Name]],0,(MAIN_TABLE[[#This Row],[Taxable Value]]*MAIN_TABLE[[#This Row],[GST Rate]])/2)</f>
        <v>0</v>
      </c>
      <c r="Q733" s="32">
        <f>IF(MAIN_TABLE[[#This Row],[Supplier State]]&lt;&gt;MAIN_TABLE[[#This Row],[Destination State Name]],0,(MAIN_TABLE[[#This Row],[Taxable Value]]*MAIN_TABLE[[#This Row],[GST Rate]])/2)</f>
        <v>0</v>
      </c>
      <c r="R733" s="33">
        <f>SUM(MAIN_TABLE[[#This Row],[IGST]:[SGST]])</f>
        <v>23325.833999999999</v>
      </c>
      <c r="S73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33" s="32" t="str">
        <f>IFERROR(VLOOKUP(MAIN_TABLE[[#This Row],[GST Number]],Backend!L:M,2,),"")</f>
        <v>Molex Systems</v>
      </c>
    </row>
    <row r="734" spans="1:20" x14ac:dyDescent="0.3">
      <c r="A734" s="18" t="s">
        <v>8</v>
      </c>
      <c r="B734" s="1" t="s">
        <v>124</v>
      </c>
      <c r="C734" s="2">
        <v>1310</v>
      </c>
      <c r="D734" s="3">
        <v>43988</v>
      </c>
      <c r="E734" s="4" t="s">
        <v>10</v>
      </c>
      <c r="F734" s="1">
        <v>1006</v>
      </c>
      <c r="G734" s="5">
        <v>50.300000000000004</v>
      </c>
      <c r="H734" s="29">
        <f>VLOOKUP(MAIN_TABLE[[#This Row],[Product Code]],Prod_Master[[#All],[Product Code]:[PRICE]],4,)</f>
        <v>0.12</v>
      </c>
      <c r="I734" s="30">
        <f>VLOOKUP(MAIN_TABLE[[#This Row],[Product Code]],Prod_Master[[#All],[Product Code]:[PRICE]],5,)</f>
        <v>140</v>
      </c>
      <c r="J734" s="30">
        <f t="shared" si="13"/>
        <v>140840</v>
      </c>
      <c r="K734" s="30">
        <f>MAIN_TABLE[[#This Row],[Sales (Before Tax)]]-MAIN_TABLE[[#This Row],[Discount]]</f>
        <v>140789.70000000001</v>
      </c>
      <c r="L734" s="31">
        <f>VLOOKUP(MAIN_TABLE[[#This Row],[Product Code]],Prod_Master[[#All],[Product Code]:[PRICE]],3,)</f>
        <v>5632</v>
      </c>
      <c r="M734" s="32" t="str">
        <f>VLOOKUP(MAIN_TABLE[[#This Row],[Product Code]],Prod_Master[[#All],[Product Code]:[PRICE]],2,)</f>
        <v>Shampoo</v>
      </c>
      <c r="N734" s="32" t="str">
        <f>IF(ISBLANK(MAIN_TABLE[[#This Row],[GST Number]]),"No GST Number Available",VLOOKUP(LEFT(MAIN_TABLE[[#This Row],[GST Number]],2)*1,Table1[],2,))</f>
        <v>MADHYA PRADESH</v>
      </c>
      <c r="O734" s="32">
        <f>IF(MAIN_TABLE[[#This Row],[Supplier State]]=MAIN_TABLE[[#This Row],[Destination State Name]],0,MAIN_TABLE[[#This Row],[Taxable Value]]*MAIN_TABLE[[#This Row],[GST Rate]])</f>
        <v>16894.763999999999</v>
      </c>
      <c r="P734" s="32">
        <f>IF(MAIN_TABLE[[#This Row],[Supplier State]]&lt;&gt;MAIN_TABLE[[#This Row],[Destination State Name]],0,(MAIN_TABLE[[#This Row],[Taxable Value]]*MAIN_TABLE[[#This Row],[GST Rate]])/2)</f>
        <v>0</v>
      </c>
      <c r="Q734" s="32">
        <f>IF(MAIN_TABLE[[#This Row],[Supplier State]]&lt;&gt;MAIN_TABLE[[#This Row],[Destination State Name]],0,(MAIN_TABLE[[#This Row],[Taxable Value]]*MAIN_TABLE[[#This Row],[GST Rate]])/2)</f>
        <v>0</v>
      </c>
      <c r="R734" s="33">
        <f>SUM(MAIN_TABLE[[#This Row],[IGST]:[SGST]])</f>
        <v>16894.763999999999</v>
      </c>
      <c r="S73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34" s="32" t="str">
        <f>IFERROR(VLOOKUP(MAIN_TABLE[[#This Row],[GST Number]],Backend!L:M,2,),"")</f>
        <v>BHIWADI CYLINDER PVT LTD.</v>
      </c>
    </row>
    <row r="735" spans="1:20" x14ac:dyDescent="0.3">
      <c r="A735" s="18" t="s">
        <v>8</v>
      </c>
      <c r="B735" s="1" t="s">
        <v>125</v>
      </c>
      <c r="C735" s="2">
        <v>1310</v>
      </c>
      <c r="D735" s="3">
        <v>43988</v>
      </c>
      <c r="E735" s="4" t="s">
        <v>10</v>
      </c>
      <c r="F735" s="1">
        <v>1545</v>
      </c>
      <c r="G735" s="5">
        <v>77.25</v>
      </c>
      <c r="H735" s="29">
        <f>VLOOKUP(MAIN_TABLE[[#This Row],[Product Code]],Prod_Master[[#All],[Product Code]:[PRICE]],4,)</f>
        <v>0.12</v>
      </c>
      <c r="I735" s="30">
        <f>VLOOKUP(MAIN_TABLE[[#This Row],[Product Code]],Prod_Master[[#All],[Product Code]:[PRICE]],5,)</f>
        <v>140</v>
      </c>
      <c r="J735" s="30">
        <f t="shared" si="13"/>
        <v>216300</v>
      </c>
      <c r="K735" s="30">
        <f>MAIN_TABLE[[#This Row],[Sales (Before Tax)]]-MAIN_TABLE[[#This Row],[Discount]]</f>
        <v>216222.75</v>
      </c>
      <c r="L735" s="31">
        <f>VLOOKUP(MAIN_TABLE[[#This Row],[Product Code]],Prod_Master[[#All],[Product Code]:[PRICE]],3,)</f>
        <v>5632</v>
      </c>
      <c r="M735" s="32" t="str">
        <f>VLOOKUP(MAIN_TABLE[[#This Row],[Product Code]],Prod_Master[[#All],[Product Code]:[PRICE]],2,)</f>
        <v>Shampoo</v>
      </c>
      <c r="N735" s="32" t="str">
        <f>IF(ISBLANK(MAIN_TABLE[[#This Row],[GST Number]]),"No GST Number Available",VLOOKUP(LEFT(MAIN_TABLE[[#This Row],[GST Number]],2)*1,Table1[],2,))</f>
        <v>CHATTISGARH</v>
      </c>
      <c r="O735" s="32">
        <f>IF(MAIN_TABLE[[#This Row],[Supplier State]]=MAIN_TABLE[[#This Row],[Destination State Name]],0,MAIN_TABLE[[#This Row],[Taxable Value]]*MAIN_TABLE[[#This Row],[GST Rate]])</f>
        <v>25946.73</v>
      </c>
      <c r="P735" s="32">
        <f>IF(MAIN_TABLE[[#This Row],[Supplier State]]&lt;&gt;MAIN_TABLE[[#This Row],[Destination State Name]],0,(MAIN_TABLE[[#This Row],[Taxable Value]]*MAIN_TABLE[[#This Row],[GST Rate]])/2)</f>
        <v>0</v>
      </c>
      <c r="Q735" s="32">
        <f>IF(MAIN_TABLE[[#This Row],[Supplier State]]&lt;&gt;MAIN_TABLE[[#This Row],[Destination State Name]],0,(MAIN_TABLE[[#This Row],[Taxable Value]]*MAIN_TABLE[[#This Row],[GST Rate]])/2)</f>
        <v>0</v>
      </c>
      <c r="R735" s="33">
        <f>SUM(MAIN_TABLE[[#This Row],[IGST]:[SGST]])</f>
        <v>25946.73</v>
      </c>
      <c r="S73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35" s="32" t="str">
        <f>IFERROR(VLOOKUP(MAIN_TABLE[[#This Row],[GST Number]],Backend!L:M,2,),"")</f>
        <v>KARMA STEEL CO.</v>
      </c>
    </row>
    <row r="736" spans="1:20" x14ac:dyDescent="0.3">
      <c r="A736" s="18" t="s">
        <v>8</v>
      </c>
      <c r="B736" s="1" t="s">
        <v>247</v>
      </c>
      <c r="C736" s="2">
        <v>1210</v>
      </c>
      <c r="D736" s="3">
        <v>44051</v>
      </c>
      <c r="E736" s="4" t="s">
        <v>10</v>
      </c>
      <c r="F736" s="1">
        <v>2821</v>
      </c>
      <c r="G736" s="5">
        <v>141.05000000000001</v>
      </c>
      <c r="H736" s="29">
        <f>VLOOKUP(MAIN_TABLE[[#This Row],[Product Code]],Prod_Master[[#All],[Product Code]:[PRICE]],4,)</f>
        <v>0.12</v>
      </c>
      <c r="I736" s="30">
        <f>VLOOKUP(MAIN_TABLE[[#This Row],[Product Code]],Prod_Master[[#All],[Product Code]:[PRICE]],5,)</f>
        <v>120</v>
      </c>
      <c r="J736" s="30">
        <f t="shared" si="13"/>
        <v>338520</v>
      </c>
      <c r="K736" s="30">
        <f>MAIN_TABLE[[#This Row],[Sales (Before Tax)]]-MAIN_TABLE[[#This Row],[Discount]]</f>
        <v>338378.95</v>
      </c>
      <c r="L736" s="31">
        <f>VLOOKUP(MAIN_TABLE[[#This Row],[Product Code]],Prod_Master[[#All],[Product Code]:[PRICE]],3,)</f>
        <v>5524</v>
      </c>
      <c r="M736" s="32" t="str">
        <f>VLOOKUP(MAIN_TABLE[[#This Row],[Product Code]],Prod_Master[[#All],[Product Code]:[PRICE]],2,)</f>
        <v>Juice</v>
      </c>
      <c r="N736" s="32" t="str">
        <f>IF(ISBLANK(MAIN_TABLE[[#This Row],[GST Number]]),"No GST Number Available",VLOOKUP(LEFT(MAIN_TABLE[[#This Row],[GST Number]],2)*1,Table1[],2,))</f>
        <v>DADRA AND NAGAR HAVELI AND DAMAN AND DIU (NEWLY MERGED UT)</v>
      </c>
      <c r="O736" s="32">
        <f>IF(MAIN_TABLE[[#This Row],[Supplier State]]=MAIN_TABLE[[#This Row],[Destination State Name]],0,MAIN_TABLE[[#This Row],[Taxable Value]]*MAIN_TABLE[[#This Row],[GST Rate]])</f>
        <v>40605.474000000002</v>
      </c>
      <c r="P736" s="32">
        <f>IF(MAIN_TABLE[[#This Row],[Supplier State]]&lt;&gt;MAIN_TABLE[[#This Row],[Destination State Name]],0,(MAIN_TABLE[[#This Row],[Taxable Value]]*MAIN_TABLE[[#This Row],[GST Rate]])/2)</f>
        <v>0</v>
      </c>
      <c r="Q736" s="32">
        <f>IF(MAIN_TABLE[[#This Row],[Supplier State]]&lt;&gt;MAIN_TABLE[[#This Row],[Destination State Name]],0,(MAIN_TABLE[[#This Row],[Taxable Value]]*MAIN_TABLE[[#This Row],[GST Rate]])/2)</f>
        <v>0</v>
      </c>
      <c r="R736" s="33">
        <f>SUM(MAIN_TABLE[[#This Row],[IGST]:[SGST]])</f>
        <v>40605.474000000002</v>
      </c>
      <c r="S73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36" s="32" t="str">
        <f>IFERROR(VLOOKUP(MAIN_TABLE[[#This Row],[GST Number]],Backend!L:M,2,),"")</f>
        <v>M/S CONSULTING ROOMS PRIVATE LIMITED</v>
      </c>
    </row>
    <row r="737" spans="1:20" x14ac:dyDescent="0.3">
      <c r="A737" s="18" t="s">
        <v>8</v>
      </c>
      <c r="B737" s="1" t="s">
        <v>126</v>
      </c>
      <c r="C737" s="2">
        <v>1008</v>
      </c>
      <c r="D737" s="3">
        <v>44114</v>
      </c>
      <c r="E737" s="4" t="s">
        <v>10</v>
      </c>
      <c r="F737" s="1">
        <v>345</v>
      </c>
      <c r="G737" s="5">
        <v>17.25</v>
      </c>
      <c r="H737" s="29">
        <f>VLOOKUP(MAIN_TABLE[[#This Row],[Product Code]],Prod_Master[[#All],[Product Code]:[PRICE]],4,)</f>
        <v>0.12</v>
      </c>
      <c r="I737" s="30">
        <f>VLOOKUP(MAIN_TABLE[[#This Row],[Product Code]],Prod_Master[[#All],[Product Code]:[PRICE]],5,)</f>
        <v>90</v>
      </c>
      <c r="J737" s="30">
        <f t="shared" si="13"/>
        <v>31050</v>
      </c>
      <c r="K737" s="30">
        <f>MAIN_TABLE[[#This Row],[Sales (Before Tax)]]-MAIN_TABLE[[#This Row],[Discount]]</f>
        <v>31032.75</v>
      </c>
      <c r="L737" s="31">
        <f>VLOOKUP(MAIN_TABLE[[#This Row],[Product Code]],Prod_Master[[#All],[Product Code]:[PRICE]],3,)</f>
        <v>4975</v>
      </c>
      <c r="M737" s="32" t="str">
        <f>VLOOKUP(MAIN_TABLE[[#This Row],[Product Code]],Prod_Master[[#All],[Product Code]:[PRICE]],2,)</f>
        <v>Soap</v>
      </c>
      <c r="N737" s="32" t="str">
        <f>IF(ISBLANK(MAIN_TABLE[[#This Row],[GST Number]]),"No GST Number Available",VLOOKUP(LEFT(MAIN_TABLE[[#This Row],[GST Number]],2)*1,Table1[],2,))</f>
        <v>MADHYA PRADESH</v>
      </c>
      <c r="O737" s="32">
        <f>IF(MAIN_TABLE[[#This Row],[Supplier State]]=MAIN_TABLE[[#This Row],[Destination State Name]],0,MAIN_TABLE[[#This Row],[Taxable Value]]*MAIN_TABLE[[#This Row],[GST Rate]])</f>
        <v>3723.93</v>
      </c>
      <c r="P737" s="32">
        <f>IF(MAIN_TABLE[[#This Row],[Supplier State]]&lt;&gt;MAIN_TABLE[[#This Row],[Destination State Name]],0,(MAIN_TABLE[[#This Row],[Taxable Value]]*MAIN_TABLE[[#This Row],[GST Rate]])/2)</f>
        <v>0</v>
      </c>
      <c r="Q737" s="32">
        <f>IF(MAIN_TABLE[[#This Row],[Supplier State]]&lt;&gt;MAIN_TABLE[[#This Row],[Destination State Name]],0,(MAIN_TABLE[[#This Row],[Taxable Value]]*MAIN_TABLE[[#This Row],[GST Rate]])/2)</f>
        <v>0</v>
      </c>
      <c r="R737" s="33">
        <f>SUM(MAIN_TABLE[[#This Row],[IGST]:[SGST]])</f>
        <v>3723.93</v>
      </c>
      <c r="S73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37" s="32" t="str">
        <f>IFERROR(VLOOKUP(MAIN_TABLE[[#This Row],[GST Number]],Backend!L:M,2,),"")</f>
        <v>VAULTER ENGINEERING SERVICES PRIVATE LIMITED</v>
      </c>
    </row>
    <row r="738" spans="1:20" x14ac:dyDescent="0.3">
      <c r="A738" s="18" t="s">
        <v>8</v>
      </c>
      <c r="B738" s="1" t="s">
        <v>127</v>
      </c>
      <c r="C738" s="2">
        <v>1210</v>
      </c>
      <c r="D738" s="3">
        <v>43863</v>
      </c>
      <c r="E738" s="4" t="s">
        <v>10</v>
      </c>
      <c r="F738" s="1">
        <v>2001</v>
      </c>
      <c r="G738" s="5">
        <v>100.05000000000001</v>
      </c>
      <c r="H738" s="29">
        <f>VLOOKUP(MAIN_TABLE[[#This Row],[Product Code]],Prod_Master[[#All],[Product Code]:[PRICE]],4,)</f>
        <v>0.12</v>
      </c>
      <c r="I738" s="30">
        <f>VLOOKUP(MAIN_TABLE[[#This Row],[Product Code]],Prod_Master[[#All],[Product Code]:[PRICE]],5,)</f>
        <v>120</v>
      </c>
      <c r="J738" s="30">
        <f t="shared" si="13"/>
        <v>240120</v>
      </c>
      <c r="K738" s="30">
        <f>MAIN_TABLE[[#This Row],[Sales (Before Tax)]]-MAIN_TABLE[[#This Row],[Discount]]</f>
        <v>240019.95</v>
      </c>
      <c r="L738" s="31">
        <f>VLOOKUP(MAIN_TABLE[[#This Row],[Product Code]],Prod_Master[[#All],[Product Code]:[PRICE]],3,)</f>
        <v>5524</v>
      </c>
      <c r="M738" s="32" t="str">
        <f>VLOOKUP(MAIN_TABLE[[#This Row],[Product Code]],Prod_Master[[#All],[Product Code]:[PRICE]],2,)</f>
        <v>Juice</v>
      </c>
      <c r="N738" s="32" t="str">
        <f>IF(ISBLANK(MAIN_TABLE[[#This Row],[GST Number]]),"No GST Number Available",VLOOKUP(LEFT(MAIN_TABLE[[#This Row],[GST Number]],2)*1,Table1[],2,))</f>
        <v>ANDHRA PRADESH(BEFORE DIVISION)</v>
      </c>
      <c r="O738" s="32">
        <f>IF(MAIN_TABLE[[#This Row],[Supplier State]]=MAIN_TABLE[[#This Row],[Destination State Name]],0,MAIN_TABLE[[#This Row],[Taxable Value]]*MAIN_TABLE[[#This Row],[GST Rate]])</f>
        <v>28802.394</v>
      </c>
      <c r="P738" s="32">
        <f>IF(MAIN_TABLE[[#This Row],[Supplier State]]&lt;&gt;MAIN_TABLE[[#This Row],[Destination State Name]],0,(MAIN_TABLE[[#This Row],[Taxable Value]]*MAIN_TABLE[[#This Row],[GST Rate]])/2)</f>
        <v>0</v>
      </c>
      <c r="Q738" s="32">
        <f>IF(MAIN_TABLE[[#This Row],[Supplier State]]&lt;&gt;MAIN_TABLE[[#This Row],[Destination State Name]],0,(MAIN_TABLE[[#This Row],[Taxable Value]]*MAIN_TABLE[[#This Row],[GST Rate]])/2)</f>
        <v>0</v>
      </c>
      <c r="R738" s="33">
        <f>SUM(MAIN_TABLE[[#This Row],[IGST]:[SGST]])</f>
        <v>28802.394</v>
      </c>
      <c r="S73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38" s="32" t="str">
        <f>IFERROR(VLOOKUP(MAIN_TABLE[[#This Row],[GST Number]],Backend!L:M,2,),"")</f>
        <v>DANISH ART</v>
      </c>
    </row>
    <row r="739" spans="1:20" x14ac:dyDescent="0.3">
      <c r="A739" s="18" t="s">
        <v>8</v>
      </c>
      <c r="B739" s="1" t="s">
        <v>128</v>
      </c>
      <c r="C739" s="2">
        <v>1210</v>
      </c>
      <c r="D739" s="3">
        <v>43925</v>
      </c>
      <c r="E739" s="4" t="s">
        <v>10</v>
      </c>
      <c r="F739" s="1">
        <v>2838</v>
      </c>
      <c r="G739" s="5">
        <v>141.9</v>
      </c>
      <c r="H739" s="29">
        <f>VLOOKUP(MAIN_TABLE[[#This Row],[Product Code]],Prod_Master[[#All],[Product Code]:[PRICE]],4,)</f>
        <v>0.12</v>
      </c>
      <c r="I739" s="30">
        <f>VLOOKUP(MAIN_TABLE[[#This Row],[Product Code]],Prod_Master[[#All],[Product Code]:[PRICE]],5,)</f>
        <v>120</v>
      </c>
      <c r="J739" s="30">
        <f t="shared" si="13"/>
        <v>340560</v>
      </c>
      <c r="K739" s="30">
        <f>MAIN_TABLE[[#This Row],[Sales (Before Tax)]]-MAIN_TABLE[[#This Row],[Discount]]</f>
        <v>340418.1</v>
      </c>
      <c r="L739" s="31">
        <f>VLOOKUP(MAIN_TABLE[[#This Row],[Product Code]],Prod_Master[[#All],[Product Code]:[PRICE]],3,)</f>
        <v>5524</v>
      </c>
      <c r="M739" s="32" t="str">
        <f>VLOOKUP(MAIN_TABLE[[#This Row],[Product Code]],Prod_Master[[#All],[Product Code]:[PRICE]],2,)</f>
        <v>Juice</v>
      </c>
      <c r="N739" s="32" t="str">
        <f>IF(ISBLANK(MAIN_TABLE[[#This Row],[GST Number]]),"No GST Number Available",VLOOKUP(LEFT(MAIN_TABLE[[#This Row],[GST Number]],2)*1,Table1[],2,))</f>
        <v>ASSAM</v>
      </c>
      <c r="O739" s="32">
        <f>IF(MAIN_TABLE[[#This Row],[Supplier State]]=MAIN_TABLE[[#This Row],[Destination State Name]],0,MAIN_TABLE[[#This Row],[Taxable Value]]*MAIN_TABLE[[#This Row],[GST Rate]])</f>
        <v>40850.171999999999</v>
      </c>
      <c r="P739" s="32">
        <f>IF(MAIN_TABLE[[#This Row],[Supplier State]]&lt;&gt;MAIN_TABLE[[#This Row],[Destination State Name]],0,(MAIN_TABLE[[#This Row],[Taxable Value]]*MAIN_TABLE[[#This Row],[GST Rate]])/2)</f>
        <v>0</v>
      </c>
      <c r="Q739" s="32">
        <f>IF(MAIN_TABLE[[#This Row],[Supplier State]]&lt;&gt;MAIN_TABLE[[#This Row],[Destination State Name]],0,(MAIN_TABLE[[#This Row],[Taxable Value]]*MAIN_TABLE[[#This Row],[GST Rate]])/2)</f>
        <v>0</v>
      </c>
      <c r="R739" s="33">
        <f>SUM(MAIN_TABLE[[#This Row],[IGST]:[SGST]])</f>
        <v>40850.171999999999</v>
      </c>
      <c r="S73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39" s="32" t="str">
        <f>IFERROR(VLOOKUP(MAIN_TABLE[[#This Row],[GST Number]],Backend!L:M,2,),"")</f>
        <v>KIRAT INTERNATIONAL</v>
      </c>
    </row>
    <row r="740" spans="1:20" x14ac:dyDescent="0.3">
      <c r="A740" s="18" t="s">
        <v>8</v>
      </c>
      <c r="B740" s="1" t="s">
        <v>129</v>
      </c>
      <c r="C740" s="2">
        <v>1004</v>
      </c>
      <c r="D740" s="3">
        <v>43988</v>
      </c>
      <c r="E740" s="4" t="s">
        <v>10</v>
      </c>
      <c r="F740" s="1">
        <v>2178</v>
      </c>
      <c r="G740" s="5">
        <v>108.9</v>
      </c>
      <c r="H740" s="29">
        <f>VLOOKUP(MAIN_TABLE[[#This Row],[Product Code]],Prod_Master[[#All],[Product Code]:[PRICE]],4,)</f>
        <v>0.28000000000000003</v>
      </c>
      <c r="I740" s="30">
        <f>VLOOKUP(MAIN_TABLE[[#This Row],[Product Code]],Prod_Master[[#All],[Product Code]:[PRICE]],5,)</f>
        <v>80</v>
      </c>
      <c r="J740" s="30">
        <f t="shared" si="13"/>
        <v>174240</v>
      </c>
      <c r="K740" s="30">
        <f>MAIN_TABLE[[#This Row],[Sales (Before Tax)]]-MAIN_TABLE[[#This Row],[Discount]]</f>
        <v>174131.1</v>
      </c>
      <c r="L740" s="31">
        <f>VLOOKUP(MAIN_TABLE[[#This Row],[Product Code]],Prod_Master[[#All],[Product Code]:[PRICE]],3,)</f>
        <v>8462</v>
      </c>
      <c r="M740" s="32" t="str">
        <f>VLOOKUP(MAIN_TABLE[[#This Row],[Product Code]],Prod_Master[[#All],[Product Code]:[PRICE]],2,)</f>
        <v>Beverage</v>
      </c>
      <c r="N740" s="32" t="str">
        <f>IF(ISBLANK(MAIN_TABLE[[#This Row],[GST Number]]),"No GST Number Available",VLOOKUP(LEFT(MAIN_TABLE[[#This Row],[GST Number]],2)*1,Table1[],2,))</f>
        <v>TRIPURA</v>
      </c>
      <c r="O740" s="32">
        <f>IF(MAIN_TABLE[[#This Row],[Supplier State]]=MAIN_TABLE[[#This Row],[Destination State Name]],0,MAIN_TABLE[[#This Row],[Taxable Value]]*MAIN_TABLE[[#This Row],[GST Rate]])</f>
        <v>48756.708000000006</v>
      </c>
      <c r="P740" s="32">
        <f>IF(MAIN_TABLE[[#This Row],[Supplier State]]&lt;&gt;MAIN_TABLE[[#This Row],[Destination State Name]],0,(MAIN_TABLE[[#This Row],[Taxable Value]]*MAIN_TABLE[[#This Row],[GST Rate]])/2)</f>
        <v>0</v>
      </c>
      <c r="Q740" s="32">
        <f>IF(MAIN_TABLE[[#This Row],[Supplier State]]&lt;&gt;MAIN_TABLE[[#This Row],[Destination State Name]],0,(MAIN_TABLE[[#This Row],[Taxable Value]]*MAIN_TABLE[[#This Row],[GST Rate]])/2)</f>
        <v>0</v>
      </c>
      <c r="R740" s="33">
        <f>SUM(MAIN_TABLE[[#This Row],[IGST]:[SGST]])</f>
        <v>48756.708000000006</v>
      </c>
      <c r="S74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40" s="32" t="str">
        <f>IFERROR(VLOOKUP(MAIN_TABLE[[#This Row],[GST Number]],Backend!L:M,2,),"")</f>
        <v>SOFTLINE COMPUTERS</v>
      </c>
    </row>
    <row r="741" spans="1:20" x14ac:dyDescent="0.3">
      <c r="A741" s="18" t="s">
        <v>8</v>
      </c>
      <c r="B741" s="1" t="s">
        <v>130</v>
      </c>
      <c r="C741" s="2">
        <v>1210</v>
      </c>
      <c r="D741" s="3">
        <v>43988</v>
      </c>
      <c r="E741" s="4" t="s">
        <v>10</v>
      </c>
      <c r="F741" s="1">
        <v>888</v>
      </c>
      <c r="G741" s="5">
        <v>44.400000000000006</v>
      </c>
      <c r="H741" s="29">
        <f>VLOOKUP(MAIN_TABLE[[#This Row],[Product Code]],Prod_Master[[#All],[Product Code]:[PRICE]],4,)</f>
        <v>0.12</v>
      </c>
      <c r="I741" s="30">
        <f>VLOOKUP(MAIN_TABLE[[#This Row],[Product Code]],Prod_Master[[#All],[Product Code]:[PRICE]],5,)</f>
        <v>120</v>
      </c>
      <c r="J741" s="30">
        <f t="shared" si="13"/>
        <v>106560</v>
      </c>
      <c r="K741" s="30">
        <f>MAIN_TABLE[[#This Row],[Sales (Before Tax)]]-MAIN_TABLE[[#This Row],[Discount]]</f>
        <v>106515.6</v>
      </c>
      <c r="L741" s="31">
        <f>VLOOKUP(MAIN_TABLE[[#This Row],[Product Code]],Prod_Master[[#All],[Product Code]:[PRICE]],3,)</f>
        <v>5524</v>
      </c>
      <c r="M741" s="32" t="str">
        <f>VLOOKUP(MAIN_TABLE[[#This Row],[Product Code]],Prod_Master[[#All],[Product Code]:[PRICE]],2,)</f>
        <v>Juice</v>
      </c>
      <c r="N741" s="32" t="str">
        <f>IF(ISBLANK(MAIN_TABLE[[#This Row],[GST Number]]),"No GST Number Available",VLOOKUP(LEFT(MAIN_TABLE[[#This Row],[GST Number]],2)*1,Table1[],2,))</f>
        <v>ARUNACHAL PRADESH</v>
      </c>
      <c r="O741" s="32">
        <f>IF(MAIN_TABLE[[#This Row],[Supplier State]]=MAIN_TABLE[[#This Row],[Destination State Name]],0,MAIN_TABLE[[#This Row],[Taxable Value]]*MAIN_TABLE[[#This Row],[GST Rate]])</f>
        <v>12781.871999999999</v>
      </c>
      <c r="P741" s="32">
        <f>IF(MAIN_TABLE[[#This Row],[Supplier State]]&lt;&gt;MAIN_TABLE[[#This Row],[Destination State Name]],0,(MAIN_TABLE[[#This Row],[Taxable Value]]*MAIN_TABLE[[#This Row],[GST Rate]])/2)</f>
        <v>0</v>
      </c>
      <c r="Q741" s="32">
        <f>IF(MAIN_TABLE[[#This Row],[Supplier State]]&lt;&gt;MAIN_TABLE[[#This Row],[Destination State Name]],0,(MAIN_TABLE[[#This Row],[Taxable Value]]*MAIN_TABLE[[#This Row],[GST Rate]])/2)</f>
        <v>0</v>
      </c>
      <c r="R741" s="33">
        <f>SUM(MAIN_TABLE[[#This Row],[IGST]:[SGST]])</f>
        <v>12781.871999999999</v>
      </c>
      <c r="S74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41" s="32" t="str">
        <f>IFERROR(VLOOKUP(MAIN_TABLE[[#This Row],[GST Number]],Backend!L:M,2,),"")</f>
        <v>GREEN MOBILES</v>
      </c>
    </row>
    <row r="742" spans="1:20" x14ac:dyDescent="0.3">
      <c r="A742" s="18" t="s">
        <v>8</v>
      </c>
      <c r="B742" s="1" t="s">
        <v>131</v>
      </c>
      <c r="C742" s="2">
        <v>1310</v>
      </c>
      <c r="D742" s="3">
        <v>44083</v>
      </c>
      <c r="E742" s="4" t="s">
        <v>10</v>
      </c>
      <c r="F742" s="1">
        <v>1527</v>
      </c>
      <c r="G742" s="5">
        <v>76.350000000000009</v>
      </c>
      <c r="H742" s="29">
        <f>VLOOKUP(MAIN_TABLE[[#This Row],[Product Code]],Prod_Master[[#All],[Product Code]:[PRICE]],4,)</f>
        <v>0.12</v>
      </c>
      <c r="I742" s="30">
        <f>VLOOKUP(MAIN_TABLE[[#This Row],[Product Code]],Prod_Master[[#All],[Product Code]:[PRICE]],5,)</f>
        <v>140</v>
      </c>
      <c r="J742" s="30">
        <f t="shared" si="13"/>
        <v>213780</v>
      </c>
      <c r="K742" s="30">
        <f>MAIN_TABLE[[#This Row],[Sales (Before Tax)]]-MAIN_TABLE[[#This Row],[Discount]]</f>
        <v>213703.65</v>
      </c>
      <c r="L742" s="31">
        <f>VLOOKUP(MAIN_TABLE[[#This Row],[Product Code]],Prod_Master[[#All],[Product Code]:[PRICE]],3,)</f>
        <v>5632</v>
      </c>
      <c r="M742" s="32" t="str">
        <f>VLOOKUP(MAIN_TABLE[[#This Row],[Product Code]],Prod_Master[[#All],[Product Code]:[PRICE]],2,)</f>
        <v>Shampoo</v>
      </c>
      <c r="N742" s="32" t="str">
        <f>IF(ISBLANK(MAIN_TABLE[[#This Row],[GST Number]]),"No GST Number Available",VLOOKUP(LEFT(MAIN_TABLE[[#This Row],[GST Number]],2)*1,Table1[],2,))</f>
        <v>JHARKHAND</v>
      </c>
      <c r="O742" s="32">
        <f>IF(MAIN_TABLE[[#This Row],[Supplier State]]=MAIN_TABLE[[#This Row],[Destination State Name]],0,MAIN_TABLE[[#This Row],[Taxable Value]]*MAIN_TABLE[[#This Row],[GST Rate]])</f>
        <v>25644.437999999998</v>
      </c>
      <c r="P742" s="32">
        <f>IF(MAIN_TABLE[[#This Row],[Supplier State]]&lt;&gt;MAIN_TABLE[[#This Row],[Destination State Name]],0,(MAIN_TABLE[[#This Row],[Taxable Value]]*MAIN_TABLE[[#This Row],[GST Rate]])/2)</f>
        <v>0</v>
      </c>
      <c r="Q742" s="32">
        <f>IF(MAIN_TABLE[[#This Row],[Supplier State]]&lt;&gt;MAIN_TABLE[[#This Row],[Destination State Name]],0,(MAIN_TABLE[[#This Row],[Taxable Value]]*MAIN_TABLE[[#This Row],[GST Rate]])/2)</f>
        <v>0</v>
      </c>
      <c r="R742" s="33">
        <f>SUM(MAIN_TABLE[[#This Row],[IGST]:[SGST]])</f>
        <v>25644.437999999998</v>
      </c>
      <c r="S74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42" s="32" t="str">
        <f>IFERROR(VLOOKUP(MAIN_TABLE[[#This Row],[GST Number]],Backend!L:M,2,),"")</f>
        <v>SAFE ENERGY &amp; SERVICES</v>
      </c>
    </row>
    <row r="743" spans="1:20" x14ac:dyDescent="0.3">
      <c r="A743" s="18" t="s">
        <v>8</v>
      </c>
      <c r="B743" s="1" t="s">
        <v>132</v>
      </c>
      <c r="C743" s="2">
        <v>1008</v>
      </c>
      <c r="D743" s="3">
        <v>44083</v>
      </c>
      <c r="E743" s="4" t="s">
        <v>10</v>
      </c>
      <c r="F743" s="1">
        <v>2151</v>
      </c>
      <c r="G743" s="5">
        <v>107.55000000000001</v>
      </c>
      <c r="H743" s="29">
        <f>VLOOKUP(MAIN_TABLE[[#This Row],[Product Code]],Prod_Master[[#All],[Product Code]:[PRICE]],4,)</f>
        <v>0.12</v>
      </c>
      <c r="I743" s="30">
        <f>VLOOKUP(MAIN_TABLE[[#This Row],[Product Code]],Prod_Master[[#All],[Product Code]:[PRICE]],5,)</f>
        <v>90</v>
      </c>
      <c r="J743" s="30">
        <f t="shared" si="13"/>
        <v>193590</v>
      </c>
      <c r="K743" s="30">
        <f>MAIN_TABLE[[#This Row],[Sales (Before Tax)]]-MAIN_TABLE[[#This Row],[Discount]]</f>
        <v>193482.45</v>
      </c>
      <c r="L743" s="31">
        <f>VLOOKUP(MAIN_TABLE[[#This Row],[Product Code]],Prod_Master[[#All],[Product Code]:[PRICE]],3,)</f>
        <v>4975</v>
      </c>
      <c r="M743" s="32" t="str">
        <f>VLOOKUP(MAIN_TABLE[[#This Row],[Product Code]],Prod_Master[[#All],[Product Code]:[PRICE]],2,)</f>
        <v>Soap</v>
      </c>
      <c r="N743" s="32" t="str">
        <f>IF(ISBLANK(MAIN_TABLE[[#This Row],[GST Number]]),"No GST Number Available",VLOOKUP(LEFT(MAIN_TABLE[[#This Row],[GST Number]],2)*1,Table1[],2,))</f>
        <v>ODISHA</v>
      </c>
      <c r="O743" s="32">
        <f>IF(MAIN_TABLE[[#This Row],[Supplier State]]=MAIN_TABLE[[#This Row],[Destination State Name]],0,MAIN_TABLE[[#This Row],[Taxable Value]]*MAIN_TABLE[[#This Row],[GST Rate]])</f>
        <v>23217.894</v>
      </c>
      <c r="P743" s="32">
        <f>IF(MAIN_TABLE[[#This Row],[Supplier State]]&lt;&gt;MAIN_TABLE[[#This Row],[Destination State Name]],0,(MAIN_TABLE[[#This Row],[Taxable Value]]*MAIN_TABLE[[#This Row],[GST Rate]])/2)</f>
        <v>0</v>
      </c>
      <c r="Q743" s="32">
        <f>IF(MAIN_TABLE[[#This Row],[Supplier State]]&lt;&gt;MAIN_TABLE[[#This Row],[Destination State Name]],0,(MAIN_TABLE[[#This Row],[Taxable Value]]*MAIN_TABLE[[#This Row],[GST Rate]])/2)</f>
        <v>0</v>
      </c>
      <c r="R743" s="33">
        <f>SUM(MAIN_TABLE[[#This Row],[IGST]:[SGST]])</f>
        <v>23217.894</v>
      </c>
      <c r="S74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43" s="32" t="str">
        <f>IFERROR(VLOOKUP(MAIN_TABLE[[#This Row],[GST Number]],Backend!L:M,2,),"")</f>
        <v>EVON ELECTRONICS</v>
      </c>
    </row>
    <row r="744" spans="1:20" x14ac:dyDescent="0.3">
      <c r="A744" s="18" t="s">
        <v>8</v>
      </c>
      <c r="B744" s="1" t="s">
        <v>133</v>
      </c>
      <c r="C744" s="2">
        <v>1004</v>
      </c>
      <c r="D744" s="3">
        <v>44177</v>
      </c>
      <c r="E744" s="4" t="s">
        <v>10</v>
      </c>
      <c r="F744" s="1">
        <v>1817</v>
      </c>
      <c r="G744" s="5">
        <v>90.850000000000009</v>
      </c>
      <c r="H744" s="29">
        <f>VLOOKUP(MAIN_TABLE[[#This Row],[Product Code]],Prod_Master[[#All],[Product Code]:[PRICE]],4,)</f>
        <v>0.28000000000000003</v>
      </c>
      <c r="I744" s="30">
        <f>VLOOKUP(MAIN_TABLE[[#This Row],[Product Code]],Prod_Master[[#All],[Product Code]:[PRICE]],5,)</f>
        <v>80</v>
      </c>
      <c r="J744" s="30">
        <f t="shared" si="13"/>
        <v>145360</v>
      </c>
      <c r="K744" s="30">
        <f>MAIN_TABLE[[#This Row],[Sales (Before Tax)]]-MAIN_TABLE[[#This Row],[Discount]]</f>
        <v>145269.15</v>
      </c>
      <c r="L744" s="31">
        <f>VLOOKUP(MAIN_TABLE[[#This Row],[Product Code]],Prod_Master[[#All],[Product Code]:[PRICE]],3,)</f>
        <v>8462</v>
      </c>
      <c r="M744" s="32" t="str">
        <f>VLOOKUP(MAIN_TABLE[[#This Row],[Product Code]],Prod_Master[[#All],[Product Code]:[PRICE]],2,)</f>
        <v>Beverage</v>
      </c>
      <c r="N744" s="32" t="str">
        <f>IF(ISBLANK(MAIN_TABLE[[#This Row],[GST Number]]),"No GST Number Available",VLOOKUP(LEFT(MAIN_TABLE[[#This Row],[GST Number]],2)*1,Table1[],2,))</f>
        <v>MANIPUR</v>
      </c>
      <c r="O744" s="32">
        <f>IF(MAIN_TABLE[[#This Row],[Supplier State]]=MAIN_TABLE[[#This Row],[Destination State Name]],0,MAIN_TABLE[[#This Row],[Taxable Value]]*MAIN_TABLE[[#This Row],[GST Rate]])</f>
        <v>40675.362000000001</v>
      </c>
      <c r="P744" s="32">
        <f>IF(MAIN_TABLE[[#This Row],[Supplier State]]&lt;&gt;MAIN_TABLE[[#This Row],[Destination State Name]],0,(MAIN_TABLE[[#This Row],[Taxable Value]]*MAIN_TABLE[[#This Row],[GST Rate]])/2)</f>
        <v>0</v>
      </c>
      <c r="Q744" s="32">
        <f>IF(MAIN_TABLE[[#This Row],[Supplier State]]&lt;&gt;MAIN_TABLE[[#This Row],[Destination State Name]],0,(MAIN_TABLE[[#This Row],[Taxable Value]]*MAIN_TABLE[[#This Row],[GST Rate]])/2)</f>
        <v>0</v>
      </c>
      <c r="R744" s="33">
        <f>SUM(MAIN_TABLE[[#This Row],[IGST]:[SGST]])</f>
        <v>40675.362000000001</v>
      </c>
      <c r="S74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44" s="32" t="str">
        <f>IFERROR(VLOOKUP(MAIN_TABLE[[#This Row],[GST Number]],Backend!L:M,2,),"")</f>
        <v>SHYAM AND CO.(SALES)</v>
      </c>
    </row>
    <row r="745" spans="1:20" x14ac:dyDescent="0.3">
      <c r="A745" s="18" t="s">
        <v>8</v>
      </c>
      <c r="B745" s="1" t="s">
        <v>134</v>
      </c>
      <c r="C745" s="2">
        <v>1004</v>
      </c>
      <c r="D745" s="3">
        <v>43863</v>
      </c>
      <c r="E745" s="4" t="s">
        <v>10</v>
      </c>
      <c r="F745" s="1">
        <v>2750</v>
      </c>
      <c r="G745" s="5">
        <v>137.5</v>
      </c>
      <c r="H745" s="29">
        <f>VLOOKUP(MAIN_TABLE[[#This Row],[Product Code]],Prod_Master[[#All],[Product Code]:[PRICE]],4,)</f>
        <v>0.28000000000000003</v>
      </c>
      <c r="I745" s="30">
        <f>VLOOKUP(MAIN_TABLE[[#This Row],[Product Code]],Prod_Master[[#All],[Product Code]:[PRICE]],5,)</f>
        <v>80</v>
      </c>
      <c r="J745" s="30">
        <f t="shared" si="13"/>
        <v>220000</v>
      </c>
      <c r="K745" s="30">
        <f>MAIN_TABLE[[#This Row],[Sales (Before Tax)]]-MAIN_TABLE[[#This Row],[Discount]]</f>
        <v>219862.5</v>
      </c>
      <c r="L745" s="31">
        <f>VLOOKUP(MAIN_TABLE[[#This Row],[Product Code]],Prod_Master[[#All],[Product Code]:[PRICE]],3,)</f>
        <v>8462</v>
      </c>
      <c r="M745" s="32" t="str">
        <f>VLOOKUP(MAIN_TABLE[[#This Row],[Product Code]],Prod_Master[[#All],[Product Code]:[PRICE]],2,)</f>
        <v>Beverage</v>
      </c>
      <c r="N745" s="32" t="str">
        <f>IF(ISBLANK(MAIN_TABLE[[#This Row],[GST Number]]),"No GST Number Available",VLOOKUP(LEFT(MAIN_TABLE[[#This Row],[GST Number]],2)*1,Table1[],2,))</f>
        <v>MADHYA PRADESH</v>
      </c>
      <c r="O745" s="32">
        <f>IF(MAIN_TABLE[[#This Row],[Supplier State]]=MAIN_TABLE[[#This Row],[Destination State Name]],0,MAIN_TABLE[[#This Row],[Taxable Value]]*MAIN_TABLE[[#This Row],[GST Rate]])</f>
        <v>61561.500000000007</v>
      </c>
      <c r="P745" s="32">
        <f>IF(MAIN_TABLE[[#This Row],[Supplier State]]&lt;&gt;MAIN_TABLE[[#This Row],[Destination State Name]],0,(MAIN_TABLE[[#This Row],[Taxable Value]]*MAIN_TABLE[[#This Row],[GST Rate]])/2)</f>
        <v>0</v>
      </c>
      <c r="Q745" s="32">
        <f>IF(MAIN_TABLE[[#This Row],[Supplier State]]&lt;&gt;MAIN_TABLE[[#This Row],[Destination State Name]],0,(MAIN_TABLE[[#This Row],[Taxable Value]]*MAIN_TABLE[[#This Row],[GST Rate]])/2)</f>
        <v>0</v>
      </c>
      <c r="R745" s="33">
        <f>SUM(MAIN_TABLE[[#This Row],[IGST]:[SGST]])</f>
        <v>61561.500000000007</v>
      </c>
      <c r="S74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45" s="32" t="str">
        <f>IFERROR(VLOOKUP(MAIN_TABLE[[#This Row],[GST Number]],Backend!L:M,2,),"")</f>
        <v>Xiting Retail Networks</v>
      </c>
    </row>
    <row r="746" spans="1:20" x14ac:dyDescent="0.3">
      <c r="A746" s="18" t="s">
        <v>8</v>
      </c>
      <c r="B746" s="1" t="s">
        <v>135</v>
      </c>
      <c r="C746" s="2">
        <v>1210</v>
      </c>
      <c r="D746" s="3">
        <v>43925</v>
      </c>
      <c r="E746" s="4" t="s">
        <v>10</v>
      </c>
      <c r="F746" s="1">
        <v>1953</v>
      </c>
      <c r="G746" s="5">
        <v>97.65</v>
      </c>
      <c r="H746" s="29">
        <f>VLOOKUP(MAIN_TABLE[[#This Row],[Product Code]],Prod_Master[[#All],[Product Code]:[PRICE]],4,)</f>
        <v>0.12</v>
      </c>
      <c r="I746" s="30">
        <f>VLOOKUP(MAIN_TABLE[[#This Row],[Product Code]],Prod_Master[[#All],[Product Code]:[PRICE]],5,)</f>
        <v>120</v>
      </c>
      <c r="J746" s="30">
        <f t="shared" si="13"/>
        <v>234360</v>
      </c>
      <c r="K746" s="30">
        <f>MAIN_TABLE[[#This Row],[Sales (Before Tax)]]-MAIN_TABLE[[#This Row],[Discount]]</f>
        <v>234262.35</v>
      </c>
      <c r="L746" s="31">
        <f>VLOOKUP(MAIN_TABLE[[#This Row],[Product Code]],Prod_Master[[#All],[Product Code]:[PRICE]],3,)</f>
        <v>5524</v>
      </c>
      <c r="M746" s="32" t="str">
        <f>VLOOKUP(MAIN_TABLE[[#This Row],[Product Code]],Prod_Master[[#All],[Product Code]:[PRICE]],2,)</f>
        <v>Juice</v>
      </c>
      <c r="N746" s="32" t="str">
        <f>IF(ISBLANK(MAIN_TABLE[[#This Row],[GST Number]]),"No GST Number Available",VLOOKUP(LEFT(MAIN_TABLE[[#This Row],[GST Number]],2)*1,Table1[],2,))</f>
        <v>NAGALAND</v>
      </c>
      <c r="O746" s="32">
        <f>IF(MAIN_TABLE[[#This Row],[Supplier State]]=MAIN_TABLE[[#This Row],[Destination State Name]],0,MAIN_TABLE[[#This Row],[Taxable Value]]*MAIN_TABLE[[#This Row],[GST Rate]])</f>
        <v>28111.482</v>
      </c>
      <c r="P746" s="32">
        <f>IF(MAIN_TABLE[[#This Row],[Supplier State]]&lt;&gt;MAIN_TABLE[[#This Row],[Destination State Name]],0,(MAIN_TABLE[[#This Row],[Taxable Value]]*MAIN_TABLE[[#This Row],[GST Rate]])/2)</f>
        <v>0</v>
      </c>
      <c r="Q746" s="32">
        <f>IF(MAIN_TABLE[[#This Row],[Supplier State]]&lt;&gt;MAIN_TABLE[[#This Row],[Destination State Name]],0,(MAIN_TABLE[[#This Row],[Taxable Value]]*MAIN_TABLE[[#This Row],[GST Rate]])/2)</f>
        <v>0</v>
      </c>
      <c r="R746" s="33">
        <f>SUM(MAIN_TABLE[[#This Row],[IGST]:[SGST]])</f>
        <v>28111.482</v>
      </c>
      <c r="S74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46" s="32" t="str">
        <f>IFERROR(VLOOKUP(MAIN_TABLE[[#This Row],[GST Number]],Backend!L:M,2,),"")</f>
        <v>CLOUDTAIL INDIA PVT LTD</v>
      </c>
    </row>
    <row r="747" spans="1:20" x14ac:dyDescent="0.3">
      <c r="A747" s="18" t="s">
        <v>8</v>
      </c>
      <c r="B747" s="1" t="s">
        <v>136</v>
      </c>
      <c r="C747" s="2">
        <v>1004</v>
      </c>
      <c r="D747" s="3">
        <v>43925</v>
      </c>
      <c r="E747" s="4" t="s">
        <v>10</v>
      </c>
      <c r="F747" s="1">
        <v>4219.5</v>
      </c>
      <c r="G747" s="5">
        <v>210.97500000000002</v>
      </c>
      <c r="H747" s="29">
        <f>VLOOKUP(MAIN_TABLE[[#This Row],[Product Code]],Prod_Master[[#All],[Product Code]:[PRICE]],4,)</f>
        <v>0.28000000000000003</v>
      </c>
      <c r="I747" s="30">
        <f>VLOOKUP(MAIN_TABLE[[#This Row],[Product Code]],Prod_Master[[#All],[Product Code]:[PRICE]],5,)</f>
        <v>80</v>
      </c>
      <c r="J747" s="30">
        <f t="shared" si="13"/>
        <v>337560</v>
      </c>
      <c r="K747" s="30">
        <f>MAIN_TABLE[[#This Row],[Sales (Before Tax)]]-MAIN_TABLE[[#This Row],[Discount]]</f>
        <v>337349.02500000002</v>
      </c>
      <c r="L747" s="31">
        <f>VLOOKUP(MAIN_TABLE[[#This Row],[Product Code]],Prod_Master[[#All],[Product Code]:[PRICE]],3,)</f>
        <v>8462</v>
      </c>
      <c r="M747" s="32" t="str">
        <f>VLOOKUP(MAIN_TABLE[[#This Row],[Product Code]],Prod_Master[[#All],[Product Code]:[PRICE]],2,)</f>
        <v>Beverage</v>
      </c>
      <c r="N747" s="32" t="str">
        <f>IF(ISBLANK(MAIN_TABLE[[#This Row],[GST Number]]),"No GST Number Available",VLOOKUP(LEFT(MAIN_TABLE[[#This Row],[GST Number]],2)*1,Table1[],2,))</f>
        <v>MADHYA PRADESH</v>
      </c>
      <c r="O747" s="32">
        <f>IF(MAIN_TABLE[[#This Row],[Supplier State]]=MAIN_TABLE[[#This Row],[Destination State Name]],0,MAIN_TABLE[[#This Row],[Taxable Value]]*MAIN_TABLE[[#This Row],[GST Rate]])</f>
        <v>94457.727000000014</v>
      </c>
      <c r="P747" s="32">
        <f>IF(MAIN_TABLE[[#This Row],[Supplier State]]&lt;&gt;MAIN_TABLE[[#This Row],[Destination State Name]],0,(MAIN_TABLE[[#This Row],[Taxable Value]]*MAIN_TABLE[[#This Row],[GST Rate]])/2)</f>
        <v>0</v>
      </c>
      <c r="Q747" s="32">
        <f>IF(MAIN_TABLE[[#This Row],[Supplier State]]&lt;&gt;MAIN_TABLE[[#This Row],[Destination State Name]],0,(MAIN_TABLE[[#This Row],[Taxable Value]]*MAIN_TABLE[[#This Row],[GST Rate]])/2)</f>
        <v>0</v>
      </c>
      <c r="R747" s="33">
        <f>SUM(MAIN_TABLE[[#This Row],[IGST]:[SGST]])</f>
        <v>94457.727000000014</v>
      </c>
      <c r="S74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47" s="32" t="str">
        <f>IFERROR(VLOOKUP(MAIN_TABLE[[#This Row],[GST Number]],Backend!L:M,2,),"")</f>
        <v>R.S. ENTERPRISES</v>
      </c>
    </row>
    <row r="748" spans="1:20" x14ac:dyDescent="0.3">
      <c r="A748" s="18" t="s">
        <v>8</v>
      </c>
      <c r="B748" s="1" t="s">
        <v>137</v>
      </c>
      <c r="C748" s="2">
        <v>1210</v>
      </c>
      <c r="D748" s="3">
        <v>43988</v>
      </c>
      <c r="E748" s="4" t="s">
        <v>10</v>
      </c>
      <c r="F748" s="1">
        <v>1899</v>
      </c>
      <c r="G748" s="5">
        <v>94.95</v>
      </c>
      <c r="H748" s="29">
        <f>VLOOKUP(MAIN_TABLE[[#This Row],[Product Code]],Prod_Master[[#All],[Product Code]:[PRICE]],4,)</f>
        <v>0.12</v>
      </c>
      <c r="I748" s="30">
        <f>VLOOKUP(MAIN_TABLE[[#This Row],[Product Code]],Prod_Master[[#All],[Product Code]:[PRICE]],5,)</f>
        <v>120</v>
      </c>
      <c r="J748" s="30">
        <f t="shared" si="13"/>
        <v>227880</v>
      </c>
      <c r="K748" s="30">
        <f>MAIN_TABLE[[#This Row],[Sales (Before Tax)]]-MAIN_TABLE[[#This Row],[Discount]]</f>
        <v>227785.05</v>
      </c>
      <c r="L748" s="31">
        <f>VLOOKUP(MAIN_TABLE[[#This Row],[Product Code]],Prod_Master[[#All],[Product Code]:[PRICE]],3,)</f>
        <v>5524</v>
      </c>
      <c r="M748" s="32" t="str">
        <f>VLOOKUP(MAIN_TABLE[[#This Row],[Product Code]],Prod_Master[[#All],[Product Code]:[PRICE]],2,)</f>
        <v>Juice</v>
      </c>
      <c r="N748" s="32" t="str">
        <f>IF(ISBLANK(MAIN_TABLE[[#This Row],[GST Number]]),"No GST Number Available",VLOOKUP(LEFT(MAIN_TABLE[[#This Row],[GST Number]],2)*1,Table1[],2,))</f>
        <v>MIZORAM</v>
      </c>
      <c r="O748" s="32">
        <f>IF(MAIN_TABLE[[#This Row],[Supplier State]]=MAIN_TABLE[[#This Row],[Destination State Name]],0,MAIN_TABLE[[#This Row],[Taxable Value]]*MAIN_TABLE[[#This Row],[GST Rate]])</f>
        <v>27334.205999999998</v>
      </c>
      <c r="P748" s="32">
        <f>IF(MAIN_TABLE[[#This Row],[Supplier State]]&lt;&gt;MAIN_TABLE[[#This Row],[Destination State Name]],0,(MAIN_TABLE[[#This Row],[Taxable Value]]*MAIN_TABLE[[#This Row],[GST Rate]])/2)</f>
        <v>0</v>
      </c>
      <c r="Q748" s="32">
        <f>IF(MAIN_TABLE[[#This Row],[Supplier State]]&lt;&gt;MAIN_TABLE[[#This Row],[Destination State Name]],0,(MAIN_TABLE[[#This Row],[Taxable Value]]*MAIN_TABLE[[#This Row],[GST Rate]])/2)</f>
        <v>0</v>
      </c>
      <c r="R748" s="33">
        <f>SUM(MAIN_TABLE[[#This Row],[IGST]:[SGST]])</f>
        <v>27334.205999999998</v>
      </c>
      <c r="S74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48" s="32" t="str">
        <f>IFERROR(VLOOKUP(MAIN_TABLE[[#This Row],[GST Number]],Backend!L:M,2,),"")</f>
        <v>HARGUN FURNITURE</v>
      </c>
    </row>
    <row r="749" spans="1:20" x14ac:dyDescent="0.3">
      <c r="A749" s="18" t="s">
        <v>8</v>
      </c>
      <c r="B749" s="1" t="s">
        <v>138</v>
      </c>
      <c r="C749" s="2">
        <v>1210</v>
      </c>
      <c r="D749" s="3">
        <v>44019</v>
      </c>
      <c r="E749" s="4" t="s">
        <v>10</v>
      </c>
      <c r="F749" s="1">
        <v>1686</v>
      </c>
      <c r="G749" s="5">
        <v>84.300000000000011</v>
      </c>
      <c r="H749" s="29">
        <f>VLOOKUP(MAIN_TABLE[[#This Row],[Product Code]],Prod_Master[[#All],[Product Code]:[PRICE]],4,)</f>
        <v>0.12</v>
      </c>
      <c r="I749" s="30">
        <f>VLOOKUP(MAIN_TABLE[[#This Row],[Product Code]],Prod_Master[[#All],[Product Code]:[PRICE]],5,)</f>
        <v>120</v>
      </c>
      <c r="J749" s="30">
        <f t="shared" si="13"/>
        <v>202320</v>
      </c>
      <c r="K749" s="30">
        <f>MAIN_TABLE[[#This Row],[Sales (Before Tax)]]-MAIN_TABLE[[#This Row],[Discount]]</f>
        <v>202235.7</v>
      </c>
      <c r="L749" s="31">
        <f>VLOOKUP(MAIN_TABLE[[#This Row],[Product Code]],Prod_Master[[#All],[Product Code]:[PRICE]],3,)</f>
        <v>5524</v>
      </c>
      <c r="M749" s="32" t="str">
        <f>VLOOKUP(MAIN_TABLE[[#This Row],[Product Code]],Prod_Master[[#All],[Product Code]:[PRICE]],2,)</f>
        <v>Juice</v>
      </c>
      <c r="N749" s="32" t="str">
        <f>IF(ISBLANK(MAIN_TABLE[[#This Row],[GST Number]]),"No GST Number Available",VLOOKUP(LEFT(MAIN_TABLE[[#This Row],[GST Number]],2)*1,Table1[],2,))</f>
        <v>GUJARAT</v>
      </c>
      <c r="O749" s="32">
        <f>IF(MAIN_TABLE[[#This Row],[Supplier State]]=MAIN_TABLE[[#This Row],[Destination State Name]],0,MAIN_TABLE[[#This Row],[Taxable Value]]*MAIN_TABLE[[#This Row],[GST Rate]])</f>
        <v>24268.284</v>
      </c>
      <c r="P749" s="32">
        <f>IF(MAIN_TABLE[[#This Row],[Supplier State]]&lt;&gt;MAIN_TABLE[[#This Row],[Destination State Name]],0,(MAIN_TABLE[[#This Row],[Taxable Value]]*MAIN_TABLE[[#This Row],[GST Rate]])/2)</f>
        <v>0</v>
      </c>
      <c r="Q749" s="32">
        <f>IF(MAIN_TABLE[[#This Row],[Supplier State]]&lt;&gt;MAIN_TABLE[[#This Row],[Destination State Name]],0,(MAIN_TABLE[[#This Row],[Taxable Value]]*MAIN_TABLE[[#This Row],[GST Rate]])/2)</f>
        <v>0</v>
      </c>
      <c r="R749" s="33">
        <f>SUM(MAIN_TABLE[[#This Row],[IGST]:[SGST]])</f>
        <v>24268.284</v>
      </c>
      <c r="S74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49" s="32" t="str">
        <f>IFERROR(VLOOKUP(MAIN_TABLE[[#This Row],[GST Number]],Backend!L:M,2,),"")</f>
        <v>TIRUPATI CYLINDERS PRIVATE LTD.</v>
      </c>
    </row>
    <row r="750" spans="1:20" x14ac:dyDescent="0.3">
      <c r="A750" s="18" t="s">
        <v>8</v>
      </c>
      <c r="B750" s="1" t="s">
        <v>139</v>
      </c>
      <c r="C750" s="2">
        <v>1001</v>
      </c>
      <c r="D750" s="3">
        <v>44051</v>
      </c>
      <c r="E750" s="4" t="s">
        <v>10</v>
      </c>
      <c r="F750" s="1">
        <v>2141</v>
      </c>
      <c r="G750" s="5">
        <v>107.05000000000001</v>
      </c>
      <c r="H750" s="29">
        <f>VLOOKUP(MAIN_TABLE[[#This Row],[Product Code]],Prod_Master[[#All],[Product Code]:[PRICE]],4,)</f>
        <v>0.12</v>
      </c>
      <c r="I750" s="30">
        <f>VLOOKUP(MAIN_TABLE[[#This Row],[Product Code]],Prod_Master[[#All],[Product Code]:[PRICE]],5,)</f>
        <v>45</v>
      </c>
      <c r="J750" s="30">
        <f t="shared" si="13"/>
        <v>96345</v>
      </c>
      <c r="K750" s="30">
        <f>MAIN_TABLE[[#This Row],[Sales (Before Tax)]]-MAIN_TABLE[[#This Row],[Discount]]</f>
        <v>96237.95</v>
      </c>
      <c r="L750" s="31">
        <f>VLOOKUP(MAIN_TABLE[[#This Row],[Product Code]],Prod_Master[[#All],[Product Code]:[PRICE]],3,)</f>
        <v>5542</v>
      </c>
      <c r="M750" s="32" t="str">
        <f>VLOOKUP(MAIN_TABLE[[#This Row],[Product Code]],Prod_Master[[#All],[Product Code]:[PRICE]],2,)</f>
        <v>Oil</v>
      </c>
      <c r="N750" s="32" t="str">
        <f>IF(ISBLANK(MAIN_TABLE[[#This Row],[GST Number]]),"No GST Number Available",VLOOKUP(LEFT(MAIN_TABLE[[#This Row],[GST Number]],2)*1,Table1[],2,))</f>
        <v>JHARKHAND</v>
      </c>
      <c r="O750" s="32">
        <f>IF(MAIN_TABLE[[#This Row],[Supplier State]]=MAIN_TABLE[[#This Row],[Destination State Name]],0,MAIN_TABLE[[#This Row],[Taxable Value]]*MAIN_TABLE[[#This Row],[GST Rate]])</f>
        <v>11548.554</v>
      </c>
      <c r="P750" s="32">
        <f>IF(MAIN_TABLE[[#This Row],[Supplier State]]&lt;&gt;MAIN_TABLE[[#This Row],[Destination State Name]],0,(MAIN_TABLE[[#This Row],[Taxable Value]]*MAIN_TABLE[[#This Row],[GST Rate]])/2)</f>
        <v>0</v>
      </c>
      <c r="Q750" s="32">
        <f>IF(MAIN_TABLE[[#This Row],[Supplier State]]&lt;&gt;MAIN_TABLE[[#This Row],[Destination State Name]],0,(MAIN_TABLE[[#This Row],[Taxable Value]]*MAIN_TABLE[[#This Row],[GST Rate]])/2)</f>
        <v>0</v>
      </c>
      <c r="R750" s="33">
        <f>SUM(MAIN_TABLE[[#This Row],[IGST]:[SGST]])</f>
        <v>11548.554</v>
      </c>
      <c r="S75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50" s="32" t="str">
        <f>IFERROR(VLOOKUP(MAIN_TABLE[[#This Row],[GST Number]],Backend!L:M,2,),"")</f>
        <v>MOBITECH CREATIONS PRIVATE LIMITED</v>
      </c>
    </row>
    <row r="751" spans="1:20" x14ac:dyDescent="0.3">
      <c r="A751" s="18" t="s">
        <v>8</v>
      </c>
      <c r="B751" s="1" t="s">
        <v>140</v>
      </c>
      <c r="C751" s="2">
        <v>1008</v>
      </c>
      <c r="D751" s="3">
        <v>44114</v>
      </c>
      <c r="E751" s="4" t="s">
        <v>10</v>
      </c>
      <c r="F751" s="1">
        <v>1143</v>
      </c>
      <c r="G751" s="5">
        <v>57.150000000000006</v>
      </c>
      <c r="H751" s="29">
        <f>VLOOKUP(MAIN_TABLE[[#This Row],[Product Code]],Prod_Master[[#All],[Product Code]:[PRICE]],4,)</f>
        <v>0.12</v>
      </c>
      <c r="I751" s="30">
        <f>VLOOKUP(MAIN_TABLE[[#This Row],[Product Code]],Prod_Master[[#All],[Product Code]:[PRICE]],5,)</f>
        <v>90</v>
      </c>
      <c r="J751" s="30">
        <f t="shared" si="13"/>
        <v>102870</v>
      </c>
      <c r="K751" s="30">
        <f>MAIN_TABLE[[#This Row],[Sales (Before Tax)]]-MAIN_TABLE[[#This Row],[Discount]]</f>
        <v>102812.85</v>
      </c>
      <c r="L751" s="31">
        <f>VLOOKUP(MAIN_TABLE[[#This Row],[Product Code]],Prod_Master[[#All],[Product Code]:[PRICE]],3,)</f>
        <v>4975</v>
      </c>
      <c r="M751" s="32" t="str">
        <f>VLOOKUP(MAIN_TABLE[[#This Row],[Product Code]],Prod_Master[[#All],[Product Code]:[PRICE]],2,)</f>
        <v>Soap</v>
      </c>
      <c r="N751" s="32" t="str">
        <f>IF(ISBLANK(MAIN_TABLE[[#This Row],[GST Number]]),"No GST Number Available",VLOOKUP(LEFT(MAIN_TABLE[[#This Row],[GST Number]],2)*1,Table1[],2,))</f>
        <v>SIKKIM</v>
      </c>
      <c r="O751" s="32">
        <f>IF(MAIN_TABLE[[#This Row],[Supplier State]]=MAIN_TABLE[[#This Row],[Destination State Name]],0,MAIN_TABLE[[#This Row],[Taxable Value]]*MAIN_TABLE[[#This Row],[GST Rate]])</f>
        <v>12337.541999999999</v>
      </c>
      <c r="P751" s="32">
        <f>IF(MAIN_TABLE[[#This Row],[Supplier State]]&lt;&gt;MAIN_TABLE[[#This Row],[Destination State Name]],0,(MAIN_TABLE[[#This Row],[Taxable Value]]*MAIN_TABLE[[#This Row],[GST Rate]])/2)</f>
        <v>0</v>
      </c>
      <c r="Q751" s="32">
        <f>IF(MAIN_TABLE[[#This Row],[Supplier State]]&lt;&gt;MAIN_TABLE[[#This Row],[Destination State Name]],0,(MAIN_TABLE[[#This Row],[Taxable Value]]*MAIN_TABLE[[#This Row],[GST Rate]])/2)</f>
        <v>0</v>
      </c>
      <c r="R751" s="33">
        <f>SUM(MAIN_TABLE[[#This Row],[IGST]:[SGST]])</f>
        <v>12337.541999999999</v>
      </c>
      <c r="S75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51" s="32" t="str">
        <f>IFERROR(VLOOKUP(MAIN_TABLE[[#This Row],[GST Number]],Backend!L:M,2,),"")</f>
        <v>UTKRISHT TRADE SOLUTIONS PRIVATE LIMITED</v>
      </c>
    </row>
    <row r="752" spans="1:20" x14ac:dyDescent="0.3">
      <c r="A752" s="18" t="s">
        <v>8</v>
      </c>
      <c r="B752" s="1" t="s">
        <v>141</v>
      </c>
      <c r="C752" s="2">
        <v>1001</v>
      </c>
      <c r="D752" s="3">
        <v>44177</v>
      </c>
      <c r="E752" s="4" t="s">
        <v>10</v>
      </c>
      <c r="F752" s="1">
        <v>615</v>
      </c>
      <c r="G752" s="5">
        <v>30.75</v>
      </c>
      <c r="H752" s="29">
        <f>VLOOKUP(MAIN_TABLE[[#This Row],[Product Code]],Prod_Master[[#All],[Product Code]:[PRICE]],4,)</f>
        <v>0.12</v>
      </c>
      <c r="I752" s="30">
        <f>VLOOKUP(MAIN_TABLE[[#This Row],[Product Code]],Prod_Master[[#All],[Product Code]:[PRICE]],5,)</f>
        <v>45</v>
      </c>
      <c r="J752" s="30">
        <f t="shared" si="13"/>
        <v>27675</v>
      </c>
      <c r="K752" s="30">
        <f>MAIN_TABLE[[#This Row],[Sales (Before Tax)]]-MAIN_TABLE[[#This Row],[Discount]]</f>
        <v>27644.25</v>
      </c>
      <c r="L752" s="31">
        <f>VLOOKUP(MAIN_TABLE[[#This Row],[Product Code]],Prod_Master[[#All],[Product Code]:[PRICE]],3,)</f>
        <v>5542</v>
      </c>
      <c r="M752" s="32" t="str">
        <f>VLOOKUP(MAIN_TABLE[[#This Row],[Product Code]],Prod_Master[[#All],[Product Code]:[PRICE]],2,)</f>
        <v>Oil</v>
      </c>
      <c r="N752" s="32" t="str">
        <f>IF(ISBLANK(MAIN_TABLE[[#This Row],[GST Number]]),"No GST Number Available",VLOOKUP(LEFT(MAIN_TABLE[[#This Row],[GST Number]],2)*1,Table1[],2,))</f>
        <v>JHARKHAND</v>
      </c>
      <c r="O752" s="32">
        <f>IF(MAIN_TABLE[[#This Row],[Supplier State]]=MAIN_TABLE[[#This Row],[Destination State Name]],0,MAIN_TABLE[[#This Row],[Taxable Value]]*MAIN_TABLE[[#This Row],[GST Rate]])</f>
        <v>3317.31</v>
      </c>
      <c r="P752" s="32">
        <f>IF(MAIN_TABLE[[#This Row],[Supplier State]]&lt;&gt;MAIN_TABLE[[#This Row],[Destination State Name]],0,(MAIN_TABLE[[#This Row],[Taxable Value]]*MAIN_TABLE[[#This Row],[GST Rate]])/2)</f>
        <v>0</v>
      </c>
      <c r="Q752" s="32">
        <f>IF(MAIN_TABLE[[#This Row],[Supplier State]]&lt;&gt;MAIN_TABLE[[#This Row],[Destination State Name]],0,(MAIN_TABLE[[#This Row],[Taxable Value]]*MAIN_TABLE[[#This Row],[GST Rate]])/2)</f>
        <v>0</v>
      </c>
      <c r="R752" s="33">
        <f>SUM(MAIN_TABLE[[#This Row],[IGST]:[SGST]])</f>
        <v>3317.31</v>
      </c>
      <c r="S75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52" s="32" t="str">
        <f>IFERROR(VLOOKUP(MAIN_TABLE[[#This Row],[GST Number]],Backend!L:M,2,),"")</f>
        <v>MEENAAR GLOBAL CONSULTANTS LLP</v>
      </c>
    </row>
    <row r="753" spans="1:20" x14ac:dyDescent="0.3">
      <c r="A753" s="18" t="s">
        <v>8</v>
      </c>
      <c r="B753" s="1" t="s">
        <v>248</v>
      </c>
      <c r="C753" s="2">
        <v>1004</v>
      </c>
      <c r="D753" s="3">
        <v>43831</v>
      </c>
      <c r="E753" s="4" t="s">
        <v>10</v>
      </c>
      <c r="F753" s="1">
        <v>3945</v>
      </c>
      <c r="G753" s="5">
        <v>197.25</v>
      </c>
      <c r="H753" s="29">
        <f>VLOOKUP(MAIN_TABLE[[#This Row],[Product Code]],Prod_Master[[#All],[Product Code]:[PRICE]],4,)</f>
        <v>0.28000000000000003</v>
      </c>
      <c r="I753" s="30">
        <f>VLOOKUP(MAIN_TABLE[[#This Row],[Product Code]],Prod_Master[[#All],[Product Code]:[PRICE]],5,)</f>
        <v>80</v>
      </c>
      <c r="J753" s="30">
        <f t="shared" si="13"/>
        <v>315600</v>
      </c>
      <c r="K753" s="30">
        <f>MAIN_TABLE[[#This Row],[Sales (Before Tax)]]-MAIN_TABLE[[#This Row],[Discount]]</f>
        <v>315402.75</v>
      </c>
      <c r="L753" s="31">
        <f>VLOOKUP(MAIN_TABLE[[#This Row],[Product Code]],Prod_Master[[#All],[Product Code]:[PRICE]],3,)</f>
        <v>8462</v>
      </c>
      <c r="M753" s="32" t="str">
        <f>VLOOKUP(MAIN_TABLE[[#This Row],[Product Code]],Prod_Master[[#All],[Product Code]:[PRICE]],2,)</f>
        <v>Beverage</v>
      </c>
      <c r="N753" s="32" t="str">
        <f>IF(ISBLANK(MAIN_TABLE[[#This Row],[GST Number]]),"No GST Number Available",VLOOKUP(LEFT(MAIN_TABLE[[#This Row],[GST Number]],2)*1,Table1[],2,))</f>
        <v>DADRA AND NAGAR HAVELI AND DAMAN AND DIU (NEWLY MERGED UT)</v>
      </c>
      <c r="O753" s="32">
        <f>IF(MAIN_TABLE[[#This Row],[Supplier State]]=MAIN_TABLE[[#This Row],[Destination State Name]],0,MAIN_TABLE[[#This Row],[Taxable Value]]*MAIN_TABLE[[#This Row],[GST Rate]])</f>
        <v>88312.77</v>
      </c>
      <c r="P753" s="32">
        <f>IF(MAIN_TABLE[[#This Row],[Supplier State]]&lt;&gt;MAIN_TABLE[[#This Row],[Destination State Name]],0,(MAIN_TABLE[[#This Row],[Taxable Value]]*MAIN_TABLE[[#This Row],[GST Rate]])/2)</f>
        <v>0</v>
      </c>
      <c r="Q753" s="32">
        <f>IF(MAIN_TABLE[[#This Row],[Supplier State]]&lt;&gt;MAIN_TABLE[[#This Row],[Destination State Name]],0,(MAIN_TABLE[[#This Row],[Taxable Value]]*MAIN_TABLE[[#This Row],[GST Rate]])/2)</f>
        <v>0</v>
      </c>
      <c r="R753" s="33">
        <f>SUM(MAIN_TABLE[[#This Row],[IGST]:[SGST]])</f>
        <v>88312.77</v>
      </c>
      <c r="S75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53" s="32" t="str">
        <f>IFERROR(VLOOKUP(MAIN_TABLE[[#This Row],[GST Number]],Backend!L:M,2,),"")</f>
        <v>M/S DIGI ZONE</v>
      </c>
    </row>
    <row r="754" spans="1:20" x14ac:dyDescent="0.3">
      <c r="A754" s="18" t="s">
        <v>8</v>
      </c>
      <c r="B754" s="1" t="s">
        <v>142</v>
      </c>
      <c r="C754" s="2">
        <v>1210</v>
      </c>
      <c r="D754" s="3">
        <v>43863</v>
      </c>
      <c r="E754" s="4" t="s">
        <v>10</v>
      </c>
      <c r="F754" s="1">
        <v>2296</v>
      </c>
      <c r="G754" s="5">
        <v>114.80000000000001</v>
      </c>
      <c r="H754" s="29">
        <f>VLOOKUP(MAIN_TABLE[[#This Row],[Product Code]],Prod_Master[[#All],[Product Code]:[PRICE]],4,)</f>
        <v>0.12</v>
      </c>
      <c r="I754" s="30">
        <f>VLOOKUP(MAIN_TABLE[[#This Row],[Product Code]],Prod_Master[[#All],[Product Code]:[PRICE]],5,)</f>
        <v>120</v>
      </c>
      <c r="J754" s="30">
        <f t="shared" si="13"/>
        <v>275520</v>
      </c>
      <c r="K754" s="30">
        <f>MAIN_TABLE[[#This Row],[Sales (Before Tax)]]-MAIN_TABLE[[#This Row],[Discount]]</f>
        <v>275405.2</v>
      </c>
      <c r="L754" s="31">
        <f>VLOOKUP(MAIN_TABLE[[#This Row],[Product Code]],Prod_Master[[#All],[Product Code]:[PRICE]],3,)</f>
        <v>5524</v>
      </c>
      <c r="M754" s="32" t="str">
        <f>VLOOKUP(MAIN_TABLE[[#This Row],[Product Code]],Prod_Master[[#All],[Product Code]:[PRICE]],2,)</f>
        <v>Juice</v>
      </c>
      <c r="N754" s="32" t="str">
        <f>IF(ISBLANK(MAIN_TABLE[[#This Row],[GST Number]]),"No GST Number Available",VLOOKUP(LEFT(MAIN_TABLE[[#This Row],[GST Number]],2)*1,Table1[],2,))</f>
        <v>MEGHLAYA</v>
      </c>
      <c r="O754" s="32">
        <f>IF(MAIN_TABLE[[#This Row],[Supplier State]]=MAIN_TABLE[[#This Row],[Destination State Name]],0,MAIN_TABLE[[#This Row],[Taxable Value]]*MAIN_TABLE[[#This Row],[GST Rate]])</f>
        <v>33048.624000000003</v>
      </c>
      <c r="P754" s="32">
        <f>IF(MAIN_TABLE[[#This Row],[Supplier State]]&lt;&gt;MAIN_TABLE[[#This Row],[Destination State Name]],0,(MAIN_TABLE[[#This Row],[Taxable Value]]*MAIN_TABLE[[#This Row],[GST Rate]])/2)</f>
        <v>0</v>
      </c>
      <c r="Q754" s="32">
        <f>IF(MAIN_TABLE[[#This Row],[Supplier State]]&lt;&gt;MAIN_TABLE[[#This Row],[Destination State Name]],0,(MAIN_TABLE[[#This Row],[Taxable Value]]*MAIN_TABLE[[#This Row],[GST Rate]])/2)</f>
        <v>0</v>
      </c>
      <c r="R754" s="33">
        <f>SUM(MAIN_TABLE[[#This Row],[IGST]:[SGST]])</f>
        <v>33048.624000000003</v>
      </c>
      <c r="S75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54" s="32" t="str">
        <f>IFERROR(VLOOKUP(MAIN_TABLE[[#This Row],[GST Number]],Backend!L:M,2,),"")</f>
        <v>SMART CARE</v>
      </c>
    </row>
    <row r="755" spans="1:20" x14ac:dyDescent="0.3">
      <c r="A755" s="18" t="s">
        <v>8</v>
      </c>
      <c r="B755" s="1" t="s">
        <v>143</v>
      </c>
      <c r="C755" s="2">
        <v>1310</v>
      </c>
      <c r="D755" s="3">
        <v>43956</v>
      </c>
      <c r="E755" s="4" t="s">
        <v>10</v>
      </c>
      <c r="F755" s="1">
        <v>1030</v>
      </c>
      <c r="G755" s="5">
        <v>51.5</v>
      </c>
      <c r="H755" s="29">
        <f>VLOOKUP(MAIN_TABLE[[#This Row],[Product Code]],Prod_Master[[#All],[Product Code]:[PRICE]],4,)</f>
        <v>0.12</v>
      </c>
      <c r="I755" s="30">
        <f>VLOOKUP(MAIN_TABLE[[#This Row],[Product Code]],Prod_Master[[#All],[Product Code]:[PRICE]],5,)</f>
        <v>140</v>
      </c>
      <c r="J755" s="30">
        <f t="shared" si="13"/>
        <v>144200</v>
      </c>
      <c r="K755" s="30">
        <f>MAIN_TABLE[[#This Row],[Sales (Before Tax)]]-MAIN_TABLE[[#This Row],[Discount]]</f>
        <v>144148.5</v>
      </c>
      <c r="L755" s="31">
        <f>VLOOKUP(MAIN_TABLE[[#This Row],[Product Code]],Prod_Master[[#All],[Product Code]:[PRICE]],3,)</f>
        <v>5632</v>
      </c>
      <c r="M755" s="32" t="str">
        <f>VLOOKUP(MAIN_TABLE[[#This Row],[Product Code]],Prod_Master[[#All],[Product Code]:[PRICE]],2,)</f>
        <v>Shampoo</v>
      </c>
      <c r="N755" s="32" t="str">
        <f>IF(ISBLANK(MAIN_TABLE[[#This Row],[GST Number]]),"No GST Number Available",VLOOKUP(LEFT(MAIN_TABLE[[#This Row],[GST Number]],2)*1,Table1[],2,))</f>
        <v>MIZORAM</v>
      </c>
      <c r="O755" s="32">
        <f>IF(MAIN_TABLE[[#This Row],[Supplier State]]=MAIN_TABLE[[#This Row],[Destination State Name]],0,MAIN_TABLE[[#This Row],[Taxable Value]]*MAIN_TABLE[[#This Row],[GST Rate]])</f>
        <v>17297.82</v>
      </c>
      <c r="P755" s="32">
        <f>IF(MAIN_TABLE[[#This Row],[Supplier State]]&lt;&gt;MAIN_TABLE[[#This Row],[Destination State Name]],0,(MAIN_TABLE[[#This Row],[Taxable Value]]*MAIN_TABLE[[#This Row],[GST Rate]])/2)</f>
        <v>0</v>
      </c>
      <c r="Q755" s="32">
        <f>IF(MAIN_TABLE[[#This Row],[Supplier State]]&lt;&gt;MAIN_TABLE[[#This Row],[Destination State Name]],0,(MAIN_TABLE[[#This Row],[Taxable Value]]*MAIN_TABLE[[#This Row],[GST Rate]])/2)</f>
        <v>0</v>
      </c>
      <c r="R755" s="33">
        <f>SUM(MAIN_TABLE[[#This Row],[IGST]:[SGST]])</f>
        <v>17297.82</v>
      </c>
      <c r="S75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55" s="32" t="str">
        <f>IFERROR(VLOOKUP(MAIN_TABLE[[#This Row],[GST Number]],Backend!L:M,2,),"")</f>
        <v>RPS-TECH</v>
      </c>
    </row>
    <row r="756" spans="1:20" x14ac:dyDescent="0.3">
      <c r="A756" s="18" t="s">
        <v>8</v>
      </c>
      <c r="B756" s="1" t="s">
        <v>144</v>
      </c>
      <c r="C756" s="2">
        <v>1008</v>
      </c>
      <c r="D756" s="3">
        <v>44146</v>
      </c>
      <c r="E756" s="4" t="s">
        <v>10</v>
      </c>
      <c r="F756" s="1">
        <v>639</v>
      </c>
      <c r="G756" s="5">
        <v>31.950000000000003</v>
      </c>
      <c r="H756" s="29">
        <f>VLOOKUP(MAIN_TABLE[[#This Row],[Product Code]],Prod_Master[[#All],[Product Code]:[PRICE]],4,)</f>
        <v>0.12</v>
      </c>
      <c r="I756" s="30">
        <f>VLOOKUP(MAIN_TABLE[[#This Row],[Product Code]],Prod_Master[[#All],[Product Code]:[PRICE]],5,)</f>
        <v>90</v>
      </c>
      <c r="J756" s="30">
        <f t="shared" si="13"/>
        <v>57510</v>
      </c>
      <c r="K756" s="30">
        <f>MAIN_TABLE[[#This Row],[Sales (Before Tax)]]-MAIN_TABLE[[#This Row],[Discount]]</f>
        <v>57478.05</v>
      </c>
      <c r="L756" s="31">
        <f>VLOOKUP(MAIN_TABLE[[#This Row],[Product Code]],Prod_Master[[#All],[Product Code]:[PRICE]],3,)</f>
        <v>4975</v>
      </c>
      <c r="M756" s="32" t="str">
        <f>VLOOKUP(MAIN_TABLE[[#This Row],[Product Code]],Prod_Master[[#All],[Product Code]:[PRICE]],2,)</f>
        <v>Soap</v>
      </c>
      <c r="N756" s="32" t="str">
        <f>IF(ISBLANK(MAIN_TABLE[[#This Row],[GST Number]]),"No GST Number Available",VLOOKUP(LEFT(MAIN_TABLE[[#This Row],[GST Number]],2)*1,Table1[],2,))</f>
        <v>DADRA AND NAGAR HAVELI AND DAMAN AND DIU (NEWLY MERGED UT)</v>
      </c>
      <c r="O756" s="32">
        <f>IF(MAIN_TABLE[[#This Row],[Supplier State]]=MAIN_TABLE[[#This Row],[Destination State Name]],0,MAIN_TABLE[[#This Row],[Taxable Value]]*MAIN_TABLE[[#This Row],[GST Rate]])</f>
        <v>6897.366</v>
      </c>
      <c r="P756" s="32">
        <f>IF(MAIN_TABLE[[#This Row],[Supplier State]]&lt;&gt;MAIN_TABLE[[#This Row],[Destination State Name]],0,(MAIN_TABLE[[#This Row],[Taxable Value]]*MAIN_TABLE[[#This Row],[GST Rate]])/2)</f>
        <v>0</v>
      </c>
      <c r="Q756" s="32">
        <f>IF(MAIN_TABLE[[#This Row],[Supplier State]]&lt;&gt;MAIN_TABLE[[#This Row],[Destination State Name]],0,(MAIN_TABLE[[#This Row],[Taxable Value]]*MAIN_TABLE[[#This Row],[GST Rate]])/2)</f>
        <v>0</v>
      </c>
      <c r="R756" s="33">
        <f>SUM(MAIN_TABLE[[#This Row],[IGST]:[SGST]])</f>
        <v>6897.366</v>
      </c>
      <c r="S75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56" s="32" t="str">
        <f>IFERROR(VLOOKUP(MAIN_TABLE[[#This Row],[GST Number]],Backend!L:M,2,),"")</f>
        <v>M/S ASHA AND COMPANY</v>
      </c>
    </row>
    <row r="757" spans="1:20" x14ac:dyDescent="0.3">
      <c r="A757" s="18" t="s">
        <v>8</v>
      </c>
      <c r="B757" s="1" t="s">
        <v>249</v>
      </c>
      <c r="C757" s="2">
        <v>1210</v>
      </c>
      <c r="D757" s="3">
        <v>43893</v>
      </c>
      <c r="E757" s="4" t="s">
        <v>10</v>
      </c>
      <c r="F757" s="1">
        <v>1326</v>
      </c>
      <c r="G757" s="5">
        <v>66.3</v>
      </c>
      <c r="H757" s="29">
        <f>VLOOKUP(MAIN_TABLE[[#This Row],[Product Code]],Prod_Master[[#All],[Product Code]:[PRICE]],4,)</f>
        <v>0.12</v>
      </c>
      <c r="I757" s="30">
        <f>VLOOKUP(MAIN_TABLE[[#This Row],[Product Code]],Prod_Master[[#All],[Product Code]:[PRICE]],5,)</f>
        <v>120</v>
      </c>
      <c r="J757" s="30">
        <f t="shared" si="13"/>
        <v>159120</v>
      </c>
      <c r="K757" s="30">
        <f>MAIN_TABLE[[#This Row],[Sales (Before Tax)]]-MAIN_TABLE[[#This Row],[Discount]]</f>
        <v>159053.70000000001</v>
      </c>
      <c r="L757" s="31">
        <f>VLOOKUP(MAIN_TABLE[[#This Row],[Product Code]],Prod_Master[[#All],[Product Code]:[PRICE]],3,)</f>
        <v>5524</v>
      </c>
      <c r="M757" s="32" t="str">
        <f>VLOOKUP(MAIN_TABLE[[#This Row],[Product Code]],Prod_Master[[#All],[Product Code]:[PRICE]],2,)</f>
        <v>Juice</v>
      </c>
      <c r="N757" s="32" t="str">
        <f>IF(ISBLANK(MAIN_TABLE[[#This Row],[GST Number]]),"No GST Number Available",VLOOKUP(LEFT(MAIN_TABLE[[#This Row],[GST Number]],2)*1,Table1[],2,))</f>
        <v>DADRA AND NAGAR HAVELI AND DAMAN AND DIU (NEWLY MERGED UT)</v>
      </c>
      <c r="O757" s="32">
        <f>IF(MAIN_TABLE[[#This Row],[Supplier State]]=MAIN_TABLE[[#This Row],[Destination State Name]],0,MAIN_TABLE[[#This Row],[Taxable Value]]*MAIN_TABLE[[#This Row],[GST Rate]])</f>
        <v>19086.444</v>
      </c>
      <c r="P757" s="32">
        <f>IF(MAIN_TABLE[[#This Row],[Supplier State]]&lt;&gt;MAIN_TABLE[[#This Row],[Destination State Name]],0,(MAIN_TABLE[[#This Row],[Taxable Value]]*MAIN_TABLE[[#This Row],[GST Rate]])/2)</f>
        <v>0</v>
      </c>
      <c r="Q757" s="32">
        <f>IF(MAIN_TABLE[[#This Row],[Supplier State]]&lt;&gt;MAIN_TABLE[[#This Row],[Destination State Name]],0,(MAIN_TABLE[[#This Row],[Taxable Value]]*MAIN_TABLE[[#This Row],[GST Rate]])/2)</f>
        <v>0</v>
      </c>
      <c r="R757" s="33">
        <f>SUM(MAIN_TABLE[[#This Row],[IGST]:[SGST]])</f>
        <v>19086.444</v>
      </c>
      <c r="S75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57" s="32" t="str">
        <f>IFERROR(VLOOKUP(MAIN_TABLE[[#This Row],[GST Number]],Backend!L:M,2,),"")</f>
        <v>M/S VALUE PLUS RETAIL PRIVATE LIMITED</v>
      </c>
    </row>
    <row r="758" spans="1:20" x14ac:dyDescent="0.3">
      <c r="A758" s="18" t="s">
        <v>8</v>
      </c>
      <c r="B758" s="1" t="s">
        <v>145</v>
      </c>
      <c r="C758" s="2">
        <v>1004</v>
      </c>
      <c r="D758" s="3">
        <v>43863</v>
      </c>
      <c r="E758" s="4" t="s">
        <v>10</v>
      </c>
      <c r="F758" s="1">
        <v>1858</v>
      </c>
      <c r="G758" s="5">
        <v>92.9</v>
      </c>
      <c r="H758" s="29">
        <f>VLOOKUP(MAIN_TABLE[[#This Row],[Product Code]],Prod_Master[[#All],[Product Code]:[PRICE]],4,)</f>
        <v>0.28000000000000003</v>
      </c>
      <c r="I758" s="30">
        <f>VLOOKUP(MAIN_TABLE[[#This Row],[Product Code]],Prod_Master[[#All],[Product Code]:[PRICE]],5,)</f>
        <v>80</v>
      </c>
      <c r="J758" s="30">
        <f t="shared" si="13"/>
        <v>148640</v>
      </c>
      <c r="K758" s="30">
        <f>MAIN_TABLE[[#This Row],[Sales (Before Tax)]]-MAIN_TABLE[[#This Row],[Discount]]</f>
        <v>148547.1</v>
      </c>
      <c r="L758" s="31">
        <f>VLOOKUP(MAIN_TABLE[[#This Row],[Product Code]],Prod_Master[[#All],[Product Code]:[PRICE]],3,)</f>
        <v>8462</v>
      </c>
      <c r="M758" s="32" t="str">
        <f>VLOOKUP(MAIN_TABLE[[#This Row],[Product Code]],Prod_Master[[#All],[Product Code]:[PRICE]],2,)</f>
        <v>Beverage</v>
      </c>
      <c r="N758" s="32" t="str">
        <f>IF(ISBLANK(MAIN_TABLE[[#This Row],[GST Number]]),"No GST Number Available",VLOOKUP(LEFT(MAIN_TABLE[[#This Row],[GST Number]],2)*1,Table1[],2,))</f>
        <v>ODISHA</v>
      </c>
      <c r="O758" s="32">
        <f>IF(MAIN_TABLE[[#This Row],[Supplier State]]=MAIN_TABLE[[#This Row],[Destination State Name]],0,MAIN_TABLE[[#This Row],[Taxable Value]]*MAIN_TABLE[[#This Row],[GST Rate]])</f>
        <v>41593.188000000009</v>
      </c>
      <c r="P758" s="32">
        <f>IF(MAIN_TABLE[[#This Row],[Supplier State]]&lt;&gt;MAIN_TABLE[[#This Row],[Destination State Name]],0,(MAIN_TABLE[[#This Row],[Taxable Value]]*MAIN_TABLE[[#This Row],[GST Rate]])/2)</f>
        <v>0</v>
      </c>
      <c r="Q758" s="32">
        <f>IF(MAIN_TABLE[[#This Row],[Supplier State]]&lt;&gt;MAIN_TABLE[[#This Row],[Destination State Name]],0,(MAIN_TABLE[[#This Row],[Taxable Value]]*MAIN_TABLE[[#This Row],[GST Rate]])/2)</f>
        <v>0</v>
      </c>
      <c r="R758" s="33">
        <f>SUM(MAIN_TABLE[[#This Row],[IGST]:[SGST]])</f>
        <v>41593.188000000009</v>
      </c>
      <c r="S75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58" s="32" t="str">
        <f>IFERROR(VLOOKUP(MAIN_TABLE[[#This Row],[GST Number]],Backend!L:M,2,),"")</f>
        <v>KAMLESH JHA</v>
      </c>
    </row>
    <row r="759" spans="1:20" x14ac:dyDescent="0.3">
      <c r="A759" s="18" t="s">
        <v>8</v>
      </c>
      <c r="B759" s="1" t="s">
        <v>146</v>
      </c>
      <c r="C759" s="2">
        <v>1008</v>
      </c>
      <c r="D759" s="3">
        <v>43893</v>
      </c>
      <c r="E759" s="4" t="s">
        <v>10</v>
      </c>
      <c r="F759" s="1">
        <v>1210</v>
      </c>
      <c r="G759" s="5">
        <v>60.5</v>
      </c>
      <c r="H759" s="29">
        <f>VLOOKUP(MAIN_TABLE[[#This Row],[Product Code]],Prod_Master[[#All],[Product Code]:[PRICE]],4,)</f>
        <v>0.12</v>
      </c>
      <c r="I759" s="30">
        <f>VLOOKUP(MAIN_TABLE[[#This Row],[Product Code]],Prod_Master[[#All],[Product Code]:[PRICE]],5,)</f>
        <v>90</v>
      </c>
      <c r="J759" s="30">
        <f t="shared" si="13"/>
        <v>108900</v>
      </c>
      <c r="K759" s="30">
        <f>MAIN_TABLE[[#This Row],[Sales (Before Tax)]]-MAIN_TABLE[[#This Row],[Discount]]</f>
        <v>108839.5</v>
      </c>
      <c r="L759" s="31">
        <f>VLOOKUP(MAIN_TABLE[[#This Row],[Product Code]],Prod_Master[[#All],[Product Code]:[PRICE]],3,)</f>
        <v>4975</v>
      </c>
      <c r="M759" s="32" t="str">
        <f>VLOOKUP(MAIN_TABLE[[#This Row],[Product Code]],Prod_Master[[#All],[Product Code]:[PRICE]],2,)</f>
        <v>Soap</v>
      </c>
      <c r="N759" s="32" t="str">
        <f>IF(ISBLANK(MAIN_TABLE[[#This Row],[GST Number]]),"No GST Number Available",VLOOKUP(LEFT(MAIN_TABLE[[#This Row],[GST Number]],2)*1,Table1[],2,))</f>
        <v>ASSAM</v>
      </c>
      <c r="O759" s="32">
        <f>IF(MAIN_TABLE[[#This Row],[Supplier State]]=MAIN_TABLE[[#This Row],[Destination State Name]],0,MAIN_TABLE[[#This Row],[Taxable Value]]*MAIN_TABLE[[#This Row],[GST Rate]])</f>
        <v>13060.74</v>
      </c>
      <c r="P759" s="32">
        <f>IF(MAIN_TABLE[[#This Row],[Supplier State]]&lt;&gt;MAIN_TABLE[[#This Row],[Destination State Name]],0,(MAIN_TABLE[[#This Row],[Taxable Value]]*MAIN_TABLE[[#This Row],[GST Rate]])/2)</f>
        <v>0</v>
      </c>
      <c r="Q759" s="32">
        <f>IF(MAIN_TABLE[[#This Row],[Supplier State]]&lt;&gt;MAIN_TABLE[[#This Row],[Destination State Name]],0,(MAIN_TABLE[[#This Row],[Taxable Value]]*MAIN_TABLE[[#This Row],[GST Rate]])/2)</f>
        <v>0</v>
      </c>
      <c r="R759" s="33">
        <f>SUM(MAIN_TABLE[[#This Row],[IGST]:[SGST]])</f>
        <v>13060.74</v>
      </c>
      <c r="S75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59" s="32" t="str">
        <f>IFERROR(VLOOKUP(MAIN_TABLE[[#This Row],[GST Number]],Backend!L:M,2,),"")</f>
        <v>PROJECT MANAGEMENT ASSOCIATES</v>
      </c>
    </row>
    <row r="760" spans="1:20" x14ac:dyDescent="0.3">
      <c r="A760" s="18" t="s">
        <v>8</v>
      </c>
      <c r="B760" s="1" t="s">
        <v>147</v>
      </c>
      <c r="C760" s="2">
        <v>1210</v>
      </c>
      <c r="D760" s="3">
        <v>44019</v>
      </c>
      <c r="E760" s="4" t="s">
        <v>10</v>
      </c>
      <c r="F760" s="1">
        <v>2529</v>
      </c>
      <c r="G760" s="5">
        <v>126.45</v>
      </c>
      <c r="H760" s="29">
        <f>VLOOKUP(MAIN_TABLE[[#This Row],[Product Code]],Prod_Master[[#All],[Product Code]:[PRICE]],4,)</f>
        <v>0.12</v>
      </c>
      <c r="I760" s="30">
        <f>VLOOKUP(MAIN_TABLE[[#This Row],[Product Code]],Prod_Master[[#All],[Product Code]:[PRICE]],5,)</f>
        <v>120</v>
      </c>
      <c r="J760" s="30">
        <f t="shared" si="13"/>
        <v>303480</v>
      </c>
      <c r="K760" s="30">
        <f>MAIN_TABLE[[#This Row],[Sales (Before Tax)]]-MAIN_TABLE[[#This Row],[Discount]]</f>
        <v>303353.55</v>
      </c>
      <c r="L760" s="31">
        <f>VLOOKUP(MAIN_TABLE[[#This Row],[Product Code]],Prod_Master[[#All],[Product Code]:[PRICE]],3,)</f>
        <v>5524</v>
      </c>
      <c r="M760" s="32" t="str">
        <f>VLOOKUP(MAIN_TABLE[[#This Row],[Product Code]],Prod_Master[[#All],[Product Code]:[PRICE]],2,)</f>
        <v>Juice</v>
      </c>
      <c r="N760" s="32" t="str">
        <f>IF(ISBLANK(MAIN_TABLE[[#This Row],[GST Number]]),"No GST Number Available",VLOOKUP(LEFT(MAIN_TABLE[[#This Row],[GST Number]],2)*1,Table1[],2,))</f>
        <v>MANIPUR</v>
      </c>
      <c r="O760" s="32">
        <f>IF(MAIN_TABLE[[#This Row],[Supplier State]]=MAIN_TABLE[[#This Row],[Destination State Name]],0,MAIN_TABLE[[#This Row],[Taxable Value]]*MAIN_TABLE[[#This Row],[GST Rate]])</f>
        <v>36402.425999999999</v>
      </c>
      <c r="P760" s="32">
        <f>IF(MAIN_TABLE[[#This Row],[Supplier State]]&lt;&gt;MAIN_TABLE[[#This Row],[Destination State Name]],0,(MAIN_TABLE[[#This Row],[Taxable Value]]*MAIN_TABLE[[#This Row],[GST Rate]])/2)</f>
        <v>0</v>
      </c>
      <c r="Q760" s="32">
        <f>IF(MAIN_TABLE[[#This Row],[Supplier State]]&lt;&gt;MAIN_TABLE[[#This Row],[Destination State Name]],0,(MAIN_TABLE[[#This Row],[Taxable Value]]*MAIN_TABLE[[#This Row],[GST Rate]])/2)</f>
        <v>0</v>
      </c>
      <c r="R760" s="33">
        <f>SUM(MAIN_TABLE[[#This Row],[IGST]:[SGST]])</f>
        <v>36402.425999999999</v>
      </c>
      <c r="S76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60" s="32" t="str">
        <f>IFERROR(VLOOKUP(MAIN_TABLE[[#This Row],[GST Number]],Backend!L:M,2,),"")</f>
        <v>AANYA TRADERS</v>
      </c>
    </row>
    <row r="761" spans="1:20" x14ac:dyDescent="0.3">
      <c r="A761" s="18" t="s">
        <v>8</v>
      </c>
      <c r="B761" s="1" t="s">
        <v>148</v>
      </c>
      <c r="C761" s="2">
        <v>1008</v>
      </c>
      <c r="D761" s="3">
        <v>44083</v>
      </c>
      <c r="E761" s="4" t="s">
        <v>10</v>
      </c>
      <c r="F761" s="1">
        <v>1445</v>
      </c>
      <c r="G761" s="5">
        <v>72.25</v>
      </c>
      <c r="H761" s="29">
        <f>VLOOKUP(MAIN_TABLE[[#This Row],[Product Code]],Prod_Master[[#All],[Product Code]:[PRICE]],4,)</f>
        <v>0.12</v>
      </c>
      <c r="I761" s="30">
        <f>VLOOKUP(MAIN_TABLE[[#This Row],[Product Code]],Prod_Master[[#All],[Product Code]:[PRICE]],5,)</f>
        <v>90</v>
      </c>
      <c r="J761" s="30">
        <f t="shared" si="13"/>
        <v>130050</v>
      </c>
      <c r="K761" s="30">
        <f>MAIN_TABLE[[#This Row],[Sales (Before Tax)]]-MAIN_TABLE[[#This Row],[Discount]]</f>
        <v>129977.75</v>
      </c>
      <c r="L761" s="31">
        <f>VLOOKUP(MAIN_TABLE[[#This Row],[Product Code]],Prod_Master[[#All],[Product Code]:[PRICE]],3,)</f>
        <v>4975</v>
      </c>
      <c r="M761" s="32" t="str">
        <f>VLOOKUP(MAIN_TABLE[[#This Row],[Product Code]],Prod_Master[[#All],[Product Code]:[PRICE]],2,)</f>
        <v>Soap</v>
      </c>
      <c r="N761" s="32" t="str">
        <f>IF(ISBLANK(MAIN_TABLE[[#This Row],[GST Number]]),"No GST Number Available",VLOOKUP(LEFT(MAIN_TABLE[[#This Row],[GST Number]],2)*1,Table1[],2,))</f>
        <v>MEGHLAYA</v>
      </c>
      <c r="O761" s="32">
        <f>IF(MAIN_TABLE[[#This Row],[Supplier State]]=MAIN_TABLE[[#This Row],[Destination State Name]],0,MAIN_TABLE[[#This Row],[Taxable Value]]*MAIN_TABLE[[#This Row],[GST Rate]])</f>
        <v>15597.33</v>
      </c>
      <c r="P761" s="32">
        <f>IF(MAIN_TABLE[[#This Row],[Supplier State]]&lt;&gt;MAIN_TABLE[[#This Row],[Destination State Name]],0,(MAIN_TABLE[[#This Row],[Taxable Value]]*MAIN_TABLE[[#This Row],[GST Rate]])/2)</f>
        <v>0</v>
      </c>
      <c r="Q761" s="32">
        <f>IF(MAIN_TABLE[[#This Row],[Supplier State]]&lt;&gt;MAIN_TABLE[[#This Row],[Destination State Name]],0,(MAIN_TABLE[[#This Row],[Taxable Value]]*MAIN_TABLE[[#This Row],[GST Rate]])/2)</f>
        <v>0</v>
      </c>
      <c r="R761" s="33">
        <f>SUM(MAIN_TABLE[[#This Row],[IGST]:[SGST]])</f>
        <v>15597.33</v>
      </c>
      <c r="S76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61" s="32" t="str">
        <f>IFERROR(VLOOKUP(MAIN_TABLE[[#This Row],[GST Number]],Backend!L:M,2,),"")</f>
        <v>R. S. AUTOMATION CONTROLS</v>
      </c>
    </row>
    <row r="762" spans="1:20" x14ac:dyDescent="0.3">
      <c r="A762" s="18" t="s">
        <v>8</v>
      </c>
      <c r="B762" s="1" t="s">
        <v>149</v>
      </c>
      <c r="C762" s="2">
        <v>1001</v>
      </c>
      <c r="D762" s="3">
        <v>44083</v>
      </c>
      <c r="E762" s="4" t="s">
        <v>10</v>
      </c>
      <c r="F762" s="1">
        <v>330</v>
      </c>
      <c r="G762" s="5">
        <v>16.5</v>
      </c>
      <c r="H762" s="29">
        <f>VLOOKUP(MAIN_TABLE[[#This Row],[Product Code]],Prod_Master[[#All],[Product Code]:[PRICE]],4,)</f>
        <v>0.12</v>
      </c>
      <c r="I762" s="30">
        <f>VLOOKUP(MAIN_TABLE[[#This Row],[Product Code]],Prod_Master[[#All],[Product Code]:[PRICE]],5,)</f>
        <v>45</v>
      </c>
      <c r="J762" s="30">
        <f t="shared" si="13"/>
        <v>14850</v>
      </c>
      <c r="K762" s="30">
        <f>MAIN_TABLE[[#This Row],[Sales (Before Tax)]]-MAIN_TABLE[[#This Row],[Discount]]</f>
        <v>14833.5</v>
      </c>
      <c r="L762" s="31">
        <f>VLOOKUP(MAIN_TABLE[[#This Row],[Product Code]],Prod_Master[[#All],[Product Code]:[PRICE]],3,)</f>
        <v>5542</v>
      </c>
      <c r="M762" s="32" t="str">
        <f>VLOOKUP(MAIN_TABLE[[#This Row],[Product Code]],Prod_Master[[#All],[Product Code]:[PRICE]],2,)</f>
        <v>Oil</v>
      </c>
      <c r="N762" s="32" t="str">
        <f>IF(ISBLANK(MAIN_TABLE[[#This Row],[GST Number]]),"No GST Number Available",VLOOKUP(LEFT(MAIN_TABLE[[#This Row],[GST Number]],2)*1,Table1[],2,))</f>
        <v>MANIPUR</v>
      </c>
      <c r="O762" s="32">
        <f>IF(MAIN_TABLE[[#This Row],[Supplier State]]=MAIN_TABLE[[#This Row],[Destination State Name]],0,MAIN_TABLE[[#This Row],[Taxable Value]]*MAIN_TABLE[[#This Row],[GST Rate]])</f>
        <v>1780.02</v>
      </c>
      <c r="P762" s="32">
        <f>IF(MAIN_TABLE[[#This Row],[Supplier State]]&lt;&gt;MAIN_TABLE[[#This Row],[Destination State Name]],0,(MAIN_TABLE[[#This Row],[Taxable Value]]*MAIN_TABLE[[#This Row],[GST Rate]])/2)</f>
        <v>0</v>
      </c>
      <c r="Q762" s="32">
        <f>IF(MAIN_TABLE[[#This Row],[Supplier State]]&lt;&gt;MAIN_TABLE[[#This Row],[Destination State Name]],0,(MAIN_TABLE[[#This Row],[Taxable Value]]*MAIN_TABLE[[#This Row],[GST Rate]])/2)</f>
        <v>0</v>
      </c>
      <c r="R762" s="33">
        <f>SUM(MAIN_TABLE[[#This Row],[IGST]:[SGST]])</f>
        <v>1780.02</v>
      </c>
      <c r="S76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62" s="32" t="str">
        <f>IFERROR(VLOOKUP(MAIN_TABLE[[#This Row],[GST Number]],Backend!L:M,2,),"")</f>
        <v>DHARMENDER CONTRACTOR</v>
      </c>
    </row>
    <row r="763" spans="1:20" x14ac:dyDescent="0.3">
      <c r="A763" s="18" t="s">
        <v>8</v>
      </c>
      <c r="B763" s="1" t="s">
        <v>150</v>
      </c>
      <c r="C763" s="2">
        <v>1001</v>
      </c>
      <c r="D763" s="3">
        <v>44083</v>
      </c>
      <c r="E763" s="4" t="s">
        <v>10</v>
      </c>
      <c r="F763" s="1">
        <v>2671</v>
      </c>
      <c r="G763" s="5">
        <v>133.55000000000001</v>
      </c>
      <c r="H763" s="29">
        <f>VLOOKUP(MAIN_TABLE[[#This Row],[Product Code]],Prod_Master[[#All],[Product Code]:[PRICE]],4,)</f>
        <v>0.12</v>
      </c>
      <c r="I763" s="30">
        <f>VLOOKUP(MAIN_TABLE[[#This Row],[Product Code]],Prod_Master[[#All],[Product Code]:[PRICE]],5,)</f>
        <v>45</v>
      </c>
      <c r="J763" s="30">
        <f t="shared" si="13"/>
        <v>120195</v>
      </c>
      <c r="K763" s="30">
        <f>MAIN_TABLE[[#This Row],[Sales (Before Tax)]]-MAIN_TABLE[[#This Row],[Discount]]</f>
        <v>120061.45</v>
      </c>
      <c r="L763" s="31">
        <f>VLOOKUP(MAIN_TABLE[[#This Row],[Product Code]],Prod_Master[[#All],[Product Code]:[PRICE]],3,)</f>
        <v>5542</v>
      </c>
      <c r="M763" s="32" t="str">
        <f>VLOOKUP(MAIN_TABLE[[#This Row],[Product Code]],Prod_Master[[#All],[Product Code]:[PRICE]],2,)</f>
        <v>Oil</v>
      </c>
      <c r="N763" s="32" t="str">
        <f>IF(ISBLANK(MAIN_TABLE[[#This Row],[GST Number]]),"No GST Number Available",VLOOKUP(LEFT(MAIN_TABLE[[#This Row],[GST Number]],2)*1,Table1[],2,))</f>
        <v>ARUNACHAL PRADESH</v>
      </c>
      <c r="O763" s="32">
        <f>IF(MAIN_TABLE[[#This Row],[Supplier State]]=MAIN_TABLE[[#This Row],[Destination State Name]],0,MAIN_TABLE[[#This Row],[Taxable Value]]*MAIN_TABLE[[#This Row],[GST Rate]])</f>
        <v>14407.374</v>
      </c>
      <c r="P763" s="32">
        <f>IF(MAIN_TABLE[[#This Row],[Supplier State]]&lt;&gt;MAIN_TABLE[[#This Row],[Destination State Name]],0,(MAIN_TABLE[[#This Row],[Taxable Value]]*MAIN_TABLE[[#This Row],[GST Rate]])/2)</f>
        <v>0</v>
      </c>
      <c r="Q763" s="32">
        <f>IF(MAIN_TABLE[[#This Row],[Supplier State]]&lt;&gt;MAIN_TABLE[[#This Row],[Destination State Name]],0,(MAIN_TABLE[[#This Row],[Taxable Value]]*MAIN_TABLE[[#This Row],[GST Rate]])/2)</f>
        <v>0</v>
      </c>
      <c r="R763" s="33">
        <f>SUM(MAIN_TABLE[[#This Row],[IGST]:[SGST]])</f>
        <v>14407.374</v>
      </c>
      <c r="S76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63" s="32" t="str">
        <f>IFERROR(VLOOKUP(MAIN_TABLE[[#This Row],[GST Number]],Backend!L:M,2,),"")</f>
        <v>INDOSPIRIT PRIVATE LIMITED</v>
      </c>
    </row>
    <row r="764" spans="1:20" x14ac:dyDescent="0.3">
      <c r="A764" s="18" t="s">
        <v>8</v>
      </c>
      <c r="B764" s="1" t="s">
        <v>151</v>
      </c>
      <c r="C764" s="2">
        <v>1001</v>
      </c>
      <c r="D764" s="3">
        <v>44114</v>
      </c>
      <c r="E764" s="4" t="s">
        <v>10</v>
      </c>
      <c r="F764" s="1">
        <v>766</v>
      </c>
      <c r="G764" s="5">
        <v>38.300000000000004</v>
      </c>
      <c r="H764" s="29">
        <f>VLOOKUP(MAIN_TABLE[[#This Row],[Product Code]],Prod_Master[[#All],[Product Code]:[PRICE]],4,)</f>
        <v>0.12</v>
      </c>
      <c r="I764" s="30">
        <f>VLOOKUP(MAIN_TABLE[[#This Row],[Product Code]],Prod_Master[[#All],[Product Code]:[PRICE]],5,)</f>
        <v>45</v>
      </c>
      <c r="J764" s="30">
        <f t="shared" si="13"/>
        <v>34470</v>
      </c>
      <c r="K764" s="30">
        <f>MAIN_TABLE[[#This Row],[Sales (Before Tax)]]-MAIN_TABLE[[#This Row],[Discount]]</f>
        <v>34431.699999999997</v>
      </c>
      <c r="L764" s="31">
        <f>VLOOKUP(MAIN_TABLE[[#This Row],[Product Code]],Prod_Master[[#All],[Product Code]:[PRICE]],3,)</f>
        <v>5542</v>
      </c>
      <c r="M764" s="32" t="str">
        <f>VLOOKUP(MAIN_TABLE[[#This Row],[Product Code]],Prod_Master[[#All],[Product Code]:[PRICE]],2,)</f>
        <v>Oil</v>
      </c>
      <c r="N764" s="32" t="str">
        <f>IF(ISBLANK(MAIN_TABLE[[#This Row],[GST Number]]),"No GST Number Available",VLOOKUP(LEFT(MAIN_TABLE[[#This Row],[GST Number]],2)*1,Table1[],2,))</f>
        <v>ANDHRA PRADESH(BEFORE DIVISION)</v>
      </c>
      <c r="O764" s="32">
        <f>IF(MAIN_TABLE[[#This Row],[Supplier State]]=MAIN_TABLE[[#This Row],[Destination State Name]],0,MAIN_TABLE[[#This Row],[Taxable Value]]*MAIN_TABLE[[#This Row],[GST Rate]])</f>
        <v>4131.8039999999992</v>
      </c>
      <c r="P764" s="32">
        <f>IF(MAIN_TABLE[[#This Row],[Supplier State]]&lt;&gt;MAIN_TABLE[[#This Row],[Destination State Name]],0,(MAIN_TABLE[[#This Row],[Taxable Value]]*MAIN_TABLE[[#This Row],[GST Rate]])/2)</f>
        <v>0</v>
      </c>
      <c r="Q764" s="32">
        <f>IF(MAIN_TABLE[[#This Row],[Supplier State]]&lt;&gt;MAIN_TABLE[[#This Row],[Destination State Name]],0,(MAIN_TABLE[[#This Row],[Taxable Value]]*MAIN_TABLE[[#This Row],[GST Rate]])/2)</f>
        <v>0</v>
      </c>
      <c r="R764" s="33">
        <f>SUM(MAIN_TABLE[[#This Row],[IGST]:[SGST]])</f>
        <v>4131.8039999999992</v>
      </c>
      <c r="S76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64" s="32" t="str">
        <f>IFERROR(VLOOKUP(MAIN_TABLE[[#This Row],[GST Number]],Backend!L:M,2,),"")</f>
        <v>M/S VIJAY ELECTRONICS</v>
      </c>
    </row>
    <row r="765" spans="1:20" x14ac:dyDescent="0.3">
      <c r="A765" s="18" t="s">
        <v>8</v>
      </c>
      <c r="B765" s="1" t="s">
        <v>152</v>
      </c>
      <c r="C765" s="2">
        <v>1008</v>
      </c>
      <c r="D765" s="3">
        <v>44114</v>
      </c>
      <c r="E765" s="4" t="s">
        <v>10</v>
      </c>
      <c r="F765" s="1">
        <v>494</v>
      </c>
      <c r="G765" s="5">
        <v>24.700000000000003</v>
      </c>
      <c r="H765" s="29">
        <f>VLOOKUP(MAIN_TABLE[[#This Row],[Product Code]],Prod_Master[[#All],[Product Code]:[PRICE]],4,)</f>
        <v>0.12</v>
      </c>
      <c r="I765" s="30">
        <f>VLOOKUP(MAIN_TABLE[[#This Row],[Product Code]],Prod_Master[[#All],[Product Code]:[PRICE]],5,)</f>
        <v>90</v>
      </c>
      <c r="J765" s="30">
        <f t="shared" si="13"/>
        <v>44460</v>
      </c>
      <c r="K765" s="30">
        <f>MAIN_TABLE[[#This Row],[Sales (Before Tax)]]-MAIN_TABLE[[#This Row],[Discount]]</f>
        <v>44435.3</v>
      </c>
      <c r="L765" s="31">
        <f>VLOOKUP(MAIN_TABLE[[#This Row],[Product Code]],Prod_Master[[#All],[Product Code]:[PRICE]],3,)</f>
        <v>4975</v>
      </c>
      <c r="M765" s="32" t="str">
        <f>VLOOKUP(MAIN_TABLE[[#This Row],[Product Code]],Prod_Master[[#All],[Product Code]:[PRICE]],2,)</f>
        <v>Soap</v>
      </c>
      <c r="N765" s="32" t="str">
        <f>IF(ISBLANK(MAIN_TABLE[[#This Row],[GST Number]]),"No GST Number Available",VLOOKUP(LEFT(MAIN_TABLE[[#This Row],[GST Number]],2)*1,Table1[],2,))</f>
        <v>JHARKHAND</v>
      </c>
      <c r="O765" s="32">
        <f>IF(MAIN_TABLE[[#This Row],[Supplier State]]=MAIN_TABLE[[#This Row],[Destination State Name]],0,MAIN_TABLE[[#This Row],[Taxable Value]]*MAIN_TABLE[[#This Row],[GST Rate]])</f>
        <v>5332.2359999999999</v>
      </c>
      <c r="P765" s="32">
        <f>IF(MAIN_TABLE[[#This Row],[Supplier State]]&lt;&gt;MAIN_TABLE[[#This Row],[Destination State Name]],0,(MAIN_TABLE[[#This Row],[Taxable Value]]*MAIN_TABLE[[#This Row],[GST Rate]])/2)</f>
        <v>0</v>
      </c>
      <c r="Q765" s="32">
        <f>IF(MAIN_TABLE[[#This Row],[Supplier State]]&lt;&gt;MAIN_TABLE[[#This Row],[Destination State Name]],0,(MAIN_TABLE[[#This Row],[Taxable Value]]*MAIN_TABLE[[#This Row],[GST Rate]])/2)</f>
        <v>0</v>
      </c>
      <c r="R765" s="33">
        <f>SUM(MAIN_TABLE[[#This Row],[IGST]:[SGST]])</f>
        <v>5332.2359999999999</v>
      </c>
      <c r="S76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65" s="32" t="str">
        <f>IFERROR(VLOOKUP(MAIN_TABLE[[#This Row],[GST Number]],Backend!L:M,2,),"")</f>
        <v>KANDHARI GAS</v>
      </c>
    </row>
    <row r="766" spans="1:20" x14ac:dyDescent="0.3">
      <c r="A766" s="18" t="s">
        <v>8</v>
      </c>
      <c r="B766" s="1" t="s">
        <v>153</v>
      </c>
      <c r="C766" s="2">
        <v>1001</v>
      </c>
      <c r="D766" s="3">
        <v>44114</v>
      </c>
      <c r="E766" s="4" t="s">
        <v>10</v>
      </c>
      <c r="F766" s="1">
        <v>1397</v>
      </c>
      <c r="G766" s="5">
        <v>69.850000000000009</v>
      </c>
      <c r="H766" s="29">
        <f>VLOOKUP(MAIN_TABLE[[#This Row],[Product Code]],Prod_Master[[#All],[Product Code]:[PRICE]],4,)</f>
        <v>0.12</v>
      </c>
      <c r="I766" s="30">
        <f>VLOOKUP(MAIN_TABLE[[#This Row],[Product Code]],Prod_Master[[#All],[Product Code]:[PRICE]],5,)</f>
        <v>45</v>
      </c>
      <c r="J766" s="30">
        <f t="shared" si="13"/>
        <v>62865</v>
      </c>
      <c r="K766" s="30">
        <f>MAIN_TABLE[[#This Row],[Sales (Before Tax)]]-MAIN_TABLE[[#This Row],[Discount]]</f>
        <v>62795.15</v>
      </c>
      <c r="L766" s="31">
        <f>VLOOKUP(MAIN_TABLE[[#This Row],[Product Code]],Prod_Master[[#All],[Product Code]:[PRICE]],3,)</f>
        <v>5542</v>
      </c>
      <c r="M766" s="32" t="str">
        <f>VLOOKUP(MAIN_TABLE[[#This Row],[Product Code]],Prod_Master[[#All],[Product Code]:[PRICE]],2,)</f>
        <v>Oil</v>
      </c>
      <c r="N766" s="32" t="str">
        <f>IF(ISBLANK(MAIN_TABLE[[#This Row],[GST Number]]),"No GST Number Available",VLOOKUP(LEFT(MAIN_TABLE[[#This Row],[GST Number]],2)*1,Table1[],2,))</f>
        <v>GUJARAT</v>
      </c>
      <c r="O766" s="32">
        <f>IF(MAIN_TABLE[[#This Row],[Supplier State]]=MAIN_TABLE[[#This Row],[Destination State Name]],0,MAIN_TABLE[[#This Row],[Taxable Value]]*MAIN_TABLE[[#This Row],[GST Rate]])</f>
        <v>7535.4179999999997</v>
      </c>
      <c r="P766" s="32">
        <f>IF(MAIN_TABLE[[#This Row],[Supplier State]]&lt;&gt;MAIN_TABLE[[#This Row],[Destination State Name]],0,(MAIN_TABLE[[#This Row],[Taxable Value]]*MAIN_TABLE[[#This Row],[GST Rate]])/2)</f>
        <v>0</v>
      </c>
      <c r="Q766" s="32">
        <f>IF(MAIN_TABLE[[#This Row],[Supplier State]]&lt;&gt;MAIN_TABLE[[#This Row],[Destination State Name]],0,(MAIN_TABLE[[#This Row],[Taxable Value]]*MAIN_TABLE[[#This Row],[GST Rate]])/2)</f>
        <v>0</v>
      </c>
      <c r="R766" s="33">
        <f>SUM(MAIN_TABLE[[#This Row],[IGST]:[SGST]])</f>
        <v>7535.4179999999997</v>
      </c>
      <c r="S76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66" s="32" t="str">
        <f>IFERROR(VLOOKUP(MAIN_TABLE[[#This Row],[GST Number]],Backend!L:M,2,),"")</f>
        <v>MANN ELECTRONICS</v>
      </c>
    </row>
    <row r="767" spans="1:20" x14ac:dyDescent="0.3">
      <c r="A767" s="18" t="s">
        <v>8</v>
      </c>
      <c r="B767" s="1" t="s">
        <v>154</v>
      </c>
      <c r="C767" s="2">
        <v>1210</v>
      </c>
      <c r="D767" s="3">
        <v>44177</v>
      </c>
      <c r="E767" s="4" t="s">
        <v>10</v>
      </c>
      <c r="F767" s="1">
        <v>2155</v>
      </c>
      <c r="G767" s="5">
        <v>107.75</v>
      </c>
      <c r="H767" s="29">
        <f>VLOOKUP(MAIN_TABLE[[#This Row],[Product Code]],Prod_Master[[#All],[Product Code]:[PRICE]],4,)</f>
        <v>0.12</v>
      </c>
      <c r="I767" s="30">
        <f>VLOOKUP(MAIN_TABLE[[#This Row],[Product Code]],Prod_Master[[#All],[Product Code]:[PRICE]],5,)</f>
        <v>120</v>
      </c>
      <c r="J767" s="30">
        <f t="shared" si="13"/>
        <v>258600</v>
      </c>
      <c r="K767" s="30">
        <f>MAIN_TABLE[[#This Row],[Sales (Before Tax)]]-MAIN_TABLE[[#This Row],[Discount]]</f>
        <v>258492.25</v>
      </c>
      <c r="L767" s="31">
        <f>VLOOKUP(MAIN_TABLE[[#This Row],[Product Code]],Prod_Master[[#All],[Product Code]:[PRICE]],3,)</f>
        <v>5524</v>
      </c>
      <c r="M767" s="32" t="str">
        <f>VLOOKUP(MAIN_TABLE[[#This Row],[Product Code]],Prod_Master[[#All],[Product Code]:[PRICE]],2,)</f>
        <v>Juice</v>
      </c>
      <c r="N767" s="32" t="str">
        <f>IF(ISBLANK(MAIN_TABLE[[#This Row],[GST Number]]),"No GST Number Available",VLOOKUP(LEFT(MAIN_TABLE[[#This Row],[GST Number]],2)*1,Table1[],2,))</f>
        <v>MANIPUR</v>
      </c>
      <c r="O767" s="32">
        <f>IF(MAIN_TABLE[[#This Row],[Supplier State]]=MAIN_TABLE[[#This Row],[Destination State Name]],0,MAIN_TABLE[[#This Row],[Taxable Value]]*MAIN_TABLE[[#This Row],[GST Rate]])</f>
        <v>31019.07</v>
      </c>
      <c r="P767" s="32">
        <f>IF(MAIN_TABLE[[#This Row],[Supplier State]]&lt;&gt;MAIN_TABLE[[#This Row],[Destination State Name]],0,(MAIN_TABLE[[#This Row],[Taxable Value]]*MAIN_TABLE[[#This Row],[GST Rate]])/2)</f>
        <v>0</v>
      </c>
      <c r="Q767" s="32">
        <f>IF(MAIN_TABLE[[#This Row],[Supplier State]]&lt;&gt;MAIN_TABLE[[#This Row],[Destination State Name]],0,(MAIN_TABLE[[#This Row],[Taxable Value]]*MAIN_TABLE[[#This Row],[GST Rate]])/2)</f>
        <v>0</v>
      </c>
      <c r="R767" s="33">
        <f>SUM(MAIN_TABLE[[#This Row],[IGST]:[SGST]])</f>
        <v>31019.07</v>
      </c>
      <c r="S76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67" s="32" t="str">
        <f>IFERROR(VLOOKUP(MAIN_TABLE[[#This Row],[GST Number]],Backend!L:M,2,),"")</f>
        <v>Deepak Electric Works</v>
      </c>
    </row>
    <row r="768" spans="1:20" x14ac:dyDescent="0.3">
      <c r="A768" s="18" t="s">
        <v>8</v>
      </c>
      <c r="B768" s="1" t="s">
        <v>155</v>
      </c>
      <c r="C768" s="2">
        <v>1004</v>
      </c>
      <c r="D768" s="3">
        <v>43893</v>
      </c>
      <c r="E768" s="4" t="s">
        <v>10</v>
      </c>
      <c r="F768" s="1">
        <v>2214</v>
      </c>
      <c r="G768" s="5">
        <v>110.7</v>
      </c>
      <c r="H768" s="29">
        <f>VLOOKUP(MAIN_TABLE[[#This Row],[Product Code]],Prod_Master[[#All],[Product Code]:[PRICE]],4,)</f>
        <v>0.28000000000000003</v>
      </c>
      <c r="I768" s="30">
        <f>VLOOKUP(MAIN_TABLE[[#This Row],[Product Code]],Prod_Master[[#All],[Product Code]:[PRICE]],5,)</f>
        <v>80</v>
      </c>
      <c r="J768" s="30">
        <f t="shared" si="13"/>
        <v>177120</v>
      </c>
      <c r="K768" s="30">
        <f>MAIN_TABLE[[#This Row],[Sales (Before Tax)]]-MAIN_TABLE[[#This Row],[Discount]]</f>
        <v>177009.3</v>
      </c>
      <c r="L768" s="31">
        <f>VLOOKUP(MAIN_TABLE[[#This Row],[Product Code]],Prod_Master[[#All],[Product Code]:[PRICE]],3,)</f>
        <v>8462</v>
      </c>
      <c r="M768" s="32" t="str">
        <f>VLOOKUP(MAIN_TABLE[[#This Row],[Product Code]],Prod_Master[[#All],[Product Code]:[PRICE]],2,)</f>
        <v>Beverage</v>
      </c>
      <c r="N768" s="32" t="str">
        <f>IF(ISBLANK(MAIN_TABLE[[#This Row],[GST Number]]),"No GST Number Available",VLOOKUP(LEFT(MAIN_TABLE[[#This Row],[GST Number]],2)*1,Table1[],2,))</f>
        <v>JHARKHAND</v>
      </c>
      <c r="O768" s="32">
        <f>IF(MAIN_TABLE[[#This Row],[Supplier State]]=MAIN_TABLE[[#This Row],[Destination State Name]],0,MAIN_TABLE[[#This Row],[Taxable Value]]*MAIN_TABLE[[#This Row],[GST Rate]])</f>
        <v>49562.603999999999</v>
      </c>
      <c r="P768" s="32">
        <f>IF(MAIN_TABLE[[#This Row],[Supplier State]]&lt;&gt;MAIN_TABLE[[#This Row],[Destination State Name]],0,(MAIN_TABLE[[#This Row],[Taxable Value]]*MAIN_TABLE[[#This Row],[GST Rate]])/2)</f>
        <v>0</v>
      </c>
      <c r="Q768" s="32">
        <f>IF(MAIN_TABLE[[#This Row],[Supplier State]]&lt;&gt;MAIN_TABLE[[#This Row],[Destination State Name]],0,(MAIN_TABLE[[#This Row],[Taxable Value]]*MAIN_TABLE[[#This Row],[GST Rate]])/2)</f>
        <v>0</v>
      </c>
      <c r="R768" s="33">
        <f>SUM(MAIN_TABLE[[#This Row],[IGST]:[SGST]])</f>
        <v>49562.603999999999</v>
      </c>
      <c r="S76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68" s="32" t="str">
        <f>IFERROR(VLOOKUP(MAIN_TABLE[[#This Row],[GST Number]],Backend!L:M,2,),"")</f>
        <v>Candes Technology Private Limited</v>
      </c>
    </row>
    <row r="769" spans="1:20" x14ac:dyDescent="0.3">
      <c r="A769" s="18" t="s">
        <v>8</v>
      </c>
      <c r="B769" s="1" t="s">
        <v>156</v>
      </c>
      <c r="C769" s="2">
        <v>1004</v>
      </c>
      <c r="D769" s="3">
        <v>43925</v>
      </c>
      <c r="E769" s="4" t="s">
        <v>10</v>
      </c>
      <c r="F769" s="1">
        <v>2301</v>
      </c>
      <c r="G769" s="5">
        <v>115.05000000000001</v>
      </c>
      <c r="H769" s="29">
        <f>VLOOKUP(MAIN_TABLE[[#This Row],[Product Code]],Prod_Master[[#All],[Product Code]:[PRICE]],4,)</f>
        <v>0.28000000000000003</v>
      </c>
      <c r="I769" s="30">
        <f>VLOOKUP(MAIN_TABLE[[#This Row],[Product Code]],Prod_Master[[#All],[Product Code]:[PRICE]],5,)</f>
        <v>80</v>
      </c>
      <c r="J769" s="30">
        <f t="shared" si="13"/>
        <v>184080</v>
      </c>
      <c r="K769" s="30">
        <f>MAIN_TABLE[[#This Row],[Sales (Before Tax)]]-MAIN_TABLE[[#This Row],[Discount]]</f>
        <v>183964.95</v>
      </c>
      <c r="L769" s="31">
        <f>VLOOKUP(MAIN_TABLE[[#This Row],[Product Code]],Prod_Master[[#All],[Product Code]:[PRICE]],3,)</f>
        <v>8462</v>
      </c>
      <c r="M769" s="32" t="str">
        <f>VLOOKUP(MAIN_TABLE[[#This Row],[Product Code]],Prod_Master[[#All],[Product Code]:[PRICE]],2,)</f>
        <v>Beverage</v>
      </c>
      <c r="N769" s="32" t="str">
        <f>IF(ISBLANK(MAIN_TABLE[[#This Row],[GST Number]]),"No GST Number Available",VLOOKUP(LEFT(MAIN_TABLE[[#This Row],[GST Number]],2)*1,Table1[],2,))</f>
        <v>MADHYA PRADESH</v>
      </c>
      <c r="O769" s="32">
        <f>IF(MAIN_TABLE[[#This Row],[Supplier State]]=MAIN_TABLE[[#This Row],[Destination State Name]],0,MAIN_TABLE[[#This Row],[Taxable Value]]*MAIN_TABLE[[#This Row],[GST Rate]])</f>
        <v>51510.186000000009</v>
      </c>
      <c r="P769" s="32">
        <f>IF(MAIN_TABLE[[#This Row],[Supplier State]]&lt;&gt;MAIN_TABLE[[#This Row],[Destination State Name]],0,(MAIN_TABLE[[#This Row],[Taxable Value]]*MAIN_TABLE[[#This Row],[GST Rate]])/2)</f>
        <v>0</v>
      </c>
      <c r="Q769" s="32">
        <f>IF(MAIN_TABLE[[#This Row],[Supplier State]]&lt;&gt;MAIN_TABLE[[#This Row],[Destination State Name]],0,(MAIN_TABLE[[#This Row],[Taxable Value]]*MAIN_TABLE[[#This Row],[GST Rate]])/2)</f>
        <v>0</v>
      </c>
      <c r="R769" s="33">
        <f>SUM(MAIN_TABLE[[#This Row],[IGST]:[SGST]])</f>
        <v>51510.186000000009</v>
      </c>
      <c r="S76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69" s="32" t="str">
        <f>IFERROR(VLOOKUP(MAIN_TABLE[[#This Row],[GST Number]],Backend!L:M,2,),"")</f>
        <v>HCIL COMTEL PRIVATE LIMITED</v>
      </c>
    </row>
    <row r="770" spans="1:20" x14ac:dyDescent="0.3">
      <c r="A770" s="18" t="s">
        <v>8</v>
      </c>
      <c r="B770" s="1" t="s">
        <v>250</v>
      </c>
      <c r="C770" s="2">
        <v>1210</v>
      </c>
      <c r="D770" s="3">
        <v>44019</v>
      </c>
      <c r="E770" s="4" t="s">
        <v>10</v>
      </c>
      <c r="F770" s="1">
        <v>1375.5</v>
      </c>
      <c r="G770" s="5">
        <v>68.775000000000006</v>
      </c>
      <c r="H770" s="29">
        <f>VLOOKUP(MAIN_TABLE[[#This Row],[Product Code]],Prod_Master[[#All],[Product Code]:[PRICE]],4,)</f>
        <v>0.12</v>
      </c>
      <c r="I770" s="30">
        <f>VLOOKUP(MAIN_TABLE[[#This Row],[Product Code]],Prod_Master[[#All],[Product Code]:[PRICE]],5,)</f>
        <v>120</v>
      </c>
      <c r="J770" s="30">
        <f t="shared" si="13"/>
        <v>165060</v>
      </c>
      <c r="K770" s="30">
        <f>MAIN_TABLE[[#This Row],[Sales (Before Tax)]]-MAIN_TABLE[[#This Row],[Discount]]</f>
        <v>164991.22500000001</v>
      </c>
      <c r="L770" s="31">
        <f>VLOOKUP(MAIN_TABLE[[#This Row],[Product Code]],Prod_Master[[#All],[Product Code]:[PRICE]],3,)</f>
        <v>5524</v>
      </c>
      <c r="M770" s="32" t="str">
        <f>VLOOKUP(MAIN_TABLE[[#This Row],[Product Code]],Prod_Master[[#All],[Product Code]:[PRICE]],2,)</f>
        <v>Juice</v>
      </c>
      <c r="N770" s="32" t="str">
        <f>IF(ISBLANK(MAIN_TABLE[[#This Row],[GST Number]]),"No GST Number Available",VLOOKUP(LEFT(MAIN_TABLE[[#This Row],[GST Number]],2)*1,Table1[],2,))</f>
        <v>DADRA AND NAGAR HAVELI AND DAMAN AND DIU (NEWLY MERGED UT)</v>
      </c>
      <c r="O770" s="32">
        <f>IF(MAIN_TABLE[[#This Row],[Supplier State]]=MAIN_TABLE[[#This Row],[Destination State Name]],0,MAIN_TABLE[[#This Row],[Taxable Value]]*MAIN_TABLE[[#This Row],[GST Rate]])</f>
        <v>19798.947</v>
      </c>
      <c r="P770" s="32">
        <f>IF(MAIN_TABLE[[#This Row],[Supplier State]]&lt;&gt;MAIN_TABLE[[#This Row],[Destination State Name]],0,(MAIN_TABLE[[#This Row],[Taxable Value]]*MAIN_TABLE[[#This Row],[GST Rate]])/2)</f>
        <v>0</v>
      </c>
      <c r="Q770" s="32">
        <f>IF(MAIN_TABLE[[#This Row],[Supplier State]]&lt;&gt;MAIN_TABLE[[#This Row],[Destination State Name]],0,(MAIN_TABLE[[#This Row],[Taxable Value]]*MAIN_TABLE[[#This Row],[GST Rate]])/2)</f>
        <v>0</v>
      </c>
      <c r="R770" s="33">
        <f>SUM(MAIN_TABLE[[#This Row],[IGST]:[SGST]])</f>
        <v>19798.947</v>
      </c>
      <c r="S77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70" s="32" t="str">
        <f>IFERROR(VLOOKUP(MAIN_TABLE[[#This Row],[GST Number]],Backend!L:M,2,),"")</f>
        <v>M/S SIGMA I.T. SUPER STORE (P) LTD</v>
      </c>
    </row>
    <row r="771" spans="1:20" x14ac:dyDescent="0.3">
      <c r="A771" s="18" t="s">
        <v>8</v>
      </c>
      <c r="B771" s="1" t="s">
        <v>157</v>
      </c>
      <c r="C771" s="2">
        <v>1001</v>
      </c>
      <c r="D771" s="3">
        <v>44051</v>
      </c>
      <c r="E771" s="4" t="s">
        <v>10</v>
      </c>
      <c r="F771" s="1">
        <v>1830</v>
      </c>
      <c r="G771" s="5">
        <v>91.5</v>
      </c>
      <c r="H771" s="29">
        <f>VLOOKUP(MAIN_TABLE[[#This Row],[Product Code]],Prod_Master[[#All],[Product Code]:[PRICE]],4,)</f>
        <v>0.12</v>
      </c>
      <c r="I771" s="30">
        <f>VLOOKUP(MAIN_TABLE[[#This Row],[Product Code]],Prod_Master[[#All],[Product Code]:[PRICE]],5,)</f>
        <v>45</v>
      </c>
      <c r="J771" s="30">
        <f t="shared" si="13"/>
        <v>82350</v>
      </c>
      <c r="K771" s="30">
        <f>MAIN_TABLE[[#This Row],[Sales (Before Tax)]]-MAIN_TABLE[[#This Row],[Discount]]</f>
        <v>82258.5</v>
      </c>
      <c r="L771" s="31">
        <f>VLOOKUP(MAIN_TABLE[[#This Row],[Product Code]],Prod_Master[[#All],[Product Code]:[PRICE]],3,)</f>
        <v>5542</v>
      </c>
      <c r="M771" s="32" t="str">
        <f>VLOOKUP(MAIN_TABLE[[#This Row],[Product Code]],Prod_Master[[#All],[Product Code]:[PRICE]],2,)</f>
        <v>Oil</v>
      </c>
      <c r="N771" s="32" t="str">
        <f>IF(ISBLANK(MAIN_TABLE[[#This Row],[GST Number]]),"No GST Number Available",VLOOKUP(LEFT(MAIN_TABLE[[#This Row],[GST Number]],2)*1,Table1[],2,))</f>
        <v>ODISHA</v>
      </c>
      <c r="O771" s="32">
        <f>IF(MAIN_TABLE[[#This Row],[Supplier State]]=MAIN_TABLE[[#This Row],[Destination State Name]],0,MAIN_TABLE[[#This Row],[Taxable Value]]*MAIN_TABLE[[#This Row],[GST Rate]])</f>
        <v>9871.02</v>
      </c>
      <c r="P771" s="32">
        <f>IF(MAIN_TABLE[[#This Row],[Supplier State]]&lt;&gt;MAIN_TABLE[[#This Row],[Destination State Name]],0,(MAIN_TABLE[[#This Row],[Taxable Value]]*MAIN_TABLE[[#This Row],[GST Rate]])/2)</f>
        <v>0</v>
      </c>
      <c r="Q771" s="32">
        <f>IF(MAIN_TABLE[[#This Row],[Supplier State]]&lt;&gt;MAIN_TABLE[[#This Row],[Destination State Name]],0,(MAIN_TABLE[[#This Row],[Taxable Value]]*MAIN_TABLE[[#This Row],[GST Rate]])/2)</f>
        <v>0</v>
      </c>
      <c r="R771" s="33">
        <f>SUM(MAIN_TABLE[[#This Row],[IGST]:[SGST]])</f>
        <v>9871.02</v>
      </c>
      <c r="S77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71" s="32" t="str">
        <f>IFERROR(VLOOKUP(MAIN_TABLE[[#This Row],[GST Number]],Backend!L:M,2,),"")</f>
        <v>GASTEK ENGINEERS</v>
      </c>
    </row>
    <row r="772" spans="1:20" x14ac:dyDescent="0.3">
      <c r="A772" s="18" t="s">
        <v>8</v>
      </c>
      <c r="B772" s="1" t="s">
        <v>158</v>
      </c>
      <c r="C772" s="2">
        <v>1008</v>
      </c>
      <c r="D772" s="3">
        <v>44083</v>
      </c>
      <c r="E772" s="4" t="s">
        <v>10</v>
      </c>
      <c r="F772" s="1">
        <v>2498</v>
      </c>
      <c r="G772" s="5">
        <v>124.9</v>
      </c>
      <c r="H772" s="29">
        <f>VLOOKUP(MAIN_TABLE[[#This Row],[Product Code]],Prod_Master[[#All],[Product Code]:[PRICE]],4,)</f>
        <v>0.12</v>
      </c>
      <c r="I772" s="30">
        <f>VLOOKUP(MAIN_TABLE[[#This Row],[Product Code]],Prod_Master[[#All],[Product Code]:[PRICE]],5,)</f>
        <v>90</v>
      </c>
      <c r="J772" s="30">
        <f t="shared" si="13"/>
        <v>224820</v>
      </c>
      <c r="K772" s="30">
        <f>MAIN_TABLE[[#This Row],[Sales (Before Tax)]]-MAIN_TABLE[[#This Row],[Discount]]</f>
        <v>224695.1</v>
      </c>
      <c r="L772" s="31">
        <f>VLOOKUP(MAIN_TABLE[[#This Row],[Product Code]],Prod_Master[[#All],[Product Code]:[PRICE]],3,)</f>
        <v>4975</v>
      </c>
      <c r="M772" s="32" t="str">
        <f>VLOOKUP(MAIN_TABLE[[#This Row],[Product Code]],Prod_Master[[#All],[Product Code]:[PRICE]],2,)</f>
        <v>Soap</v>
      </c>
      <c r="N772" s="32" t="str">
        <f>IF(ISBLANK(MAIN_TABLE[[#This Row],[GST Number]]),"No GST Number Available",VLOOKUP(LEFT(MAIN_TABLE[[#This Row],[GST Number]],2)*1,Table1[],2,))</f>
        <v>DADRA AND NAGAR HAVELI AND DAMAN AND DIU (NEWLY MERGED UT)</v>
      </c>
      <c r="O772" s="32">
        <f>IF(MAIN_TABLE[[#This Row],[Supplier State]]=MAIN_TABLE[[#This Row],[Destination State Name]],0,MAIN_TABLE[[#This Row],[Taxable Value]]*MAIN_TABLE[[#This Row],[GST Rate]])</f>
        <v>26963.412</v>
      </c>
      <c r="P772" s="32">
        <f>IF(MAIN_TABLE[[#This Row],[Supplier State]]&lt;&gt;MAIN_TABLE[[#This Row],[Destination State Name]],0,(MAIN_TABLE[[#This Row],[Taxable Value]]*MAIN_TABLE[[#This Row],[GST Rate]])/2)</f>
        <v>0</v>
      </c>
      <c r="Q772" s="32">
        <f>IF(MAIN_TABLE[[#This Row],[Supplier State]]&lt;&gt;MAIN_TABLE[[#This Row],[Destination State Name]],0,(MAIN_TABLE[[#This Row],[Taxable Value]]*MAIN_TABLE[[#This Row],[GST Rate]])/2)</f>
        <v>0</v>
      </c>
      <c r="R772" s="33">
        <f>SUM(MAIN_TABLE[[#This Row],[IGST]:[SGST]])</f>
        <v>26963.412</v>
      </c>
      <c r="S77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72" s="32" t="str">
        <f>IFERROR(VLOOKUP(MAIN_TABLE[[#This Row],[GST Number]],Backend!L:M,2,),"")</f>
        <v>M/S ANKUR ELECTRICALS</v>
      </c>
    </row>
    <row r="773" spans="1:20" x14ac:dyDescent="0.3">
      <c r="A773" s="18" t="s">
        <v>8</v>
      </c>
      <c r="B773" s="1" t="s">
        <v>159</v>
      </c>
      <c r="C773" s="2">
        <v>1001</v>
      </c>
      <c r="D773" s="3">
        <v>44114</v>
      </c>
      <c r="E773" s="4" t="s">
        <v>10</v>
      </c>
      <c r="F773" s="1">
        <v>663</v>
      </c>
      <c r="G773" s="5">
        <v>33.15</v>
      </c>
      <c r="H773" s="29">
        <f>VLOOKUP(MAIN_TABLE[[#This Row],[Product Code]],Prod_Master[[#All],[Product Code]:[PRICE]],4,)</f>
        <v>0.12</v>
      </c>
      <c r="I773" s="30">
        <f>VLOOKUP(MAIN_TABLE[[#This Row],[Product Code]],Prod_Master[[#All],[Product Code]:[PRICE]],5,)</f>
        <v>45</v>
      </c>
      <c r="J773" s="30">
        <f t="shared" si="13"/>
        <v>29835</v>
      </c>
      <c r="K773" s="30">
        <f>MAIN_TABLE[[#This Row],[Sales (Before Tax)]]-MAIN_TABLE[[#This Row],[Discount]]</f>
        <v>29801.85</v>
      </c>
      <c r="L773" s="31">
        <f>VLOOKUP(MAIN_TABLE[[#This Row],[Product Code]],Prod_Master[[#All],[Product Code]:[PRICE]],3,)</f>
        <v>5542</v>
      </c>
      <c r="M773" s="32" t="str">
        <f>VLOOKUP(MAIN_TABLE[[#This Row],[Product Code]],Prod_Master[[#All],[Product Code]:[PRICE]],2,)</f>
        <v>Oil</v>
      </c>
      <c r="N773" s="32" t="str">
        <f>IF(ISBLANK(MAIN_TABLE[[#This Row],[GST Number]]),"No GST Number Available",VLOOKUP(LEFT(MAIN_TABLE[[#This Row],[GST Number]],2)*1,Table1[],2,))</f>
        <v>ANDHRA PRADESH(BEFORE DIVISION)</v>
      </c>
      <c r="O773" s="32">
        <f>IF(MAIN_TABLE[[#This Row],[Supplier State]]=MAIN_TABLE[[#This Row],[Destination State Name]],0,MAIN_TABLE[[#This Row],[Taxable Value]]*MAIN_TABLE[[#This Row],[GST Rate]])</f>
        <v>3576.2219999999998</v>
      </c>
      <c r="P773" s="32">
        <f>IF(MAIN_TABLE[[#This Row],[Supplier State]]&lt;&gt;MAIN_TABLE[[#This Row],[Destination State Name]],0,(MAIN_TABLE[[#This Row],[Taxable Value]]*MAIN_TABLE[[#This Row],[GST Rate]])/2)</f>
        <v>0</v>
      </c>
      <c r="Q773" s="32">
        <f>IF(MAIN_TABLE[[#This Row],[Supplier State]]&lt;&gt;MAIN_TABLE[[#This Row],[Destination State Name]],0,(MAIN_TABLE[[#This Row],[Taxable Value]]*MAIN_TABLE[[#This Row],[GST Rate]])/2)</f>
        <v>0</v>
      </c>
      <c r="R773" s="33">
        <f>SUM(MAIN_TABLE[[#This Row],[IGST]:[SGST]])</f>
        <v>3576.2219999999998</v>
      </c>
      <c r="S77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73" s="32" t="str">
        <f>IFERROR(VLOOKUP(MAIN_TABLE[[#This Row],[GST Number]],Backend!L:M,2,),"")</f>
        <v>M/S PAL FURNITURE GHAR</v>
      </c>
    </row>
    <row r="774" spans="1:20" x14ac:dyDescent="0.3">
      <c r="A774" s="18" t="s">
        <v>8</v>
      </c>
      <c r="B774" s="1" t="s">
        <v>160</v>
      </c>
      <c r="C774" s="2">
        <v>1001</v>
      </c>
      <c r="D774" s="3">
        <v>43863</v>
      </c>
      <c r="E774" s="4" t="s">
        <v>10</v>
      </c>
      <c r="F774" s="1">
        <v>1514</v>
      </c>
      <c r="G774" s="5">
        <v>75.7</v>
      </c>
      <c r="H774" s="29">
        <f>VLOOKUP(MAIN_TABLE[[#This Row],[Product Code]],Prod_Master[[#All],[Product Code]:[PRICE]],4,)</f>
        <v>0.12</v>
      </c>
      <c r="I774" s="30">
        <f>VLOOKUP(MAIN_TABLE[[#This Row],[Product Code]],Prod_Master[[#All],[Product Code]:[PRICE]],5,)</f>
        <v>45</v>
      </c>
      <c r="J774" s="30">
        <f t="shared" si="13"/>
        <v>68130</v>
      </c>
      <c r="K774" s="30">
        <f>MAIN_TABLE[[#This Row],[Sales (Before Tax)]]-MAIN_TABLE[[#This Row],[Discount]]</f>
        <v>68054.3</v>
      </c>
      <c r="L774" s="31">
        <f>VLOOKUP(MAIN_TABLE[[#This Row],[Product Code]],Prod_Master[[#All],[Product Code]:[PRICE]],3,)</f>
        <v>5542</v>
      </c>
      <c r="M774" s="32" t="str">
        <f>VLOOKUP(MAIN_TABLE[[#This Row],[Product Code]],Prod_Master[[#All],[Product Code]:[PRICE]],2,)</f>
        <v>Oil</v>
      </c>
      <c r="N774" s="32" t="str">
        <f>IF(ISBLANK(MAIN_TABLE[[#This Row],[GST Number]]),"No GST Number Available",VLOOKUP(LEFT(MAIN_TABLE[[#This Row],[GST Number]],2)*1,Table1[],2,))</f>
        <v>SIKKIM</v>
      </c>
      <c r="O774" s="32">
        <f>IF(MAIN_TABLE[[#This Row],[Supplier State]]=MAIN_TABLE[[#This Row],[Destination State Name]],0,MAIN_TABLE[[#This Row],[Taxable Value]]*MAIN_TABLE[[#This Row],[GST Rate]])</f>
        <v>8166.5159999999996</v>
      </c>
      <c r="P774" s="32">
        <f>IF(MAIN_TABLE[[#This Row],[Supplier State]]&lt;&gt;MAIN_TABLE[[#This Row],[Destination State Name]],0,(MAIN_TABLE[[#This Row],[Taxable Value]]*MAIN_TABLE[[#This Row],[GST Rate]])/2)</f>
        <v>0</v>
      </c>
      <c r="Q774" s="32">
        <f>IF(MAIN_TABLE[[#This Row],[Supplier State]]&lt;&gt;MAIN_TABLE[[#This Row],[Destination State Name]],0,(MAIN_TABLE[[#This Row],[Taxable Value]]*MAIN_TABLE[[#This Row],[GST Rate]])/2)</f>
        <v>0</v>
      </c>
      <c r="R774" s="33">
        <f>SUM(MAIN_TABLE[[#This Row],[IGST]:[SGST]])</f>
        <v>8166.5159999999996</v>
      </c>
      <c r="S77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74" s="32" t="str">
        <f>IFERROR(VLOOKUP(MAIN_TABLE[[#This Row],[GST Number]],Backend!L:M,2,),"")</f>
        <v>DUROFLEX PRIVATE LIMITED</v>
      </c>
    </row>
    <row r="775" spans="1:20" x14ac:dyDescent="0.3">
      <c r="A775" s="18" t="s">
        <v>8</v>
      </c>
      <c r="B775" s="1" t="s">
        <v>161</v>
      </c>
      <c r="C775" s="2">
        <v>1310</v>
      </c>
      <c r="D775" s="3">
        <v>43925</v>
      </c>
      <c r="E775" s="4" t="s">
        <v>10</v>
      </c>
      <c r="F775" s="1">
        <v>4492.5</v>
      </c>
      <c r="G775" s="5">
        <v>224.625</v>
      </c>
      <c r="H775" s="29">
        <f>VLOOKUP(MAIN_TABLE[[#This Row],[Product Code]],Prod_Master[[#All],[Product Code]:[PRICE]],4,)</f>
        <v>0.12</v>
      </c>
      <c r="I775" s="30">
        <f>VLOOKUP(MAIN_TABLE[[#This Row],[Product Code]],Prod_Master[[#All],[Product Code]:[PRICE]],5,)</f>
        <v>140</v>
      </c>
      <c r="J775" s="30">
        <f t="shared" si="13"/>
        <v>628950</v>
      </c>
      <c r="K775" s="30">
        <f>MAIN_TABLE[[#This Row],[Sales (Before Tax)]]-MAIN_TABLE[[#This Row],[Discount]]</f>
        <v>628725.375</v>
      </c>
      <c r="L775" s="31">
        <f>VLOOKUP(MAIN_TABLE[[#This Row],[Product Code]],Prod_Master[[#All],[Product Code]:[PRICE]],3,)</f>
        <v>5632</v>
      </c>
      <c r="M775" s="32" t="str">
        <f>VLOOKUP(MAIN_TABLE[[#This Row],[Product Code]],Prod_Master[[#All],[Product Code]:[PRICE]],2,)</f>
        <v>Shampoo</v>
      </c>
      <c r="N775" s="32" t="str">
        <f>IF(ISBLANK(MAIN_TABLE[[#This Row],[GST Number]]),"No GST Number Available",VLOOKUP(LEFT(MAIN_TABLE[[#This Row],[GST Number]],2)*1,Table1[],2,))</f>
        <v>ODISHA</v>
      </c>
      <c r="O775" s="32">
        <f>IF(MAIN_TABLE[[#This Row],[Supplier State]]=MAIN_TABLE[[#This Row],[Destination State Name]],0,MAIN_TABLE[[#This Row],[Taxable Value]]*MAIN_TABLE[[#This Row],[GST Rate]])</f>
        <v>75447.044999999998</v>
      </c>
      <c r="P775" s="32">
        <f>IF(MAIN_TABLE[[#This Row],[Supplier State]]&lt;&gt;MAIN_TABLE[[#This Row],[Destination State Name]],0,(MAIN_TABLE[[#This Row],[Taxable Value]]*MAIN_TABLE[[#This Row],[GST Rate]])/2)</f>
        <v>0</v>
      </c>
      <c r="Q775" s="32">
        <f>IF(MAIN_TABLE[[#This Row],[Supplier State]]&lt;&gt;MAIN_TABLE[[#This Row],[Destination State Name]],0,(MAIN_TABLE[[#This Row],[Taxable Value]]*MAIN_TABLE[[#This Row],[GST Rate]])/2)</f>
        <v>0</v>
      </c>
      <c r="R775" s="33">
        <f>SUM(MAIN_TABLE[[#This Row],[IGST]:[SGST]])</f>
        <v>75447.044999999998</v>
      </c>
      <c r="S77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75" s="32" t="str">
        <f>IFERROR(VLOOKUP(MAIN_TABLE[[#This Row],[GST Number]],Backend!L:M,2,),"")</f>
        <v>GURU KRIPA ELECTRONICS</v>
      </c>
    </row>
    <row r="776" spans="1:20" x14ac:dyDescent="0.3">
      <c r="A776" s="18" t="s">
        <v>8</v>
      </c>
      <c r="B776" s="1" t="s">
        <v>162</v>
      </c>
      <c r="C776" s="2">
        <v>1001</v>
      </c>
      <c r="D776" s="3">
        <v>43988</v>
      </c>
      <c r="E776" s="4" t="s">
        <v>10</v>
      </c>
      <c r="F776" s="1">
        <v>727</v>
      </c>
      <c r="G776" s="5">
        <v>36.35</v>
      </c>
      <c r="H776" s="29">
        <f>VLOOKUP(MAIN_TABLE[[#This Row],[Product Code]],Prod_Master[[#All],[Product Code]:[PRICE]],4,)</f>
        <v>0.12</v>
      </c>
      <c r="I776" s="30">
        <f>VLOOKUP(MAIN_TABLE[[#This Row],[Product Code]],Prod_Master[[#All],[Product Code]:[PRICE]],5,)</f>
        <v>45</v>
      </c>
      <c r="J776" s="30">
        <f t="shared" si="13"/>
        <v>32715</v>
      </c>
      <c r="K776" s="30">
        <f>MAIN_TABLE[[#This Row],[Sales (Before Tax)]]-MAIN_TABLE[[#This Row],[Discount]]</f>
        <v>32678.65</v>
      </c>
      <c r="L776" s="31">
        <f>VLOOKUP(MAIN_TABLE[[#This Row],[Product Code]],Prod_Master[[#All],[Product Code]:[PRICE]],3,)</f>
        <v>5542</v>
      </c>
      <c r="M776" s="32" t="str">
        <f>VLOOKUP(MAIN_TABLE[[#This Row],[Product Code]],Prod_Master[[#All],[Product Code]:[PRICE]],2,)</f>
        <v>Oil</v>
      </c>
      <c r="N776" s="32" t="str">
        <f>IF(ISBLANK(MAIN_TABLE[[#This Row],[GST Number]]),"No GST Number Available",VLOOKUP(LEFT(MAIN_TABLE[[#This Row],[GST Number]],2)*1,Table1[],2,))</f>
        <v>MANIPUR</v>
      </c>
      <c r="O776" s="32">
        <f>IF(MAIN_TABLE[[#This Row],[Supplier State]]=MAIN_TABLE[[#This Row],[Destination State Name]],0,MAIN_TABLE[[#This Row],[Taxable Value]]*MAIN_TABLE[[#This Row],[GST Rate]])</f>
        <v>3921.4380000000001</v>
      </c>
      <c r="P776" s="32">
        <f>IF(MAIN_TABLE[[#This Row],[Supplier State]]&lt;&gt;MAIN_TABLE[[#This Row],[Destination State Name]],0,(MAIN_TABLE[[#This Row],[Taxable Value]]*MAIN_TABLE[[#This Row],[GST Rate]])/2)</f>
        <v>0</v>
      </c>
      <c r="Q776" s="32">
        <f>IF(MAIN_TABLE[[#This Row],[Supplier State]]&lt;&gt;MAIN_TABLE[[#This Row],[Destination State Name]],0,(MAIN_TABLE[[#This Row],[Taxable Value]]*MAIN_TABLE[[#This Row],[GST Rate]])/2)</f>
        <v>0</v>
      </c>
      <c r="R776" s="33">
        <f>SUM(MAIN_TABLE[[#This Row],[IGST]:[SGST]])</f>
        <v>3921.4380000000001</v>
      </c>
      <c r="S77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76" s="32" t="str">
        <f>IFERROR(VLOOKUP(MAIN_TABLE[[#This Row],[GST Number]],Backend!L:M,2,),"")</f>
        <v>S &amp; S INTRUMENTATION</v>
      </c>
    </row>
    <row r="777" spans="1:20" x14ac:dyDescent="0.3">
      <c r="A777" s="18" t="s">
        <v>8</v>
      </c>
      <c r="B777" s="1" t="s">
        <v>163</v>
      </c>
      <c r="C777" s="2">
        <v>1008</v>
      </c>
      <c r="D777" s="3">
        <v>43988</v>
      </c>
      <c r="E777" s="4" t="s">
        <v>10</v>
      </c>
      <c r="F777" s="1">
        <v>787</v>
      </c>
      <c r="G777" s="5">
        <v>39.35</v>
      </c>
      <c r="H777" s="29">
        <f>VLOOKUP(MAIN_TABLE[[#This Row],[Product Code]],Prod_Master[[#All],[Product Code]:[PRICE]],4,)</f>
        <v>0.12</v>
      </c>
      <c r="I777" s="30">
        <f>VLOOKUP(MAIN_TABLE[[#This Row],[Product Code]],Prod_Master[[#All],[Product Code]:[PRICE]],5,)</f>
        <v>90</v>
      </c>
      <c r="J777" s="30">
        <f t="shared" si="13"/>
        <v>70830</v>
      </c>
      <c r="K777" s="30">
        <f>MAIN_TABLE[[#This Row],[Sales (Before Tax)]]-MAIN_TABLE[[#This Row],[Discount]]</f>
        <v>70790.649999999994</v>
      </c>
      <c r="L777" s="31">
        <f>VLOOKUP(MAIN_TABLE[[#This Row],[Product Code]],Prod_Master[[#All],[Product Code]:[PRICE]],3,)</f>
        <v>4975</v>
      </c>
      <c r="M777" s="32" t="str">
        <f>VLOOKUP(MAIN_TABLE[[#This Row],[Product Code]],Prod_Master[[#All],[Product Code]:[PRICE]],2,)</f>
        <v>Soap</v>
      </c>
      <c r="N777" s="32" t="str">
        <f>IF(ISBLANK(MAIN_TABLE[[#This Row],[GST Number]]),"No GST Number Available",VLOOKUP(LEFT(MAIN_TABLE[[#This Row],[GST Number]],2)*1,Table1[],2,))</f>
        <v>MEGHLAYA</v>
      </c>
      <c r="O777" s="32">
        <f>IF(MAIN_TABLE[[#This Row],[Supplier State]]=MAIN_TABLE[[#This Row],[Destination State Name]],0,MAIN_TABLE[[#This Row],[Taxable Value]]*MAIN_TABLE[[#This Row],[GST Rate]])</f>
        <v>8494.8779999999988</v>
      </c>
      <c r="P777" s="32">
        <f>IF(MAIN_TABLE[[#This Row],[Supplier State]]&lt;&gt;MAIN_TABLE[[#This Row],[Destination State Name]],0,(MAIN_TABLE[[#This Row],[Taxable Value]]*MAIN_TABLE[[#This Row],[GST Rate]])/2)</f>
        <v>0</v>
      </c>
      <c r="Q777" s="32">
        <f>IF(MAIN_TABLE[[#This Row],[Supplier State]]&lt;&gt;MAIN_TABLE[[#This Row],[Destination State Name]],0,(MAIN_TABLE[[#This Row],[Taxable Value]]*MAIN_TABLE[[#This Row],[GST Rate]])/2)</f>
        <v>0</v>
      </c>
      <c r="R777" s="33">
        <f>SUM(MAIN_TABLE[[#This Row],[IGST]:[SGST]])</f>
        <v>8494.8779999999988</v>
      </c>
      <c r="S77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77" s="32" t="str">
        <f>IFERROR(VLOOKUP(MAIN_TABLE[[#This Row],[GST Number]],Backend!L:M,2,),"")</f>
        <v>Flora Appliances Pvt. Ltd.</v>
      </c>
    </row>
    <row r="778" spans="1:20" x14ac:dyDescent="0.3">
      <c r="A778" s="18" t="s">
        <v>8</v>
      </c>
      <c r="B778" s="1" t="s">
        <v>164</v>
      </c>
      <c r="C778" s="2">
        <v>1001</v>
      </c>
      <c r="D778" s="3">
        <v>44019</v>
      </c>
      <c r="E778" s="4" t="s">
        <v>10</v>
      </c>
      <c r="F778" s="1">
        <v>1823</v>
      </c>
      <c r="G778" s="5">
        <v>91.15</v>
      </c>
      <c r="H778" s="29">
        <f>VLOOKUP(MAIN_TABLE[[#This Row],[Product Code]],Prod_Master[[#All],[Product Code]:[PRICE]],4,)</f>
        <v>0.12</v>
      </c>
      <c r="I778" s="30">
        <f>VLOOKUP(MAIN_TABLE[[#This Row],[Product Code]],Prod_Master[[#All],[Product Code]:[PRICE]],5,)</f>
        <v>45</v>
      </c>
      <c r="J778" s="30">
        <f t="shared" si="13"/>
        <v>82035</v>
      </c>
      <c r="K778" s="30">
        <f>MAIN_TABLE[[#This Row],[Sales (Before Tax)]]-MAIN_TABLE[[#This Row],[Discount]]</f>
        <v>81943.850000000006</v>
      </c>
      <c r="L778" s="31">
        <f>VLOOKUP(MAIN_TABLE[[#This Row],[Product Code]],Prod_Master[[#All],[Product Code]:[PRICE]],3,)</f>
        <v>5542</v>
      </c>
      <c r="M778" s="32" t="str">
        <f>VLOOKUP(MAIN_TABLE[[#This Row],[Product Code]],Prod_Master[[#All],[Product Code]:[PRICE]],2,)</f>
        <v>Oil</v>
      </c>
      <c r="N778" s="32" t="str">
        <f>IF(ISBLANK(MAIN_TABLE[[#This Row],[GST Number]]),"No GST Number Available",VLOOKUP(LEFT(MAIN_TABLE[[#This Row],[GST Number]],2)*1,Table1[],2,))</f>
        <v>MANIPUR</v>
      </c>
      <c r="O778" s="32">
        <f>IF(MAIN_TABLE[[#This Row],[Supplier State]]=MAIN_TABLE[[#This Row],[Destination State Name]],0,MAIN_TABLE[[#This Row],[Taxable Value]]*MAIN_TABLE[[#This Row],[GST Rate]])</f>
        <v>9833.2620000000006</v>
      </c>
      <c r="P778" s="32">
        <f>IF(MAIN_TABLE[[#This Row],[Supplier State]]&lt;&gt;MAIN_TABLE[[#This Row],[Destination State Name]],0,(MAIN_TABLE[[#This Row],[Taxable Value]]*MAIN_TABLE[[#This Row],[GST Rate]])/2)</f>
        <v>0</v>
      </c>
      <c r="Q778" s="32">
        <f>IF(MAIN_TABLE[[#This Row],[Supplier State]]&lt;&gt;MAIN_TABLE[[#This Row],[Destination State Name]],0,(MAIN_TABLE[[#This Row],[Taxable Value]]*MAIN_TABLE[[#This Row],[GST Rate]])/2)</f>
        <v>0</v>
      </c>
      <c r="R778" s="33">
        <f>SUM(MAIN_TABLE[[#This Row],[IGST]:[SGST]])</f>
        <v>9833.2620000000006</v>
      </c>
      <c r="S77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78" s="32" t="str">
        <f>IFERROR(VLOOKUP(MAIN_TABLE[[#This Row],[GST Number]],Backend!L:M,2,),"")</f>
        <v>BRIJESH CATERER</v>
      </c>
    </row>
    <row r="779" spans="1:20" x14ac:dyDescent="0.3">
      <c r="A779" s="18" t="s">
        <v>8</v>
      </c>
      <c r="B779" s="1" t="s">
        <v>165</v>
      </c>
      <c r="C779" s="2">
        <v>1310</v>
      </c>
      <c r="D779" s="3">
        <v>44083</v>
      </c>
      <c r="E779" s="4" t="s">
        <v>10</v>
      </c>
      <c r="F779" s="1">
        <v>747</v>
      </c>
      <c r="G779" s="5">
        <v>37.35</v>
      </c>
      <c r="H779" s="29">
        <f>VLOOKUP(MAIN_TABLE[[#This Row],[Product Code]],Prod_Master[[#All],[Product Code]:[PRICE]],4,)</f>
        <v>0.12</v>
      </c>
      <c r="I779" s="30">
        <f>VLOOKUP(MAIN_TABLE[[#This Row],[Product Code]],Prod_Master[[#All],[Product Code]:[PRICE]],5,)</f>
        <v>140</v>
      </c>
      <c r="J779" s="30">
        <f t="shared" si="13"/>
        <v>104580</v>
      </c>
      <c r="K779" s="30">
        <f>MAIN_TABLE[[#This Row],[Sales (Before Tax)]]-MAIN_TABLE[[#This Row],[Discount]]</f>
        <v>104542.65</v>
      </c>
      <c r="L779" s="31">
        <f>VLOOKUP(MAIN_TABLE[[#This Row],[Product Code]],Prod_Master[[#All],[Product Code]:[PRICE]],3,)</f>
        <v>5632</v>
      </c>
      <c r="M779" s="32" t="str">
        <f>VLOOKUP(MAIN_TABLE[[#This Row],[Product Code]],Prod_Master[[#All],[Product Code]:[PRICE]],2,)</f>
        <v>Shampoo</v>
      </c>
      <c r="N779" s="32" t="str">
        <f>IF(ISBLANK(MAIN_TABLE[[#This Row],[GST Number]]),"No GST Number Available",VLOOKUP(LEFT(MAIN_TABLE[[#This Row],[GST Number]],2)*1,Table1[],2,))</f>
        <v>MANIPUR</v>
      </c>
      <c r="O779" s="32">
        <f>IF(MAIN_TABLE[[#This Row],[Supplier State]]=MAIN_TABLE[[#This Row],[Destination State Name]],0,MAIN_TABLE[[#This Row],[Taxable Value]]*MAIN_TABLE[[#This Row],[GST Rate]])</f>
        <v>12545.117999999999</v>
      </c>
      <c r="P779" s="32">
        <f>IF(MAIN_TABLE[[#This Row],[Supplier State]]&lt;&gt;MAIN_TABLE[[#This Row],[Destination State Name]],0,(MAIN_TABLE[[#This Row],[Taxable Value]]*MAIN_TABLE[[#This Row],[GST Rate]])/2)</f>
        <v>0</v>
      </c>
      <c r="Q779" s="32">
        <f>IF(MAIN_TABLE[[#This Row],[Supplier State]]&lt;&gt;MAIN_TABLE[[#This Row],[Destination State Name]],0,(MAIN_TABLE[[#This Row],[Taxable Value]]*MAIN_TABLE[[#This Row],[GST Rate]])/2)</f>
        <v>0</v>
      </c>
      <c r="R779" s="33">
        <f>SUM(MAIN_TABLE[[#This Row],[IGST]:[SGST]])</f>
        <v>12545.117999999999</v>
      </c>
      <c r="S77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79" s="32" t="str">
        <f>IFERROR(VLOOKUP(MAIN_TABLE[[#This Row],[GST Number]],Backend!L:M,2,),"")</f>
        <v>MOHIT SALES AGENCIES</v>
      </c>
    </row>
    <row r="780" spans="1:20" x14ac:dyDescent="0.3">
      <c r="A780" s="18" t="s">
        <v>8</v>
      </c>
      <c r="B780" s="1" t="s">
        <v>251</v>
      </c>
      <c r="C780" s="2">
        <v>1001</v>
      </c>
      <c r="D780" s="3">
        <v>44114</v>
      </c>
      <c r="E780" s="4" t="s">
        <v>10</v>
      </c>
      <c r="F780" s="1">
        <v>766</v>
      </c>
      <c r="G780" s="5">
        <v>38.300000000000004</v>
      </c>
      <c r="H780" s="29">
        <f>VLOOKUP(MAIN_TABLE[[#This Row],[Product Code]],Prod_Master[[#All],[Product Code]:[PRICE]],4,)</f>
        <v>0.12</v>
      </c>
      <c r="I780" s="30">
        <f>VLOOKUP(MAIN_TABLE[[#This Row],[Product Code]],Prod_Master[[#All],[Product Code]:[PRICE]],5,)</f>
        <v>45</v>
      </c>
      <c r="J780" s="30">
        <f t="shared" ref="J780:J843" si="14">(F780*I780)</f>
        <v>34470</v>
      </c>
      <c r="K780" s="30">
        <f>MAIN_TABLE[[#This Row],[Sales (Before Tax)]]-MAIN_TABLE[[#This Row],[Discount]]</f>
        <v>34431.699999999997</v>
      </c>
      <c r="L780" s="31">
        <f>VLOOKUP(MAIN_TABLE[[#This Row],[Product Code]],Prod_Master[[#All],[Product Code]:[PRICE]],3,)</f>
        <v>5542</v>
      </c>
      <c r="M780" s="32" t="str">
        <f>VLOOKUP(MAIN_TABLE[[#This Row],[Product Code]],Prod_Master[[#All],[Product Code]:[PRICE]],2,)</f>
        <v>Oil</v>
      </c>
      <c r="N780" s="32" t="str">
        <f>IF(ISBLANK(MAIN_TABLE[[#This Row],[GST Number]]),"No GST Number Available",VLOOKUP(LEFT(MAIN_TABLE[[#This Row],[GST Number]],2)*1,Table1[],2,))</f>
        <v>DADRA AND NAGAR HAVELI AND DAMAN AND DIU (NEWLY MERGED UT)</v>
      </c>
      <c r="O780" s="32">
        <f>IF(MAIN_TABLE[[#This Row],[Supplier State]]=MAIN_TABLE[[#This Row],[Destination State Name]],0,MAIN_TABLE[[#This Row],[Taxable Value]]*MAIN_TABLE[[#This Row],[GST Rate]])</f>
        <v>4131.8039999999992</v>
      </c>
      <c r="P780" s="32">
        <f>IF(MAIN_TABLE[[#This Row],[Supplier State]]&lt;&gt;MAIN_TABLE[[#This Row],[Destination State Name]],0,(MAIN_TABLE[[#This Row],[Taxable Value]]*MAIN_TABLE[[#This Row],[GST Rate]])/2)</f>
        <v>0</v>
      </c>
      <c r="Q780" s="32">
        <f>IF(MAIN_TABLE[[#This Row],[Supplier State]]&lt;&gt;MAIN_TABLE[[#This Row],[Destination State Name]],0,(MAIN_TABLE[[#This Row],[Taxable Value]]*MAIN_TABLE[[#This Row],[GST Rate]])/2)</f>
        <v>0</v>
      </c>
      <c r="R780" s="33">
        <f>SUM(MAIN_TABLE[[#This Row],[IGST]:[SGST]])</f>
        <v>4131.8039999999992</v>
      </c>
      <c r="S78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80" s="32" t="str">
        <f>IFERROR(VLOOKUP(MAIN_TABLE[[#This Row],[GST Number]],Backend!L:M,2,),"")</f>
        <v>RAGHUPATI SYNERGY PRIVATE LIMITED</v>
      </c>
    </row>
    <row r="781" spans="1:20" x14ac:dyDescent="0.3">
      <c r="A781" s="18" t="s">
        <v>8</v>
      </c>
      <c r="B781" s="1" t="s">
        <v>166</v>
      </c>
      <c r="C781" s="2">
        <v>1210</v>
      </c>
      <c r="D781" s="3">
        <v>44146</v>
      </c>
      <c r="E781" s="4" t="s">
        <v>10</v>
      </c>
      <c r="F781" s="1">
        <v>2905</v>
      </c>
      <c r="G781" s="5">
        <v>145.25</v>
      </c>
      <c r="H781" s="29">
        <f>VLOOKUP(MAIN_TABLE[[#This Row],[Product Code]],Prod_Master[[#All],[Product Code]:[PRICE]],4,)</f>
        <v>0.12</v>
      </c>
      <c r="I781" s="30">
        <f>VLOOKUP(MAIN_TABLE[[#This Row],[Product Code]],Prod_Master[[#All],[Product Code]:[PRICE]],5,)</f>
        <v>120</v>
      </c>
      <c r="J781" s="30">
        <f t="shared" si="14"/>
        <v>348600</v>
      </c>
      <c r="K781" s="30">
        <f>MAIN_TABLE[[#This Row],[Sales (Before Tax)]]-MAIN_TABLE[[#This Row],[Discount]]</f>
        <v>348454.75</v>
      </c>
      <c r="L781" s="31">
        <f>VLOOKUP(MAIN_TABLE[[#This Row],[Product Code]],Prod_Master[[#All],[Product Code]:[PRICE]],3,)</f>
        <v>5524</v>
      </c>
      <c r="M781" s="32" t="str">
        <f>VLOOKUP(MAIN_TABLE[[#This Row],[Product Code]],Prod_Master[[#All],[Product Code]:[PRICE]],2,)</f>
        <v>Juice</v>
      </c>
      <c r="N781" s="32" t="str">
        <f>IF(ISBLANK(MAIN_TABLE[[#This Row],[GST Number]]),"No GST Number Available",VLOOKUP(LEFT(MAIN_TABLE[[#This Row],[GST Number]],2)*1,Table1[],2,))</f>
        <v>DADRA AND NAGAR HAVELI AND DAMAN AND DIU (NEWLY MERGED UT)</v>
      </c>
      <c r="O781" s="32">
        <f>IF(MAIN_TABLE[[#This Row],[Supplier State]]=MAIN_TABLE[[#This Row],[Destination State Name]],0,MAIN_TABLE[[#This Row],[Taxable Value]]*MAIN_TABLE[[#This Row],[GST Rate]])</f>
        <v>41814.57</v>
      </c>
      <c r="P781" s="32">
        <f>IF(MAIN_TABLE[[#This Row],[Supplier State]]&lt;&gt;MAIN_TABLE[[#This Row],[Destination State Name]],0,(MAIN_TABLE[[#This Row],[Taxable Value]]*MAIN_TABLE[[#This Row],[GST Rate]])/2)</f>
        <v>0</v>
      </c>
      <c r="Q781" s="32">
        <f>IF(MAIN_TABLE[[#This Row],[Supplier State]]&lt;&gt;MAIN_TABLE[[#This Row],[Destination State Name]],0,(MAIN_TABLE[[#This Row],[Taxable Value]]*MAIN_TABLE[[#This Row],[GST Rate]])/2)</f>
        <v>0</v>
      </c>
      <c r="R781" s="33">
        <f>SUM(MAIN_TABLE[[#This Row],[IGST]:[SGST]])</f>
        <v>41814.57</v>
      </c>
      <c r="S78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81" s="32" t="str">
        <f>IFERROR(VLOOKUP(MAIN_TABLE[[#This Row],[GST Number]],Backend!L:M,2,),"")</f>
        <v>INITIATIVE DATA SYSTEMS PVT LTD</v>
      </c>
    </row>
    <row r="782" spans="1:20" x14ac:dyDescent="0.3">
      <c r="A782" s="18" t="s">
        <v>8</v>
      </c>
      <c r="B782" s="1" t="s">
        <v>167</v>
      </c>
      <c r="C782" s="2">
        <v>1008</v>
      </c>
      <c r="D782" s="3">
        <v>44177</v>
      </c>
      <c r="E782" s="4" t="s">
        <v>10</v>
      </c>
      <c r="F782" s="1">
        <v>2155</v>
      </c>
      <c r="G782" s="5">
        <v>107.75</v>
      </c>
      <c r="H782" s="29">
        <f>VLOOKUP(MAIN_TABLE[[#This Row],[Product Code]],Prod_Master[[#All],[Product Code]:[PRICE]],4,)</f>
        <v>0.12</v>
      </c>
      <c r="I782" s="30">
        <f>VLOOKUP(MAIN_TABLE[[#This Row],[Product Code]],Prod_Master[[#All],[Product Code]:[PRICE]],5,)</f>
        <v>90</v>
      </c>
      <c r="J782" s="30">
        <f t="shared" si="14"/>
        <v>193950</v>
      </c>
      <c r="K782" s="30">
        <f>MAIN_TABLE[[#This Row],[Sales (Before Tax)]]-MAIN_TABLE[[#This Row],[Discount]]</f>
        <v>193842.25</v>
      </c>
      <c r="L782" s="31">
        <f>VLOOKUP(MAIN_TABLE[[#This Row],[Product Code]],Prod_Master[[#All],[Product Code]:[PRICE]],3,)</f>
        <v>4975</v>
      </c>
      <c r="M782" s="32" t="str">
        <f>VLOOKUP(MAIN_TABLE[[#This Row],[Product Code]],Prod_Master[[#All],[Product Code]:[PRICE]],2,)</f>
        <v>Soap</v>
      </c>
      <c r="N782" s="32" t="str">
        <f>IF(ISBLANK(MAIN_TABLE[[#This Row],[GST Number]]),"No GST Number Available",VLOOKUP(LEFT(MAIN_TABLE[[#This Row],[GST Number]],2)*1,Table1[],2,))</f>
        <v>NAGALAND</v>
      </c>
      <c r="O782" s="32">
        <f>IF(MAIN_TABLE[[#This Row],[Supplier State]]=MAIN_TABLE[[#This Row],[Destination State Name]],0,MAIN_TABLE[[#This Row],[Taxable Value]]*MAIN_TABLE[[#This Row],[GST Rate]])</f>
        <v>23261.07</v>
      </c>
      <c r="P782" s="32">
        <f>IF(MAIN_TABLE[[#This Row],[Supplier State]]&lt;&gt;MAIN_TABLE[[#This Row],[Destination State Name]],0,(MAIN_TABLE[[#This Row],[Taxable Value]]*MAIN_TABLE[[#This Row],[GST Rate]])/2)</f>
        <v>0</v>
      </c>
      <c r="Q782" s="32">
        <f>IF(MAIN_TABLE[[#This Row],[Supplier State]]&lt;&gt;MAIN_TABLE[[#This Row],[Destination State Name]],0,(MAIN_TABLE[[#This Row],[Taxable Value]]*MAIN_TABLE[[#This Row],[GST Rate]])/2)</f>
        <v>0</v>
      </c>
      <c r="R782" s="33">
        <f>SUM(MAIN_TABLE[[#This Row],[IGST]:[SGST]])</f>
        <v>23261.07</v>
      </c>
      <c r="S78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82" s="32" t="str">
        <f>IFERROR(VLOOKUP(MAIN_TABLE[[#This Row],[GST Number]],Backend!L:M,2,),"")</f>
        <v>SIDHARATH AND GAUTAM ENGG.</v>
      </c>
    </row>
    <row r="783" spans="1:20" x14ac:dyDescent="0.3">
      <c r="A783" s="18" t="s">
        <v>8</v>
      </c>
      <c r="B783" s="1" t="s">
        <v>168</v>
      </c>
      <c r="C783" s="2">
        <v>1310</v>
      </c>
      <c r="D783" s="3">
        <v>43925</v>
      </c>
      <c r="E783" s="4" t="s">
        <v>10</v>
      </c>
      <c r="F783" s="1">
        <v>3864</v>
      </c>
      <c r="G783" s="5">
        <v>193.20000000000002</v>
      </c>
      <c r="H783" s="29">
        <f>VLOOKUP(MAIN_TABLE[[#This Row],[Product Code]],Prod_Master[[#All],[Product Code]:[PRICE]],4,)</f>
        <v>0.12</v>
      </c>
      <c r="I783" s="30">
        <f>VLOOKUP(MAIN_TABLE[[#This Row],[Product Code]],Prod_Master[[#All],[Product Code]:[PRICE]],5,)</f>
        <v>140</v>
      </c>
      <c r="J783" s="30">
        <f t="shared" si="14"/>
        <v>540960</v>
      </c>
      <c r="K783" s="30">
        <f>MAIN_TABLE[[#This Row],[Sales (Before Tax)]]-MAIN_TABLE[[#This Row],[Discount]]</f>
        <v>540766.80000000005</v>
      </c>
      <c r="L783" s="31">
        <f>VLOOKUP(MAIN_TABLE[[#This Row],[Product Code]],Prod_Master[[#All],[Product Code]:[PRICE]],3,)</f>
        <v>5632</v>
      </c>
      <c r="M783" s="32" t="str">
        <f>VLOOKUP(MAIN_TABLE[[#This Row],[Product Code]],Prod_Master[[#All],[Product Code]:[PRICE]],2,)</f>
        <v>Shampoo</v>
      </c>
      <c r="N783" s="32" t="str">
        <f>IF(ISBLANK(MAIN_TABLE[[#This Row],[GST Number]]),"No GST Number Available",VLOOKUP(LEFT(MAIN_TABLE[[#This Row],[GST Number]],2)*1,Table1[],2,))</f>
        <v>DADRA AND NAGAR HAVELI AND DAMAN AND DIU (NEWLY MERGED UT)</v>
      </c>
      <c r="O783" s="32">
        <f>IF(MAIN_TABLE[[#This Row],[Supplier State]]=MAIN_TABLE[[#This Row],[Destination State Name]],0,MAIN_TABLE[[#This Row],[Taxable Value]]*MAIN_TABLE[[#This Row],[GST Rate]])</f>
        <v>64892.016000000003</v>
      </c>
      <c r="P783" s="32">
        <f>IF(MAIN_TABLE[[#This Row],[Supplier State]]&lt;&gt;MAIN_TABLE[[#This Row],[Destination State Name]],0,(MAIN_TABLE[[#This Row],[Taxable Value]]*MAIN_TABLE[[#This Row],[GST Rate]])/2)</f>
        <v>0</v>
      </c>
      <c r="Q783" s="32">
        <f>IF(MAIN_TABLE[[#This Row],[Supplier State]]&lt;&gt;MAIN_TABLE[[#This Row],[Destination State Name]],0,(MAIN_TABLE[[#This Row],[Taxable Value]]*MAIN_TABLE[[#This Row],[GST Rate]])/2)</f>
        <v>0</v>
      </c>
      <c r="R783" s="33">
        <f>SUM(MAIN_TABLE[[#This Row],[IGST]:[SGST]])</f>
        <v>64892.016000000003</v>
      </c>
      <c r="S78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83" s="32" t="str">
        <f>IFERROR(VLOOKUP(MAIN_TABLE[[#This Row],[GST Number]],Backend!L:M,2,),"")</f>
        <v>VIPRAB TECHNOLOGIES PRIVATE LIMITED</v>
      </c>
    </row>
    <row r="784" spans="1:20" x14ac:dyDescent="0.3">
      <c r="A784" s="18" t="s">
        <v>8</v>
      </c>
      <c r="B784" s="1" t="s">
        <v>169</v>
      </c>
      <c r="C784" s="2">
        <v>1210</v>
      </c>
      <c r="D784" s="3">
        <v>43956</v>
      </c>
      <c r="E784" s="4" t="s">
        <v>10</v>
      </c>
      <c r="F784" s="1">
        <v>362</v>
      </c>
      <c r="G784" s="5">
        <v>18.100000000000001</v>
      </c>
      <c r="H784" s="29">
        <f>VLOOKUP(MAIN_TABLE[[#This Row],[Product Code]],Prod_Master[[#All],[Product Code]:[PRICE]],4,)</f>
        <v>0.12</v>
      </c>
      <c r="I784" s="30">
        <f>VLOOKUP(MAIN_TABLE[[#This Row],[Product Code]],Prod_Master[[#All],[Product Code]:[PRICE]],5,)</f>
        <v>120</v>
      </c>
      <c r="J784" s="30">
        <f t="shared" si="14"/>
        <v>43440</v>
      </c>
      <c r="K784" s="30">
        <f>MAIN_TABLE[[#This Row],[Sales (Before Tax)]]-MAIN_TABLE[[#This Row],[Discount]]</f>
        <v>43421.9</v>
      </c>
      <c r="L784" s="31">
        <f>VLOOKUP(MAIN_TABLE[[#This Row],[Product Code]],Prod_Master[[#All],[Product Code]:[PRICE]],3,)</f>
        <v>5524</v>
      </c>
      <c r="M784" s="32" t="str">
        <f>VLOOKUP(MAIN_TABLE[[#This Row],[Product Code]],Prod_Master[[#All],[Product Code]:[PRICE]],2,)</f>
        <v>Juice</v>
      </c>
      <c r="N784" s="32" t="str">
        <f>IF(ISBLANK(MAIN_TABLE[[#This Row],[GST Number]]),"No GST Number Available",VLOOKUP(LEFT(MAIN_TABLE[[#This Row],[GST Number]],2)*1,Table1[],2,))</f>
        <v>WEST BENGAL</v>
      </c>
      <c r="O784" s="32">
        <f>IF(MAIN_TABLE[[#This Row],[Supplier State]]=MAIN_TABLE[[#This Row],[Destination State Name]],0,MAIN_TABLE[[#This Row],[Taxable Value]]*MAIN_TABLE[[#This Row],[GST Rate]])</f>
        <v>5210.6279999999997</v>
      </c>
      <c r="P784" s="32">
        <f>IF(MAIN_TABLE[[#This Row],[Supplier State]]&lt;&gt;MAIN_TABLE[[#This Row],[Destination State Name]],0,(MAIN_TABLE[[#This Row],[Taxable Value]]*MAIN_TABLE[[#This Row],[GST Rate]])/2)</f>
        <v>0</v>
      </c>
      <c r="Q784" s="32">
        <f>IF(MAIN_TABLE[[#This Row],[Supplier State]]&lt;&gt;MAIN_TABLE[[#This Row],[Destination State Name]],0,(MAIN_TABLE[[#This Row],[Taxable Value]]*MAIN_TABLE[[#This Row],[GST Rate]])/2)</f>
        <v>0</v>
      </c>
      <c r="R784" s="33">
        <f>SUM(MAIN_TABLE[[#This Row],[IGST]:[SGST]])</f>
        <v>5210.6279999999997</v>
      </c>
      <c r="S78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84" s="32" t="str">
        <f>IFERROR(VLOOKUP(MAIN_TABLE[[#This Row],[GST Number]],Backend!L:M,2,),"")</f>
        <v>RAJESH ENTERPRISES</v>
      </c>
    </row>
    <row r="785" spans="1:20" x14ac:dyDescent="0.3">
      <c r="A785" s="18" t="s">
        <v>8</v>
      </c>
      <c r="B785" s="1" t="s">
        <v>170</v>
      </c>
      <c r="C785" s="2">
        <v>1210</v>
      </c>
      <c r="D785" s="3">
        <v>44051</v>
      </c>
      <c r="E785" s="4" t="s">
        <v>10</v>
      </c>
      <c r="F785" s="1">
        <v>923</v>
      </c>
      <c r="G785" s="5">
        <v>46.150000000000006</v>
      </c>
      <c r="H785" s="29">
        <f>VLOOKUP(MAIN_TABLE[[#This Row],[Product Code]],Prod_Master[[#All],[Product Code]:[PRICE]],4,)</f>
        <v>0.12</v>
      </c>
      <c r="I785" s="30">
        <f>VLOOKUP(MAIN_TABLE[[#This Row],[Product Code]],Prod_Master[[#All],[Product Code]:[PRICE]],5,)</f>
        <v>120</v>
      </c>
      <c r="J785" s="30">
        <f t="shared" si="14"/>
        <v>110760</v>
      </c>
      <c r="K785" s="30">
        <f>MAIN_TABLE[[#This Row],[Sales (Before Tax)]]-MAIN_TABLE[[#This Row],[Discount]]</f>
        <v>110713.85</v>
      </c>
      <c r="L785" s="31">
        <f>VLOOKUP(MAIN_TABLE[[#This Row],[Product Code]],Prod_Master[[#All],[Product Code]:[PRICE]],3,)</f>
        <v>5524</v>
      </c>
      <c r="M785" s="32" t="str">
        <f>VLOOKUP(MAIN_TABLE[[#This Row],[Product Code]],Prod_Master[[#All],[Product Code]:[PRICE]],2,)</f>
        <v>Juice</v>
      </c>
      <c r="N785" s="32" t="str">
        <f>IF(ISBLANK(MAIN_TABLE[[#This Row],[GST Number]]),"No GST Number Available",VLOOKUP(LEFT(MAIN_TABLE[[#This Row],[GST Number]],2)*1,Table1[],2,))</f>
        <v>BIHAR</v>
      </c>
      <c r="O785" s="32">
        <f>IF(MAIN_TABLE[[#This Row],[Supplier State]]=MAIN_TABLE[[#This Row],[Destination State Name]],0,MAIN_TABLE[[#This Row],[Taxable Value]]*MAIN_TABLE[[#This Row],[GST Rate]])</f>
        <v>0</v>
      </c>
      <c r="P785" s="32">
        <f>IF(MAIN_TABLE[[#This Row],[Supplier State]]&lt;&gt;MAIN_TABLE[[#This Row],[Destination State Name]],0,(MAIN_TABLE[[#This Row],[Taxable Value]]*MAIN_TABLE[[#This Row],[GST Rate]])/2)</f>
        <v>6642.8310000000001</v>
      </c>
      <c r="Q785" s="32">
        <f>IF(MAIN_TABLE[[#This Row],[Supplier State]]&lt;&gt;MAIN_TABLE[[#This Row],[Destination State Name]],0,(MAIN_TABLE[[#This Row],[Taxable Value]]*MAIN_TABLE[[#This Row],[GST Rate]])/2)</f>
        <v>6642.8310000000001</v>
      </c>
      <c r="R785" s="33">
        <f>SUM(MAIN_TABLE[[#This Row],[IGST]:[SGST]])</f>
        <v>13285.662</v>
      </c>
      <c r="S78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85" s="32" t="str">
        <f>IFERROR(VLOOKUP(MAIN_TABLE[[#This Row],[GST Number]],Backend!L:M,2,),"")</f>
        <v>LAYCOCK ENGINEER PVT LTD</v>
      </c>
    </row>
    <row r="786" spans="1:20" x14ac:dyDescent="0.3">
      <c r="A786" s="18" t="s">
        <v>8</v>
      </c>
      <c r="B786" s="1" t="s">
        <v>171</v>
      </c>
      <c r="C786" s="2">
        <v>1310</v>
      </c>
      <c r="D786" s="3">
        <v>44114</v>
      </c>
      <c r="E786" s="4" t="s">
        <v>10</v>
      </c>
      <c r="F786" s="1">
        <v>663</v>
      </c>
      <c r="G786" s="5">
        <v>33.15</v>
      </c>
      <c r="H786" s="29">
        <f>VLOOKUP(MAIN_TABLE[[#This Row],[Product Code]],Prod_Master[[#All],[Product Code]:[PRICE]],4,)</f>
        <v>0.12</v>
      </c>
      <c r="I786" s="30">
        <f>VLOOKUP(MAIN_TABLE[[#This Row],[Product Code]],Prod_Master[[#All],[Product Code]:[PRICE]],5,)</f>
        <v>140</v>
      </c>
      <c r="J786" s="30">
        <f t="shared" si="14"/>
        <v>92820</v>
      </c>
      <c r="K786" s="30">
        <f>MAIN_TABLE[[#This Row],[Sales (Before Tax)]]-MAIN_TABLE[[#This Row],[Discount]]</f>
        <v>92786.85</v>
      </c>
      <c r="L786" s="31">
        <f>VLOOKUP(MAIN_TABLE[[#This Row],[Product Code]],Prod_Master[[#All],[Product Code]:[PRICE]],3,)</f>
        <v>5632</v>
      </c>
      <c r="M786" s="32" t="str">
        <f>VLOOKUP(MAIN_TABLE[[#This Row],[Product Code]],Prod_Master[[#All],[Product Code]:[PRICE]],2,)</f>
        <v>Shampoo</v>
      </c>
      <c r="N786" s="32" t="str">
        <f>IF(ISBLANK(MAIN_TABLE[[#This Row],[GST Number]]),"No GST Number Available",VLOOKUP(LEFT(MAIN_TABLE[[#This Row],[GST Number]],2)*1,Table1[],2,))</f>
        <v>MAHARASHTRA</v>
      </c>
      <c r="O786" s="32">
        <f>IF(MAIN_TABLE[[#This Row],[Supplier State]]=MAIN_TABLE[[#This Row],[Destination State Name]],0,MAIN_TABLE[[#This Row],[Taxable Value]]*MAIN_TABLE[[#This Row],[GST Rate]])</f>
        <v>11134.422</v>
      </c>
      <c r="P786" s="32">
        <f>IF(MAIN_TABLE[[#This Row],[Supplier State]]&lt;&gt;MAIN_TABLE[[#This Row],[Destination State Name]],0,(MAIN_TABLE[[#This Row],[Taxable Value]]*MAIN_TABLE[[#This Row],[GST Rate]])/2)</f>
        <v>0</v>
      </c>
      <c r="Q786" s="32">
        <f>IF(MAIN_TABLE[[#This Row],[Supplier State]]&lt;&gt;MAIN_TABLE[[#This Row],[Destination State Name]],0,(MAIN_TABLE[[#This Row],[Taxable Value]]*MAIN_TABLE[[#This Row],[GST Rate]])/2)</f>
        <v>0</v>
      </c>
      <c r="R786" s="33">
        <f>SUM(MAIN_TABLE[[#This Row],[IGST]:[SGST]])</f>
        <v>11134.422</v>
      </c>
      <c r="S78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86" s="32" t="str">
        <f>IFERROR(VLOOKUP(MAIN_TABLE[[#This Row],[GST Number]],Backend!L:M,2,),"")</f>
        <v>APPARIO RETAIL PRIVATE LIMITED</v>
      </c>
    </row>
    <row r="787" spans="1:20" x14ac:dyDescent="0.3">
      <c r="A787" s="18" t="s">
        <v>8</v>
      </c>
      <c r="B787" s="1" t="s">
        <v>172</v>
      </c>
      <c r="C787" s="2">
        <v>1310</v>
      </c>
      <c r="D787" s="3">
        <v>44146</v>
      </c>
      <c r="E787" s="4" t="s">
        <v>10</v>
      </c>
      <c r="F787" s="1">
        <v>2092</v>
      </c>
      <c r="G787" s="5">
        <v>104.60000000000001</v>
      </c>
      <c r="H787" s="29">
        <f>VLOOKUP(MAIN_TABLE[[#This Row],[Product Code]],Prod_Master[[#All],[Product Code]:[PRICE]],4,)</f>
        <v>0.12</v>
      </c>
      <c r="I787" s="30">
        <f>VLOOKUP(MAIN_TABLE[[#This Row],[Product Code]],Prod_Master[[#All],[Product Code]:[PRICE]],5,)</f>
        <v>140</v>
      </c>
      <c r="J787" s="30">
        <f t="shared" si="14"/>
        <v>292880</v>
      </c>
      <c r="K787" s="30">
        <f>MAIN_TABLE[[#This Row],[Sales (Before Tax)]]-MAIN_TABLE[[#This Row],[Discount]]</f>
        <v>292775.40000000002</v>
      </c>
      <c r="L787" s="31">
        <f>VLOOKUP(MAIN_TABLE[[#This Row],[Product Code]],Prod_Master[[#All],[Product Code]:[PRICE]],3,)</f>
        <v>5632</v>
      </c>
      <c r="M787" s="32" t="str">
        <f>VLOOKUP(MAIN_TABLE[[#This Row],[Product Code]],Prod_Master[[#All],[Product Code]:[PRICE]],2,)</f>
        <v>Shampoo</v>
      </c>
      <c r="N787" s="32" t="str">
        <f>IF(ISBLANK(MAIN_TABLE[[#This Row],[GST Number]]),"No GST Number Available",VLOOKUP(LEFT(MAIN_TABLE[[#This Row],[GST Number]],2)*1,Table1[],2,))</f>
        <v>NAGALAND</v>
      </c>
      <c r="O787" s="32">
        <f>IF(MAIN_TABLE[[#This Row],[Supplier State]]=MAIN_TABLE[[#This Row],[Destination State Name]],0,MAIN_TABLE[[#This Row],[Taxable Value]]*MAIN_TABLE[[#This Row],[GST Rate]])</f>
        <v>35133.048000000003</v>
      </c>
      <c r="P787" s="32">
        <f>IF(MAIN_TABLE[[#This Row],[Supplier State]]&lt;&gt;MAIN_TABLE[[#This Row],[Destination State Name]],0,(MAIN_TABLE[[#This Row],[Taxable Value]]*MAIN_TABLE[[#This Row],[GST Rate]])/2)</f>
        <v>0</v>
      </c>
      <c r="Q787" s="32">
        <f>IF(MAIN_TABLE[[#This Row],[Supplier State]]&lt;&gt;MAIN_TABLE[[#This Row],[Destination State Name]],0,(MAIN_TABLE[[#This Row],[Taxable Value]]*MAIN_TABLE[[#This Row],[GST Rate]])/2)</f>
        <v>0</v>
      </c>
      <c r="R787" s="33">
        <f>SUM(MAIN_TABLE[[#This Row],[IGST]:[SGST]])</f>
        <v>35133.048000000003</v>
      </c>
      <c r="S78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87" s="32" t="str">
        <f>IFERROR(VLOOKUP(MAIN_TABLE[[#This Row],[GST Number]],Backend!L:M,2,),"")</f>
        <v>SANE RETAILS PRIVATE LIMITED</v>
      </c>
    </row>
    <row r="788" spans="1:20" x14ac:dyDescent="0.3">
      <c r="A788" s="18" t="s">
        <v>8</v>
      </c>
      <c r="B788" s="1" t="s">
        <v>173</v>
      </c>
      <c r="C788" s="2">
        <v>1004</v>
      </c>
      <c r="D788" s="3">
        <v>43893</v>
      </c>
      <c r="E788" s="4" t="s">
        <v>20</v>
      </c>
      <c r="F788" s="1">
        <v>263</v>
      </c>
      <c r="G788" s="5">
        <v>13.15</v>
      </c>
      <c r="H788" s="29">
        <f>VLOOKUP(MAIN_TABLE[[#This Row],[Product Code]],Prod_Master[[#All],[Product Code]:[PRICE]],4,)</f>
        <v>0.28000000000000003</v>
      </c>
      <c r="I788" s="30">
        <f>VLOOKUP(MAIN_TABLE[[#This Row],[Product Code]],Prod_Master[[#All],[Product Code]:[PRICE]],5,)</f>
        <v>80</v>
      </c>
      <c r="J788" s="30">
        <f t="shared" si="14"/>
        <v>21040</v>
      </c>
      <c r="K788" s="30">
        <f>MAIN_TABLE[[#This Row],[Sales (Before Tax)]]-MAIN_TABLE[[#This Row],[Discount]]</f>
        <v>21026.85</v>
      </c>
      <c r="L788" s="31">
        <f>VLOOKUP(MAIN_TABLE[[#This Row],[Product Code]],Prod_Master[[#All],[Product Code]:[PRICE]],3,)</f>
        <v>8462</v>
      </c>
      <c r="M788" s="32" t="str">
        <f>VLOOKUP(MAIN_TABLE[[#This Row],[Product Code]],Prod_Master[[#All],[Product Code]:[PRICE]],2,)</f>
        <v>Beverage</v>
      </c>
      <c r="N788" s="32" t="str">
        <f>IF(ISBLANK(MAIN_TABLE[[#This Row],[GST Number]]),"No GST Number Available",VLOOKUP(LEFT(MAIN_TABLE[[#This Row],[GST Number]],2)*1,Table1[],2,))</f>
        <v>MANIPUR</v>
      </c>
      <c r="O788" s="32">
        <f>IF(MAIN_TABLE[[#This Row],[Supplier State]]=MAIN_TABLE[[#This Row],[Destination State Name]],0,MAIN_TABLE[[#This Row],[Taxable Value]]*MAIN_TABLE[[#This Row],[GST Rate]])</f>
        <v>5887.518</v>
      </c>
      <c r="P788" s="32">
        <f>IF(MAIN_TABLE[[#This Row],[Supplier State]]&lt;&gt;MAIN_TABLE[[#This Row],[Destination State Name]],0,(MAIN_TABLE[[#This Row],[Taxable Value]]*MAIN_TABLE[[#This Row],[GST Rate]])/2)</f>
        <v>0</v>
      </c>
      <c r="Q788" s="32">
        <f>IF(MAIN_TABLE[[#This Row],[Supplier State]]&lt;&gt;MAIN_TABLE[[#This Row],[Destination State Name]],0,(MAIN_TABLE[[#This Row],[Taxable Value]]*MAIN_TABLE[[#This Row],[GST Rate]])/2)</f>
        <v>0</v>
      </c>
      <c r="R788" s="33">
        <f>SUM(MAIN_TABLE[[#This Row],[IGST]:[SGST]])</f>
        <v>5887.518</v>
      </c>
      <c r="S788" s="32" t="str">
        <f>IF(MAIN_TABLE[[#This Row],[Doc Type]]="Credit Note","Table 9A",IF(AND(MAIN_TABLE[[#This Row],[Doc Type]]="Invoice",MAIN_TABLE[[#This Row],[GST Number]]&lt;&gt;""),"Table 4A -B2B","Table 5A-B2C"))</f>
        <v>Table 9A</v>
      </c>
      <c r="T788" s="32" t="str">
        <f>IFERROR(VLOOKUP(MAIN_TABLE[[#This Row],[GST Number]],Backend!L:M,2,),"")</f>
        <v>M.H.ENGINEERING WORKS</v>
      </c>
    </row>
    <row r="789" spans="1:20" x14ac:dyDescent="0.3">
      <c r="A789" s="18" t="s">
        <v>8</v>
      </c>
      <c r="B789" s="1" t="s">
        <v>31</v>
      </c>
      <c r="C789" s="2">
        <v>1001</v>
      </c>
      <c r="D789" s="3">
        <v>43925</v>
      </c>
      <c r="E789" s="4" t="s">
        <v>10</v>
      </c>
      <c r="F789" s="1">
        <v>943.5</v>
      </c>
      <c r="G789" s="5">
        <v>47.175000000000004</v>
      </c>
      <c r="H789" s="29">
        <f>VLOOKUP(MAIN_TABLE[[#This Row],[Product Code]],Prod_Master[[#All],[Product Code]:[PRICE]],4,)</f>
        <v>0.12</v>
      </c>
      <c r="I789" s="30">
        <f>VLOOKUP(MAIN_TABLE[[#This Row],[Product Code]],Prod_Master[[#All],[Product Code]:[PRICE]],5,)</f>
        <v>45</v>
      </c>
      <c r="J789" s="30">
        <f t="shared" si="14"/>
        <v>42457.5</v>
      </c>
      <c r="K789" s="30">
        <f>MAIN_TABLE[[#This Row],[Sales (Before Tax)]]-MAIN_TABLE[[#This Row],[Discount]]</f>
        <v>42410.324999999997</v>
      </c>
      <c r="L789" s="31">
        <f>VLOOKUP(MAIN_TABLE[[#This Row],[Product Code]],Prod_Master[[#All],[Product Code]:[PRICE]],3,)</f>
        <v>5542</v>
      </c>
      <c r="M789" s="32" t="str">
        <f>VLOOKUP(MAIN_TABLE[[#This Row],[Product Code]],Prod_Master[[#All],[Product Code]:[PRICE]],2,)</f>
        <v>Oil</v>
      </c>
      <c r="N789" s="32" t="str">
        <f>IF(ISBLANK(MAIN_TABLE[[#This Row],[GST Number]]),"No GST Number Available",VLOOKUP(LEFT(MAIN_TABLE[[#This Row],[GST Number]],2)*1,Table1[],2,))</f>
        <v>MANIPUR</v>
      </c>
      <c r="O789" s="32">
        <f>IF(MAIN_TABLE[[#This Row],[Supplier State]]=MAIN_TABLE[[#This Row],[Destination State Name]],0,MAIN_TABLE[[#This Row],[Taxable Value]]*MAIN_TABLE[[#This Row],[GST Rate]])</f>
        <v>5089.2389999999996</v>
      </c>
      <c r="P789" s="32">
        <f>IF(MAIN_TABLE[[#This Row],[Supplier State]]&lt;&gt;MAIN_TABLE[[#This Row],[Destination State Name]],0,(MAIN_TABLE[[#This Row],[Taxable Value]]*MAIN_TABLE[[#This Row],[GST Rate]])/2)</f>
        <v>0</v>
      </c>
      <c r="Q789" s="32">
        <f>IF(MAIN_TABLE[[#This Row],[Supplier State]]&lt;&gt;MAIN_TABLE[[#This Row],[Destination State Name]],0,(MAIN_TABLE[[#This Row],[Taxable Value]]*MAIN_TABLE[[#This Row],[GST Rate]])/2)</f>
        <v>0</v>
      </c>
      <c r="R789" s="33">
        <f>SUM(MAIN_TABLE[[#This Row],[IGST]:[SGST]])</f>
        <v>5089.2389999999996</v>
      </c>
      <c r="S78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89" s="32" t="str">
        <f>IFERROR(VLOOKUP(MAIN_TABLE[[#This Row],[GST Number]],Backend!L:M,2,),"")</f>
        <v>SHANKAR NARAYAN SAHU</v>
      </c>
    </row>
    <row r="790" spans="1:20" x14ac:dyDescent="0.3">
      <c r="A790" s="18" t="s">
        <v>8</v>
      </c>
      <c r="B790" s="1" t="s">
        <v>32</v>
      </c>
      <c r="C790" s="2">
        <v>1004</v>
      </c>
      <c r="D790" s="3">
        <v>43988</v>
      </c>
      <c r="E790" s="4" t="s">
        <v>10</v>
      </c>
      <c r="F790" s="1">
        <v>727</v>
      </c>
      <c r="G790" s="5">
        <v>36.35</v>
      </c>
      <c r="H790" s="29">
        <f>VLOOKUP(MAIN_TABLE[[#This Row],[Product Code]],Prod_Master[[#All],[Product Code]:[PRICE]],4,)</f>
        <v>0.28000000000000003</v>
      </c>
      <c r="I790" s="30">
        <f>VLOOKUP(MAIN_TABLE[[#This Row],[Product Code]],Prod_Master[[#All],[Product Code]:[PRICE]],5,)</f>
        <v>80</v>
      </c>
      <c r="J790" s="30">
        <f t="shared" si="14"/>
        <v>58160</v>
      </c>
      <c r="K790" s="30">
        <f>MAIN_TABLE[[#This Row],[Sales (Before Tax)]]-MAIN_TABLE[[#This Row],[Discount]]</f>
        <v>58123.65</v>
      </c>
      <c r="L790" s="31">
        <f>VLOOKUP(MAIN_TABLE[[#This Row],[Product Code]],Prod_Master[[#All],[Product Code]:[PRICE]],3,)</f>
        <v>8462</v>
      </c>
      <c r="M790" s="32" t="str">
        <f>VLOOKUP(MAIN_TABLE[[#This Row],[Product Code]],Prod_Master[[#All],[Product Code]:[PRICE]],2,)</f>
        <v>Beverage</v>
      </c>
      <c r="N790" s="32" t="str">
        <f>IF(ISBLANK(MAIN_TABLE[[#This Row],[GST Number]]),"No GST Number Available",VLOOKUP(LEFT(MAIN_TABLE[[#This Row],[GST Number]],2)*1,Table1[],2,))</f>
        <v>NAGALAND</v>
      </c>
      <c r="O790" s="32">
        <f>IF(MAIN_TABLE[[#This Row],[Supplier State]]=MAIN_TABLE[[#This Row],[Destination State Name]],0,MAIN_TABLE[[#This Row],[Taxable Value]]*MAIN_TABLE[[#This Row],[GST Rate]])</f>
        <v>16274.622000000001</v>
      </c>
      <c r="P790" s="32">
        <f>IF(MAIN_TABLE[[#This Row],[Supplier State]]&lt;&gt;MAIN_TABLE[[#This Row],[Destination State Name]],0,(MAIN_TABLE[[#This Row],[Taxable Value]]*MAIN_TABLE[[#This Row],[GST Rate]])/2)</f>
        <v>0</v>
      </c>
      <c r="Q790" s="32">
        <f>IF(MAIN_TABLE[[#This Row],[Supplier State]]&lt;&gt;MAIN_TABLE[[#This Row],[Destination State Name]],0,(MAIN_TABLE[[#This Row],[Taxable Value]]*MAIN_TABLE[[#This Row],[GST Rate]])/2)</f>
        <v>0</v>
      </c>
      <c r="R790" s="33">
        <f>SUM(MAIN_TABLE[[#This Row],[IGST]:[SGST]])</f>
        <v>16274.622000000001</v>
      </c>
      <c r="S79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90" s="32" t="str">
        <f>IFERROR(VLOOKUP(MAIN_TABLE[[#This Row],[GST Number]],Backend!L:M,2,),"")</f>
        <v>VARDHMAN TELE MARKETING</v>
      </c>
    </row>
    <row r="791" spans="1:20" x14ac:dyDescent="0.3">
      <c r="A791" s="18" t="s">
        <v>8</v>
      </c>
      <c r="B791" s="1" t="s">
        <v>33</v>
      </c>
      <c r="C791" s="2">
        <v>1310</v>
      </c>
      <c r="D791" s="3">
        <v>43988</v>
      </c>
      <c r="E791" s="4" t="s">
        <v>10</v>
      </c>
      <c r="F791" s="1">
        <v>787</v>
      </c>
      <c r="G791" s="5">
        <v>39.35</v>
      </c>
      <c r="H791" s="29">
        <f>VLOOKUP(MAIN_TABLE[[#This Row],[Product Code]],Prod_Master[[#All],[Product Code]:[PRICE]],4,)</f>
        <v>0.12</v>
      </c>
      <c r="I791" s="30">
        <f>VLOOKUP(MAIN_TABLE[[#This Row],[Product Code]],Prod_Master[[#All],[Product Code]:[PRICE]],5,)</f>
        <v>140</v>
      </c>
      <c r="J791" s="30">
        <f t="shared" si="14"/>
        <v>110180</v>
      </c>
      <c r="K791" s="30">
        <f>MAIN_TABLE[[#This Row],[Sales (Before Tax)]]-MAIN_TABLE[[#This Row],[Discount]]</f>
        <v>110140.65</v>
      </c>
      <c r="L791" s="31">
        <f>VLOOKUP(MAIN_TABLE[[#This Row],[Product Code]],Prod_Master[[#All],[Product Code]:[PRICE]],3,)</f>
        <v>5632</v>
      </c>
      <c r="M791" s="32" t="str">
        <f>VLOOKUP(MAIN_TABLE[[#This Row],[Product Code]],Prod_Master[[#All],[Product Code]:[PRICE]],2,)</f>
        <v>Shampoo</v>
      </c>
      <c r="N791" s="32" t="str">
        <f>IF(ISBLANK(MAIN_TABLE[[#This Row],[GST Number]]),"No GST Number Available",VLOOKUP(LEFT(MAIN_TABLE[[#This Row],[GST Number]],2)*1,Table1[],2,))</f>
        <v>SIKKIM</v>
      </c>
      <c r="O791" s="32">
        <f>IF(MAIN_TABLE[[#This Row],[Supplier State]]=MAIN_TABLE[[#This Row],[Destination State Name]],0,MAIN_TABLE[[#This Row],[Taxable Value]]*MAIN_TABLE[[#This Row],[GST Rate]])</f>
        <v>13216.877999999999</v>
      </c>
      <c r="P791" s="32">
        <f>IF(MAIN_TABLE[[#This Row],[Supplier State]]&lt;&gt;MAIN_TABLE[[#This Row],[Destination State Name]],0,(MAIN_TABLE[[#This Row],[Taxable Value]]*MAIN_TABLE[[#This Row],[GST Rate]])/2)</f>
        <v>0</v>
      </c>
      <c r="Q791" s="32">
        <f>IF(MAIN_TABLE[[#This Row],[Supplier State]]&lt;&gt;MAIN_TABLE[[#This Row],[Destination State Name]],0,(MAIN_TABLE[[#This Row],[Taxable Value]]*MAIN_TABLE[[#This Row],[GST Rate]])/2)</f>
        <v>0</v>
      </c>
      <c r="R791" s="33">
        <f>SUM(MAIN_TABLE[[#This Row],[IGST]:[SGST]])</f>
        <v>13216.877999999999</v>
      </c>
      <c r="S79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91" s="32" t="str">
        <f>IFERROR(VLOOKUP(MAIN_TABLE[[#This Row],[GST Number]],Backend!L:M,2,),"")</f>
        <v>TRACTEBEL ENGINEERING PVT LTD</v>
      </c>
    </row>
    <row r="792" spans="1:20" x14ac:dyDescent="0.3">
      <c r="A792" s="18" t="s">
        <v>8</v>
      </c>
      <c r="B792" s="1" t="s">
        <v>34</v>
      </c>
      <c r="C792" s="2">
        <v>1004</v>
      </c>
      <c r="D792" s="3">
        <v>44083</v>
      </c>
      <c r="E792" s="4" t="s">
        <v>10</v>
      </c>
      <c r="F792" s="1">
        <v>986</v>
      </c>
      <c r="G792" s="5">
        <v>49.300000000000004</v>
      </c>
      <c r="H792" s="29">
        <f>VLOOKUP(MAIN_TABLE[[#This Row],[Product Code]],Prod_Master[[#All],[Product Code]:[PRICE]],4,)</f>
        <v>0.28000000000000003</v>
      </c>
      <c r="I792" s="30">
        <f>VLOOKUP(MAIN_TABLE[[#This Row],[Product Code]],Prod_Master[[#All],[Product Code]:[PRICE]],5,)</f>
        <v>80</v>
      </c>
      <c r="J792" s="30">
        <f t="shared" si="14"/>
        <v>78880</v>
      </c>
      <c r="K792" s="30">
        <f>MAIN_TABLE[[#This Row],[Sales (Before Tax)]]-MAIN_TABLE[[#This Row],[Discount]]</f>
        <v>78830.7</v>
      </c>
      <c r="L792" s="31">
        <f>VLOOKUP(MAIN_TABLE[[#This Row],[Product Code]],Prod_Master[[#All],[Product Code]:[PRICE]],3,)</f>
        <v>8462</v>
      </c>
      <c r="M792" s="32" t="str">
        <f>VLOOKUP(MAIN_TABLE[[#This Row],[Product Code]],Prod_Master[[#All],[Product Code]:[PRICE]],2,)</f>
        <v>Beverage</v>
      </c>
      <c r="N792" s="32" t="str">
        <f>IF(ISBLANK(MAIN_TABLE[[#This Row],[GST Number]]),"No GST Number Available",VLOOKUP(LEFT(MAIN_TABLE[[#This Row],[GST Number]],2)*1,Table1[],2,))</f>
        <v>ODISHA</v>
      </c>
      <c r="O792" s="32">
        <f>IF(MAIN_TABLE[[#This Row],[Supplier State]]=MAIN_TABLE[[#This Row],[Destination State Name]],0,MAIN_TABLE[[#This Row],[Taxable Value]]*MAIN_TABLE[[#This Row],[GST Rate]])</f>
        <v>22072.596000000001</v>
      </c>
      <c r="P792" s="32">
        <f>IF(MAIN_TABLE[[#This Row],[Supplier State]]&lt;&gt;MAIN_TABLE[[#This Row],[Destination State Name]],0,(MAIN_TABLE[[#This Row],[Taxable Value]]*MAIN_TABLE[[#This Row],[GST Rate]])/2)</f>
        <v>0</v>
      </c>
      <c r="Q792" s="32">
        <f>IF(MAIN_TABLE[[#This Row],[Supplier State]]&lt;&gt;MAIN_TABLE[[#This Row],[Destination State Name]],0,(MAIN_TABLE[[#This Row],[Taxable Value]]*MAIN_TABLE[[#This Row],[GST Rate]])/2)</f>
        <v>0</v>
      </c>
      <c r="R792" s="33">
        <f>SUM(MAIN_TABLE[[#This Row],[IGST]:[SGST]])</f>
        <v>22072.596000000001</v>
      </c>
      <c r="S79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92" s="32" t="str">
        <f>IFERROR(VLOOKUP(MAIN_TABLE[[#This Row],[GST Number]],Backend!L:M,2,),"")</f>
        <v>KIM BAG HOUSE</v>
      </c>
    </row>
    <row r="793" spans="1:20" x14ac:dyDescent="0.3">
      <c r="A793" s="18" t="s">
        <v>8</v>
      </c>
      <c r="B793" s="1" t="s">
        <v>242</v>
      </c>
      <c r="C793" s="2">
        <v>1004</v>
      </c>
      <c r="D793" s="3">
        <v>44114</v>
      </c>
      <c r="E793" s="4" t="s">
        <v>10</v>
      </c>
      <c r="F793" s="1">
        <v>494</v>
      </c>
      <c r="G793" s="5">
        <v>24.700000000000003</v>
      </c>
      <c r="H793" s="29">
        <f>VLOOKUP(MAIN_TABLE[[#This Row],[Product Code]],Prod_Master[[#All],[Product Code]:[PRICE]],4,)</f>
        <v>0.28000000000000003</v>
      </c>
      <c r="I793" s="30">
        <f>VLOOKUP(MAIN_TABLE[[#This Row],[Product Code]],Prod_Master[[#All],[Product Code]:[PRICE]],5,)</f>
        <v>80</v>
      </c>
      <c r="J793" s="30">
        <f t="shared" si="14"/>
        <v>39520</v>
      </c>
      <c r="K793" s="30">
        <f>MAIN_TABLE[[#This Row],[Sales (Before Tax)]]-MAIN_TABLE[[#This Row],[Discount]]</f>
        <v>39495.300000000003</v>
      </c>
      <c r="L793" s="31">
        <f>VLOOKUP(MAIN_TABLE[[#This Row],[Product Code]],Prod_Master[[#All],[Product Code]:[PRICE]],3,)</f>
        <v>8462</v>
      </c>
      <c r="M793" s="32" t="str">
        <f>VLOOKUP(MAIN_TABLE[[#This Row],[Product Code]],Prod_Master[[#All],[Product Code]:[PRICE]],2,)</f>
        <v>Beverage</v>
      </c>
      <c r="N793" s="32" t="str">
        <f>IF(ISBLANK(MAIN_TABLE[[#This Row],[GST Number]]),"No GST Number Available",VLOOKUP(LEFT(MAIN_TABLE[[#This Row],[GST Number]],2)*1,Table1[],2,))</f>
        <v>DADRA AND NAGAR HAVELI AND DAMAN AND DIU (NEWLY MERGED UT)</v>
      </c>
      <c r="O793" s="32">
        <f>IF(MAIN_TABLE[[#This Row],[Supplier State]]=MAIN_TABLE[[#This Row],[Destination State Name]],0,MAIN_TABLE[[#This Row],[Taxable Value]]*MAIN_TABLE[[#This Row],[GST Rate]])</f>
        <v>11058.684000000001</v>
      </c>
      <c r="P793" s="32">
        <f>IF(MAIN_TABLE[[#This Row],[Supplier State]]&lt;&gt;MAIN_TABLE[[#This Row],[Destination State Name]],0,(MAIN_TABLE[[#This Row],[Taxable Value]]*MAIN_TABLE[[#This Row],[GST Rate]])/2)</f>
        <v>0</v>
      </c>
      <c r="Q793" s="32">
        <f>IF(MAIN_TABLE[[#This Row],[Supplier State]]&lt;&gt;MAIN_TABLE[[#This Row],[Destination State Name]],0,(MAIN_TABLE[[#This Row],[Taxable Value]]*MAIN_TABLE[[#This Row],[GST Rate]])/2)</f>
        <v>0</v>
      </c>
      <c r="R793" s="33">
        <f>SUM(MAIN_TABLE[[#This Row],[IGST]:[SGST]])</f>
        <v>11058.684000000001</v>
      </c>
      <c r="S79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93" s="32" t="str">
        <f>IFERROR(VLOOKUP(MAIN_TABLE[[#This Row],[GST Number]],Backend!L:M,2,),"")</f>
        <v>WM ENERGY AND LIGHTING PRIVATE LIMITED</v>
      </c>
    </row>
    <row r="794" spans="1:20" x14ac:dyDescent="0.3">
      <c r="A794" s="18" t="s">
        <v>8</v>
      </c>
      <c r="B794" s="1" t="s">
        <v>35</v>
      </c>
      <c r="C794" s="2">
        <v>1210</v>
      </c>
      <c r="D794" s="3">
        <v>44114</v>
      </c>
      <c r="E794" s="4" t="s">
        <v>10</v>
      </c>
      <c r="F794" s="1">
        <v>1397</v>
      </c>
      <c r="G794" s="5">
        <v>69.850000000000009</v>
      </c>
      <c r="H794" s="29">
        <f>VLOOKUP(MAIN_TABLE[[#This Row],[Product Code]],Prod_Master[[#All],[Product Code]:[PRICE]],4,)</f>
        <v>0.12</v>
      </c>
      <c r="I794" s="30">
        <f>VLOOKUP(MAIN_TABLE[[#This Row],[Product Code]],Prod_Master[[#All],[Product Code]:[PRICE]],5,)</f>
        <v>120</v>
      </c>
      <c r="J794" s="30">
        <f t="shared" si="14"/>
        <v>167640</v>
      </c>
      <c r="K794" s="30">
        <f>MAIN_TABLE[[#This Row],[Sales (Before Tax)]]-MAIN_TABLE[[#This Row],[Discount]]</f>
        <v>167570.15</v>
      </c>
      <c r="L794" s="31">
        <f>VLOOKUP(MAIN_TABLE[[#This Row],[Product Code]],Prod_Master[[#All],[Product Code]:[PRICE]],3,)</f>
        <v>5524</v>
      </c>
      <c r="M794" s="32" t="str">
        <f>VLOOKUP(MAIN_TABLE[[#This Row],[Product Code]],Prod_Master[[#All],[Product Code]:[PRICE]],2,)</f>
        <v>Juice</v>
      </c>
      <c r="N794" s="32" t="str">
        <f>IF(ISBLANK(MAIN_TABLE[[#This Row],[GST Number]]),"No GST Number Available",VLOOKUP(LEFT(MAIN_TABLE[[#This Row],[GST Number]],2)*1,Table1[],2,))</f>
        <v>GUJARAT</v>
      </c>
      <c r="O794" s="32">
        <f>IF(MAIN_TABLE[[#This Row],[Supplier State]]=MAIN_TABLE[[#This Row],[Destination State Name]],0,MAIN_TABLE[[#This Row],[Taxable Value]]*MAIN_TABLE[[#This Row],[GST Rate]])</f>
        <v>20108.417999999998</v>
      </c>
      <c r="P794" s="32">
        <f>IF(MAIN_TABLE[[#This Row],[Supplier State]]&lt;&gt;MAIN_TABLE[[#This Row],[Destination State Name]],0,(MAIN_TABLE[[#This Row],[Taxable Value]]*MAIN_TABLE[[#This Row],[GST Rate]])/2)</f>
        <v>0</v>
      </c>
      <c r="Q794" s="32">
        <f>IF(MAIN_TABLE[[#This Row],[Supplier State]]&lt;&gt;MAIN_TABLE[[#This Row],[Destination State Name]],0,(MAIN_TABLE[[#This Row],[Taxable Value]]*MAIN_TABLE[[#This Row],[GST Rate]])/2)</f>
        <v>0</v>
      </c>
      <c r="R794" s="33">
        <f>SUM(MAIN_TABLE[[#This Row],[IGST]:[SGST]])</f>
        <v>20108.417999999998</v>
      </c>
      <c r="S79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94" s="32" t="str">
        <f>IFERROR(VLOOKUP(MAIN_TABLE[[#This Row],[GST Number]],Backend!L:M,2,),"")</f>
        <v>Strong Like Wood and Iron Furniture</v>
      </c>
    </row>
    <row r="795" spans="1:20" x14ac:dyDescent="0.3">
      <c r="A795" s="18" t="s">
        <v>8</v>
      </c>
      <c r="B795" s="1" t="s">
        <v>14</v>
      </c>
      <c r="C795" s="2">
        <v>1210</v>
      </c>
      <c r="D795" s="3">
        <v>44146</v>
      </c>
      <c r="E795" s="4" t="s">
        <v>10</v>
      </c>
      <c r="F795" s="1">
        <v>1744</v>
      </c>
      <c r="G795" s="5">
        <v>87.2</v>
      </c>
      <c r="H795" s="29">
        <f>VLOOKUP(MAIN_TABLE[[#This Row],[Product Code]],Prod_Master[[#All],[Product Code]:[PRICE]],4,)</f>
        <v>0.12</v>
      </c>
      <c r="I795" s="30">
        <f>VLOOKUP(MAIN_TABLE[[#This Row],[Product Code]],Prod_Master[[#All],[Product Code]:[PRICE]],5,)</f>
        <v>120</v>
      </c>
      <c r="J795" s="30">
        <f t="shared" si="14"/>
        <v>209280</v>
      </c>
      <c r="K795" s="30">
        <f>MAIN_TABLE[[#This Row],[Sales (Before Tax)]]-MAIN_TABLE[[#This Row],[Discount]]</f>
        <v>209192.8</v>
      </c>
      <c r="L795" s="31">
        <f>VLOOKUP(MAIN_TABLE[[#This Row],[Product Code]],Prod_Master[[#All],[Product Code]:[PRICE]],3,)</f>
        <v>5524</v>
      </c>
      <c r="M795" s="32" t="str">
        <f>VLOOKUP(MAIN_TABLE[[#This Row],[Product Code]],Prod_Master[[#All],[Product Code]:[PRICE]],2,)</f>
        <v>Juice</v>
      </c>
      <c r="N795" s="32" t="str">
        <f>IF(ISBLANK(MAIN_TABLE[[#This Row],[GST Number]]),"No GST Number Available",VLOOKUP(LEFT(MAIN_TABLE[[#This Row],[GST Number]],2)*1,Table1[],2,))</f>
        <v>BIHAR</v>
      </c>
      <c r="O795" s="32">
        <f>IF(MAIN_TABLE[[#This Row],[Supplier State]]=MAIN_TABLE[[#This Row],[Destination State Name]],0,MAIN_TABLE[[#This Row],[Taxable Value]]*MAIN_TABLE[[#This Row],[GST Rate]])</f>
        <v>0</v>
      </c>
      <c r="P795" s="32">
        <f>IF(MAIN_TABLE[[#This Row],[Supplier State]]&lt;&gt;MAIN_TABLE[[#This Row],[Destination State Name]],0,(MAIN_TABLE[[#This Row],[Taxable Value]]*MAIN_TABLE[[#This Row],[GST Rate]])/2)</f>
        <v>12551.567999999999</v>
      </c>
      <c r="Q795" s="32">
        <f>IF(MAIN_TABLE[[#This Row],[Supplier State]]&lt;&gt;MAIN_TABLE[[#This Row],[Destination State Name]],0,(MAIN_TABLE[[#This Row],[Taxable Value]]*MAIN_TABLE[[#This Row],[GST Rate]])/2)</f>
        <v>12551.567999999999</v>
      </c>
      <c r="R795" s="33">
        <f>SUM(MAIN_TABLE[[#This Row],[IGST]:[SGST]])</f>
        <v>25103.135999999999</v>
      </c>
      <c r="S79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95" s="32" t="str">
        <f>IFERROR(VLOOKUP(MAIN_TABLE[[#This Row],[GST Number]],Backend!L:M,2,),"")</f>
        <v>PRABHA ELECTRONICS PVT. LTD.</v>
      </c>
    </row>
    <row r="796" spans="1:20" x14ac:dyDescent="0.3">
      <c r="A796" s="18" t="s">
        <v>8</v>
      </c>
      <c r="B796" s="1" t="s">
        <v>15</v>
      </c>
      <c r="C796" s="2">
        <v>1008</v>
      </c>
      <c r="D796" s="3">
        <v>44083</v>
      </c>
      <c r="E796" s="4" t="s">
        <v>10</v>
      </c>
      <c r="F796" s="1">
        <v>1989</v>
      </c>
      <c r="G796" s="5">
        <v>99.45</v>
      </c>
      <c r="H796" s="29">
        <f>VLOOKUP(MAIN_TABLE[[#This Row],[Product Code]],Prod_Master[[#All],[Product Code]:[PRICE]],4,)</f>
        <v>0.12</v>
      </c>
      <c r="I796" s="30">
        <f>VLOOKUP(MAIN_TABLE[[#This Row],[Product Code]],Prod_Master[[#All],[Product Code]:[PRICE]],5,)</f>
        <v>90</v>
      </c>
      <c r="J796" s="30">
        <f t="shared" si="14"/>
        <v>179010</v>
      </c>
      <c r="K796" s="30">
        <f>MAIN_TABLE[[#This Row],[Sales (Before Tax)]]-MAIN_TABLE[[#This Row],[Discount]]</f>
        <v>178910.55</v>
      </c>
      <c r="L796" s="31">
        <f>VLOOKUP(MAIN_TABLE[[#This Row],[Product Code]],Prod_Master[[#All],[Product Code]:[PRICE]],3,)</f>
        <v>4975</v>
      </c>
      <c r="M796" s="32" t="str">
        <f>VLOOKUP(MAIN_TABLE[[#This Row],[Product Code]],Prod_Master[[#All],[Product Code]:[PRICE]],2,)</f>
        <v>Soap</v>
      </c>
      <c r="N796" s="32" t="str">
        <f>IF(ISBLANK(MAIN_TABLE[[#This Row],[GST Number]]),"No GST Number Available",VLOOKUP(LEFT(MAIN_TABLE[[#This Row],[GST Number]],2)*1,Table1[],2,))</f>
        <v>CHATTISGARH</v>
      </c>
      <c r="O796" s="32">
        <f>IF(MAIN_TABLE[[#This Row],[Supplier State]]=MAIN_TABLE[[#This Row],[Destination State Name]],0,MAIN_TABLE[[#This Row],[Taxable Value]]*MAIN_TABLE[[#This Row],[GST Rate]])</f>
        <v>21469.266</v>
      </c>
      <c r="P796" s="32">
        <f>IF(MAIN_TABLE[[#This Row],[Supplier State]]&lt;&gt;MAIN_TABLE[[#This Row],[Destination State Name]],0,(MAIN_TABLE[[#This Row],[Taxable Value]]*MAIN_TABLE[[#This Row],[GST Rate]])/2)</f>
        <v>0</v>
      </c>
      <c r="Q796" s="32">
        <f>IF(MAIN_TABLE[[#This Row],[Supplier State]]&lt;&gt;MAIN_TABLE[[#This Row],[Destination State Name]],0,(MAIN_TABLE[[#This Row],[Taxable Value]]*MAIN_TABLE[[#This Row],[GST Rate]])/2)</f>
        <v>0</v>
      </c>
      <c r="R796" s="33">
        <f>SUM(MAIN_TABLE[[#This Row],[IGST]:[SGST]])</f>
        <v>21469.266</v>
      </c>
      <c r="S79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96" s="32" t="str">
        <f>IFERROR(VLOOKUP(MAIN_TABLE[[#This Row],[GST Number]],Backend!L:M,2,),"")</f>
        <v>CORRSONIC ENGG. &amp; NDT SERVICES</v>
      </c>
    </row>
    <row r="797" spans="1:20" x14ac:dyDescent="0.3">
      <c r="A797" s="18" t="s">
        <v>8</v>
      </c>
      <c r="B797" s="1" t="s">
        <v>240</v>
      </c>
      <c r="C797" s="2">
        <v>1210</v>
      </c>
      <c r="D797" s="3">
        <v>44146</v>
      </c>
      <c r="E797" s="4" t="s">
        <v>10</v>
      </c>
      <c r="F797" s="1">
        <v>321</v>
      </c>
      <c r="G797" s="5">
        <v>16.05</v>
      </c>
      <c r="H797" s="29">
        <f>VLOOKUP(MAIN_TABLE[[#This Row],[Product Code]],Prod_Master[[#All],[Product Code]:[PRICE]],4,)</f>
        <v>0.12</v>
      </c>
      <c r="I797" s="30">
        <f>VLOOKUP(MAIN_TABLE[[#This Row],[Product Code]],Prod_Master[[#All],[Product Code]:[PRICE]],5,)</f>
        <v>120</v>
      </c>
      <c r="J797" s="30">
        <f t="shared" si="14"/>
        <v>38520</v>
      </c>
      <c r="K797" s="30">
        <f>MAIN_TABLE[[#This Row],[Sales (Before Tax)]]-MAIN_TABLE[[#This Row],[Discount]]</f>
        <v>38503.949999999997</v>
      </c>
      <c r="L797" s="31">
        <f>VLOOKUP(MAIN_TABLE[[#This Row],[Product Code]],Prod_Master[[#All],[Product Code]:[PRICE]],3,)</f>
        <v>5524</v>
      </c>
      <c r="M797" s="32" t="str">
        <f>VLOOKUP(MAIN_TABLE[[#This Row],[Product Code]],Prod_Master[[#All],[Product Code]:[PRICE]],2,)</f>
        <v>Juice</v>
      </c>
      <c r="N797" s="32" t="str">
        <f>IF(ISBLANK(MAIN_TABLE[[#This Row],[GST Number]]),"No GST Number Available",VLOOKUP(LEFT(MAIN_TABLE[[#This Row],[GST Number]],2)*1,Table1[],2,))</f>
        <v>DADRA AND NAGAR HAVELI AND DAMAN AND DIU (NEWLY MERGED UT)</v>
      </c>
      <c r="O797" s="32">
        <f>IF(MAIN_TABLE[[#This Row],[Supplier State]]=MAIN_TABLE[[#This Row],[Destination State Name]],0,MAIN_TABLE[[#This Row],[Taxable Value]]*MAIN_TABLE[[#This Row],[GST Rate]])</f>
        <v>4620.4739999999993</v>
      </c>
      <c r="P797" s="32">
        <f>IF(MAIN_TABLE[[#This Row],[Supplier State]]&lt;&gt;MAIN_TABLE[[#This Row],[Destination State Name]],0,(MAIN_TABLE[[#This Row],[Taxable Value]]*MAIN_TABLE[[#This Row],[GST Rate]])/2)</f>
        <v>0</v>
      </c>
      <c r="Q797" s="32">
        <f>IF(MAIN_TABLE[[#This Row],[Supplier State]]&lt;&gt;MAIN_TABLE[[#This Row],[Destination State Name]],0,(MAIN_TABLE[[#This Row],[Taxable Value]]*MAIN_TABLE[[#This Row],[GST Rate]])/2)</f>
        <v>0</v>
      </c>
      <c r="R797" s="33">
        <f>SUM(MAIN_TABLE[[#This Row],[IGST]:[SGST]])</f>
        <v>4620.4739999999993</v>
      </c>
      <c r="S79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97" s="32" t="str">
        <f>IFERROR(VLOOKUP(MAIN_TABLE[[#This Row],[GST Number]],Backend!L:M,2,),"")</f>
        <v>RELIANCE RETAIL LIMITED</v>
      </c>
    </row>
    <row r="798" spans="1:20" x14ac:dyDescent="0.3">
      <c r="A798" s="18" t="s">
        <v>8</v>
      </c>
      <c r="B798" s="1" t="s">
        <v>16</v>
      </c>
      <c r="C798" s="2">
        <v>1001</v>
      </c>
      <c r="D798" s="3">
        <v>43925</v>
      </c>
      <c r="E798" s="4" t="s">
        <v>10</v>
      </c>
      <c r="F798" s="1">
        <v>742.5</v>
      </c>
      <c r="G798" s="5">
        <v>37.125</v>
      </c>
      <c r="H798" s="29">
        <f>VLOOKUP(MAIN_TABLE[[#This Row],[Product Code]],Prod_Master[[#All],[Product Code]:[PRICE]],4,)</f>
        <v>0.12</v>
      </c>
      <c r="I798" s="30">
        <f>VLOOKUP(MAIN_TABLE[[#This Row],[Product Code]],Prod_Master[[#All],[Product Code]:[PRICE]],5,)</f>
        <v>45</v>
      </c>
      <c r="J798" s="30">
        <f t="shared" si="14"/>
        <v>33412.5</v>
      </c>
      <c r="K798" s="30">
        <f>MAIN_TABLE[[#This Row],[Sales (Before Tax)]]-MAIN_TABLE[[#This Row],[Discount]]</f>
        <v>33375.375</v>
      </c>
      <c r="L798" s="31">
        <f>VLOOKUP(MAIN_TABLE[[#This Row],[Product Code]],Prod_Master[[#All],[Product Code]:[PRICE]],3,)</f>
        <v>5542</v>
      </c>
      <c r="M798" s="32" t="str">
        <f>VLOOKUP(MAIN_TABLE[[#This Row],[Product Code]],Prod_Master[[#All],[Product Code]:[PRICE]],2,)</f>
        <v>Oil</v>
      </c>
      <c r="N798" s="32" t="str">
        <f>IF(ISBLANK(MAIN_TABLE[[#This Row],[GST Number]]),"No GST Number Available",VLOOKUP(LEFT(MAIN_TABLE[[#This Row],[GST Number]],2)*1,Table1[],2,))</f>
        <v>MADHYA PRADESH</v>
      </c>
      <c r="O798" s="32">
        <f>IF(MAIN_TABLE[[#This Row],[Supplier State]]=MAIN_TABLE[[#This Row],[Destination State Name]],0,MAIN_TABLE[[#This Row],[Taxable Value]]*MAIN_TABLE[[#This Row],[GST Rate]])</f>
        <v>4005.0450000000001</v>
      </c>
      <c r="P798" s="32">
        <f>IF(MAIN_TABLE[[#This Row],[Supplier State]]&lt;&gt;MAIN_TABLE[[#This Row],[Destination State Name]],0,(MAIN_TABLE[[#This Row],[Taxable Value]]*MAIN_TABLE[[#This Row],[GST Rate]])/2)</f>
        <v>0</v>
      </c>
      <c r="Q798" s="32">
        <f>IF(MAIN_TABLE[[#This Row],[Supplier State]]&lt;&gt;MAIN_TABLE[[#This Row],[Destination State Name]],0,(MAIN_TABLE[[#This Row],[Taxable Value]]*MAIN_TABLE[[#This Row],[GST Rate]])/2)</f>
        <v>0</v>
      </c>
      <c r="R798" s="33">
        <f>SUM(MAIN_TABLE[[#This Row],[IGST]:[SGST]])</f>
        <v>4005.0450000000001</v>
      </c>
      <c r="S79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98" s="32" t="str">
        <f>IFERROR(VLOOKUP(MAIN_TABLE[[#This Row],[GST Number]],Backend!L:M,2,),"")</f>
        <v>PROFESSIONAL TRADERS</v>
      </c>
    </row>
    <row r="799" spans="1:20" x14ac:dyDescent="0.3">
      <c r="A799" s="18" t="s">
        <v>8</v>
      </c>
      <c r="B799" s="1" t="s">
        <v>17</v>
      </c>
      <c r="C799" s="2">
        <v>1310</v>
      </c>
      <c r="D799" s="3">
        <v>44114</v>
      </c>
      <c r="E799" s="4" t="s">
        <v>10</v>
      </c>
      <c r="F799" s="1">
        <v>1295</v>
      </c>
      <c r="G799" s="5">
        <v>64.75</v>
      </c>
      <c r="H799" s="29">
        <f>VLOOKUP(MAIN_TABLE[[#This Row],[Product Code]],Prod_Master[[#All],[Product Code]:[PRICE]],4,)</f>
        <v>0.12</v>
      </c>
      <c r="I799" s="30">
        <f>VLOOKUP(MAIN_TABLE[[#This Row],[Product Code]],Prod_Master[[#All],[Product Code]:[PRICE]],5,)</f>
        <v>140</v>
      </c>
      <c r="J799" s="30">
        <f t="shared" si="14"/>
        <v>181300</v>
      </c>
      <c r="K799" s="30">
        <f>MAIN_TABLE[[#This Row],[Sales (Before Tax)]]-MAIN_TABLE[[#This Row],[Discount]]</f>
        <v>181235.25</v>
      </c>
      <c r="L799" s="31">
        <f>VLOOKUP(MAIN_TABLE[[#This Row],[Product Code]],Prod_Master[[#All],[Product Code]:[PRICE]],3,)</f>
        <v>5632</v>
      </c>
      <c r="M799" s="32" t="str">
        <f>VLOOKUP(MAIN_TABLE[[#This Row],[Product Code]],Prod_Master[[#All],[Product Code]:[PRICE]],2,)</f>
        <v>Shampoo</v>
      </c>
      <c r="N799" s="32" t="str">
        <f>IF(ISBLANK(MAIN_TABLE[[#This Row],[GST Number]]),"No GST Number Available",VLOOKUP(LEFT(MAIN_TABLE[[#This Row],[GST Number]],2)*1,Table1[],2,))</f>
        <v>ODISHA</v>
      </c>
      <c r="O799" s="32">
        <f>IF(MAIN_TABLE[[#This Row],[Supplier State]]=MAIN_TABLE[[#This Row],[Destination State Name]],0,MAIN_TABLE[[#This Row],[Taxable Value]]*MAIN_TABLE[[#This Row],[GST Rate]])</f>
        <v>21748.23</v>
      </c>
      <c r="P799" s="32">
        <f>IF(MAIN_TABLE[[#This Row],[Supplier State]]&lt;&gt;MAIN_TABLE[[#This Row],[Destination State Name]],0,(MAIN_TABLE[[#This Row],[Taxable Value]]*MAIN_TABLE[[#This Row],[GST Rate]])/2)</f>
        <v>0</v>
      </c>
      <c r="Q799" s="32">
        <f>IF(MAIN_TABLE[[#This Row],[Supplier State]]&lt;&gt;MAIN_TABLE[[#This Row],[Destination State Name]],0,(MAIN_TABLE[[#This Row],[Taxable Value]]*MAIN_TABLE[[#This Row],[GST Rate]])/2)</f>
        <v>0</v>
      </c>
      <c r="R799" s="33">
        <f>SUM(MAIN_TABLE[[#This Row],[IGST]:[SGST]])</f>
        <v>21748.23</v>
      </c>
      <c r="S79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799" s="32" t="str">
        <f>IFERROR(VLOOKUP(MAIN_TABLE[[#This Row],[GST Number]],Backend!L:M,2,),"")</f>
        <v>N.M.ENTERPRISES</v>
      </c>
    </row>
    <row r="800" spans="1:20" x14ac:dyDescent="0.3">
      <c r="A800" s="18" t="s">
        <v>8</v>
      </c>
      <c r="B800" s="1" t="s">
        <v>18</v>
      </c>
      <c r="C800" s="2">
        <v>1310</v>
      </c>
      <c r="D800" s="3">
        <v>44114</v>
      </c>
      <c r="E800" s="4" t="s">
        <v>20</v>
      </c>
      <c r="F800" s="1">
        <v>214</v>
      </c>
      <c r="G800" s="5">
        <v>10.700000000000001</v>
      </c>
      <c r="H800" s="29">
        <f>VLOOKUP(MAIN_TABLE[[#This Row],[Product Code]],Prod_Master[[#All],[Product Code]:[PRICE]],4,)</f>
        <v>0.12</v>
      </c>
      <c r="I800" s="30">
        <f>VLOOKUP(MAIN_TABLE[[#This Row],[Product Code]],Prod_Master[[#All],[Product Code]:[PRICE]],5,)</f>
        <v>140</v>
      </c>
      <c r="J800" s="30">
        <f t="shared" si="14"/>
        <v>29960</v>
      </c>
      <c r="K800" s="30">
        <f>MAIN_TABLE[[#This Row],[Sales (Before Tax)]]-MAIN_TABLE[[#This Row],[Discount]]</f>
        <v>29949.3</v>
      </c>
      <c r="L800" s="31">
        <f>VLOOKUP(MAIN_TABLE[[#This Row],[Product Code]],Prod_Master[[#All],[Product Code]:[PRICE]],3,)</f>
        <v>5632</v>
      </c>
      <c r="M800" s="32" t="str">
        <f>VLOOKUP(MAIN_TABLE[[#This Row],[Product Code]],Prod_Master[[#All],[Product Code]:[PRICE]],2,)</f>
        <v>Shampoo</v>
      </c>
      <c r="N800" s="32" t="str">
        <f>IF(ISBLANK(MAIN_TABLE[[#This Row],[GST Number]]),"No GST Number Available",VLOOKUP(LEFT(MAIN_TABLE[[#This Row],[GST Number]],2)*1,Table1[],2,))</f>
        <v>BIHAR</v>
      </c>
      <c r="O800" s="32">
        <f>IF(MAIN_TABLE[[#This Row],[Supplier State]]=MAIN_TABLE[[#This Row],[Destination State Name]],0,MAIN_TABLE[[#This Row],[Taxable Value]]*MAIN_TABLE[[#This Row],[GST Rate]])</f>
        <v>0</v>
      </c>
      <c r="P800" s="32">
        <f>IF(MAIN_TABLE[[#This Row],[Supplier State]]&lt;&gt;MAIN_TABLE[[#This Row],[Destination State Name]],0,(MAIN_TABLE[[#This Row],[Taxable Value]]*MAIN_TABLE[[#This Row],[GST Rate]])/2)</f>
        <v>1796.9579999999999</v>
      </c>
      <c r="Q800" s="32">
        <f>IF(MAIN_TABLE[[#This Row],[Supplier State]]&lt;&gt;MAIN_TABLE[[#This Row],[Destination State Name]],0,(MAIN_TABLE[[#This Row],[Taxable Value]]*MAIN_TABLE[[#This Row],[GST Rate]])/2)</f>
        <v>1796.9579999999999</v>
      </c>
      <c r="R800" s="33">
        <f>SUM(MAIN_TABLE[[#This Row],[IGST]:[SGST]])</f>
        <v>3593.9159999999997</v>
      </c>
      <c r="S800" s="32" t="str">
        <f>IF(MAIN_TABLE[[#This Row],[Doc Type]]="Credit Note","Table 9A",IF(AND(MAIN_TABLE[[#This Row],[Doc Type]]="Invoice",MAIN_TABLE[[#This Row],[GST Number]]&lt;&gt;""),"Table 4A -B2B","Table 5A-B2C"))</f>
        <v>Table 9A</v>
      </c>
      <c r="T800" s="32" t="str">
        <f>IFERROR(VLOOKUP(MAIN_TABLE[[#This Row],[GST Number]],Backend!L:M,2,),"")</f>
        <v>UNITY CYLINDERS &amp; EQUIPMENTS PRIVATE LIMITED</v>
      </c>
    </row>
    <row r="801" spans="1:20" x14ac:dyDescent="0.3">
      <c r="A801" s="18" t="s">
        <v>8</v>
      </c>
      <c r="B801" s="1" t="s">
        <v>19</v>
      </c>
      <c r="C801" s="2">
        <v>1210</v>
      </c>
      <c r="D801" s="3">
        <v>44146</v>
      </c>
      <c r="E801" s="4" t="s">
        <v>10</v>
      </c>
      <c r="F801" s="1">
        <v>2145</v>
      </c>
      <c r="G801" s="5">
        <v>107.25</v>
      </c>
      <c r="H801" s="29">
        <f>VLOOKUP(MAIN_TABLE[[#This Row],[Product Code]],Prod_Master[[#All],[Product Code]:[PRICE]],4,)</f>
        <v>0.12</v>
      </c>
      <c r="I801" s="30">
        <f>VLOOKUP(MAIN_TABLE[[#This Row],[Product Code]],Prod_Master[[#All],[Product Code]:[PRICE]],5,)</f>
        <v>120</v>
      </c>
      <c r="J801" s="30">
        <f t="shared" si="14"/>
        <v>257400</v>
      </c>
      <c r="K801" s="30">
        <f>MAIN_TABLE[[#This Row],[Sales (Before Tax)]]-MAIN_TABLE[[#This Row],[Discount]]</f>
        <v>257292.75</v>
      </c>
      <c r="L801" s="31">
        <f>VLOOKUP(MAIN_TABLE[[#This Row],[Product Code]],Prod_Master[[#All],[Product Code]:[PRICE]],3,)</f>
        <v>5524</v>
      </c>
      <c r="M801" s="32" t="str">
        <f>VLOOKUP(MAIN_TABLE[[#This Row],[Product Code]],Prod_Master[[#All],[Product Code]:[PRICE]],2,)</f>
        <v>Juice</v>
      </c>
      <c r="N801" s="32" t="str">
        <f>IF(ISBLANK(MAIN_TABLE[[#This Row],[GST Number]]),"No GST Number Available",VLOOKUP(LEFT(MAIN_TABLE[[#This Row],[GST Number]],2)*1,Table1[],2,))</f>
        <v>ANDHRA PRADESH(BEFORE DIVISION)</v>
      </c>
      <c r="O801" s="32">
        <f>IF(MAIN_TABLE[[#This Row],[Supplier State]]=MAIN_TABLE[[#This Row],[Destination State Name]],0,MAIN_TABLE[[#This Row],[Taxable Value]]*MAIN_TABLE[[#This Row],[GST Rate]])</f>
        <v>30875.129999999997</v>
      </c>
      <c r="P801" s="32">
        <f>IF(MAIN_TABLE[[#This Row],[Supplier State]]&lt;&gt;MAIN_TABLE[[#This Row],[Destination State Name]],0,(MAIN_TABLE[[#This Row],[Taxable Value]]*MAIN_TABLE[[#This Row],[GST Rate]])/2)</f>
        <v>0</v>
      </c>
      <c r="Q801" s="32">
        <f>IF(MAIN_TABLE[[#This Row],[Supplier State]]&lt;&gt;MAIN_TABLE[[#This Row],[Destination State Name]],0,(MAIN_TABLE[[#This Row],[Taxable Value]]*MAIN_TABLE[[#This Row],[GST Rate]])/2)</f>
        <v>0</v>
      </c>
      <c r="R801" s="33">
        <f>SUM(MAIN_TABLE[[#This Row],[IGST]:[SGST]])</f>
        <v>30875.129999999997</v>
      </c>
      <c r="S80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01" s="32" t="str">
        <f>IFERROR(VLOOKUP(MAIN_TABLE[[#This Row],[GST Number]],Backend!L:M,2,),"")</f>
        <v>M/S AKASH INFOTECH</v>
      </c>
    </row>
    <row r="802" spans="1:20" x14ac:dyDescent="0.3">
      <c r="A802" s="18" t="s">
        <v>8</v>
      </c>
      <c r="B802" s="1" t="s">
        <v>23</v>
      </c>
      <c r="C802" s="2">
        <v>1001</v>
      </c>
      <c r="D802" s="3">
        <v>44177</v>
      </c>
      <c r="E802" s="4" t="s">
        <v>10</v>
      </c>
      <c r="F802" s="1">
        <v>2852</v>
      </c>
      <c r="G802" s="5">
        <v>142.6</v>
      </c>
      <c r="H802" s="29">
        <f>VLOOKUP(MAIN_TABLE[[#This Row],[Product Code]],Prod_Master[[#All],[Product Code]:[PRICE]],4,)</f>
        <v>0.12</v>
      </c>
      <c r="I802" s="30">
        <f>VLOOKUP(MAIN_TABLE[[#This Row],[Product Code]],Prod_Master[[#All],[Product Code]:[PRICE]],5,)</f>
        <v>45</v>
      </c>
      <c r="J802" s="30">
        <f t="shared" si="14"/>
        <v>128340</v>
      </c>
      <c r="K802" s="30">
        <f>MAIN_TABLE[[#This Row],[Sales (Before Tax)]]-MAIN_TABLE[[#This Row],[Discount]]</f>
        <v>128197.4</v>
      </c>
      <c r="L802" s="31">
        <f>VLOOKUP(MAIN_TABLE[[#This Row],[Product Code]],Prod_Master[[#All],[Product Code]:[PRICE]],3,)</f>
        <v>5542</v>
      </c>
      <c r="M802" s="32" t="str">
        <f>VLOOKUP(MAIN_TABLE[[#This Row],[Product Code]],Prod_Master[[#All],[Product Code]:[PRICE]],2,)</f>
        <v>Oil</v>
      </c>
      <c r="N802" s="32" t="str">
        <f>IF(ISBLANK(MAIN_TABLE[[#This Row],[GST Number]]),"No GST Number Available",VLOOKUP(LEFT(MAIN_TABLE[[#This Row],[GST Number]],2)*1,Table1[],2,))</f>
        <v>CHATTISGARH</v>
      </c>
      <c r="O802" s="32">
        <f>IF(MAIN_TABLE[[#This Row],[Supplier State]]=MAIN_TABLE[[#This Row],[Destination State Name]],0,MAIN_TABLE[[#This Row],[Taxable Value]]*MAIN_TABLE[[#This Row],[GST Rate]])</f>
        <v>15383.687999999998</v>
      </c>
      <c r="P802" s="32">
        <f>IF(MAIN_TABLE[[#This Row],[Supplier State]]&lt;&gt;MAIN_TABLE[[#This Row],[Destination State Name]],0,(MAIN_TABLE[[#This Row],[Taxable Value]]*MAIN_TABLE[[#This Row],[GST Rate]])/2)</f>
        <v>0</v>
      </c>
      <c r="Q802" s="32">
        <f>IF(MAIN_TABLE[[#This Row],[Supplier State]]&lt;&gt;MAIN_TABLE[[#This Row],[Destination State Name]],0,(MAIN_TABLE[[#This Row],[Taxable Value]]*MAIN_TABLE[[#This Row],[GST Rate]])/2)</f>
        <v>0</v>
      </c>
      <c r="R802" s="33">
        <f>SUM(MAIN_TABLE[[#This Row],[IGST]:[SGST]])</f>
        <v>15383.687999999998</v>
      </c>
      <c r="S80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02" s="32" t="str">
        <f>IFERROR(VLOOKUP(MAIN_TABLE[[#This Row],[GST Number]],Backend!L:M,2,),"")</f>
        <v>M/s NG Trading Co.</v>
      </c>
    </row>
    <row r="803" spans="1:20" x14ac:dyDescent="0.3">
      <c r="A803" s="18" t="s">
        <v>8</v>
      </c>
      <c r="B803" s="1" t="s">
        <v>24</v>
      </c>
      <c r="C803" s="2">
        <v>1004</v>
      </c>
      <c r="D803" s="3">
        <v>43988</v>
      </c>
      <c r="E803" s="4" t="s">
        <v>10</v>
      </c>
      <c r="F803" s="1">
        <v>1142</v>
      </c>
      <c r="G803" s="5">
        <v>57.1</v>
      </c>
      <c r="H803" s="29">
        <f>VLOOKUP(MAIN_TABLE[[#This Row],[Product Code]],Prod_Master[[#All],[Product Code]:[PRICE]],4,)</f>
        <v>0.28000000000000003</v>
      </c>
      <c r="I803" s="30">
        <f>VLOOKUP(MAIN_TABLE[[#This Row],[Product Code]],Prod_Master[[#All],[Product Code]:[PRICE]],5,)</f>
        <v>80</v>
      </c>
      <c r="J803" s="30">
        <f t="shared" si="14"/>
        <v>91360</v>
      </c>
      <c r="K803" s="30">
        <f>MAIN_TABLE[[#This Row],[Sales (Before Tax)]]-MAIN_TABLE[[#This Row],[Discount]]</f>
        <v>91302.9</v>
      </c>
      <c r="L803" s="31">
        <f>VLOOKUP(MAIN_TABLE[[#This Row],[Product Code]],Prod_Master[[#All],[Product Code]:[PRICE]],3,)</f>
        <v>8462</v>
      </c>
      <c r="M803" s="32" t="str">
        <f>VLOOKUP(MAIN_TABLE[[#This Row],[Product Code]],Prod_Master[[#All],[Product Code]:[PRICE]],2,)</f>
        <v>Beverage</v>
      </c>
      <c r="N803" s="32" t="str">
        <f>IF(ISBLANK(MAIN_TABLE[[#This Row],[GST Number]]),"No GST Number Available",VLOOKUP(LEFT(MAIN_TABLE[[#This Row],[GST Number]],2)*1,Table1[],2,))</f>
        <v>BIHAR</v>
      </c>
      <c r="O803" s="32">
        <f>IF(MAIN_TABLE[[#This Row],[Supplier State]]=MAIN_TABLE[[#This Row],[Destination State Name]],0,MAIN_TABLE[[#This Row],[Taxable Value]]*MAIN_TABLE[[#This Row],[GST Rate]])</f>
        <v>0</v>
      </c>
      <c r="P803" s="32">
        <f>IF(MAIN_TABLE[[#This Row],[Supplier State]]&lt;&gt;MAIN_TABLE[[#This Row],[Destination State Name]],0,(MAIN_TABLE[[#This Row],[Taxable Value]]*MAIN_TABLE[[#This Row],[GST Rate]])/2)</f>
        <v>12782.406000000001</v>
      </c>
      <c r="Q803" s="32">
        <f>IF(MAIN_TABLE[[#This Row],[Supplier State]]&lt;&gt;MAIN_TABLE[[#This Row],[Destination State Name]],0,(MAIN_TABLE[[#This Row],[Taxable Value]]*MAIN_TABLE[[#This Row],[GST Rate]])/2)</f>
        <v>12782.406000000001</v>
      </c>
      <c r="R803" s="33">
        <f>SUM(MAIN_TABLE[[#This Row],[IGST]:[SGST]])</f>
        <v>25564.812000000002</v>
      </c>
      <c r="S80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03" s="32" t="str">
        <f>IFERROR(VLOOKUP(MAIN_TABLE[[#This Row],[GST Number]],Backend!L:M,2,),"")</f>
        <v>N.K. HANDICRAFTS  PVT LTD</v>
      </c>
    </row>
    <row r="804" spans="1:20" x14ac:dyDescent="0.3">
      <c r="A804" s="18" t="s">
        <v>8</v>
      </c>
      <c r="B804" s="1" t="s">
        <v>25</v>
      </c>
      <c r="C804" s="2">
        <v>1004</v>
      </c>
      <c r="D804" s="3">
        <v>44114</v>
      </c>
      <c r="E804" s="4" t="s">
        <v>10</v>
      </c>
      <c r="F804" s="1">
        <v>1566</v>
      </c>
      <c r="G804" s="5">
        <v>78.300000000000011</v>
      </c>
      <c r="H804" s="29">
        <f>VLOOKUP(MAIN_TABLE[[#This Row],[Product Code]],Prod_Master[[#All],[Product Code]:[PRICE]],4,)</f>
        <v>0.28000000000000003</v>
      </c>
      <c r="I804" s="30">
        <f>VLOOKUP(MAIN_TABLE[[#This Row],[Product Code]],Prod_Master[[#All],[Product Code]:[PRICE]],5,)</f>
        <v>80</v>
      </c>
      <c r="J804" s="30">
        <f t="shared" si="14"/>
        <v>125280</v>
      </c>
      <c r="K804" s="30">
        <f>MAIN_TABLE[[#This Row],[Sales (Before Tax)]]-MAIN_TABLE[[#This Row],[Discount]]</f>
        <v>125201.7</v>
      </c>
      <c r="L804" s="31">
        <f>VLOOKUP(MAIN_TABLE[[#This Row],[Product Code]],Prod_Master[[#All],[Product Code]:[PRICE]],3,)</f>
        <v>8462</v>
      </c>
      <c r="M804" s="32" t="str">
        <f>VLOOKUP(MAIN_TABLE[[#This Row],[Product Code]],Prod_Master[[#All],[Product Code]:[PRICE]],2,)</f>
        <v>Beverage</v>
      </c>
      <c r="N804" s="32" t="str">
        <f>IF(ISBLANK(MAIN_TABLE[[#This Row],[GST Number]]),"No GST Number Available",VLOOKUP(LEFT(MAIN_TABLE[[#This Row],[GST Number]],2)*1,Table1[],2,))</f>
        <v>MADHYA PRADESH</v>
      </c>
      <c r="O804" s="32">
        <f>IF(MAIN_TABLE[[#This Row],[Supplier State]]=MAIN_TABLE[[#This Row],[Destination State Name]],0,MAIN_TABLE[[#This Row],[Taxable Value]]*MAIN_TABLE[[#This Row],[GST Rate]])</f>
        <v>35056.476000000002</v>
      </c>
      <c r="P804" s="32">
        <f>IF(MAIN_TABLE[[#This Row],[Supplier State]]&lt;&gt;MAIN_TABLE[[#This Row],[Destination State Name]],0,(MAIN_TABLE[[#This Row],[Taxable Value]]*MAIN_TABLE[[#This Row],[GST Rate]])/2)</f>
        <v>0</v>
      </c>
      <c r="Q804" s="32">
        <f>IF(MAIN_TABLE[[#This Row],[Supplier State]]&lt;&gt;MAIN_TABLE[[#This Row],[Destination State Name]],0,(MAIN_TABLE[[#This Row],[Taxable Value]]*MAIN_TABLE[[#This Row],[GST Rate]])/2)</f>
        <v>0</v>
      </c>
      <c r="R804" s="33">
        <f>SUM(MAIN_TABLE[[#This Row],[IGST]:[SGST]])</f>
        <v>35056.476000000002</v>
      </c>
      <c r="S80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04" s="32" t="str">
        <f>IFERROR(VLOOKUP(MAIN_TABLE[[#This Row],[GST Number]],Backend!L:M,2,),"")</f>
        <v>PRITI INTERNATIONAL LIMITED</v>
      </c>
    </row>
    <row r="805" spans="1:20" x14ac:dyDescent="0.3">
      <c r="A805" s="18" t="s">
        <v>8</v>
      </c>
      <c r="B805" s="1" t="s">
        <v>26</v>
      </c>
      <c r="C805" s="2">
        <v>1210</v>
      </c>
      <c r="D805" s="3">
        <v>44146</v>
      </c>
      <c r="E805" s="4" t="s">
        <v>10</v>
      </c>
      <c r="F805" s="1">
        <v>690</v>
      </c>
      <c r="G805" s="5">
        <v>34.5</v>
      </c>
      <c r="H805" s="29">
        <f>VLOOKUP(MAIN_TABLE[[#This Row],[Product Code]],Prod_Master[[#All],[Product Code]:[PRICE]],4,)</f>
        <v>0.12</v>
      </c>
      <c r="I805" s="30">
        <f>VLOOKUP(MAIN_TABLE[[#This Row],[Product Code]],Prod_Master[[#All],[Product Code]:[PRICE]],5,)</f>
        <v>120</v>
      </c>
      <c r="J805" s="30">
        <f t="shared" si="14"/>
        <v>82800</v>
      </c>
      <c r="K805" s="30">
        <f>MAIN_TABLE[[#This Row],[Sales (Before Tax)]]-MAIN_TABLE[[#This Row],[Discount]]</f>
        <v>82765.5</v>
      </c>
      <c r="L805" s="31">
        <f>VLOOKUP(MAIN_TABLE[[#This Row],[Product Code]],Prod_Master[[#All],[Product Code]:[PRICE]],3,)</f>
        <v>5524</v>
      </c>
      <c r="M805" s="32" t="str">
        <f>VLOOKUP(MAIN_TABLE[[#This Row],[Product Code]],Prod_Master[[#All],[Product Code]:[PRICE]],2,)</f>
        <v>Juice</v>
      </c>
      <c r="N805" s="32" t="str">
        <f>IF(ISBLANK(MAIN_TABLE[[#This Row],[GST Number]]),"No GST Number Available",VLOOKUP(LEFT(MAIN_TABLE[[#This Row],[GST Number]],2)*1,Table1[],2,))</f>
        <v>SIKKIM</v>
      </c>
      <c r="O805" s="32">
        <f>IF(MAIN_TABLE[[#This Row],[Supplier State]]=MAIN_TABLE[[#This Row],[Destination State Name]],0,MAIN_TABLE[[#This Row],[Taxable Value]]*MAIN_TABLE[[#This Row],[GST Rate]])</f>
        <v>9931.8599999999988</v>
      </c>
      <c r="P805" s="32">
        <f>IF(MAIN_TABLE[[#This Row],[Supplier State]]&lt;&gt;MAIN_TABLE[[#This Row],[Destination State Name]],0,(MAIN_TABLE[[#This Row],[Taxable Value]]*MAIN_TABLE[[#This Row],[GST Rate]])/2)</f>
        <v>0</v>
      </c>
      <c r="Q805" s="32">
        <f>IF(MAIN_TABLE[[#This Row],[Supplier State]]&lt;&gt;MAIN_TABLE[[#This Row],[Destination State Name]],0,(MAIN_TABLE[[#This Row],[Taxable Value]]*MAIN_TABLE[[#This Row],[GST Rate]])/2)</f>
        <v>0</v>
      </c>
      <c r="R805" s="33">
        <f>SUM(MAIN_TABLE[[#This Row],[IGST]:[SGST]])</f>
        <v>9931.8599999999988</v>
      </c>
      <c r="S80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05" s="32" t="str">
        <f>IFERROR(VLOOKUP(MAIN_TABLE[[#This Row],[GST Number]],Backend!L:M,2,),"")</f>
        <v>BATHLA TELETECH PRIVATE LIMITED</v>
      </c>
    </row>
    <row r="806" spans="1:20" x14ac:dyDescent="0.3">
      <c r="A806" s="18" t="s">
        <v>8</v>
      </c>
      <c r="B806" s="1" t="s">
        <v>27</v>
      </c>
      <c r="C806" s="2">
        <v>1008</v>
      </c>
      <c r="D806" s="3">
        <v>44146</v>
      </c>
      <c r="E806" s="4" t="s">
        <v>10</v>
      </c>
      <c r="F806" s="1">
        <v>1660</v>
      </c>
      <c r="G806" s="5">
        <v>83</v>
      </c>
      <c r="H806" s="29">
        <f>VLOOKUP(MAIN_TABLE[[#This Row],[Product Code]],Prod_Master[[#All],[Product Code]:[PRICE]],4,)</f>
        <v>0.12</v>
      </c>
      <c r="I806" s="30">
        <f>VLOOKUP(MAIN_TABLE[[#This Row],[Product Code]],Prod_Master[[#All],[Product Code]:[PRICE]],5,)</f>
        <v>90</v>
      </c>
      <c r="J806" s="30">
        <f t="shared" si="14"/>
        <v>149400</v>
      </c>
      <c r="K806" s="30">
        <f>MAIN_TABLE[[#This Row],[Sales (Before Tax)]]-MAIN_TABLE[[#This Row],[Discount]]</f>
        <v>149317</v>
      </c>
      <c r="L806" s="31">
        <f>VLOOKUP(MAIN_TABLE[[#This Row],[Product Code]],Prod_Master[[#All],[Product Code]:[PRICE]],3,)</f>
        <v>4975</v>
      </c>
      <c r="M806" s="32" t="str">
        <f>VLOOKUP(MAIN_TABLE[[#This Row],[Product Code]],Prod_Master[[#All],[Product Code]:[PRICE]],2,)</f>
        <v>Soap</v>
      </c>
      <c r="N806" s="32" t="str">
        <f>IF(ISBLANK(MAIN_TABLE[[#This Row],[GST Number]]),"No GST Number Available",VLOOKUP(LEFT(MAIN_TABLE[[#This Row],[GST Number]],2)*1,Table1[],2,))</f>
        <v>WEST BENGAL</v>
      </c>
      <c r="O806" s="32">
        <f>IF(MAIN_TABLE[[#This Row],[Supplier State]]=MAIN_TABLE[[#This Row],[Destination State Name]],0,MAIN_TABLE[[#This Row],[Taxable Value]]*MAIN_TABLE[[#This Row],[GST Rate]])</f>
        <v>17918.04</v>
      </c>
      <c r="P806" s="32">
        <f>IF(MAIN_TABLE[[#This Row],[Supplier State]]&lt;&gt;MAIN_TABLE[[#This Row],[Destination State Name]],0,(MAIN_TABLE[[#This Row],[Taxable Value]]*MAIN_TABLE[[#This Row],[GST Rate]])/2)</f>
        <v>0</v>
      </c>
      <c r="Q806" s="32">
        <f>IF(MAIN_TABLE[[#This Row],[Supplier State]]&lt;&gt;MAIN_TABLE[[#This Row],[Destination State Name]],0,(MAIN_TABLE[[#This Row],[Taxable Value]]*MAIN_TABLE[[#This Row],[GST Rate]])/2)</f>
        <v>0</v>
      </c>
      <c r="R806" s="33">
        <f>SUM(MAIN_TABLE[[#This Row],[IGST]:[SGST]])</f>
        <v>17918.04</v>
      </c>
      <c r="S80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06" s="32" t="str">
        <f>IFERROR(VLOOKUP(MAIN_TABLE[[#This Row],[GST Number]],Backend!L:M,2,),"")</f>
        <v>Croma</v>
      </c>
    </row>
    <row r="807" spans="1:20" x14ac:dyDescent="0.3">
      <c r="A807" s="18" t="s">
        <v>8</v>
      </c>
      <c r="B807" s="1" t="s">
        <v>28</v>
      </c>
      <c r="C807" s="2">
        <v>1210</v>
      </c>
      <c r="D807" s="3">
        <v>43863</v>
      </c>
      <c r="E807" s="4" t="s">
        <v>10</v>
      </c>
      <c r="F807" s="1">
        <v>2363</v>
      </c>
      <c r="G807" s="5">
        <v>118.15</v>
      </c>
      <c r="H807" s="29">
        <f>VLOOKUP(MAIN_TABLE[[#This Row],[Product Code]],Prod_Master[[#All],[Product Code]:[PRICE]],4,)</f>
        <v>0.12</v>
      </c>
      <c r="I807" s="30">
        <f>VLOOKUP(MAIN_TABLE[[#This Row],[Product Code]],Prod_Master[[#All],[Product Code]:[PRICE]],5,)</f>
        <v>120</v>
      </c>
      <c r="J807" s="30">
        <f t="shared" si="14"/>
        <v>283560</v>
      </c>
      <c r="K807" s="30">
        <f>MAIN_TABLE[[#This Row],[Sales (Before Tax)]]-MAIN_TABLE[[#This Row],[Discount]]</f>
        <v>283441.84999999998</v>
      </c>
      <c r="L807" s="31">
        <f>VLOOKUP(MAIN_TABLE[[#This Row],[Product Code]],Prod_Master[[#All],[Product Code]:[PRICE]],3,)</f>
        <v>5524</v>
      </c>
      <c r="M807" s="32" t="str">
        <f>VLOOKUP(MAIN_TABLE[[#This Row],[Product Code]],Prod_Master[[#All],[Product Code]:[PRICE]],2,)</f>
        <v>Juice</v>
      </c>
      <c r="N807" s="32" t="str">
        <f>IF(ISBLANK(MAIN_TABLE[[#This Row],[GST Number]]),"No GST Number Available",VLOOKUP(LEFT(MAIN_TABLE[[#This Row],[GST Number]],2)*1,Table1[],2,))</f>
        <v>ANDHRA PRADESH(BEFORE DIVISION)</v>
      </c>
      <c r="O807" s="32">
        <f>IF(MAIN_TABLE[[#This Row],[Supplier State]]=MAIN_TABLE[[#This Row],[Destination State Name]],0,MAIN_TABLE[[#This Row],[Taxable Value]]*MAIN_TABLE[[#This Row],[GST Rate]])</f>
        <v>34013.021999999997</v>
      </c>
      <c r="P807" s="32">
        <f>IF(MAIN_TABLE[[#This Row],[Supplier State]]&lt;&gt;MAIN_TABLE[[#This Row],[Destination State Name]],0,(MAIN_TABLE[[#This Row],[Taxable Value]]*MAIN_TABLE[[#This Row],[GST Rate]])/2)</f>
        <v>0</v>
      </c>
      <c r="Q807" s="32">
        <f>IF(MAIN_TABLE[[#This Row],[Supplier State]]&lt;&gt;MAIN_TABLE[[#This Row],[Destination State Name]],0,(MAIN_TABLE[[#This Row],[Taxable Value]]*MAIN_TABLE[[#This Row],[GST Rate]])/2)</f>
        <v>0</v>
      </c>
      <c r="R807" s="33">
        <f>SUM(MAIN_TABLE[[#This Row],[IGST]:[SGST]])</f>
        <v>34013.021999999997</v>
      </c>
      <c r="S80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07" s="32" t="str">
        <f>IFERROR(VLOOKUP(MAIN_TABLE[[#This Row],[GST Number]],Backend!L:M,2,),"")</f>
        <v>M/S OM SAI COMPUTERS</v>
      </c>
    </row>
    <row r="808" spans="1:20" x14ac:dyDescent="0.3">
      <c r="A808" s="18" t="s">
        <v>8</v>
      </c>
      <c r="B808" s="1" t="s">
        <v>29</v>
      </c>
      <c r="C808" s="2">
        <v>1008</v>
      </c>
      <c r="D808" s="3">
        <v>43956</v>
      </c>
      <c r="E808" s="4" t="s">
        <v>10</v>
      </c>
      <c r="F808" s="1">
        <v>918</v>
      </c>
      <c r="G808" s="5">
        <v>45.900000000000006</v>
      </c>
      <c r="H808" s="29">
        <f>VLOOKUP(MAIN_TABLE[[#This Row],[Product Code]],Prod_Master[[#All],[Product Code]:[PRICE]],4,)</f>
        <v>0.12</v>
      </c>
      <c r="I808" s="30">
        <f>VLOOKUP(MAIN_TABLE[[#This Row],[Product Code]],Prod_Master[[#All],[Product Code]:[PRICE]],5,)</f>
        <v>90</v>
      </c>
      <c r="J808" s="30">
        <f t="shared" si="14"/>
        <v>82620</v>
      </c>
      <c r="K808" s="30">
        <f>MAIN_TABLE[[#This Row],[Sales (Before Tax)]]-MAIN_TABLE[[#This Row],[Discount]]</f>
        <v>82574.100000000006</v>
      </c>
      <c r="L808" s="31">
        <f>VLOOKUP(MAIN_TABLE[[#This Row],[Product Code]],Prod_Master[[#All],[Product Code]:[PRICE]],3,)</f>
        <v>4975</v>
      </c>
      <c r="M808" s="32" t="str">
        <f>VLOOKUP(MAIN_TABLE[[#This Row],[Product Code]],Prod_Master[[#All],[Product Code]:[PRICE]],2,)</f>
        <v>Soap</v>
      </c>
      <c r="N808" s="32" t="str">
        <f>IF(ISBLANK(MAIN_TABLE[[#This Row],[GST Number]]),"No GST Number Available",VLOOKUP(LEFT(MAIN_TABLE[[#This Row],[GST Number]],2)*1,Table1[],2,))</f>
        <v>MEGHLAYA</v>
      </c>
      <c r="O808" s="32">
        <f>IF(MAIN_TABLE[[#This Row],[Supplier State]]=MAIN_TABLE[[#This Row],[Destination State Name]],0,MAIN_TABLE[[#This Row],[Taxable Value]]*MAIN_TABLE[[#This Row],[GST Rate]])</f>
        <v>9908.8919999999998</v>
      </c>
      <c r="P808" s="32">
        <f>IF(MAIN_TABLE[[#This Row],[Supplier State]]&lt;&gt;MAIN_TABLE[[#This Row],[Destination State Name]],0,(MAIN_TABLE[[#This Row],[Taxable Value]]*MAIN_TABLE[[#This Row],[GST Rate]])/2)</f>
        <v>0</v>
      </c>
      <c r="Q808" s="32">
        <f>IF(MAIN_TABLE[[#This Row],[Supplier State]]&lt;&gt;MAIN_TABLE[[#This Row],[Destination State Name]],0,(MAIN_TABLE[[#This Row],[Taxable Value]]*MAIN_TABLE[[#This Row],[GST Rate]])/2)</f>
        <v>0</v>
      </c>
      <c r="R808" s="33">
        <f>SUM(MAIN_TABLE[[#This Row],[IGST]:[SGST]])</f>
        <v>9908.8919999999998</v>
      </c>
      <c r="S80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08" s="32" t="str">
        <f>IFERROR(VLOOKUP(MAIN_TABLE[[#This Row],[GST Number]],Backend!L:M,2,),"")</f>
        <v>A K AUTOMATION</v>
      </c>
    </row>
    <row r="809" spans="1:20" x14ac:dyDescent="0.3">
      <c r="A809" s="18" t="s">
        <v>8</v>
      </c>
      <c r="B809" s="1" t="s">
        <v>30</v>
      </c>
      <c r="C809" s="2">
        <v>1008</v>
      </c>
      <c r="D809" s="3">
        <v>43956</v>
      </c>
      <c r="E809" s="4" t="s">
        <v>10</v>
      </c>
      <c r="F809" s="1">
        <v>1728</v>
      </c>
      <c r="G809" s="5">
        <v>86.4</v>
      </c>
      <c r="H809" s="29">
        <f>VLOOKUP(MAIN_TABLE[[#This Row],[Product Code]],Prod_Master[[#All],[Product Code]:[PRICE]],4,)</f>
        <v>0.12</v>
      </c>
      <c r="I809" s="30">
        <f>VLOOKUP(MAIN_TABLE[[#This Row],[Product Code]],Prod_Master[[#All],[Product Code]:[PRICE]],5,)</f>
        <v>90</v>
      </c>
      <c r="J809" s="30">
        <f t="shared" si="14"/>
        <v>155520</v>
      </c>
      <c r="K809" s="30">
        <f>MAIN_TABLE[[#This Row],[Sales (Before Tax)]]-MAIN_TABLE[[#This Row],[Discount]]</f>
        <v>155433.60000000001</v>
      </c>
      <c r="L809" s="31">
        <f>VLOOKUP(MAIN_TABLE[[#This Row],[Product Code]],Prod_Master[[#All],[Product Code]:[PRICE]],3,)</f>
        <v>4975</v>
      </c>
      <c r="M809" s="32" t="str">
        <f>VLOOKUP(MAIN_TABLE[[#This Row],[Product Code]],Prod_Master[[#All],[Product Code]:[PRICE]],2,)</f>
        <v>Soap</v>
      </c>
      <c r="N809" s="32" t="str">
        <f>IF(ISBLANK(MAIN_TABLE[[#This Row],[GST Number]]),"No GST Number Available",VLOOKUP(LEFT(MAIN_TABLE[[#This Row],[GST Number]],2)*1,Table1[],2,))</f>
        <v>ANDHRA PRADESH(BEFORE DIVISION)</v>
      </c>
      <c r="O809" s="32">
        <f>IF(MAIN_TABLE[[#This Row],[Supplier State]]=MAIN_TABLE[[#This Row],[Destination State Name]],0,MAIN_TABLE[[#This Row],[Taxable Value]]*MAIN_TABLE[[#This Row],[GST Rate]])</f>
        <v>18652.031999999999</v>
      </c>
      <c r="P809" s="32">
        <f>IF(MAIN_TABLE[[#This Row],[Supplier State]]&lt;&gt;MAIN_TABLE[[#This Row],[Destination State Name]],0,(MAIN_TABLE[[#This Row],[Taxable Value]]*MAIN_TABLE[[#This Row],[GST Rate]])/2)</f>
        <v>0</v>
      </c>
      <c r="Q809" s="32">
        <f>IF(MAIN_TABLE[[#This Row],[Supplier State]]&lt;&gt;MAIN_TABLE[[#This Row],[Destination State Name]],0,(MAIN_TABLE[[#This Row],[Taxable Value]]*MAIN_TABLE[[#This Row],[GST Rate]])/2)</f>
        <v>0</v>
      </c>
      <c r="R809" s="33">
        <f>SUM(MAIN_TABLE[[#This Row],[IGST]:[SGST]])</f>
        <v>18652.031999999999</v>
      </c>
      <c r="S80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09" s="32" t="str">
        <f>IFERROR(VLOOKUP(MAIN_TABLE[[#This Row],[GST Number]],Backend!L:M,2,),"")</f>
        <v>M/S  CLOUDTAIL INDIA PRIVATE LIMITED</v>
      </c>
    </row>
    <row r="810" spans="1:20" x14ac:dyDescent="0.3">
      <c r="A810" s="18" t="s">
        <v>8</v>
      </c>
      <c r="B810" s="1" t="s">
        <v>9</v>
      </c>
      <c r="C810" s="2">
        <v>1008</v>
      </c>
      <c r="D810" s="3">
        <v>43988</v>
      </c>
      <c r="E810" s="4" t="s">
        <v>10</v>
      </c>
      <c r="F810" s="1">
        <v>1142</v>
      </c>
      <c r="G810" s="5">
        <v>57.1</v>
      </c>
      <c r="H810" s="29">
        <f>VLOOKUP(MAIN_TABLE[[#This Row],[Product Code]],Prod_Master[[#All],[Product Code]:[PRICE]],4,)</f>
        <v>0.12</v>
      </c>
      <c r="I810" s="30">
        <f>VLOOKUP(MAIN_TABLE[[#This Row],[Product Code]],Prod_Master[[#All],[Product Code]:[PRICE]],5,)</f>
        <v>90</v>
      </c>
      <c r="J810" s="30">
        <f t="shared" si="14"/>
        <v>102780</v>
      </c>
      <c r="K810" s="30">
        <f>MAIN_TABLE[[#This Row],[Sales (Before Tax)]]-MAIN_TABLE[[#This Row],[Discount]]</f>
        <v>102722.9</v>
      </c>
      <c r="L810" s="31">
        <f>VLOOKUP(MAIN_TABLE[[#This Row],[Product Code]],Prod_Master[[#All],[Product Code]:[PRICE]],3,)</f>
        <v>4975</v>
      </c>
      <c r="M810" s="32" t="str">
        <f>VLOOKUP(MAIN_TABLE[[#This Row],[Product Code]],Prod_Master[[#All],[Product Code]:[PRICE]],2,)</f>
        <v>Soap</v>
      </c>
      <c r="N810" s="32" t="str">
        <f>IF(ISBLANK(MAIN_TABLE[[#This Row],[GST Number]]),"No GST Number Available",VLOOKUP(LEFT(MAIN_TABLE[[#This Row],[GST Number]],2)*1,Table1[],2,))</f>
        <v>ANDHRA PRADESH(BEFORE DIVISION)</v>
      </c>
      <c r="O810" s="32">
        <f>IF(MAIN_TABLE[[#This Row],[Supplier State]]=MAIN_TABLE[[#This Row],[Destination State Name]],0,MAIN_TABLE[[#This Row],[Taxable Value]]*MAIN_TABLE[[#This Row],[GST Rate]])</f>
        <v>12326.748</v>
      </c>
      <c r="P810" s="32">
        <f>IF(MAIN_TABLE[[#This Row],[Supplier State]]&lt;&gt;MAIN_TABLE[[#This Row],[Destination State Name]],0,(MAIN_TABLE[[#This Row],[Taxable Value]]*MAIN_TABLE[[#This Row],[GST Rate]])/2)</f>
        <v>0</v>
      </c>
      <c r="Q810" s="32">
        <f>IF(MAIN_TABLE[[#This Row],[Supplier State]]&lt;&gt;MAIN_TABLE[[#This Row],[Destination State Name]],0,(MAIN_TABLE[[#This Row],[Taxable Value]]*MAIN_TABLE[[#This Row],[GST Rate]])/2)</f>
        <v>0</v>
      </c>
      <c r="R810" s="33">
        <f>SUM(MAIN_TABLE[[#This Row],[IGST]:[SGST]])</f>
        <v>12326.748</v>
      </c>
      <c r="S81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10" s="32" t="str">
        <f>IFERROR(VLOOKUP(MAIN_TABLE[[#This Row],[GST Number]],Backend!L:M,2,),"")</f>
        <v>RAJ RAJESHWARI SALES &amp; SERVICES</v>
      </c>
    </row>
    <row r="811" spans="1:20" x14ac:dyDescent="0.3">
      <c r="A811" s="18" t="s">
        <v>8</v>
      </c>
      <c r="B811" s="1" t="s">
        <v>11</v>
      </c>
      <c r="C811" s="2">
        <v>1008</v>
      </c>
      <c r="D811" s="3">
        <v>43988</v>
      </c>
      <c r="E811" s="4" t="s">
        <v>10</v>
      </c>
      <c r="F811" s="1">
        <v>662</v>
      </c>
      <c r="G811" s="5">
        <v>33.1</v>
      </c>
      <c r="H811" s="29">
        <f>VLOOKUP(MAIN_TABLE[[#This Row],[Product Code]],Prod_Master[[#All],[Product Code]:[PRICE]],4,)</f>
        <v>0.12</v>
      </c>
      <c r="I811" s="30">
        <f>VLOOKUP(MAIN_TABLE[[#This Row],[Product Code]],Prod_Master[[#All],[Product Code]:[PRICE]],5,)</f>
        <v>90</v>
      </c>
      <c r="J811" s="30">
        <f t="shared" si="14"/>
        <v>59580</v>
      </c>
      <c r="K811" s="30">
        <f>MAIN_TABLE[[#This Row],[Sales (Before Tax)]]-MAIN_TABLE[[#This Row],[Discount]]</f>
        <v>59546.9</v>
      </c>
      <c r="L811" s="31">
        <f>VLOOKUP(MAIN_TABLE[[#This Row],[Product Code]],Prod_Master[[#All],[Product Code]:[PRICE]],3,)</f>
        <v>4975</v>
      </c>
      <c r="M811" s="32" t="str">
        <f>VLOOKUP(MAIN_TABLE[[#This Row],[Product Code]],Prod_Master[[#All],[Product Code]:[PRICE]],2,)</f>
        <v>Soap</v>
      </c>
      <c r="N811" s="32" t="str">
        <f>IF(ISBLANK(MAIN_TABLE[[#This Row],[GST Number]]),"No GST Number Available",VLOOKUP(LEFT(MAIN_TABLE[[#This Row],[GST Number]],2)*1,Table1[],2,))</f>
        <v>WEST BENGAL</v>
      </c>
      <c r="O811" s="32">
        <f>IF(MAIN_TABLE[[#This Row],[Supplier State]]=MAIN_TABLE[[#This Row],[Destination State Name]],0,MAIN_TABLE[[#This Row],[Taxable Value]]*MAIN_TABLE[[#This Row],[GST Rate]])</f>
        <v>7145.6279999999997</v>
      </c>
      <c r="P811" s="32">
        <f>IF(MAIN_TABLE[[#This Row],[Supplier State]]&lt;&gt;MAIN_TABLE[[#This Row],[Destination State Name]],0,(MAIN_TABLE[[#This Row],[Taxable Value]]*MAIN_TABLE[[#This Row],[GST Rate]])/2)</f>
        <v>0</v>
      </c>
      <c r="Q811" s="32">
        <f>IF(MAIN_TABLE[[#This Row],[Supplier State]]&lt;&gt;MAIN_TABLE[[#This Row],[Destination State Name]],0,(MAIN_TABLE[[#This Row],[Taxable Value]]*MAIN_TABLE[[#This Row],[GST Rate]])/2)</f>
        <v>0</v>
      </c>
      <c r="R811" s="33">
        <f>SUM(MAIN_TABLE[[#This Row],[IGST]:[SGST]])</f>
        <v>7145.6279999999997</v>
      </c>
      <c r="S81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11" s="32" t="str">
        <f>IFERROR(VLOOKUP(MAIN_TABLE[[#This Row],[GST Number]],Backend!L:M,2,),"")</f>
        <v>COMPAC INDUSTRIES INDIA LIMITED</v>
      </c>
    </row>
    <row r="812" spans="1:20" x14ac:dyDescent="0.3">
      <c r="A812" s="18" t="s">
        <v>8</v>
      </c>
      <c r="B812" s="1" t="s">
        <v>12</v>
      </c>
      <c r="C812" s="2">
        <v>1004</v>
      </c>
      <c r="D812" s="3">
        <v>44114</v>
      </c>
      <c r="E812" s="4" t="s">
        <v>10</v>
      </c>
      <c r="F812" s="1">
        <v>1295</v>
      </c>
      <c r="G812" s="5">
        <v>64.75</v>
      </c>
      <c r="H812" s="29">
        <f>VLOOKUP(MAIN_TABLE[[#This Row],[Product Code]],Prod_Master[[#All],[Product Code]:[PRICE]],4,)</f>
        <v>0.28000000000000003</v>
      </c>
      <c r="I812" s="30">
        <f>VLOOKUP(MAIN_TABLE[[#This Row],[Product Code]],Prod_Master[[#All],[Product Code]:[PRICE]],5,)</f>
        <v>80</v>
      </c>
      <c r="J812" s="30">
        <f t="shared" si="14"/>
        <v>103600</v>
      </c>
      <c r="K812" s="30">
        <f>MAIN_TABLE[[#This Row],[Sales (Before Tax)]]-MAIN_TABLE[[#This Row],[Discount]]</f>
        <v>103535.25</v>
      </c>
      <c r="L812" s="31">
        <f>VLOOKUP(MAIN_TABLE[[#This Row],[Product Code]],Prod_Master[[#All],[Product Code]:[PRICE]],3,)</f>
        <v>8462</v>
      </c>
      <c r="M812" s="32" t="str">
        <f>VLOOKUP(MAIN_TABLE[[#This Row],[Product Code]],Prod_Master[[#All],[Product Code]:[PRICE]],2,)</f>
        <v>Beverage</v>
      </c>
      <c r="N812" s="32" t="str">
        <f>IF(ISBLANK(MAIN_TABLE[[#This Row],[GST Number]]),"No GST Number Available",VLOOKUP(LEFT(MAIN_TABLE[[#This Row],[GST Number]],2)*1,Table1[],2,))</f>
        <v>ARUNACHAL PRADESH</v>
      </c>
      <c r="O812" s="32">
        <f>IF(MAIN_TABLE[[#This Row],[Supplier State]]=MAIN_TABLE[[#This Row],[Destination State Name]],0,MAIN_TABLE[[#This Row],[Taxable Value]]*MAIN_TABLE[[#This Row],[GST Rate]])</f>
        <v>28989.870000000003</v>
      </c>
      <c r="P812" s="32">
        <f>IF(MAIN_TABLE[[#This Row],[Supplier State]]&lt;&gt;MAIN_TABLE[[#This Row],[Destination State Name]],0,(MAIN_TABLE[[#This Row],[Taxable Value]]*MAIN_TABLE[[#This Row],[GST Rate]])/2)</f>
        <v>0</v>
      </c>
      <c r="Q812" s="32">
        <f>IF(MAIN_TABLE[[#This Row],[Supplier State]]&lt;&gt;MAIN_TABLE[[#This Row],[Destination State Name]],0,(MAIN_TABLE[[#This Row],[Taxable Value]]*MAIN_TABLE[[#This Row],[GST Rate]])/2)</f>
        <v>0</v>
      </c>
      <c r="R812" s="33">
        <f>SUM(MAIN_TABLE[[#This Row],[IGST]:[SGST]])</f>
        <v>28989.870000000003</v>
      </c>
      <c r="S81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12" s="32" t="str">
        <f>IFERROR(VLOOKUP(MAIN_TABLE[[#This Row],[GST Number]],Backend!L:M,2,),"")</f>
        <v>HIND VALVES</v>
      </c>
    </row>
    <row r="813" spans="1:20" x14ac:dyDescent="0.3">
      <c r="A813" s="18" t="s">
        <v>8</v>
      </c>
      <c r="B813" s="1" t="s">
        <v>13</v>
      </c>
      <c r="C813" s="2">
        <v>1210</v>
      </c>
      <c r="D813" s="3">
        <v>44114</v>
      </c>
      <c r="E813" s="4" t="s">
        <v>10</v>
      </c>
      <c r="F813" s="1">
        <v>809</v>
      </c>
      <c r="G813" s="5">
        <v>40.450000000000003</v>
      </c>
      <c r="H813" s="29">
        <f>VLOOKUP(MAIN_TABLE[[#This Row],[Product Code]],Prod_Master[[#All],[Product Code]:[PRICE]],4,)</f>
        <v>0.12</v>
      </c>
      <c r="I813" s="30">
        <f>VLOOKUP(MAIN_TABLE[[#This Row],[Product Code]],Prod_Master[[#All],[Product Code]:[PRICE]],5,)</f>
        <v>120</v>
      </c>
      <c r="J813" s="30">
        <f t="shared" si="14"/>
        <v>97080</v>
      </c>
      <c r="K813" s="30">
        <f>MAIN_TABLE[[#This Row],[Sales (Before Tax)]]-MAIN_TABLE[[#This Row],[Discount]]</f>
        <v>97039.55</v>
      </c>
      <c r="L813" s="31">
        <f>VLOOKUP(MAIN_TABLE[[#This Row],[Product Code]],Prod_Master[[#All],[Product Code]:[PRICE]],3,)</f>
        <v>5524</v>
      </c>
      <c r="M813" s="32" t="str">
        <f>VLOOKUP(MAIN_TABLE[[#This Row],[Product Code]],Prod_Master[[#All],[Product Code]:[PRICE]],2,)</f>
        <v>Juice</v>
      </c>
      <c r="N813" s="32" t="str">
        <f>IF(ISBLANK(MAIN_TABLE[[#This Row],[GST Number]]),"No GST Number Available",VLOOKUP(LEFT(MAIN_TABLE[[#This Row],[GST Number]],2)*1,Table1[],2,))</f>
        <v>ASSAM</v>
      </c>
      <c r="O813" s="32">
        <f>IF(MAIN_TABLE[[#This Row],[Supplier State]]=MAIN_TABLE[[#This Row],[Destination State Name]],0,MAIN_TABLE[[#This Row],[Taxable Value]]*MAIN_TABLE[[#This Row],[GST Rate]])</f>
        <v>11644.745999999999</v>
      </c>
      <c r="P813" s="32">
        <f>IF(MAIN_TABLE[[#This Row],[Supplier State]]&lt;&gt;MAIN_TABLE[[#This Row],[Destination State Name]],0,(MAIN_TABLE[[#This Row],[Taxable Value]]*MAIN_TABLE[[#This Row],[GST Rate]])/2)</f>
        <v>0</v>
      </c>
      <c r="Q813" s="32">
        <f>IF(MAIN_TABLE[[#This Row],[Supplier State]]&lt;&gt;MAIN_TABLE[[#This Row],[Destination State Name]],0,(MAIN_TABLE[[#This Row],[Taxable Value]]*MAIN_TABLE[[#This Row],[GST Rate]])/2)</f>
        <v>0</v>
      </c>
      <c r="R813" s="33">
        <f>SUM(MAIN_TABLE[[#This Row],[IGST]:[SGST]])</f>
        <v>11644.745999999999</v>
      </c>
      <c r="S81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13" s="32" t="str">
        <f>IFERROR(VLOOKUP(MAIN_TABLE[[#This Row],[GST Number]],Backend!L:M,2,),"")</f>
        <v>CHADHA  INDUSTRIES  PRIVATE  LIMITED</v>
      </c>
    </row>
    <row r="814" spans="1:20" x14ac:dyDescent="0.3">
      <c r="A814" s="18" t="s">
        <v>8</v>
      </c>
      <c r="B814" s="1" t="s">
        <v>14</v>
      </c>
      <c r="C814" s="2">
        <v>1310</v>
      </c>
      <c r="D814" s="3">
        <v>44114</v>
      </c>
      <c r="E814" s="4" t="s">
        <v>10</v>
      </c>
      <c r="F814" s="1">
        <v>2145</v>
      </c>
      <c r="G814" s="5">
        <v>107.25</v>
      </c>
      <c r="H814" s="29">
        <f>VLOOKUP(MAIN_TABLE[[#This Row],[Product Code]],Prod_Master[[#All],[Product Code]:[PRICE]],4,)</f>
        <v>0.12</v>
      </c>
      <c r="I814" s="30">
        <f>VLOOKUP(MAIN_TABLE[[#This Row],[Product Code]],Prod_Master[[#All],[Product Code]:[PRICE]],5,)</f>
        <v>140</v>
      </c>
      <c r="J814" s="30">
        <f t="shared" si="14"/>
        <v>300300</v>
      </c>
      <c r="K814" s="30">
        <f>MAIN_TABLE[[#This Row],[Sales (Before Tax)]]-MAIN_TABLE[[#This Row],[Discount]]</f>
        <v>300192.75</v>
      </c>
      <c r="L814" s="31">
        <f>VLOOKUP(MAIN_TABLE[[#This Row],[Product Code]],Prod_Master[[#All],[Product Code]:[PRICE]],3,)</f>
        <v>5632</v>
      </c>
      <c r="M814" s="32" t="str">
        <f>VLOOKUP(MAIN_TABLE[[#This Row],[Product Code]],Prod_Master[[#All],[Product Code]:[PRICE]],2,)</f>
        <v>Shampoo</v>
      </c>
      <c r="N814" s="32" t="str">
        <f>IF(ISBLANK(MAIN_TABLE[[#This Row],[GST Number]]),"No GST Number Available",VLOOKUP(LEFT(MAIN_TABLE[[#This Row],[GST Number]],2)*1,Table1[],2,))</f>
        <v>BIHAR</v>
      </c>
      <c r="O814" s="32">
        <f>IF(MAIN_TABLE[[#This Row],[Supplier State]]=MAIN_TABLE[[#This Row],[Destination State Name]],0,MAIN_TABLE[[#This Row],[Taxable Value]]*MAIN_TABLE[[#This Row],[GST Rate]])</f>
        <v>0</v>
      </c>
      <c r="P814" s="32">
        <f>IF(MAIN_TABLE[[#This Row],[Supplier State]]&lt;&gt;MAIN_TABLE[[#This Row],[Destination State Name]],0,(MAIN_TABLE[[#This Row],[Taxable Value]]*MAIN_TABLE[[#This Row],[GST Rate]])/2)</f>
        <v>18011.564999999999</v>
      </c>
      <c r="Q814" s="32">
        <f>IF(MAIN_TABLE[[#This Row],[Supplier State]]&lt;&gt;MAIN_TABLE[[#This Row],[Destination State Name]],0,(MAIN_TABLE[[#This Row],[Taxable Value]]*MAIN_TABLE[[#This Row],[GST Rate]])/2)</f>
        <v>18011.564999999999</v>
      </c>
      <c r="R814" s="33">
        <f>SUM(MAIN_TABLE[[#This Row],[IGST]:[SGST]])</f>
        <v>36023.129999999997</v>
      </c>
      <c r="S81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14" s="32" t="str">
        <f>IFERROR(VLOOKUP(MAIN_TABLE[[#This Row],[GST Number]],Backend!L:M,2,),"")</f>
        <v>PRABHA ELECTRONICS PVT. LTD.</v>
      </c>
    </row>
    <row r="815" spans="1:20" x14ac:dyDescent="0.3">
      <c r="A815" s="18" t="s">
        <v>8</v>
      </c>
      <c r="B815" s="1" t="s">
        <v>15</v>
      </c>
      <c r="C815" s="2">
        <v>1310</v>
      </c>
      <c r="D815" s="3">
        <v>44146</v>
      </c>
      <c r="E815" s="4" t="s">
        <v>10</v>
      </c>
      <c r="F815" s="1">
        <v>1785</v>
      </c>
      <c r="G815" s="5">
        <v>89.25</v>
      </c>
      <c r="H815" s="29">
        <f>VLOOKUP(MAIN_TABLE[[#This Row],[Product Code]],Prod_Master[[#All],[Product Code]:[PRICE]],4,)</f>
        <v>0.12</v>
      </c>
      <c r="I815" s="30">
        <f>VLOOKUP(MAIN_TABLE[[#This Row],[Product Code]],Prod_Master[[#All],[Product Code]:[PRICE]],5,)</f>
        <v>140</v>
      </c>
      <c r="J815" s="30">
        <f t="shared" si="14"/>
        <v>249900</v>
      </c>
      <c r="K815" s="30">
        <f>MAIN_TABLE[[#This Row],[Sales (Before Tax)]]-MAIN_TABLE[[#This Row],[Discount]]</f>
        <v>249810.75</v>
      </c>
      <c r="L815" s="31">
        <f>VLOOKUP(MAIN_TABLE[[#This Row],[Product Code]],Prod_Master[[#All],[Product Code]:[PRICE]],3,)</f>
        <v>5632</v>
      </c>
      <c r="M815" s="32" t="str">
        <f>VLOOKUP(MAIN_TABLE[[#This Row],[Product Code]],Prod_Master[[#All],[Product Code]:[PRICE]],2,)</f>
        <v>Shampoo</v>
      </c>
      <c r="N815" s="32" t="str">
        <f>IF(ISBLANK(MAIN_TABLE[[#This Row],[GST Number]]),"No GST Number Available",VLOOKUP(LEFT(MAIN_TABLE[[#This Row],[GST Number]],2)*1,Table1[],2,))</f>
        <v>CHATTISGARH</v>
      </c>
      <c r="O815" s="32">
        <f>IF(MAIN_TABLE[[#This Row],[Supplier State]]=MAIN_TABLE[[#This Row],[Destination State Name]],0,MAIN_TABLE[[#This Row],[Taxable Value]]*MAIN_TABLE[[#This Row],[GST Rate]])</f>
        <v>29977.289999999997</v>
      </c>
      <c r="P815" s="32">
        <f>IF(MAIN_TABLE[[#This Row],[Supplier State]]&lt;&gt;MAIN_TABLE[[#This Row],[Destination State Name]],0,(MAIN_TABLE[[#This Row],[Taxable Value]]*MAIN_TABLE[[#This Row],[GST Rate]])/2)</f>
        <v>0</v>
      </c>
      <c r="Q815" s="32">
        <f>IF(MAIN_TABLE[[#This Row],[Supplier State]]&lt;&gt;MAIN_TABLE[[#This Row],[Destination State Name]],0,(MAIN_TABLE[[#This Row],[Taxable Value]]*MAIN_TABLE[[#This Row],[GST Rate]])/2)</f>
        <v>0</v>
      </c>
      <c r="R815" s="33">
        <f>SUM(MAIN_TABLE[[#This Row],[IGST]:[SGST]])</f>
        <v>29977.289999999997</v>
      </c>
      <c r="S81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15" s="32" t="str">
        <f>IFERROR(VLOOKUP(MAIN_TABLE[[#This Row],[GST Number]],Backend!L:M,2,),"")</f>
        <v>CORRSONIC ENGG. &amp; NDT SERVICES</v>
      </c>
    </row>
    <row r="816" spans="1:20" x14ac:dyDescent="0.3">
      <c r="A816" s="18" t="s">
        <v>8</v>
      </c>
      <c r="B816" s="1" t="s">
        <v>240</v>
      </c>
      <c r="C816" s="2">
        <v>1004</v>
      </c>
      <c r="D816" s="3">
        <v>44177</v>
      </c>
      <c r="E816" s="4" t="s">
        <v>10</v>
      </c>
      <c r="F816" s="1">
        <v>1916</v>
      </c>
      <c r="G816" s="5">
        <v>95.800000000000011</v>
      </c>
      <c r="H816" s="29">
        <f>VLOOKUP(MAIN_TABLE[[#This Row],[Product Code]],Prod_Master[[#All],[Product Code]:[PRICE]],4,)</f>
        <v>0.28000000000000003</v>
      </c>
      <c r="I816" s="30">
        <f>VLOOKUP(MAIN_TABLE[[#This Row],[Product Code]],Prod_Master[[#All],[Product Code]:[PRICE]],5,)</f>
        <v>80</v>
      </c>
      <c r="J816" s="30">
        <f t="shared" si="14"/>
        <v>153280</v>
      </c>
      <c r="K816" s="30">
        <f>MAIN_TABLE[[#This Row],[Sales (Before Tax)]]-MAIN_TABLE[[#This Row],[Discount]]</f>
        <v>153184.20000000001</v>
      </c>
      <c r="L816" s="31">
        <f>VLOOKUP(MAIN_TABLE[[#This Row],[Product Code]],Prod_Master[[#All],[Product Code]:[PRICE]],3,)</f>
        <v>8462</v>
      </c>
      <c r="M816" s="32" t="str">
        <f>VLOOKUP(MAIN_TABLE[[#This Row],[Product Code]],Prod_Master[[#All],[Product Code]:[PRICE]],2,)</f>
        <v>Beverage</v>
      </c>
      <c r="N816" s="32" t="str">
        <f>IF(ISBLANK(MAIN_TABLE[[#This Row],[GST Number]]),"No GST Number Available",VLOOKUP(LEFT(MAIN_TABLE[[#This Row],[GST Number]],2)*1,Table1[],2,))</f>
        <v>DADRA AND NAGAR HAVELI AND DAMAN AND DIU (NEWLY MERGED UT)</v>
      </c>
      <c r="O816" s="32">
        <f>IF(MAIN_TABLE[[#This Row],[Supplier State]]=MAIN_TABLE[[#This Row],[Destination State Name]],0,MAIN_TABLE[[#This Row],[Taxable Value]]*MAIN_TABLE[[#This Row],[GST Rate]])</f>
        <v>42891.576000000008</v>
      </c>
      <c r="P816" s="32">
        <f>IF(MAIN_TABLE[[#This Row],[Supplier State]]&lt;&gt;MAIN_TABLE[[#This Row],[Destination State Name]],0,(MAIN_TABLE[[#This Row],[Taxable Value]]*MAIN_TABLE[[#This Row],[GST Rate]])/2)</f>
        <v>0</v>
      </c>
      <c r="Q816" s="32">
        <f>IF(MAIN_TABLE[[#This Row],[Supplier State]]&lt;&gt;MAIN_TABLE[[#This Row],[Destination State Name]],0,(MAIN_TABLE[[#This Row],[Taxable Value]]*MAIN_TABLE[[#This Row],[GST Rate]])/2)</f>
        <v>0</v>
      </c>
      <c r="R816" s="33">
        <f>SUM(MAIN_TABLE[[#This Row],[IGST]:[SGST]])</f>
        <v>42891.576000000008</v>
      </c>
      <c r="S81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16" s="32" t="str">
        <f>IFERROR(VLOOKUP(MAIN_TABLE[[#This Row],[GST Number]],Backend!L:M,2,),"")</f>
        <v>RELIANCE RETAIL LIMITED</v>
      </c>
    </row>
    <row r="817" spans="1:20" x14ac:dyDescent="0.3">
      <c r="A817" s="18" t="s">
        <v>8</v>
      </c>
      <c r="B817" s="1" t="s">
        <v>16</v>
      </c>
      <c r="C817" s="2">
        <v>1210</v>
      </c>
      <c r="D817" s="3">
        <v>44177</v>
      </c>
      <c r="E817" s="4" t="s">
        <v>10</v>
      </c>
      <c r="F817" s="1">
        <v>2852</v>
      </c>
      <c r="G817" s="5">
        <v>142.6</v>
      </c>
      <c r="H817" s="29">
        <f>VLOOKUP(MAIN_TABLE[[#This Row],[Product Code]],Prod_Master[[#All],[Product Code]:[PRICE]],4,)</f>
        <v>0.12</v>
      </c>
      <c r="I817" s="30">
        <f>VLOOKUP(MAIN_TABLE[[#This Row],[Product Code]],Prod_Master[[#All],[Product Code]:[PRICE]],5,)</f>
        <v>120</v>
      </c>
      <c r="J817" s="30">
        <f t="shared" si="14"/>
        <v>342240</v>
      </c>
      <c r="K817" s="30">
        <f>MAIN_TABLE[[#This Row],[Sales (Before Tax)]]-MAIN_TABLE[[#This Row],[Discount]]</f>
        <v>342097.4</v>
      </c>
      <c r="L817" s="31">
        <f>VLOOKUP(MAIN_TABLE[[#This Row],[Product Code]],Prod_Master[[#All],[Product Code]:[PRICE]],3,)</f>
        <v>5524</v>
      </c>
      <c r="M817" s="32" t="str">
        <f>VLOOKUP(MAIN_TABLE[[#This Row],[Product Code]],Prod_Master[[#All],[Product Code]:[PRICE]],2,)</f>
        <v>Juice</v>
      </c>
      <c r="N817" s="32" t="str">
        <f>IF(ISBLANK(MAIN_TABLE[[#This Row],[GST Number]]),"No GST Number Available",VLOOKUP(LEFT(MAIN_TABLE[[#This Row],[GST Number]],2)*1,Table1[],2,))</f>
        <v>MADHYA PRADESH</v>
      </c>
      <c r="O817" s="32">
        <f>IF(MAIN_TABLE[[#This Row],[Supplier State]]=MAIN_TABLE[[#This Row],[Destination State Name]],0,MAIN_TABLE[[#This Row],[Taxable Value]]*MAIN_TABLE[[#This Row],[GST Rate]])</f>
        <v>41051.688000000002</v>
      </c>
      <c r="P817" s="32">
        <f>IF(MAIN_TABLE[[#This Row],[Supplier State]]&lt;&gt;MAIN_TABLE[[#This Row],[Destination State Name]],0,(MAIN_TABLE[[#This Row],[Taxable Value]]*MAIN_TABLE[[#This Row],[GST Rate]])/2)</f>
        <v>0</v>
      </c>
      <c r="Q817" s="32">
        <f>IF(MAIN_TABLE[[#This Row],[Supplier State]]&lt;&gt;MAIN_TABLE[[#This Row],[Destination State Name]],0,(MAIN_TABLE[[#This Row],[Taxable Value]]*MAIN_TABLE[[#This Row],[GST Rate]])/2)</f>
        <v>0</v>
      </c>
      <c r="R817" s="33">
        <f>SUM(MAIN_TABLE[[#This Row],[IGST]:[SGST]])</f>
        <v>41051.688000000002</v>
      </c>
      <c r="S81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17" s="32" t="str">
        <f>IFERROR(VLOOKUP(MAIN_TABLE[[#This Row],[GST Number]],Backend!L:M,2,),"")</f>
        <v>PROFESSIONAL TRADERS</v>
      </c>
    </row>
    <row r="818" spans="1:20" x14ac:dyDescent="0.3">
      <c r="A818" s="18" t="s">
        <v>8</v>
      </c>
      <c r="B818" s="1" t="s">
        <v>17</v>
      </c>
      <c r="C818" s="2">
        <v>1310</v>
      </c>
      <c r="D818" s="3">
        <v>44177</v>
      </c>
      <c r="E818" s="4" t="s">
        <v>10</v>
      </c>
      <c r="F818" s="1">
        <v>2729</v>
      </c>
      <c r="G818" s="5">
        <v>136.45000000000002</v>
      </c>
      <c r="H818" s="29">
        <f>VLOOKUP(MAIN_TABLE[[#This Row],[Product Code]],Prod_Master[[#All],[Product Code]:[PRICE]],4,)</f>
        <v>0.12</v>
      </c>
      <c r="I818" s="30">
        <f>VLOOKUP(MAIN_TABLE[[#This Row],[Product Code]],Prod_Master[[#All],[Product Code]:[PRICE]],5,)</f>
        <v>140</v>
      </c>
      <c r="J818" s="30">
        <f t="shared" si="14"/>
        <v>382060</v>
      </c>
      <c r="K818" s="30">
        <f>MAIN_TABLE[[#This Row],[Sales (Before Tax)]]-MAIN_TABLE[[#This Row],[Discount]]</f>
        <v>381923.55</v>
      </c>
      <c r="L818" s="31">
        <f>VLOOKUP(MAIN_TABLE[[#This Row],[Product Code]],Prod_Master[[#All],[Product Code]:[PRICE]],3,)</f>
        <v>5632</v>
      </c>
      <c r="M818" s="32" t="str">
        <f>VLOOKUP(MAIN_TABLE[[#This Row],[Product Code]],Prod_Master[[#All],[Product Code]:[PRICE]],2,)</f>
        <v>Shampoo</v>
      </c>
      <c r="N818" s="32" t="str">
        <f>IF(ISBLANK(MAIN_TABLE[[#This Row],[GST Number]]),"No GST Number Available",VLOOKUP(LEFT(MAIN_TABLE[[#This Row],[GST Number]],2)*1,Table1[],2,))</f>
        <v>ODISHA</v>
      </c>
      <c r="O818" s="32">
        <f>IF(MAIN_TABLE[[#This Row],[Supplier State]]=MAIN_TABLE[[#This Row],[Destination State Name]],0,MAIN_TABLE[[#This Row],[Taxable Value]]*MAIN_TABLE[[#This Row],[GST Rate]])</f>
        <v>45830.825999999994</v>
      </c>
      <c r="P818" s="32">
        <f>IF(MAIN_TABLE[[#This Row],[Supplier State]]&lt;&gt;MAIN_TABLE[[#This Row],[Destination State Name]],0,(MAIN_TABLE[[#This Row],[Taxable Value]]*MAIN_TABLE[[#This Row],[GST Rate]])/2)</f>
        <v>0</v>
      </c>
      <c r="Q818" s="32">
        <f>IF(MAIN_TABLE[[#This Row],[Supplier State]]&lt;&gt;MAIN_TABLE[[#This Row],[Destination State Name]],0,(MAIN_TABLE[[#This Row],[Taxable Value]]*MAIN_TABLE[[#This Row],[GST Rate]])/2)</f>
        <v>0</v>
      </c>
      <c r="R818" s="33">
        <f>SUM(MAIN_TABLE[[#This Row],[IGST]:[SGST]])</f>
        <v>45830.825999999994</v>
      </c>
      <c r="S81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18" s="32" t="str">
        <f>IFERROR(VLOOKUP(MAIN_TABLE[[#This Row],[GST Number]],Backend!L:M,2,),"")</f>
        <v>N.M.ENTERPRISES</v>
      </c>
    </row>
    <row r="819" spans="1:20" x14ac:dyDescent="0.3">
      <c r="A819" s="18" t="s">
        <v>8</v>
      </c>
      <c r="B819" s="1" t="s">
        <v>18</v>
      </c>
      <c r="C819" s="2">
        <v>1004</v>
      </c>
      <c r="D819" s="3">
        <v>44177</v>
      </c>
      <c r="E819" s="4" t="s">
        <v>10</v>
      </c>
      <c r="F819" s="1">
        <v>1925</v>
      </c>
      <c r="G819" s="5">
        <v>96.25</v>
      </c>
      <c r="H819" s="29">
        <f>VLOOKUP(MAIN_TABLE[[#This Row],[Product Code]],Prod_Master[[#All],[Product Code]:[PRICE]],4,)</f>
        <v>0.28000000000000003</v>
      </c>
      <c r="I819" s="30">
        <f>VLOOKUP(MAIN_TABLE[[#This Row],[Product Code]],Prod_Master[[#All],[Product Code]:[PRICE]],5,)</f>
        <v>80</v>
      </c>
      <c r="J819" s="30">
        <f t="shared" si="14"/>
        <v>154000</v>
      </c>
      <c r="K819" s="30">
        <f>MAIN_TABLE[[#This Row],[Sales (Before Tax)]]-MAIN_TABLE[[#This Row],[Discount]]</f>
        <v>153903.75</v>
      </c>
      <c r="L819" s="31">
        <f>VLOOKUP(MAIN_TABLE[[#This Row],[Product Code]],Prod_Master[[#All],[Product Code]:[PRICE]],3,)</f>
        <v>8462</v>
      </c>
      <c r="M819" s="32" t="str">
        <f>VLOOKUP(MAIN_TABLE[[#This Row],[Product Code]],Prod_Master[[#All],[Product Code]:[PRICE]],2,)</f>
        <v>Beverage</v>
      </c>
      <c r="N819" s="32" t="str">
        <f>IF(ISBLANK(MAIN_TABLE[[#This Row],[GST Number]]),"No GST Number Available",VLOOKUP(LEFT(MAIN_TABLE[[#This Row],[GST Number]],2)*1,Table1[],2,))</f>
        <v>BIHAR</v>
      </c>
      <c r="O819" s="32">
        <f>IF(MAIN_TABLE[[#This Row],[Supplier State]]=MAIN_TABLE[[#This Row],[Destination State Name]],0,MAIN_TABLE[[#This Row],[Taxable Value]]*MAIN_TABLE[[#This Row],[GST Rate]])</f>
        <v>0</v>
      </c>
      <c r="P819" s="32">
        <f>IF(MAIN_TABLE[[#This Row],[Supplier State]]&lt;&gt;MAIN_TABLE[[#This Row],[Destination State Name]],0,(MAIN_TABLE[[#This Row],[Taxable Value]]*MAIN_TABLE[[#This Row],[GST Rate]])/2)</f>
        <v>21546.525000000001</v>
      </c>
      <c r="Q819" s="32">
        <f>IF(MAIN_TABLE[[#This Row],[Supplier State]]&lt;&gt;MAIN_TABLE[[#This Row],[Destination State Name]],0,(MAIN_TABLE[[#This Row],[Taxable Value]]*MAIN_TABLE[[#This Row],[GST Rate]])/2)</f>
        <v>21546.525000000001</v>
      </c>
      <c r="R819" s="33">
        <f>SUM(MAIN_TABLE[[#This Row],[IGST]:[SGST]])</f>
        <v>43093.05</v>
      </c>
      <c r="S81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19" s="32" t="str">
        <f>IFERROR(VLOOKUP(MAIN_TABLE[[#This Row],[GST Number]],Backend!L:M,2,),"")</f>
        <v>UNITY CYLINDERS &amp; EQUIPMENTS PRIVATE LIMITED</v>
      </c>
    </row>
    <row r="820" spans="1:20" x14ac:dyDescent="0.3">
      <c r="A820" s="18" t="s">
        <v>8</v>
      </c>
      <c r="B820" s="1" t="s">
        <v>19</v>
      </c>
      <c r="C820" s="2">
        <v>1008</v>
      </c>
      <c r="D820" s="3">
        <v>44177</v>
      </c>
      <c r="E820" s="4" t="s">
        <v>10</v>
      </c>
      <c r="F820" s="1">
        <v>2013</v>
      </c>
      <c r="G820" s="5">
        <v>100.65</v>
      </c>
      <c r="H820" s="29">
        <f>VLOOKUP(MAIN_TABLE[[#This Row],[Product Code]],Prod_Master[[#All],[Product Code]:[PRICE]],4,)</f>
        <v>0.12</v>
      </c>
      <c r="I820" s="30">
        <f>VLOOKUP(MAIN_TABLE[[#This Row],[Product Code]],Prod_Master[[#All],[Product Code]:[PRICE]],5,)</f>
        <v>90</v>
      </c>
      <c r="J820" s="30">
        <f t="shared" si="14"/>
        <v>181170</v>
      </c>
      <c r="K820" s="30">
        <f>MAIN_TABLE[[#This Row],[Sales (Before Tax)]]-MAIN_TABLE[[#This Row],[Discount]]</f>
        <v>181069.35</v>
      </c>
      <c r="L820" s="31">
        <f>VLOOKUP(MAIN_TABLE[[#This Row],[Product Code]],Prod_Master[[#All],[Product Code]:[PRICE]],3,)</f>
        <v>4975</v>
      </c>
      <c r="M820" s="32" t="str">
        <f>VLOOKUP(MAIN_TABLE[[#This Row],[Product Code]],Prod_Master[[#All],[Product Code]:[PRICE]],2,)</f>
        <v>Soap</v>
      </c>
      <c r="N820" s="32" t="str">
        <f>IF(ISBLANK(MAIN_TABLE[[#This Row],[GST Number]]),"No GST Number Available",VLOOKUP(LEFT(MAIN_TABLE[[#This Row],[GST Number]],2)*1,Table1[],2,))</f>
        <v>ANDHRA PRADESH(BEFORE DIVISION)</v>
      </c>
      <c r="O820" s="32">
        <f>IF(MAIN_TABLE[[#This Row],[Supplier State]]=MAIN_TABLE[[#This Row],[Destination State Name]],0,MAIN_TABLE[[#This Row],[Taxable Value]]*MAIN_TABLE[[#This Row],[GST Rate]])</f>
        <v>21728.322</v>
      </c>
      <c r="P820" s="32">
        <f>IF(MAIN_TABLE[[#This Row],[Supplier State]]&lt;&gt;MAIN_TABLE[[#This Row],[Destination State Name]],0,(MAIN_TABLE[[#This Row],[Taxable Value]]*MAIN_TABLE[[#This Row],[GST Rate]])/2)</f>
        <v>0</v>
      </c>
      <c r="Q820" s="32">
        <f>IF(MAIN_TABLE[[#This Row],[Supplier State]]&lt;&gt;MAIN_TABLE[[#This Row],[Destination State Name]],0,(MAIN_TABLE[[#This Row],[Taxable Value]]*MAIN_TABLE[[#This Row],[GST Rate]])/2)</f>
        <v>0</v>
      </c>
      <c r="R820" s="33">
        <f>SUM(MAIN_TABLE[[#This Row],[IGST]:[SGST]])</f>
        <v>21728.322</v>
      </c>
      <c r="S82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20" s="32" t="str">
        <f>IFERROR(VLOOKUP(MAIN_TABLE[[#This Row],[GST Number]],Backend!L:M,2,),"")</f>
        <v>M/S AKASH INFOTECH</v>
      </c>
    </row>
    <row r="821" spans="1:20" x14ac:dyDescent="0.3">
      <c r="A821" s="18" t="s">
        <v>8</v>
      </c>
      <c r="B821" s="1" t="s">
        <v>31</v>
      </c>
      <c r="C821" s="2">
        <v>1210</v>
      </c>
      <c r="D821" s="3">
        <v>44177</v>
      </c>
      <c r="E821" s="4" t="s">
        <v>10</v>
      </c>
      <c r="F821" s="1">
        <v>1055</v>
      </c>
      <c r="G821" s="5">
        <v>52.75</v>
      </c>
      <c r="H821" s="29">
        <f>VLOOKUP(MAIN_TABLE[[#This Row],[Product Code]],Prod_Master[[#All],[Product Code]:[PRICE]],4,)</f>
        <v>0.12</v>
      </c>
      <c r="I821" s="30">
        <f>VLOOKUP(MAIN_TABLE[[#This Row],[Product Code]],Prod_Master[[#All],[Product Code]:[PRICE]],5,)</f>
        <v>120</v>
      </c>
      <c r="J821" s="30">
        <f t="shared" si="14"/>
        <v>126600</v>
      </c>
      <c r="K821" s="30">
        <f>MAIN_TABLE[[#This Row],[Sales (Before Tax)]]-MAIN_TABLE[[#This Row],[Discount]]</f>
        <v>126547.25</v>
      </c>
      <c r="L821" s="31">
        <f>VLOOKUP(MAIN_TABLE[[#This Row],[Product Code]],Prod_Master[[#All],[Product Code]:[PRICE]],3,)</f>
        <v>5524</v>
      </c>
      <c r="M821" s="32" t="str">
        <f>VLOOKUP(MAIN_TABLE[[#This Row],[Product Code]],Prod_Master[[#All],[Product Code]:[PRICE]],2,)</f>
        <v>Juice</v>
      </c>
      <c r="N821" s="32" t="str">
        <f>IF(ISBLANK(MAIN_TABLE[[#This Row],[GST Number]]),"No GST Number Available",VLOOKUP(LEFT(MAIN_TABLE[[#This Row],[GST Number]],2)*1,Table1[],2,))</f>
        <v>MANIPUR</v>
      </c>
      <c r="O821" s="32">
        <f>IF(MAIN_TABLE[[#This Row],[Supplier State]]=MAIN_TABLE[[#This Row],[Destination State Name]],0,MAIN_TABLE[[#This Row],[Taxable Value]]*MAIN_TABLE[[#This Row],[GST Rate]])</f>
        <v>15185.67</v>
      </c>
      <c r="P821" s="32">
        <f>IF(MAIN_TABLE[[#This Row],[Supplier State]]&lt;&gt;MAIN_TABLE[[#This Row],[Destination State Name]],0,(MAIN_TABLE[[#This Row],[Taxable Value]]*MAIN_TABLE[[#This Row],[GST Rate]])/2)</f>
        <v>0</v>
      </c>
      <c r="Q821" s="32">
        <f>IF(MAIN_TABLE[[#This Row],[Supplier State]]&lt;&gt;MAIN_TABLE[[#This Row],[Destination State Name]],0,(MAIN_TABLE[[#This Row],[Taxable Value]]*MAIN_TABLE[[#This Row],[GST Rate]])/2)</f>
        <v>0</v>
      </c>
      <c r="R821" s="33">
        <f>SUM(MAIN_TABLE[[#This Row],[IGST]:[SGST]])</f>
        <v>15185.67</v>
      </c>
      <c r="S82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21" s="32" t="str">
        <f>IFERROR(VLOOKUP(MAIN_TABLE[[#This Row],[GST Number]],Backend!L:M,2,),"")</f>
        <v>SHANKAR NARAYAN SAHU</v>
      </c>
    </row>
    <row r="822" spans="1:20" x14ac:dyDescent="0.3">
      <c r="A822" s="18" t="s">
        <v>8</v>
      </c>
      <c r="B822" s="1" t="s">
        <v>32</v>
      </c>
      <c r="C822" s="2">
        <v>1310</v>
      </c>
      <c r="D822" s="3">
        <v>44177</v>
      </c>
      <c r="E822" s="4" t="s">
        <v>10</v>
      </c>
      <c r="F822" s="1">
        <v>1084</v>
      </c>
      <c r="G822" s="5">
        <v>54.2</v>
      </c>
      <c r="H822" s="29">
        <f>VLOOKUP(MAIN_TABLE[[#This Row],[Product Code]],Prod_Master[[#All],[Product Code]:[PRICE]],4,)</f>
        <v>0.12</v>
      </c>
      <c r="I822" s="30">
        <f>VLOOKUP(MAIN_TABLE[[#This Row],[Product Code]],Prod_Master[[#All],[Product Code]:[PRICE]],5,)</f>
        <v>140</v>
      </c>
      <c r="J822" s="30">
        <f t="shared" si="14"/>
        <v>151760</v>
      </c>
      <c r="K822" s="30">
        <f>MAIN_TABLE[[#This Row],[Sales (Before Tax)]]-MAIN_TABLE[[#This Row],[Discount]]</f>
        <v>151705.79999999999</v>
      </c>
      <c r="L822" s="31">
        <f>VLOOKUP(MAIN_TABLE[[#This Row],[Product Code]],Prod_Master[[#All],[Product Code]:[PRICE]],3,)</f>
        <v>5632</v>
      </c>
      <c r="M822" s="32" t="str">
        <f>VLOOKUP(MAIN_TABLE[[#This Row],[Product Code]],Prod_Master[[#All],[Product Code]:[PRICE]],2,)</f>
        <v>Shampoo</v>
      </c>
      <c r="N822" s="32" t="str">
        <f>IF(ISBLANK(MAIN_TABLE[[#This Row],[GST Number]]),"No GST Number Available",VLOOKUP(LEFT(MAIN_TABLE[[#This Row],[GST Number]],2)*1,Table1[],2,))</f>
        <v>NAGALAND</v>
      </c>
      <c r="O822" s="32">
        <f>IF(MAIN_TABLE[[#This Row],[Supplier State]]=MAIN_TABLE[[#This Row],[Destination State Name]],0,MAIN_TABLE[[#This Row],[Taxable Value]]*MAIN_TABLE[[#This Row],[GST Rate]])</f>
        <v>18204.695999999996</v>
      </c>
      <c r="P822" s="32">
        <f>IF(MAIN_TABLE[[#This Row],[Supplier State]]&lt;&gt;MAIN_TABLE[[#This Row],[Destination State Name]],0,(MAIN_TABLE[[#This Row],[Taxable Value]]*MAIN_TABLE[[#This Row],[GST Rate]])/2)</f>
        <v>0</v>
      </c>
      <c r="Q822" s="32">
        <f>IF(MAIN_TABLE[[#This Row],[Supplier State]]&lt;&gt;MAIN_TABLE[[#This Row],[Destination State Name]],0,(MAIN_TABLE[[#This Row],[Taxable Value]]*MAIN_TABLE[[#This Row],[GST Rate]])/2)</f>
        <v>0</v>
      </c>
      <c r="R822" s="33">
        <f>SUM(MAIN_TABLE[[#This Row],[IGST]:[SGST]])</f>
        <v>18204.695999999996</v>
      </c>
      <c r="S82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22" s="32" t="str">
        <f>IFERROR(VLOOKUP(MAIN_TABLE[[#This Row],[GST Number]],Backend!L:M,2,),"")</f>
        <v>VARDHMAN TELE MARKETING</v>
      </c>
    </row>
    <row r="823" spans="1:20" x14ac:dyDescent="0.3">
      <c r="A823" s="18" t="s">
        <v>8</v>
      </c>
      <c r="B823" s="1" t="s">
        <v>33</v>
      </c>
      <c r="C823" s="2">
        <v>1008</v>
      </c>
      <c r="D823" s="3">
        <v>44114</v>
      </c>
      <c r="E823" s="4" t="s">
        <v>10</v>
      </c>
      <c r="F823" s="1">
        <v>1566</v>
      </c>
      <c r="G823" s="5">
        <v>78.300000000000011</v>
      </c>
      <c r="H823" s="29">
        <f>VLOOKUP(MAIN_TABLE[[#This Row],[Product Code]],Prod_Master[[#All],[Product Code]:[PRICE]],4,)</f>
        <v>0.12</v>
      </c>
      <c r="I823" s="30">
        <f>VLOOKUP(MAIN_TABLE[[#This Row],[Product Code]],Prod_Master[[#All],[Product Code]:[PRICE]],5,)</f>
        <v>90</v>
      </c>
      <c r="J823" s="30">
        <f t="shared" si="14"/>
        <v>140940</v>
      </c>
      <c r="K823" s="30">
        <f>MAIN_TABLE[[#This Row],[Sales (Before Tax)]]-MAIN_TABLE[[#This Row],[Discount]]</f>
        <v>140861.70000000001</v>
      </c>
      <c r="L823" s="31">
        <f>VLOOKUP(MAIN_TABLE[[#This Row],[Product Code]],Prod_Master[[#All],[Product Code]:[PRICE]],3,)</f>
        <v>4975</v>
      </c>
      <c r="M823" s="32" t="str">
        <f>VLOOKUP(MAIN_TABLE[[#This Row],[Product Code]],Prod_Master[[#All],[Product Code]:[PRICE]],2,)</f>
        <v>Soap</v>
      </c>
      <c r="N823" s="32" t="str">
        <f>IF(ISBLANK(MAIN_TABLE[[#This Row],[GST Number]]),"No GST Number Available",VLOOKUP(LEFT(MAIN_TABLE[[#This Row],[GST Number]],2)*1,Table1[],2,))</f>
        <v>SIKKIM</v>
      </c>
      <c r="O823" s="32">
        <f>IF(MAIN_TABLE[[#This Row],[Supplier State]]=MAIN_TABLE[[#This Row],[Destination State Name]],0,MAIN_TABLE[[#This Row],[Taxable Value]]*MAIN_TABLE[[#This Row],[GST Rate]])</f>
        <v>16903.404000000002</v>
      </c>
      <c r="P823" s="32">
        <f>IF(MAIN_TABLE[[#This Row],[Supplier State]]&lt;&gt;MAIN_TABLE[[#This Row],[Destination State Name]],0,(MAIN_TABLE[[#This Row],[Taxable Value]]*MAIN_TABLE[[#This Row],[GST Rate]])/2)</f>
        <v>0</v>
      </c>
      <c r="Q823" s="32">
        <f>IF(MAIN_TABLE[[#This Row],[Supplier State]]&lt;&gt;MAIN_TABLE[[#This Row],[Destination State Name]],0,(MAIN_TABLE[[#This Row],[Taxable Value]]*MAIN_TABLE[[#This Row],[GST Rate]])/2)</f>
        <v>0</v>
      </c>
      <c r="R823" s="33">
        <f>SUM(MAIN_TABLE[[#This Row],[IGST]:[SGST]])</f>
        <v>16903.404000000002</v>
      </c>
      <c r="S82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23" s="32" t="str">
        <f>IFERROR(VLOOKUP(MAIN_TABLE[[#This Row],[GST Number]],Backend!L:M,2,),"")</f>
        <v>TRACTEBEL ENGINEERING PVT LTD</v>
      </c>
    </row>
    <row r="824" spans="1:20" x14ac:dyDescent="0.3">
      <c r="A824" s="18" t="s">
        <v>8</v>
      </c>
      <c r="B824" s="1" t="s">
        <v>34</v>
      </c>
      <c r="C824" s="2">
        <v>1210</v>
      </c>
      <c r="D824" s="3">
        <v>44114</v>
      </c>
      <c r="E824" s="4" t="s">
        <v>10</v>
      </c>
      <c r="F824" s="1">
        <v>2966</v>
      </c>
      <c r="G824" s="5">
        <v>148.30000000000001</v>
      </c>
      <c r="H824" s="29">
        <f>VLOOKUP(MAIN_TABLE[[#This Row],[Product Code]],Prod_Master[[#All],[Product Code]:[PRICE]],4,)</f>
        <v>0.12</v>
      </c>
      <c r="I824" s="30">
        <f>VLOOKUP(MAIN_TABLE[[#This Row],[Product Code]],Prod_Master[[#All],[Product Code]:[PRICE]],5,)</f>
        <v>120</v>
      </c>
      <c r="J824" s="30">
        <f t="shared" si="14"/>
        <v>355920</v>
      </c>
      <c r="K824" s="30">
        <f>MAIN_TABLE[[#This Row],[Sales (Before Tax)]]-MAIN_TABLE[[#This Row],[Discount]]</f>
        <v>355771.7</v>
      </c>
      <c r="L824" s="31">
        <f>VLOOKUP(MAIN_TABLE[[#This Row],[Product Code]],Prod_Master[[#All],[Product Code]:[PRICE]],3,)</f>
        <v>5524</v>
      </c>
      <c r="M824" s="32" t="str">
        <f>VLOOKUP(MAIN_TABLE[[#This Row],[Product Code]],Prod_Master[[#All],[Product Code]:[PRICE]],2,)</f>
        <v>Juice</v>
      </c>
      <c r="N824" s="32" t="str">
        <f>IF(ISBLANK(MAIN_TABLE[[#This Row],[GST Number]]),"No GST Number Available",VLOOKUP(LEFT(MAIN_TABLE[[#This Row],[GST Number]],2)*1,Table1[],2,))</f>
        <v>ODISHA</v>
      </c>
      <c r="O824" s="32">
        <f>IF(MAIN_TABLE[[#This Row],[Supplier State]]=MAIN_TABLE[[#This Row],[Destination State Name]],0,MAIN_TABLE[[#This Row],[Taxable Value]]*MAIN_TABLE[[#This Row],[GST Rate]])</f>
        <v>42692.603999999999</v>
      </c>
      <c r="P824" s="32">
        <f>IF(MAIN_TABLE[[#This Row],[Supplier State]]&lt;&gt;MAIN_TABLE[[#This Row],[Destination State Name]],0,(MAIN_TABLE[[#This Row],[Taxable Value]]*MAIN_TABLE[[#This Row],[GST Rate]])/2)</f>
        <v>0</v>
      </c>
      <c r="Q824" s="32">
        <f>IF(MAIN_TABLE[[#This Row],[Supplier State]]&lt;&gt;MAIN_TABLE[[#This Row],[Destination State Name]],0,(MAIN_TABLE[[#This Row],[Taxable Value]]*MAIN_TABLE[[#This Row],[GST Rate]])/2)</f>
        <v>0</v>
      </c>
      <c r="R824" s="33">
        <f>SUM(MAIN_TABLE[[#This Row],[IGST]:[SGST]])</f>
        <v>42692.603999999999</v>
      </c>
      <c r="S82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24" s="32" t="str">
        <f>IFERROR(VLOOKUP(MAIN_TABLE[[#This Row],[GST Number]],Backend!L:M,2,),"")</f>
        <v>KIM BAG HOUSE</v>
      </c>
    </row>
    <row r="825" spans="1:20" x14ac:dyDescent="0.3">
      <c r="A825" s="18" t="s">
        <v>8</v>
      </c>
      <c r="B825" s="1" t="s">
        <v>242</v>
      </c>
      <c r="C825" s="2">
        <v>1004</v>
      </c>
      <c r="D825" s="3">
        <v>44114</v>
      </c>
      <c r="E825" s="4" t="s">
        <v>10</v>
      </c>
      <c r="F825" s="1">
        <v>2877</v>
      </c>
      <c r="G825" s="5">
        <v>143.85</v>
      </c>
      <c r="H825" s="29">
        <f>VLOOKUP(MAIN_TABLE[[#This Row],[Product Code]],Prod_Master[[#All],[Product Code]:[PRICE]],4,)</f>
        <v>0.28000000000000003</v>
      </c>
      <c r="I825" s="30">
        <f>VLOOKUP(MAIN_TABLE[[#This Row],[Product Code]],Prod_Master[[#All],[Product Code]:[PRICE]],5,)</f>
        <v>80</v>
      </c>
      <c r="J825" s="30">
        <f t="shared" si="14"/>
        <v>230160</v>
      </c>
      <c r="K825" s="30">
        <f>MAIN_TABLE[[#This Row],[Sales (Before Tax)]]-MAIN_TABLE[[#This Row],[Discount]]</f>
        <v>230016.15</v>
      </c>
      <c r="L825" s="31">
        <f>VLOOKUP(MAIN_TABLE[[#This Row],[Product Code]],Prod_Master[[#All],[Product Code]:[PRICE]],3,)</f>
        <v>8462</v>
      </c>
      <c r="M825" s="32" t="str">
        <f>VLOOKUP(MAIN_TABLE[[#This Row],[Product Code]],Prod_Master[[#All],[Product Code]:[PRICE]],2,)</f>
        <v>Beverage</v>
      </c>
      <c r="N825" s="32" t="str">
        <f>IF(ISBLANK(MAIN_TABLE[[#This Row],[GST Number]]),"No GST Number Available",VLOOKUP(LEFT(MAIN_TABLE[[#This Row],[GST Number]],2)*1,Table1[],2,))</f>
        <v>DADRA AND NAGAR HAVELI AND DAMAN AND DIU (NEWLY MERGED UT)</v>
      </c>
      <c r="O825" s="32">
        <f>IF(MAIN_TABLE[[#This Row],[Supplier State]]=MAIN_TABLE[[#This Row],[Destination State Name]],0,MAIN_TABLE[[#This Row],[Taxable Value]]*MAIN_TABLE[[#This Row],[GST Rate]])</f>
        <v>64404.522000000004</v>
      </c>
      <c r="P825" s="32">
        <f>IF(MAIN_TABLE[[#This Row],[Supplier State]]&lt;&gt;MAIN_TABLE[[#This Row],[Destination State Name]],0,(MAIN_TABLE[[#This Row],[Taxable Value]]*MAIN_TABLE[[#This Row],[GST Rate]])/2)</f>
        <v>0</v>
      </c>
      <c r="Q825" s="32">
        <f>IF(MAIN_TABLE[[#This Row],[Supplier State]]&lt;&gt;MAIN_TABLE[[#This Row],[Destination State Name]],0,(MAIN_TABLE[[#This Row],[Taxable Value]]*MAIN_TABLE[[#This Row],[GST Rate]])/2)</f>
        <v>0</v>
      </c>
      <c r="R825" s="33">
        <f>SUM(MAIN_TABLE[[#This Row],[IGST]:[SGST]])</f>
        <v>64404.522000000004</v>
      </c>
      <c r="S82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25" s="32" t="str">
        <f>IFERROR(VLOOKUP(MAIN_TABLE[[#This Row],[GST Number]],Backend!L:M,2,),"")</f>
        <v>WM ENERGY AND LIGHTING PRIVATE LIMITED</v>
      </c>
    </row>
    <row r="826" spans="1:20" x14ac:dyDescent="0.3">
      <c r="A826" s="18" t="s">
        <v>8</v>
      </c>
      <c r="B826" s="1" t="s">
        <v>35</v>
      </c>
      <c r="C826" s="2">
        <v>1004</v>
      </c>
      <c r="D826" s="3">
        <v>44114</v>
      </c>
      <c r="E826" s="4" t="s">
        <v>10</v>
      </c>
      <c r="F826" s="1">
        <v>809</v>
      </c>
      <c r="G826" s="5">
        <v>40.450000000000003</v>
      </c>
      <c r="H826" s="29">
        <f>VLOOKUP(MAIN_TABLE[[#This Row],[Product Code]],Prod_Master[[#All],[Product Code]:[PRICE]],4,)</f>
        <v>0.28000000000000003</v>
      </c>
      <c r="I826" s="30">
        <f>VLOOKUP(MAIN_TABLE[[#This Row],[Product Code]],Prod_Master[[#All],[Product Code]:[PRICE]],5,)</f>
        <v>80</v>
      </c>
      <c r="J826" s="30">
        <f t="shared" si="14"/>
        <v>64720</v>
      </c>
      <c r="K826" s="30">
        <f>MAIN_TABLE[[#This Row],[Sales (Before Tax)]]-MAIN_TABLE[[#This Row],[Discount]]</f>
        <v>64679.55</v>
      </c>
      <c r="L826" s="31">
        <f>VLOOKUP(MAIN_TABLE[[#This Row],[Product Code]],Prod_Master[[#All],[Product Code]:[PRICE]],3,)</f>
        <v>8462</v>
      </c>
      <c r="M826" s="32" t="str">
        <f>VLOOKUP(MAIN_TABLE[[#This Row],[Product Code]],Prod_Master[[#All],[Product Code]:[PRICE]],2,)</f>
        <v>Beverage</v>
      </c>
      <c r="N826" s="32" t="str">
        <f>IF(ISBLANK(MAIN_TABLE[[#This Row],[GST Number]]),"No GST Number Available",VLOOKUP(LEFT(MAIN_TABLE[[#This Row],[GST Number]],2)*1,Table1[],2,))</f>
        <v>GUJARAT</v>
      </c>
      <c r="O826" s="32">
        <f>IF(MAIN_TABLE[[#This Row],[Supplier State]]=MAIN_TABLE[[#This Row],[Destination State Name]],0,MAIN_TABLE[[#This Row],[Taxable Value]]*MAIN_TABLE[[#This Row],[GST Rate]])</f>
        <v>18110.274000000001</v>
      </c>
      <c r="P826" s="32">
        <f>IF(MAIN_TABLE[[#This Row],[Supplier State]]&lt;&gt;MAIN_TABLE[[#This Row],[Destination State Name]],0,(MAIN_TABLE[[#This Row],[Taxable Value]]*MAIN_TABLE[[#This Row],[GST Rate]])/2)</f>
        <v>0</v>
      </c>
      <c r="Q826" s="32">
        <f>IF(MAIN_TABLE[[#This Row],[Supplier State]]&lt;&gt;MAIN_TABLE[[#This Row],[Destination State Name]],0,(MAIN_TABLE[[#This Row],[Taxable Value]]*MAIN_TABLE[[#This Row],[GST Rate]])/2)</f>
        <v>0</v>
      </c>
      <c r="R826" s="33">
        <f>SUM(MAIN_TABLE[[#This Row],[IGST]:[SGST]])</f>
        <v>18110.274000000001</v>
      </c>
      <c r="S82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26" s="32" t="str">
        <f>IFERROR(VLOOKUP(MAIN_TABLE[[#This Row],[GST Number]],Backend!L:M,2,),"")</f>
        <v>Strong Like Wood and Iron Furniture</v>
      </c>
    </row>
    <row r="827" spans="1:20" x14ac:dyDescent="0.3">
      <c r="A827" s="18" t="s">
        <v>8</v>
      </c>
      <c r="B827" s="1" t="s">
        <v>36</v>
      </c>
      <c r="C827" s="2">
        <v>1004</v>
      </c>
      <c r="D827" s="3">
        <v>44114</v>
      </c>
      <c r="E827" s="4" t="s">
        <v>10</v>
      </c>
      <c r="F827" s="1">
        <v>2145</v>
      </c>
      <c r="G827" s="5">
        <v>107.25</v>
      </c>
      <c r="H827" s="29">
        <f>VLOOKUP(MAIN_TABLE[[#This Row],[Product Code]],Prod_Master[[#All],[Product Code]:[PRICE]],4,)</f>
        <v>0.28000000000000003</v>
      </c>
      <c r="I827" s="30">
        <f>VLOOKUP(MAIN_TABLE[[#This Row],[Product Code]],Prod_Master[[#All],[Product Code]:[PRICE]],5,)</f>
        <v>80</v>
      </c>
      <c r="J827" s="30">
        <f t="shared" si="14"/>
        <v>171600</v>
      </c>
      <c r="K827" s="30">
        <f>MAIN_TABLE[[#This Row],[Sales (Before Tax)]]-MAIN_TABLE[[#This Row],[Discount]]</f>
        <v>171492.75</v>
      </c>
      <c r="L827" s="31">
        <f>VLOOKUP(MAIN_TABLE[[#This Row],[Product Code]],Prod_Master[[#All],[Product Code]:[PRICE]],3,)</f>
        <v>8462</v>
      </c>
      <c r="M827" s="32" t="str">
        <f>VLOOKUP(MAIN_TABLE[[#This Row],[Product Code]],Prod_Master[[#All],[Product Code]:[PRICE]],2,)</f>
        <v>Beverage</v>
      </c>
      <c r="N827" s="32" t="str">
        <f>IF(ISBLANK(MAIN_TABLE[[#This Row],[GST Number]]),"No GST Number Available",VLOOKUP(LEFT(MAIN_TABLE[[#This Row],[GST Number]],2)*1,Table1[],2,))</f>
        <v>ARUNACHAL PRADESH</v>
      </c>
      <c r="O827" s="32">
        <f>IF(MAIN_TABLE[[#This Row],[Supplier State]]=MAIN_TABLE[[#This Row],[Destination State Name]],0,MAIN_TABLE[[#This Row],[Taxable Value]]*MAIN_TABLE[[#This Row],[GST Rate]])</f>
        <v>48017.97</v>
      </c>
      <c r="P827" s="32">
        <f>IF(MAIN_TABLE[[#This Row],[Supplier State]]&lt;&gt;MAIN_TABLE[[#This Row],[Destination State Name]],0,(MAIN_TABLE[[#This Row],[Taxable Value]]*MAIN_TABLE[[#This Row],[GST Rate]])/2)</f>
        <v>0</v>
      </c>
      <c r="Q827" s="32">
        <f>IF(MAIN_TABLE[[#This Row],[Supplier State]]&lt;&gt;MAIN_TABLE[[#This Row],[Destination State Name]],0,(MAIN_TABLE[[#This Row],[Taxable Value]]*MAIN_TABLE[[#This Row],[GST Rate]])/2)</f>
        <v>0</v>
      </c>
      <c r="R827" s="33">
        <f>SUM(MAIN_TABLE[[#This Row],[IGST]:[SGST]])</f>
        <v>48017.97</v>
      </c>
      <c r="S82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27" s="32" t="str">
        <f>IFERROR(VLOOKUP(MAIN_TABLE[[#This Row],[GST Number]],Backend!L:M,2,),"")</f>
        <v>APPARIO RETAIL PRIVATE LIMITED</v>
      </c>
    </row>
    <row r="828" spans="1:20" x14ac:dyDescent="0.3">
      <c r="A828" s="18" t="s">
        <v>8</v>
      </c>
      <c r="B828" s="1" t="s">
        <v>37</v>
      </c>
      <c r="C828" s="2">
        <v>1008</v>
      </c>
      <c r="D828" s="3">
        <v>44177</v>
      </c>
      <c r="E828" s="4" t="s">
        <v>10</v>
      </c>
      <c r="F828" s="1">
        <v>1055</v>
      </c>
      <c r="G828" s="5">
        <v>52.75</v>
      </c>
      <c r="H828" s="29">
        <f>VLOOKUP(MAIN_TABLE[[#This Row],[Product Code]],Prod_Master[[#All],[Product Code]:[PRICE]],4,)</f>
        <v>0.12</v>
      </c>
      <c r="I828" s="30">
        <f>VLOOKUP(MAIN_TABLE[[#This Row],[Product Code]],Prod_Master[[#All],[Product Code]:[PRICE]],5,)</f>
        <v>90</v>
      </c>
      <c r="J828" s="30">
        <f t="shared" si="14"/>
        <v>94950</v>
      </c>
      <c r="K828" s="30">
        <f>MAIN_TABLE[[#This Row],[Sales (Before Tax)]]-MAIN_TABLE[[#This Row],[Discount]]</f>
        <v>94897.25</v>
      </c>
      <c r="L828" s="31">
        <f>VLOOKUP(MAIN_TABLE[[#This Row],[Product Code]],Prod_Master[[#All],[Product Code]:[PRICE]],3,)</f>
        <v>4975</v>
      </c>
      <c r="M828" s="32" t="str">
        <f>VLOOKUP(MAIN_TABLE[[#This Row],[Product Code]],Prod_Master[[#All],[Product Code]:[PRICE]],2,)</f>
        <v>Soap</v>
      </c>
      <c r="N828" s="32" t="str">
        <f>IF(ISBLANK(MAIN_TABLE[[#This Row],[GST Number]]),"No GST Number Available",VLOOKUP(LEFT(MAIN_TABLE[[#This Row],[GST Number]],2)*1,Table1[],2,))</f>
        <v>MAHARASHTRA</v>
      </c>
      <c r="O828" s="32">
        <f>IF(MAIN_TABLE[[#This Row],[Supplier State]]=MAIN_TABLE[[#This Row],[Destination State Name]],0,MAIN_TABLE[[#This Row],[Taxable Value]]*MAIN_TABLE[[#This Row],[GST Rate]])</f>
        <v>11387.67</v>
      </c>
      <c r="P828" s="32">
        <f>IF(MAIN_TABLE[[#This Row],[Supplier State]]&lt;&gt;MAIN_TABLE[[#This Row],[Destination State Name]],0,(MAIN_TABLE[[#This Row],[Taxable Value]]*MAIN_TABLE[[#This Row],[GST Rate]])/2)</f>
        <v>0</v>
      </c>
      <c r="Q828" s="32">
        <f>IF(MAIN_TABLE[[#This Row],[Supplier State]]&lt;&gt;MAIN_TABLE[[#This Row],[Destination State Name]],0,(MAIN_TABLE[[#This Row],[Taxable Value]]*MAIN_TABLE[[#This Row],[GST Rate]])/2)</f>
        <v>0</v>
      </c>
      <c r="R828" s="33">
        <f>SUM(MAIN_TABLE[[#This Row],[IGST]:[SGST]])</f>
        <v>11387.67</v>
      </c>
      <c r="S82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28" s="32" t="str">
        <f>IFERROR(VLOOKUP(MAIN_TABLE[[#This Row],[GST Number]],Backend!L:M,2,),"")</f>
        <v>PARBIND PETSAFETY PRIVATE LIMITED</v>
      </c>
    </row>
    <row r="829" spans="1:20" x14ac:dyDescent="0.3">
      <c r="A829" s="18" t="s">
        <v>8</v>
      </c>
      <c r="B829" s="1" t="s">
        <v>38</v>
      </c>
      <c r="C829" s="2">
        <v>1004</v>
      </c>
      <c r="D829" s="3">
        <v>44177</v>
      </c>
      <c r="E829" s="4" t="s">
        <v>10</v>
      </c>
      <c r="F829" s="1">
        <v>544</v>
      </c>
      <c r="G829" s="5">
        <v>27.200000000000003</v>
      </c>
      <c r="H829" s="29">
        <f>VLOOKUP(MAIN_TABLE[[#This Row],[Product Code]],Prod_Master[[#All],[Product Code]:[PRICE]],4,)</f>
        <v>0.28000000000000003</v>
      </c>
      <c r="I829" s="30">
        <f>VLOOKUP(MAIN_TABLE[[#This Row],[Product Code]],Prod_Master[[#All],[Product Code]:[PRICE]],5,)</f>
        <v>80</v>
      </c>
      <c r="J829" s="30">
        <f t="shared" si="14"/>
        <v>43520</v>
      </c>
      <c r="K829" s="30">
        <f>MAIN_TABLE[[#This Row],[Sales (Before Tax)]]-MAIN_TABLE[[#This Row],[Discount]]</f>
        <v>43492.800000000003</v>
      </c>
      <c r="L829" s="31">
        <f>VLOOKUP(MAIN_TABLE[[#This Row],[Product Code]],Prod_Master[[#All],[Product Code]:[PRICE]],3,)</f>
        <v>8462</v>
      </c>
      <c r="M829" s="32" t="str">
        <f>VLOOKUP(MAIN_TABLE[[#This Row],[Product Code]],Prod_Master[[#All],[Product Code]:[PRICE]],2,)</f>
        <v>Beverage</v>
      </c>
      <c r="N829" s="32" t="str">
        <f>IF(ISBLANK(MAIN_TABLE[[#This Row],[GST Number]]),"No GST Number Available",VLOOKUP(LEFT(MAIN_TABLE[[#This Row],[GST Number]],2)*1,Table1[],2,))</f>
        <v>SIKKIM</v>
      </c>
      <c r="O829" s="32">
        <f>IF(MAIN_TABLE[[#This Row],[Supplier State]]=MAIN_TABLE[[#This Row],[Destination State Name]],0,MAIN_TABLE[[#This Row],[Taxable Value]]*MAIN_TABLE[[#This Row],[GST Rate]])</f>
        <v>12177.984000000002</v>
      </c>
      <c r="P829" s="32">
        <f>IF(MAIN_TABLE[[#This Row],[Supplier State]]&lt;&gt;MAIN_TABLE[[#This Row],[Destination State Name]],0,(MAIN_TABLE[[#This Row],[Taxable Value]]*MAIN_TABLE[[#This Row],[GST Rate]])/2)</f>
        <v>0</v>
      </c>
      <c r="Q829" s="32">
        <f>IF(MAIN_TABLE[[#This Row],[Supplier State]]&lt;&gt;MAIN_TABLE[[#This Row],[Destination State Name]],0,(MAIN_TABLE[[#This Row],[Taxable Value]]*MAIN_TABLE[[#This Row],[GST Rate]])/2)</f>
        <v>0</v>
      </c>
      <c r="R829" s="33">
        <f>SUM(MAIN_TABLE[[#This Row],[IGST]:[SGST]])</f>
        <v>12177.984000000002</v>
      </c>
      <c r="S82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29" s="32" t="str">
        <f>IFERROR(VLOOKUP(MAIN_TABLE[[#This Row],[GST Number]],Backend!L:M,2,),"")</f>
        <v>KP ABRASIVES PRIVATE LIMITED</v>
      </c>
    </row>
    <row r="830" spans="1:20" x14ac:dyDescent="0.3">
      <c r="A830" s="18" t="s">
        <v>8</v>
      </c>
      <c r="B830" s="1" t="s">
        <v>39</v>
      </c>
      <c r="C830" s="2">
        <v>1210</v>
      </c>
      <c r="D830" s="3">
        <v>44177</v>
      </c>
      <c r="E830" s="4" t="s">
        <v>10</v>
      </c>
      <c r="F830" s="1">
        <v>1084</v>
      </c>
      <c r="G830" s="5">
        <v>54.2</v>
      </c>
      <c r="H830" s="29">
        <f>VLOOKUP(MAIN_TABLE[[#This Row],[Product Code]],Prod_Master[[#All],[Product Code]:[PRICE]],4,)</f>
        <v>0.12</v>
      </c>
      <c r="I830" s="30">
        <f>VLOOKUP(MAIN_TABLE[[#This Row],[Product Code]],Prod_Master[[#All],[Product Code]:[PRICE]],5,)</f>
        <v>120</v>
      </c>
      <c r="J830" s="30">
        <f t="shared" si="14"/>
        <v>130080</v>
      </c>
      <c r="K830" s="30">
        <f>MAIN_TABLE[[#This Row],[Sales (Before Tax)]]-MAIN_TABLE[[#This Row],[Discount]]</f>
        <v>130025.8</v>
      </c>
      <c r="L830" s="31">
        <f>VLOOKUP(MAIN_TABLE[[#This Row],[Product Code]],Prod_Master[[#All],[Product Code]:[PRICE]],3,)</f>
        <v>5524</v>
      </c>
      <c r="M830" s="32" t="str">
        <f>VLOOKUP(MAIN_TABLE[[#This Row],[Product Code]],Prod_Master[[#All],[Product Code]:[PRICE]],2,)</f>
        <v>Juice</v>
      </c>
      <c r="N830" s="32" t="str">
        <f>IF(ISBLANK(MAIN_TABLE[[#This Row],[GST Number]]),"No GST Number Available",VLOOKUP(LEFT(MAIN_TABLE[[#This Row],[GST Number]],2)*1,Table1[],2,))</f>
        <v>WEST BENGAL</v>
      </c>
      <c r="O830" s="32">
        <f>IF(MAIN_TABLE[[#This Row],[Supplier State]]=MAIN_TABLE[[#This Row],[Destination State Name]],0,MAIN_TABLE[[#This Row],[Taxable Value]]*MAIN_TABLE[[#This Row],[GST Rate]])</f>
        <v>15603.096</v>
      </c>
      <c r="P830" s="32">
        <f>IF(MAIN_TABLE[[#This Row],[Supplier State]]&lt;&gt;MAIN_TABLE[[#This Row],[Destination State Name]],0,(MAIN_TABLE[[#This Row],[Taxable Value]]*MAIN_TABLE[[#This Row],[GST Rate]])/2)</f>
        <v>0</v>
      </c>
      <c r="Q830" s="32">
        <f>IF(MAIN_TABLE[[#This Row],[Supplier State]]&lt;&gt;MAIN_TABLE[[#This Row],[Destination State Name]],0,(MAIN_TABLE[[#This Row],[Taxable Value]]*MAIN_TABLE[[#This Row],[GST Rate]])/2)</f>
        <v>0</v>
      </c>
      <c r="R830" s="33">
        <f>SUM(MAIN_TABLE[[#This Row],[IGST]:[SGST]])</f>
        <v>15603.096</v>
      </c>
      <c r="S83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30" s="32" t="str">
        <f>IFERROR(VLOOKUP(MAIN_TABLE[[#This Row],[GST Number]],Backend!L:M,2,),"")</f>
        <v>KAILASH INTERNATIONAL</v>
      </c>
    </row>
    <row r="831" spans="1:20" x14ac:dyDescent="0.3">
      <c r="A831" s="18" t="s">
        <v>8</v>
      </c>
      <c r="B831" s="1" t="s">
        <v>40</v>
      </c>
      <c r="C831" s="2">
        <v>1004</v>
      </c>
      <c r="D831" s="3">
        <v>43988</v>
      </c>
      <c r="E831" s="4" t="s">
        <v>10</v>
      </c>
      <c r="F831" s="1">
        <v>662</v>
      </c>
      <c r="G831" s="5">
        <v>33.1</v>
      </c>
      <c r="H831" s="29">
        <f>VLOOKUP(MAIN_TABLE[[#This Row],[Product Code]],Prod_Master[[#All],[Product Code]:[PRICE]],4,)</f>
        <v>0.28000000000000003</v>
      </c>
      <c r="I831" s="30">
        <f>VLOOKUP(MAIN_TABLE[[#This Row],[Product Code]],Prod_Master[[#All],[Product Code]:[PRICE]],5,)</f>
        <v>80</v>
      </c>
      <c r="J831" s="30">
        <f t="shared" si="14"/>
        <v>52960</v>
      </c>
      <c r="K831" s="30">
        <f>MAIN_TABLE[[#This Row],[Sales (Before Tax)]]-MAIN_TABLE[[#This Row],[Discount]]</f>
        <v>52926.9</v>
      </c>
      <c r="L831" s="31">
        <f>VLOOKUP(MAIN_TABLE[[#This Row],[Product Code]],Prod_Master[[#All],[Product Code]:[PRICE]],3,)</f>
        <v>8462</v>
      </c>
      <c r="M831" s="32" t="str">
        <f>VLOOKUP(MAIN_TABLE[[#This Row],[Product Code]],Prod_Master[[#All],[Product Code]:[PRICE]],2,)</f>
        <v>Beverage</v>
      </c>
      <c r="N831" s="32" t="str">
        <f>IF(ISBLANK(MAIN_TABLE[[#This Row],[GST Number]]),"No GST Number Available",VLOOKUP(LEFT(MAIN_TABLE[[#This Row],[GST Number]],2)*1,Table1[],2,))</f>
        <v>TRIPURA</v>
      </c>
      <c r="O831" s="32">
        <f>IF(MAIN_TABLE[[#This Row],[Supplier State]]=MAIN_TABLE[[#This Row],[Destination State Name]],0,MAIN_TABLE[[#This Row],[Taxable Value]]*MAIN_TABLE[[#This Row],[GST Rate]])</f>
        <v>14819.532000000001</v>
      </c>
      <c r="P831" s="32">
        <f>IF(MAIN_TABLE[[#This Row],[Supplier State]]&lt;&gt;MAIN_TABLE[[#This Row],[Destination State Name]],0,(MAIN_TABLE[[#This Row],[Taxable Value]]*MAIN_TABLE[[#This Row],[GST Rate]])/2)</f>
        <v>0</v>
      </c>
      <c r="Q831" s="32">
        <f>IF(MAIN_TABLE[[#This Row],[Supplier State]]&lt;&gt;MAIN_TABLE[[#This Row],[Destination State Name]],0,(MAIN_TABLE[[#This Row],[Taxable Value]]*MAIN_TABLE[[#This Row],[GST Rate]])/2)</f>
        <v>0</v>
      </c>
      <c r="R831" s="33">
        <f>SUM(MAIN_TABLE[[#This Row],[IGST]:[SGST]])</f>
        <v>14819.532000000001</v>
      </c>
      <c r="S83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31" s="32" t="str">
        <f>IFERROR(VLOOKUP(MAIN_TABLE[[#This Row],[GST Number]],Backend!L:M,2,),"")</f>
        <v>KAMAL MOBILE</v>
      </c>
    </row>
    <row r="832" spans="1:20" x14ac:dyDescent="0.3">
      <c r="A832" s="18" t="s">
        <v>8</v>
      </c>
      <c r="B832" s="1" t="s">
        <v>41</v>
      </c>
      <c r="C832" s="2">
        <v>1008</v>
      </c>
      <c r="D832" s="3">
        <v>44114</v>
      </c>
      <c r="E832" s="4" t="s">
        <v>20</v>
      </c>
      <c r="F832" s="1">
        <v>214</v>
      </c>
      <c r="G832" s="5">
        <v>10.700000000000001</v>
      </c>
      <c r="H832" s="29">
        <f>VLOOKUP(MAIN_TABLE[[#This Row],[Product Code]],Prod_Master[[#All],[Product Code]:[PRICE]],4,)</f>
        <v>0.12</v>
      </c>
      <c r="I832" s="30">
        <f>VLOOKUP(MAIN_TABLE[[#This Row],[Product Code]],Prod_Master[[#All],[Product Code]:[PRICE]],5,)</f>
        <v>90</v>
      </c>
      <c r="J832" s="30">
        <f t="shared" si="14"/>
        <v>19260</v>
      </c>
      <c r="K832" s="30">
        <f>MAIN_TABLE[[#This Row],[Sales (Before Tax)]]-MAIN_TABLE[[#This Row],[Discount]]</f>
        <v>19249.3</v>
      </c>
      <c r="L832" s="31">
        <f>VLOOKUP(MAIN_TABLE[[#This Row],[Product Code]],Prod_Master[[#All],[Product Code]:[PRICE]],3,)</f>
        <v>4975</v>
      </c>
      <c r="M832" s="32" t="str">
        <f>VLOOKUP(MAIN_TABLE[[#This Row],[Product Code]],Prod_Master[[#All],[Product Code]:[PRICE]],2,)</f>
        <v>Soap</v>
      </c>
      <c r="N832" s="32" t="str">
        <f>IF(ISBLANK(MAIN_TABLE[[#This Row],[GST Number]]),"No GST Number Available",VLOOKUP(LEFT(MAIN_TABLE[[#This Row],[GST Number]],2)*1,Table1[],2,))</f>
        <v>MEGHLAYA</v>
      </c>
      <c r="O832" s="32">
        <f>IF(MAIN_TABLE[[#This Row],[Supplier State]]=MAIN_TABLE[[#This Row],[Destination State Name]],0,MAIN_TABLE[[#This Row],[Taxable Value]]*MAIN_TABLE[[#This Row],[GST Rate]])</f>
        <v>2309.9159999999997</v>
      </c>
      <c r="P832" s="32">
        <f>IF(MAIN_TABLE[[#This Row],[Supplier State]]&lt;&gt;MAIN_TABLE[[#This Row],[Destination State Name]],0,(MAIN_TABLE[[#This Row],[Taxable Value]]*MAIN_TABLE[[#This Row],[GST Rate]])/2)</f>
        <v>0</v>
      </c>
      <c r="Q832" s="32">
        <f>IF(MAIN_TABLE[[#This Row],[Supplier State]]&lt;&gt;MAIN_TABLE[[#This Row],[Destination State Name]],0,(MAIN_TABLE[[#This Row],[Taxable Value]]*MAIN_TABLE[[#This Row],[GST Rate]])/2)</f>
        <v>0</v>
      </c>
      <c r="R832" s="33">
        <f>SUM(MAIN_TABLE[[#This Row],[IGST]:[SGST]])</f>
        <v>2309.9159999999997</v>
      </c>
      <c r="S832" s="32" t="str">
        <f>IF(MAIN_TABLE[[#This Row],[Doc Type]]="Credit Note","Table 9A",IF(AND(MAIN_TABLE[[#This Row],[Doc Type]]="Invoice",MAIN_TABLE[[#This Row],[GST Number]]&lt;&gt;""),"Table 4A -B2B","Table 5A-B2C"))</f>
        <v>Table 9A</v>
      </c>
      <c r="T832" s="32" t="str">
        <f>IFERROR(VLOOKUP(MAIN_TABLE[[#This Row],[GST Number]],Backend!L:M,2,),"")</f>
        <v>SHIV SHAKTI TRADING COMPANY</v>
      </c>
    </row>
    <row r="833" spans="1:20" x14ac:dyDescent="0.3">
      <c r="A833" s="18" t="s">
        <v>8</v>
      </c>
      <c r="B833" s="1" t="s">
        <v>42</v>
      </c>
      <c r="C833" s="2">
        <v>1310</v>
      </c>
      <c r="D833" s="3">
        <v>44114</v>
      </c>
      <c r="E833" s="4" t="s">
        <v>10</v>
      </c>
      <c r="F833" s="1">
        <v>2877</v>
      </c>
      <c r="G833" s="5">
        <v>143.85</v>
      </c>
      <c r="H833" s="29">
        <f>VLOOKUP(MAIN_TABLE[[#This Row],[Product Code]],Prod_Master[[#All],[Product Code]:[PRICE]],4,)</f>
        <v>0.12</v>
      </c>
      <c r="I833" s="30">
        <f>VLOOKUP(MAIN_TABLE[[#This Row],[Product Code]],Prod_Master[[#All],[Product Code]:[PRICE]],5,)</f>
        <v>140</v>
      </c>
      <c r="J833" s="30">
        <f t="shared" si="14"/>
        <v>402780</v>
      </c>
      <c r="K833" s="30">
        <f>MAIN_TABLE[[#This Row],[Sales (Before Tax)]]-MAIN_TABLE[[#This Row],[Discount]]</f>
        <v>402636.15</v>
      </c>
      <c r="L833" s="31">
        <f>VLOOKUP(MAIN_TABLE[[#This Row],[Product Code]],Prod_Master[[#All],[Product Code]:[PRICE]],3,)</f>
        <v>5632</v>
      </c>
      <c r="M833" s="32" t="str">
        <f>VLOOKUP(MAIN_TABLE[[#This Row],[Product Code]],Prod_Master[[#All],[Product Code]:[PRICE]],2,)</f>
        <v>Shampoo</v>
      </c>
      <c r="N833" s="32" t="str">
        <f>IF(ISBLANK(MAIN_TABLE[[#This Row],[GST Number]]),"No GST Number Available",VLOOKUP(LEFT(MAIN_TABLE[[#This Row],[GST Number]],2)*1,Table1[],2,))</f>
        <v>WEST BENGAL</v>
      </c>
      <c r="O833" s="32">
        <f>IF(MAIN_TABLE[[#This Row],[Supplier State]]=MAIN_TABLE[[#This Row],[Destination State Name]],0,MAIN_TABLE[[#This Row],[Taxable Value]]*MAIN_TABLE[[#This Row],[GST Rate]])</f>
        <v>48316.338000000003</v>
      </c>
      <c r="P833" s="32">
        <f>IF(MAIN_TABLE[[#This Row],[Supplier State]]&lt;&gt;MAIN_TABLE[[#This Row],[Destination State Name]],0,(MAIN_TABLE[[#This Row],[Taxable Value]]*MAIN_TABLE[[#This Row],[GST Rate]])/2)</f>
        <v>0</v>
      </c>
      <c r="Q833" s="32">
        <f>IF(MAIN_TABLE[[#This Row],[Supplier State]]&lt;&gt;MAIN_TABLE[[#This Row],[Destination State Name]],0,(MAIN_TABLE[[#This Row],[Taxable Value]]*MAIN_TABLE[[#This Row],[GST Rate]])/2)</f>
        <v>0</v>
      </c>
      <c r="R833" s="33">
        <f>SUM(MAIN_TABLE[[#This Row],[IGST]:[SGST]])</f>
        <v>48316.338000000003</v>
      </c>
      <c r="S83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33" s="32" t="str">
        <f>IFERROR(VLOOKUP(MAIN_TABLE[[#This Row],[GST Number]],Backend!L:M,2,),"")</f>
        <v>JUPION ELECTRIC PRIVATE LIMITED</v>
      </c>
    </row>
    <row r="834" spans="1:20" x14ac:dyDescent="0.3">
      <c r="A834" s="18" t="s">
        <v>8</v>
      </c>
      <c r="B834" s="1" t="s">
        <v>43</v>
      </c>
      <c r="C834" s="2">
        <v>1004</v>
      </c>
      <c r="D834" s="3">
        <v>44177</v>
      </c>
      <c r="E834" s="4" t="s">
        <v>10</v>
      </c>
      <c r="F834" s="1">
        <v>2729</v>
      </c>
      <c r="G834" s="5">
        <v>136.45000000000002</v>
      </c>
      <c r="H834" s="29">
        <f>VLOOKUP(MAIN_TABLE[[#This Row],[Product Code]],Prod_Master[[#All],[Product Code]:[PRICE]],4,)</f>
        <v>0.28000000000000003</v>
      </c>
      <c r="I834" s="30">
        <f>VLOOKUP(MAIN_TABLE[[#This Row],[Product Code]],Prod_Master[[#All],[Product Code]:[PRICE]],5,)</f>
        <v>80</v>
      </c>
      <c r="J834" s="30">
        <f t="shared" si="14"/>
        <v>218320</v>
      </c>
      <c r="K834" s="30">
        <f>MAIN_TABLE[[#This Row],[Sales (Before Tax)]]-MAIN_TABLE[[#This Row],[Discount]]</f>
        <v>218183.55</v>
      </c>
      <c r="L834" s="31">
        <f>VLOOKUP(MAIN_TABLE[[#This Row],[Product Code]],Prod_Master[[#All],[Product Code]:[PRICE]],3,)</f>
        <v>8462</v>
      </c>
      <c r="M834" s="32" t="str">
        <f>VLOOKUP(MAIN_TABLE[[#This Row],[Product Code]],Prod_Master[[#All],[Product Code]:[PRICE]],2,)</f>
        <v>Beverage</v>
      </c>
      <c r="N834" s="32" t="str">
        <f>IF(ISBLANK(MAIN_TABLE[[#This Row],[GST Number]]),"No GST Number Available",VLOOKUP(LEFT(MAIN_TABLE[[#This Row],[GST Number]],2)*1,Table1[],2,))</f>
        <v>CHATTISGARH</v>
      </c>
      <c r="O834" s="32">
        <f>IF(MAIN_TABLE[[#This Row],[Supplier State]]=MAIN_TABLE[[#This Row],[Destination State Name]],0,MAIN_TABLE[[#This Row],[Taxable Value]]*MAIN_TABLE[[#This Row],[GST Rate]])</f>
        <v>61091.394</v>
      </c>
      <c r="P834" s="32">
        <f>IF(MAIN_TABLE[[#This Row],[Supplier State]]&lt;&gt;MAIN_TABLE[[#This Row],[Destination State Name]],0,(MAIN_TABLE[[#This Row],[Taxable Value]]*MAIN_TABLE[[#This Row],[GST Rate]])/2)</f>
        <v>0</v>
      </c>
      <c r="Q834" s="32">
        <f>IF(MAIN_TABLE[[#This Row],[Supplier State]]&lt;&gt;MAIN_TABLE[[#This Row],[Destination State Name]],0,(MAIN_TABLE[[#This Row],[Taxable Value]]*MAIN_TABLE[[#This Row],[GST Rate]])/2)</f>
        <v>0</v>
      </c>
      <c r="R834" s="33">
        <f>SUM(MAIN_TABLE[[#This Row],[IGST]:[SGST]])</f>
        <v>61091.394</v>
      </c>
      <c r="S83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34" s="32" t="str">
        <f>IFERROR(VLOOKUP(MAIN_TABLE[[#This Row],[GST Number]],Backend!L:M,2,),"")</f>
        <v>Alpha Instrumentation and Allied Services</v>
      </c>
    </row>
    <row r="835" spans="1:20" x14ac:dyDescent="0.3">
      <c r="A835" s="18" t="s">
        <v>8</v>
      </c>
      <c r="B835" s="1" t="s">
        <v>44</v>
      </c>
      <c r="C835" s="2">
        <v>1310</v>
      </c>
      <c r="D835" s="3">
        <v>44177</v>
      </c>
      <c r="E835" s="4" t="s">
        <v>20</v>
      </c>
      <c r="F835" s="1">
        <v>266</v>
      </c>
      <c r="G835" s="5">
        <v>13.3</v>
      </c>
      <c r="H835" s="29">
        <f>VLOOKUP(MAIN_TABLE[[#This Row],[Product Code]],Prod_Master[[#All],[Product Code]:[PRICE]],4,)</f>
        <v>0.12</v>
      </c>
      <c r="I835" s="30">
        <f>VLOOKUP(MAIN_TABLE[[#This Row],[Product Code]],Prod_Master[[#All],[Product Code]:[PRICE]],5,)</f>
        <v>140</v>
      </c>
      <c r="J835" s="30">
        <f t="shared" si="14"/>
        <v>37240</v>
      </c>
      <c r="K835" s="30">
        <f>MAIN_TABLE[[#This Row],[Sales (Before Tax)]]-MAIN_TABLE[[#This Row],[Discount]]</f>
        <v>37226.699999999997</v>
      </c>
      <c r="L835" s="31">
        <f>VLOOKUP(MAIN_TABLE[[#This Row],[Product Code]],Prod_Master[[#All],[Product Code]:[PRICE]],3,)</f>
        <v>5632</v>
      </c>
      <c r="M835" s="32" t="str">
        <f>VLOOKUP(MAIN_TABLE[[#This Row],[Product Code]],Prod_Master[[#All],[Product Code]:[PRICE]],2,)</f>
        <v>Shampoo</v>
      </c>
      <c r="N835" s="32" t="str">
        <f>IF(ISBLANK(MAIN_TABLE[[#This Row],[GST Number]]),"No GST Number Available",VLOOKUP(LEFT(MAIN_TABLE[[#This Row],[GST Number]],2)*1,Table1[],2,))</f>
        <v>WEST BENGAL</v>
      </c>
      <c r="O835" s="32">
        <f>IF(MAIN_TABLE[[#This Row],[Supplier State]]=MAIN_TABLE[[#This Row],[Destination State Name]],0,MAIN_TABLE[[#This Row],[Taxable Value]]*MAIN_TABLE[[#This Row],[GST Rate]])</f>
        <v>4467.2039999999997</v>
      </c>
      <c r="P835" s="32">
        <f>IF(MAIN_TABLE[[#This Row],[Supplier State]]&lt;&gt;MAIN_TABLE[[#This Row],[Destination State Name]],0,(MAIN_TABLE[[#This Row],[Taxable Value]]*MAIN_TABLE[[#This Row],[GST Rate]])/2)</f>
        <v>0</v>
      </c>
      <c r="Q835" s="32">
        <f>IF(MAIN_TABLE[[#This Row],[Supplier State]]&lt;&gt;MAIN_TABLE[[#This Row],[Destination State Name]],0,(MAIN_TABLE[[#This Row],[Taxable Value]]*MAIN_TABLE[[#This Row],[GST Rate]])/2)</f>
        <v>0</v>
      </c>
      <c r="R835" s="33">
        <f>SUM(MAIN_TABLE[[#This Row],[IGST]:[SGST]])</f>
        <v>4467.2039999999997</v>
      </c>
      <c r="S835" s="32" t="str">
        <f>IF(MAIN_TABLE[[#This Row],[Doc Type]]="Credit Note","Table 9A",IF(AND(MAIN_TABLE[[#This Row],[Doc Type]]="Invoice",MAIN_TABLE[[#This Row],[GST Number]]&lt;&gt;""),"Table 4A -B2B","Table 5A-B2C"))</f>
        <v>Table 9A</v>
      </c>
      <c r="T835" s="32" t="str">
        <f>IFERROR(VLOOKUP(MAIN_TABLE[[#This Row],[GST Number]],Backend!L:M,2,),"")</f>
        <v>A.S. MECHANICAL SYSTEMS PVT. LTD.</v>
      </c>
    </row>
    <row r="836" spans="1:20" x14ac:dyDescent="0.3">
      <c r="A836" s="18" t="s">
        <v>8</v>
      </c>
      <c r="B836" s="1" t="s">
        <v>45</v>
      </c>
      <c r="C836" s="2">
        <v>1004</v>
      </c>
      <c r="D836" s="3">
        <v>44177</v>
      </c>
      <c r="E836" s="4" t="s">
        <v>10</v>
      </c>
      <c r="F836" s="1">
        <v>1940</v>
      </c>
      <c r="G836" s="5">
        <v>97</v>
      </c>
      <c r="H836" s="29">
        <f>VLOOKUP(MAIN_TABLE[[#This Row],[Product Code]],Prod_Master[[#All],[Product Code]:[PRICE]],4,)</f>
        <v>0.28000000000000003</v>
      </c>
      <c r="I836" s="30">
        <f>VLOOKUP(MAIN_TABLE[[#This Row],[Product Code]],Prod_Master[[#All],[Product Code]:[PRICE]],5,)</f>
        <v>80</v>
      </c>
      <c r="J836" s="30">
        <f t="shared" si="14"/>
        <v>155200</v>
      </c>
      <c r="K836" s="30">
        <f>MAIN_TABLE[[#This Row],[Sales (Before Tax)]]-MAIN_TABLE[[#This Row],[Discount]]</f>
        <v>155103</v>
      </c>
      <c r="L836" s="31">
        <f>VLOOKUP(MAIN_TABLE[[#This Row],[Product Code]],Prod_Master[[#All],[Product Code]:[PRICE]],3,)</f>
        <v>8462</v>
      </c>
      <c r="M836" s="32" t="str">
        <f>VLOOKUP(MAIN_TABLE[[#This Row],[Product Code]],Prod_Master[[#All],[Product Code]:[PRICE]],2,)</f>
        <v>Beverage</v>
      </c>
      <c r="N836" s="32" t="str">
        <f>IF(ISBLANK(MAIN_TABLE[[#This Row],[GST Number]]),"No GST Number Available",VLOOKUP(LEFT(MAIN_TABLE[[#This Row],[GST Number]],2)*1,Table1[],2,))</f>
        <v>MAHARASHTRA</v>
      </c>
      <c r="O836" s="32">
        <f>IF(MAIN_TABLE[[#This Row],[Supplier State]]=MAIN_TABLE[[#This Row],[Destination State Name]],0,MAIN_TABLE[[#This Row],[Taxable Value]]*MAIN_TABLE[[#This Row],[GST Rate]])</f>
        <v>43428.840000000004</v>
      </c>
      <c r="P836" s="32">
        <f>IF(MAIN_TABLE[[#This Row],[Supplier State]]&lt;&gt;MAIN_TABLE[[#This Row],[Destination State Name]],0,(MAIN_TABLE[[#This Row],[Taxable Value]]*MAIN_TABLE[[#This Row],[GST Rate]])/2)</f>
        <v>0</v>
      </c>
      <c r="Q836" s="32">
        <f>IF(MAIN_TABLE[[#This Row],[Supplier State]]&lt;&gt;MAIN_TABLE[[#This Row],[Destination State Name]],0,(MAIN_TABLE[[#This Row],[Taxable Value]]*MAIN_TABLE[[#This Row],[GST Rate]])/2)</f>
        <v>0</v>
      </c>
      <c r="R836" s="33">
        <f>SUM(MAIN_TABLE[[#This Row],[IGST]:[SGST]])</f>
        <v>43428.840000000004</v>
      </c>
      <c r="S83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36" s="32" t="str">
        <f>IFERROR(VLOOKUP(MAIN_TABLE[[#This Row],[GST Number]],Backend!L:M,2,),"")</f>
        <v>BBC TECH ASSOCIATES</v>
      </c>
    </row>
    <row r="837" spans="1:20" x14ac:dyDescent="0.3">
      <c r="A837" s="18" t="s">
        <v>8</v>
      </c>
      <c r="B837" s="1" t="s">
        <v>46</v>
      </c>
      <c r="C837" s="2">
        <v>1008</v>
      </c>
      <c r="D837" s="3">
        <v>43893</v>
      </c>
      <c r="E837" s="4" t="s">
        <v>20</v>
      </c>
      <c r="F837" s="1">
        <v>259</v>
      </c>
      <c r="G837" s="5">
        <v>12.950000000000001</v>
      </c>
      <c r="H837" s="29">
        <f>VLOOKUP(MAIN_TABLE[[#This Row],[Product Code]],Prod_Master[[#All],[Product Code]:[PRICE]],4,)</f>
        <v>0.12</v>
      </c>
      <c r="I837" s="30">
        <f>VLOOKUP(MAIN_TABLE[[#This Row],[Product Code]],Prod_Master[[#All],[Product Code]:[PRICE]],5,)</f>
        <v>90</v>
      </c>
      <c r="J837" s="30">
        <f t="shared" si="14"/>
        <v>23310</v>
      </c>
      <c r="K837" s="30">
        <f>MAIN_TABLE[[#This Row],[Sales (Before Tax)]]-MAIN_TABLE[[#This Row],[Discount]]</f>
        <v>23297.05</v>
      </c>
      <c r="L837" s="31">
        <f>VLOOKUP(MAIN_TABLE[[#This Row],[Product Code]],Prod_Master[[#All],[Product Code]:[PRICE]],3,)</f>
        <v>4975</v>
      </c>
      <c r="M837" s="32" t="str">
        <f>VLOOKUP(MAIN_TABLE[[#This Row],[Product Code]],Prod_Master[[#All],[Product Code]:[PRICE]],2,)</f>
        <v>Soap</v>
      </c>
      <c r="N837" s="32" t="str">
        <f>IF(ISBLANK(MAIN_TABLE[[#This Row],[GST Number]]),"No GST Number Available",VLOOKUP(LEFT(MAIN_TABLE[[#This Row],[GST Number]],2)*1,Table1[],2,))</f>
        <v>GUJARAT</v>
      </c>
      <c r="O837" s="32">
        <f>IF(MAIN_TABLE[[#This Row],[Supplier State]]=MAIN_TABLE[[#This Row],[Destination State Name]],0,MAIN_TABLE[[#This Row],[Taxable Value]]*MAIN_TABLE[[#This Row],[GST Rate]])</f>
        <v>2795.6459999999997</v>
      </c>
      <c r="P837" s="32">
        <f>IF(MAIN_TABLE[[#This Row],[Supplier State]]&lt;&gt;MAIN_TABLE[[#This Row],[Destination State Name]],0,(MAIN_TABLE[[#This Row],[Taxable Value]]*MAIN_TABLE[[#This Row],[GST Rate]])/2)</f>
        <v>0</v>
      </c>
      <c r="Q837" s="32">
        <f>IF(MAIN_TABLE[[#This Row],[Supplier State]]&lt;&gt;MAIN_TABLE[[#This Row],[Destination State Name]],0,(MAIN_TABLE[[#This Row],[Taxable Value]]*MAIN_TABLE[[#This Row],[GST Rate]])/2)</f>
        <v>0</v>
      </c>
      <c r="R837" s="33">
        <f>SUM(MAIN_TABLE[[#This Row],[IGST]:[SGST]])</f>
        <v>2795.6459999999997</v>
      </c>
      <c r="S837" s="32" t="str">
        <f>IF(MAIN_TABLE[[#This Row],[Doc Type]]="Credit Note","Table 9A",IF(AND(MAIN_TABLE[[#This Row],[Doc Type]]="Invoice",MAIN_TABLE[[#This Row],[GST Number]]&lt;&gt;""),"Table 4A -B2B","Table 5A-B2C"))</f>
        <v>Table 9A</v>
      </c>
      <c r="T837" s="32" t="str">
        <f>IFERROR(VLOOKUP(MAIN_TABLE[[#This Row],[GST Number]],Backend!L:M,2,),"")</f>
        <v>M/S SAVEX TECHNOLOGIES PVT. LTD.</v>
      </c>
    </row>
    <row r="838" spans="1:20" x14ac:dyDescent="0.3">
      <c r="A838" s="18" t="s">
        <v>8</v>
      </c>
      <c r="B838" s="1" t="s">
        <v>47</v>
      </c>
      <c r="C838" s="2">
        <v>1310</v>
      </c>
      <c r="D838" s="3">
        <v>43893</v>
      </c>
      <c r="E838" s="4" t="s">
        <v>10</v>
      </c>
      <c r="F838" s="1">
        <v>1101</v>
      </c>
      <c r="G838" s="5">
        <v>55.050000000000004</v>
      </c>
      <c r="H838" s="29">
        <f>VLOOKUP(MAIN_TABLE[[#This Row],[Product Code]],Prod_Master[[#All],[Product Code]:[PRICE]],4,)</f>
        <v>0.12</v>
      </c>
      <c r="I838" s="30">
        <f>VLOOKUP(MAIN_TABLE[[#This Row],[Product Code]],Prod_Master[[#All],[Product Code]:[PRICE]],5,)</f>
        <v>140</v>
      </c>
      <c r="J838" s="30">
        <f t="shared" si="14"/>
        <v>154140</v>
      </c>
      <c r="K838" s="30">
        <f>MAIN_TABLE[[#This Row],[Sales (Before Tax)]]-MAIN_TABLE[[#This Row],[Discount]]</f>
        <v>154084.95000000001</v>
      </c>
      <c r="L838" s="31">
        <f>VLOOKUP(MAIN_TABLE[[#This Row],[Product Code]],Prod_Master[[#All],[Product Code]:[PRICE]],3,)</f>
        <v>5632</v>
      </c>
      <c r="M838" s="32" t="str">
        <f>VLOOKUP(MAIN_TABLE[[#This Row],[Product Code]],Prod_Master[[#All],[Product Code]:[PRICE]],2,)</f>
        <v>Shampoo</v>
      </c>
      <c r="N838" s="32" t="str">
        <f>IF(ISBLANK(MAIN_TABLE[[#This Row],[GST Number]]),"No GST Number Available",VLOOKUP(LEFT(MAIN_TABLE[[#This Row],[GST Number]],2)*1,Table1[],2,))</f>
        <v>WEST BENGAL</v>
      </c>
      <c r="O838" s="32">
        <f>IF(MAIN_TABLE[[#This Row],[Supplier State]]=MAIN_TABLE[[#This Row],[Destination State Name]],0,MAIN_TABLE[[#This Row],[Taxable Value]]*MAIN_TABLE[[#This Row],[GST Rate]])</f>
        <v>18490.194</v>
      </c>
      <c r="P838" s="32">
        <f>IF(MAIN_TABLE[[#This Row],[Supplier State]]&lt;&gt;MAIN_TABLE[[#This Row],[Destination State Name]],0,(MAIN_TABLE[[#This Row],[Taxable Value]]*MAIN_TABLE[[#This Row],[GST Rate]])/2)</f>
        <v>0</v>
      </c>
      <c r="Q838" s="32">
        <f>IF(MAIN_TABLE[[#This Row],[Supplier State]]&lt;&gt;MAIN_TABLE[[#This Row],[Destination State Name]],0,(MAIN_TABLE[[#This Row],[Taxable Value]]*MAIN_TABLE[[#This Row],[GST Rate]])/2)</f>
        <v>0</v>
      </c>
      <c r="R838" s="33">
        <f>SUM(MAIN_TABLE[[#This Row],[IGST]:[SGST]])</f>
        <v>18490.194</v>
      </c>
      <c r="S83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38" s="32" t="str">
        <f>IFERROR(VLOOKUP(MAIN_TABLE[[#This Row],[GST Number]],Backend!L:M,2,),"")</f>
        <v>EVERSHINE PAINTS AND CHEMICAL INDS</v>
      </c>
    </row>
    <row r="839" spans="1:20" x14ac:dyDescent="0.3">
      <c r="A839" s="18" t="s">
        <v>8</v>
      </c>
      <c r="B839" s="1" t="s">
        <v>48</v>
      </c>
      <c r="C839" s="2">
        <v>1210</v>
      </c>
      <c r="D839" s="3">
        <v>43956</v>
      </c>
      <c r="E839" s="4" t="s">
        <v>10</v>
      </c>
      <c r="F839" s="1">
        <v>2276</v>
      </c>
      <c r="G839" s="5">
        <v>113.80000000000001</v>
      </c>
      <c r="H839" s="29">
        <f>VLOOKUP(MAIN_TABLE[[#This Row],[Product Code]],Prod_Master[[#All],[Product Code]:[PRICE]],4,)</f>
        <v>0.12</v>
      </c>
      <c r="I839" s="30">
        <f>VLOOKUP(MAIN_TABLE[[#This Row],[Product Code]],Prod_Master[[#All],[Product Code]:[PRICE]],5,)</f>
        <v>120</v>
      </c>
      <c r="J839" s="30">
        <f t="shared" si="14"/>
        <v>273120</v>
      </c>
      <c r="K839" s="30">
        <f>MAIN_TABLE[[#This Row],[Sales (Before Tax)]]-MAIN_TABLE[[#This Row],[Discount]]</f>
        <v>273006.2</v>
      </c>
      <c r="L839" s="31">
        <f>VLOOKUP(MAIN_TABLE[[#This Row],[Product Code]],Prod_Master[[#All],[Product Code]:[PRICE]],3,)</f>
        <v>5524</v>
      </c>
      <c r="M839" s="32" t="str">
        <f>VLOOKUP(MAIN_TABLE[[#This Row],[Product Code]],Prod_Master[[#All],[Product Code]:[PRICE]],2,)</f>
        <v>Juice</v>
      </c>
      <c r="N839" s="32" t="str">
        <f>IF(ISBLANK(MAIN_TABLE[[#This Row],[GST Number]]),"No GST Number Available",VLOOKUP(LEFT(MAIN_TABLE[[#This Row],[GST Number]],2)*1,Table1[],2,))</f>
        <v>MANIPUR</v>
      </c>
      <c r="O839" s="32">
        <f>IF(MAIN_TABLE[[#This Row],[Supplier State]]=MAIN_TABLE[[#This Row],[Destination State Name]],0,MAIN_TABLE[[#This Row],[Taxable Value]]*MAIN_TABLE[[#This Row],[GST Rate]])</f>
        <v>32760.743999999999</v>
      </c>
      <c r="P839" s="32">
        <f>IF(MAIN_TABLE[[#This Row],[Supplier State]]&lt;&gt;MAIN_TABLE[[#This Row],[Destination State Name]],0,(MAIN_TABLE[[#This Row],[Taxable Value]]*MAIN_TABLE[[#This Row],[GST Rate]])/2)</f>
        <v>0</v>
      </c>
      <c r="Q839" s="32">
        <f>IF(MAIN_TABLE[[#This Row],[Supplier State]]&lt;&gt;MAIN_TABLE[[#This Row],[Destination State Name]],0,(MAIN_TABLE[[#This Row],[Taxable Value]]*MAIN_TABLE[[#This Row],[GST Rate]])/2)</f>
        <v>0</v>
      </c>
      <c r="R839" s="33">
        <f>SUM(MAIN_TABLE[[#This Row],[IGST]:[SGST]])</f>
        <v>32760.743999999999</v>
      </c>
      <c r="S83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39" s="32" t="str">
        <f>IFERROR(VLOOKUP(MAIN_TABLE[[#This Row],[GST Number]],Backend!L:M,2,),"")</f>
        <v>PANKAJ ELECTRICALS</v>
      </c>
    </row>
    <row r="840" spans="1:20" x14ac:dyDescent="0.3">
      <c r="A840" s="18" t="s">
        <v>8</v>
      </c>
      <c r="B840" s="1" t="s">
        <v>49</v>
      </c>
      <c r="C840" s="2">
        <v>1008</v>
      </c>
      <c r="D840" s="3">
        <v>44114</v>
      </c>
      <c r="E840" s="4" t="s">
        <v>10</v>
      </c>
      <c r="F840" s="1">
        <v>2966</v>
      </c>
      <c r="G840" s="5">
        <v>148.30000000000001</v>
      </c>
      <c r="H840" s="29">
        <f>VLOOKUP(MAIN_TABLE[[#This Row],[Product Code]],Prod_Master[[#All],[Product Code]:[PRICE]],4,)</f>
        <v>0.12</v>
      </c>
      <c r="I840" s="30">
        <f>VLOOKUP(MAIN_TABLE[[#This Row],[Product Code]],Prod_Master[[#All],[Product Code]:[PRICE]],5,)</f>
        <v>90</v>
      </c>
      <c r="J840" s="30">
        <f t="shared" si="14"/>
        <v>266940</v>
      </c>
      <c r="K840" s="30">
        <f>MAIN_TABLE[[#This Row],[Sales (Before Tax)]]-MAIN_TABLE[[#This Row],[Discount]]</f>
        <v>266791.7</v>
      </c>
      <c r="L840" s="31">
        <f>VLOOKUP(MAIN_TABLE[[#This Row],[Product Code]],Prod_Master[[#All],[Product Code]:[PRICE]],3,)</f>
        <v>4975</v>
      </c>
      <c r="M840" s="32" t="str">
        <f>VLOOKUP(MAIN_TABLE[[#This Row],[Product Code]],Prod_Master[[#All],[Product Code]:[PRICE]],2,)</f>
        <v>Soap</v>
      </c>
      <c r="N840" s="32" t="str">
        <f>IF(ISBLANK(MAIN_TABLE[[#This Row],[GST Number]]),"No GST Number Available",VLOOKUP(LEFT(MAIN_TABLE[[#This Row],[GST Number]],2)*1,Table1[],2,))</f>
        <v>ARUNACHAL PRADESH</v>
      </c>
      <c r="O840" s="32">
        <f>IF(MAIN_TABLE[[#This Row],[Supplier State]]=MAIN_TABLE[[#This Row],[Destination State Name]],0,MAIN_TABLE[[#This Row],[Taxable Value]]*MAIN_TABLE[[#This Row],[GST Rate]])</f>
        <v>32015.004000000001</v>
      </c>
      <c r="P840" s="32">
        <f>IF(MAIN_TABLE[[#This Row],[Supplier State]]&lt;&gt;MAIN_TABLE[[#This Row],[Destination State Name]],0,(MAIN_TABLE[[#This Row],[Taxable Value]]*MAIN_TABLE[[#This Row],[GST Rate]])/2)</f>
        <v>0</v>
      </c>
      <c r="Q840" s="32">
        <f>IF(MAIN_TABLE[[#This Row],[Supplier State]]&lt;&gt;MAIN_TABLE[[#This Row],[Destination State Name]],0,(MAIN_TABLE[[#This Row],[Taxable Value]]*MAIN_TABLE[[#This Row],[GST Rate]])/2)</f>
        <v>0</v>
      </c>
      <c r="R840" s="33">
        <f>SUM(MAIN_TABLE[[#This Row],[IGST]:[SGST]])</f>
        <v>32015.004000000001</v>
      </c>
      <c r="S84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40" s="32" t="str">
        <f>IFERROR(VLOOKUP(MAIN_TABLE[[#This Row],[GST Number]],Backend!L:M,2,),"")</f>
        <v>Konde Products and Services Private Limited</v>
      </c>
    </row>
    <row r="841" spans="1:20" x14ac:dyDescent="0.3">
      <c r="A841" s="18" t="s">
        <v>8</v>
      </c>
      <c r="B841" s="1" t="s">
        <v>50</v>
      </c>
      <c r="C841" s="2">
        <v>1001</v>
      </c>
      <c r="D841" s="3">
        <v>44146</v>
      </c>
      <c r="E841" s="4" t="s">
        <v>10</v>
      </c>
      <c r="F841" s="1">
        <v>1236</v>
      </c>
      <c r="G841" s="5">
        <v>61.800000000000004</v>
      </c>
      <c r="H841" s="29">
        <f>VLOOKUP(MAIN_TABLE[[#This Row],[Product Code]],Prod_Master[[#All],[Product Code]:[PRICE]],4,)</f>
        <v>0.12</v>
      </c>
      <c r="I841" s="30">
        <f>VLOOKUP(MAIN_TABLE[[#This Row],[Product Code]],Prod_Master[[#All],[Product Code]:[PRICE]],5,)</f>
        <v>45</v>
      </c>
      <c r="J841" s="30">
        <f t="shared" si="14"/>
        <v>55620</v>
      </c>
      <c r="K841" s="30">
        <f>MAIN_TABLE[[#This Row],[Sales (Before Tax)]]-MAIN_TABLE[[#This Row],[Discount]]</f>
        <v>55558.2</v>
      </c>
      <c r="L841" s="31">
        <f>VLOOKUP(MAIN_TABLE[[#This Row],[Product Code]],Prod_Master[[#All],[Product Code]:[PRICE]],3,)</f>
        <v>5542</v>
      </c>
      <c r="M841" s="32" t="str">
        <f>VLOOKUP(MAIN_TABLE[[#This Row],[Product Code]],Prod_Master[[#All],[Product Code]:[PRICE]],2,)</f>
        <v>Oil</v>
      </c>
      <c r="N841" s="32" t="str">
        <f>IF(ISBLANK(MAIN_TABLE[[#This Row],[GST Number]]),"No GST Number Available",VLOOKUP(LEFT(MAIN_TABLE[[#This Row],[GST Number]],2)*1,Table1[],2,))</f>
        <v>NAGALAND</v>
      </c>
      <c r="O841" s="32">
        <f>IF(MAIN_TABLE[[#This Row],[Supplier State]]=MAIN_TABLE[[#This Row],[Destination State Name]],0,MAIN_TABLE[[#This Row],[Taxable Value]]*MAIN_TABLE[[#This Row],[GST Rate]])</f>
        <v>6666.9839999999995</v>
      </c>
      <c r="P841" s="32">
        <f>IF(MAIN_TABLE[[#This Row],[Supplier State]]&lt;&gt;MAIN_TABLE[[#This Row],[Destination State Name]],0,(MAIN_TABLE[[#This Row],[Taxable Value]]*MAIN_TABLE[[#This Row],[GST Rate]])/2)</f>
        <v>0</v>
      </c>
      <c r="Q841" s="32">
        <f>IF(MAIN_TABLE[[#This Row],[Supplier State]]&lt;&gt;MAIN_TABLE[[#This Row],[Destination State Name]],0,(MAIN_TABLE[[#This Row],[Taxable Value]]*MAIN_TABLE[[#This Row],[GST Rate]])/2)</f>
        <v>0</v>
      </c>
      <c r="R841" s="33">
        <f>SUM(MAIN_TABLE[[#This Row],[IGST]:[SGST]])</f>
        <v>6666.9839999999995</v>
      </c>
      <c r="S84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41" s="32" t="str">
        <f>IFERROR(VLOOKUP(MAIN_TABLE[[#This Row],[GST Number]],Backend!L:M,2,),"")</f>
        <v>SHREYASH RETAIL PRIVATE LIMITED</v>
      </c>
    </row>
    <row r="842" spans="1:20" x14ac:dyDescent="0.3">
      <c r="A842" s="18" t="s">
        <v>8</v>
      </c>
      <c r="B842" s="1" t="s">
        <v>51</v>
      </c>
      <c r="C842" s="2">
        <v>1210</v>
      </c>
      <c r="D842" s="3">
        <v>44146</v>
      </c>
      <c r="E842" s="4" t="s">
        <v>10</v>
      </c>
      <c r="F842" s="1">
        <v>941</v>
      </c>
      <c r="G842" s="5">
        <v>47.050000000000004</v>
      </c>
      <c r="H842" s="29">
        <f>VLOOKUP(MAIN_TABLE[[#This Row],[Product Code]],Prod_Master[[#All],[Product Code]:[PRICE]],4,)</f>
        <v>0.12</v>
      </c>
      <c r="I842" s="30">
        <f>VLOOKUP(MAIN_TABLE[[#This Row],[Product Code]],Prod_Master[[#All],[Product Code]:[PRICE]],5,)</f>
        <v>120</v>
      </c>
      <c r="J842" s="30">
        <f t="shared" si="14"/>
        <v>112920</v>
      </c>
      <c r="K842" s="30">
        <f>MAIN_TABLE[[#This Row],[Sales (Before Tax)]]-MAIN_TABLE[[#This Row],[Discount]]</f>
        <v>112872.95</v>
      </c>
      <c r="L842" s="31">
        <f>VLOOKUP(MAIN_TABLE[[#This Row],[Product Code]],Prod_Master[[#All],[Product Code]:[PRICE]],3,)</f>
        <v>5524</v>
      </c>
      <c r="M842" s="32" t="str">
        <f>VLOOKUP(MAIN_TABLE[[#This Row],[Product Code]],Prod_Master[[#All],[Product Code]:[PRICE]],2,)</f>
        <v>Juice</v>
      </c>
      <c r="N842" s="32" t="str">
        <f>IF(ISBLANK(MAIN_TABLE[[#This Row],[GST Number]]),"No GST Number Available",VLOOKUP(LEFT(MAIN_TABLE[[#This Row],[GST Number]],2)*1,Table1[],2,))</f>
        <v>NAGALAND</v>
      </c>
      <c r="O842" s="32">
        <f>IF(MAIN_TABLE[[#This Row],[Supplier State]]=MAIN_TABLE[[#This Row],[Destination State Name]],0,MAIN_TABLE[[#This Row],[Taxable Value]]*MAIN_TABLE[[#This Row],[GST Rate]])</f>
        <v>13544.753999999999</v>
      </c>
      <c r="P842" s="32">
        <f>IF(MAIN_TABLE[[#This Row],[Supplier State]]&lt;&gt;MAIN_TABLE[[#This Row],[Destination State Name]],0,(MAIN_TABLE[[#This Row],[Taxable Value]]*MAIN_TABLE[[#This Row],[GST Rate]])/2)</f>
        <v>0</v>
      </c>
      <c r="Q842" s="32">
        <f>IF(MAIN_TABLE[[#This Row],[Supplier State]]&lt;&gt;MAIN_TABLE[[#This Row],[Destination State Name]],0,(MAIN_TABLE[[#This Row],[Taxable Value]]*MAIN_TABLE[[#This Row],[GST Rate]])/2)</f>
        <v>0</v>
      </c>
      <c r="R842" s="33">
        <f>SUM(MAIN_TABLE[[#This Row],[IGST]:[SGST]])</f>
        <v>13544.753999999999</v>
      </c>
      <c r="S84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42" s="32" t="str">
        <f>IFERROR(VLOOKUP(MAIN_TABLE[[#This Row],[GST Number]],Backend!L:M,2,),"")</f>
        <v>SAVADIKA RETAIL PRIVATE LIMITED</v>
      </c>
    </row>
    <row r="843" spans="1:20" x14ac:dyDescent="0.3">
      <c r="A843" s="18" t="s">
        <v>8</v>
      </c>
      <c r="B843" s="1" t="s">
        <v>52</v>
      </c>
      <c r="C843" s="2">
        <v>1001</v>
      </c>
      <c r="D843" s="3">
        <v>44177</v>
      </c>
      <c r="E843" s="4" t="s">
        <v>10</v>
      </c>
      <c r="F843" s="1">
        <v>1916</v>
      </c>
      <c r="G843" s="5">
        <v>95.800000000000011</v>
      </c>
      <c r="H843" s="29">
        <f>VLOOKUP(MAIN_TABLE[[#This Row],[Product Code]],Prod_Master[[#All],[Product Code]:[PRICE]],4,)</f>
        <v>0.12</v>
      </c>
      <c r="I843" s="30">
        <f>VLOOKUP(MAIN_TABLE[[#This Row],[Product Code]],Prod_Master[[#All],[Product Code]:[PRICE]],5,)</f>
        <v>45</v>
      </c>
      <c r="J843" s="30">
        <f t="shared" si="14"/>
        <v>86220</v>
      </c>
      <c r="K843" s="30">
        <f>MAIN_TABLE[[#This Row],[Sales (Before Tax)]]-MAIN_TABLE[[#This Row],[Discount]]</f>
        <v>86124.2</v>
      </c>
      <c r="L843" s="31">
        <f>VLOOKUP(MAIN_TABLE[[#This Row],[Product Code]],Prod_Master[[#All],[Product Code]:[PRICE]],3,)</f>
        <v>5542</v>
      </c>
      <c r="M843" s="32" t="str">
        <f>VLOOKUP(MAIN_TABLE[[#This Row],[Product Code]],Prod_Master[[#All],[Product Code]:[PRICE]],2,)</f>
        <v>Oil</v>
      </c>
      <c r="N843" s="32" t="str">
        <f>IF(ISBLANK(MAIN_TABLE[[#This Row],[GST Number]]),"No GST Number Available",VLOOKUP(LEFT(MAIN_TABLE[[#This Row],[GST Number]],2)*1,Table1[],2,))</f>
        <v>MADHYA PRADESH</v>
      </c>
      <c r="O843" s="32">
        <f>IF(MAIN_TABLE[[#This Row],[Supplier State]]=MAIN_TABLE[[#This Row],[Destination State Name]],0,MAIN_TABLE[[#This Row],[Taxable Value]]*MAIN_TABLE[[#This Row],[GST Rate]])</f>
        <v>10334.903999999999</v>
      </c>
      <c r="P843" s="32">
        <f>IF(MAIN_TABLE[[#This Row],[Supplier State]]&lt;&gt;MAIN_TABLE[[#This Row],[Destination State Name]],0,(MAIN_TABLE[[#This Row],[Taxable Value]]*MAIN_TABLE[[#This Row],[GST Rate]])/2)</f>
        <v>0</v>
      </c>
      <c r="Q843" s="32">
        <f>IF(MAIN_TABLE[[#This Row],[Supplier State]]&lt;&gt;MAIN_TABLE[[#This Row],[Destination State Name]],0,(MAIN_TABLE[[#This Row],[Taxable Value]]*MAIN_TABLE[[#This Row],[GST Rate]])/2)</f>
        <v>0</v>
      </c>
      <c r="R843" s="33">
        <f>SUM(MAIN_TABLE[[#This Row],[IGST]:[SGST]])</f>
        <v>10334.903999999999</v>
      </c>
      <c r="S84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43" s="32" t="str">
        <f>IFERROR(VLOOKUP(MAIN_TABLE[[#This Row],[GST Number]],Backend!L:M,2,),"")</f>
        <v>SAVEX TECHNOLOGIES PRIVATE LIMITED</v>
      </c>
    </row>
    <row r="844" spans="1:20" x14ac:dyDescent="0.3">
      <c r="A844" s="18" t="s">
        <v>8</v>
      </c>
      <c r="B844" s="1" t="s">
        <v>53</v>
      </c>
      <c r="C844" s="2">
        <v>1008</v>
      </c>
      <c r="D844" s="3">
        <v>43925</v>
      </c>
      <c r="E844" s="4" t="s">
        <v>10</v>
      </c>
      <c r="F844" s="1">
        <v>4243.5</v>
      </c>
      <c r="G844" s="5">
        <v>212.17500000000001</v>
      </c>
      <c r="H844" s="29">
        <f>VLOOKUP(MAIN_TABLE[[#This Row],[Product Code]],Prod_Master[[#All],[Product Code]:[PRICE]],4,)</f>
        <v>0.12</v>
      </c>
      <c r="I844" s="30">
        <f>VLOOKUP(MAIN_TABLE[[#This Row],[Product Code]],Prod_Master[[#All],[Product Code]:[PRICE]],5,)</f>
        <v>90</v>
      </c>
      <c r="J844" s="30">
        <f t="shared" ref="J844:J907" si="15">(F844*I844)</f>
        <v>381915</v>
      </c>
      <c r="K844" s="30">
        <f>MAIN_TABLE[[#This Row],[Sales (Before Tax)]]-MAIN_TABLE[[#This Row],[Discount]]</f>
        <v>381702.82500000001</v>
      </c>
      <c r="L844" s="31">
        <f>VLOOKUP(MAIN_TABLE[[#This Row],[Product Code]],Prod_Master[[#All],[Product Code]:[PRICE]],3,)</f>
        <v>4975</v>
      </c>
      <c r="M844" s="32" t="str">
        <f>VLOOKUP(MAIN_TABLE[[#This Row],[Product Code]],Prod_Master[[#All],[Product Code]:[PRICE]],2,)</f>
        <v>Soap</v>
      </c>
      <c r="N844" s="32" t="str">
        <f>IF(ISBLANK(MAIN_TABLE[[#This Row],[GST Number]]),"No GST Number Available",VLOOKUP(LEFT(MAIN_TABLE[[#This Row],[GST Number]],2)*1,Table1[],2,))</f>
        <v>DADRA AND NAGAR HAVELI AND DAMAN AND DIU (NEWLY MERGED UT)</v>
      </c>
      <c r="O844" s="32">
        <f>IF(MAIN_TABLE[[#This Row],[Supplier State]]=MAIN_TABLE[[#This Row],[Destination State Name]],0,MAIN_TABLE[[#This Row],[Taxable Value]]*MAIN_TABLE[[#This Row],[GST Rate]])</f>
        <v>45804.339</v>
      </c>
      <c r="P844" s="32">
        <f>IF(MAIN_TABLE[[#This Row],[Supplier State]]&lt;&gt;MAIN_TABLE[[#This Row],[Destination State Name]],0,(MAIN_TABLE[[#This Row],[Taxable Value]]*MAIN_TABLE[[#This Row],[GST Rate]])/2)</f>
        <v>0</v>
      </c>
      <c r="Q844" s="32">
        <f>IF(MAIN_TABLE[[#This Row],[Supplier State]]&lt;&gt;MAIN_TABLE[[#This Row],[Destination State Name]],0,(MAIN_TABLE[[#This Row],[Taxable Value]]*MAIN_TABLE[[#This Row],[GST Rate]])/2)</f>
        <v>0</v>
      </c>
      <c r="R844" s="33">
        <f>SUM(MAIN_TABLE[[#This Row],[IGST]:[SGST]])</f>
        <v>45804.339</v>
      </c>
      <c r="S84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44" s="32" t="str">
        <f>IFERROR(VLOOKUP(MAIN_TABLE[[#This Row],[GST Number]],Backend!L:M,2,),"")</f>
        <v>M/S KENT R O SYSTEMS LTD</v>
      </c>
    </row>
    <row r="845" spans="1:20" x14ac:dyDescent="0.3">
      <c r="A845" s="18" t="s">
        <v>8</v>
      </c>
      <c r="B845" s="1" t="s">
        <v>54</v>
      </c>
      <c r="C845" s="2">
        <v>1001</v>
      </c>
      <c r="D845" s="3">
        <v>43925</v>
      </c>
      <c r="E845" s="4" t="s">
        <v>10</v>
      </c>
      <c r="F845" s="1">
        <v>2580</v>
      </c>
      <c r="G845" s="5">
        <v>129</v>
      </c>
      <c r="H845" s="29">
        <f>VLOOKUP(MAIN_TABLE[[#This Row],[Product Code]],Prod_Master[[#All],[Product Code]:[PRICE]],4,)</f>
        <v>0.12</v>
      </c>
      <c r="I845" s="30">
        <f>VLOOKUP(MAIN_TABLE[[#This Row],[Product Code]],Prod_Master[[#All],[Product Code]:[PRICE]],5,)</f>
        <v>45</v>
      </c>
      <c r="J845" s="30">
        <f t="shared" si="15"/>
        <v>116100</v>
      </c>
      <c r="K845" s="30">
        <f>MAIN_TABLE[[#This Row],[Sales (Before Tax)]]-MAIN_TABLE[[#This Row],[Discount]]</f>
        <v>115971</v>
      </c>
      <c r="L845" s="31">
        <f>VLOOKUP(MAIN_TABLE[[#This Row],[Product Code]],Prod_Master[[#All],[Product Code]:[PRICE]],3,)</f>
        <v>5542</v>
      </c>
      <c r="M845" s="32" t="str">
        <f>VLOOKUP(MAIN_TABLE[[#This Row],[Product Code]],Prod_Master[[#All],[Product Code]:[PRICE]],2,)</f>
        <v>Oil</v>
      </c>
      <c r="N845" s="32" t="str">
        <f>IF(ISBLANK(MAIN_TABLE[[#This Row],[GST Number]]),"No GST Number Available",VLOOKUP(LEFT(MAIN_TABLE[[#This Row],[GST Number]],2)*1,Table1[],2,))</f>
        <v>SIKKIM</v>
      </c>
      <c r="O845" s="32">
        <f>IF(MAIN_TABLE[[#This Row],[Supplier State]]=MAIN_TABLE[[#This Row],[Destination State Name]],0,MAIN_TABLE[[#This Row],[Taxable Value]]*MAIN_TABLE[[#This Row],[GST Rate]])</f>
        <v>13916.519999999999</v>
      </c>
      <c r="P845" s="32">
        <f>IF(MAIN_TABLE[[#This Row],[Supplier State]]&lt;&gt;MAIN_TABLE[[#This Row],[Destination State Name]],0,(MAIN_TABLE[[#This Row],[Taxable Value]]*MAIN_TABLE[[#This Row],[GST Rate]])/2)</f>
        <v>0</v>
      </c>
      <c r="Q845" s="32">
        <f>IF(MAIN_TABLE[[#This Row],[Supplier State]]&lt;&gt;MAIN_TABLE[[#This Row],[Destination State Name]],0,(MAIN_TABLE[[#This Row],[Taxable Value]]*MAIN_TABLE[[#This Row],[GST Rate]])/2)</f>
        <v>0</v>
      </c>
      <c r="R845" s="33">
        <f>SUM(MAIN_TABLE[[#This Row],[IGST]:[SGST]])</f>
        <v>13916.519999999999</v>
      </c>
      <c r="S84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45" s="32" t="str">
        <f>IFERROR(VLOOKUP(MAIN_TABLE[[#This Row],[GST Number]],Backend!L:M,2,),"")</f>
        <v>NARESH RUBBER UDYOG,</v>
      </c>
    </row>
    <row r="846" spans="1:20" x14ac:dyDescent="0.3">
      <c r="A846" s="18" t="s">
        <v>8</v>
      </c>
      <c r="B846" s="1" t="s">
        <v>55</v>
      </c>
      <c r="C846" s="2">
        <v>1008</v>
      </c>
      <c r="D846" s="3">
        <v>43988</v>
      </c>
      <c r="E846" s="4" t="s">
        <v>10</v>
      </c>
      <c r="F846" s="1">
        <v>689</v>
      </c>
      <c r="G846" s="5">
        <v>34.450000000000003</v>
      </c>
      <c r="H846" s="29">
        <f>VLOOKUP(MAIN_TABLE[[#This Row],[Product Code]],Prod_Master[[#All],[Product Code]:[PRICE]],4,)</f>
        <v>0.12</v>
      </c>
      <c r="I846" s="30">
        <f>VLOOKUP(MAIN_TABLE[[#This Row],[Product Code]],Prod_Master[[#All],[Product Code]:[PRICE]],5,)</f>
        <v>90</v>
      </c>
      <c r="J846" s="30">
        <f t="shared" si="15"/>
        <v>62010</v>
      </c>
      <c r="K846" s="30">
        <f>MAIN_TABLE[[#This Row],[Sales (Before Tax)]]-MAIN_TABLE[[#This Row],[Discount]]</f>
        <v>61975.55</v>
      </c>
      <c r="L846" s="31">
        <f>VLOOKUP(MAIN_TABLE[[#This Row],[Product Code]],Prod_Master[[#All],[Product Code]:[PRICE]],3,)</f>
        <v>4975</v>
      </c>
      <c r="M846" s="32" t="str">
        <f>VLOOKUP(MAIN_TABLE[[#This Row],[Product Code]],Prod_Master[[#All],[Product Code]:[PRICE]],2,)</f>
        <v>Soap</v>
      </c>
      <c r="N846" s="32" t="str">
        <f>IF(ISBLANK(MAIN_TABLE[[#This Row],[GST Number]]),"No GST Number Available",VLOOKUP(LEFT(MAIN_TABLE[[#This Row],[GST Number]],2)*1,Table1[],2,))</f>
        <v>GUJARAT</v>
      </c>
      <c r="O846" s="32">
        <f>IF(MAIN_TABLE[[#This Row],[Supplier State]]=MAIN_TABLE[[#This Row],[Destination State Name]],0,MAIN_TABLE[[#This Row],[Taxable Value]]*MAIN_TABLE[[#This Row],[GST Rate]])</f>
        <v>7437.0659999999998</v>
      </c>
      <c r="P846" s="32">
        <f>IF(MAIN_TABLE[[#This Row],[Supplier State]]&lt;&gt;MAIN_TABLE[[#This Row],[Destination State Name]],0,(MAIN_TABLE[[#This Row],[Taxable Value]]*MAIN_TABLE[[#This Row],[GST Rate]])/2)</f>
        <v>0</v>
      </c>
      <c r="Q846" s="32">
        <f>IF(MAIN_TABLE[[#This Row],[Supplier State]]&lt;&gt;MAIN_TABLE[[#This Row],[Destination State Name]],0,(MAIN_TABLE[[#This Row],[Taxable Value]]*MAIN_TABLE[[#This Row],[GST Rate]])/2)</f>
        <v>0</v>
      </c>
      <c r="R846" s="33">
        <f>SUM(MAIN_TABLE[[#This Row],[IGST]:[SGST]])</f>
        <v>7437.0659999999998</v>
      </c>
      <c r="S84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46" s="32" t="str">
        <f>IFERROR(VLOOKUP(MAIN_TABLE[[#This Row],[GST Number]],Backend!L:M,2,),"")</f>
        <v>PINNACLE solutions</v>
      </c>
    </row>
    <row r="847" spans="1:20" x14ac:dyDescent="0.3">
      <c r="A847" s="18" t="s">
        <v>8</v>
      </c>
      <c r="B847" s="1" t="s">
        <v>56</v>
      </c>
      <c r="C847" s="2">
        <v>1001</v>
      </c>
      <c r="D847" s="3">
        <v>44083</v>
      </c>
      <c r="E847" s="4" t="s">
        <v>10</v>
      </c>
      <c r="F847" s="1">
        <v>1947</v>
      </c>
      <c r="G847" s="5">
        <v>97.350000000000009</v>
      </c>
      <c r="H847" s="29">
        <f>VLOOKUP(MAIN_TABLE[[#This Row],[Product Code]],Prod_Master[[#All],[Product Code]:[PRICE]],4,)</f>
        <v>0.12</v>
      </c>
      <c r="I847" s="30">
        <f>VLOOKUP(MAIN_TABLE[[#This Row],[Product Code]],Prod_Master[[#All],[Product Code]:[PRICE]],5,)</f>
        <v>45</v>
      </c>
      <c r="J847" s="30">
        <f t="shared" si="15"/>
        <v>87615</v>
      </c>
      <c r="K847" s="30">
        <f>MAIN_TABLE[[#This Row],[Sales (Before Tax)]]-MAIN_TABLE[[#This Row],[Discount]]</f>
        <v>87517.65</v>
      </c>
      <c r="L847" s="31">
        <f>VLOOKUP(MAIN_TABLE[[#This Row],[Product Code]],Prod_Master[[#All],[Product Code]:[PRICE]],3,)</f>
        <v>5542</v>
      </c>
      <c r="M847" s="32" t="str">
        <f>VLOOKUP(MAIN_TABLE[[#This Row],[Product Code]],Prod_Master[[#All],[Product Code]:[PRICE]],2,)</f>
        <v>Oil</v>
      </c>
      <c r="N847" s="32" t="str">
        <f>IF(ISBLANK(MAIN_TABLE[[#This Row],[GST Number]]),"No GST Number Available",VLOOKUP(LEFT(MAIN_TABLE[[#This Row],[GST Number]],2)*1,Table1[],2,))</f>
        <v>DADRA AND NAGAR HAVELI AND DAMAN AND DIU (NEWLY MERGED UT)</v>
      </c>
      <c r="O847" s="32">
        <f>IF(MAIN_TABLE[[#This Row],[Supplier State]]=MAIN_TABLE[[#This Row],[Destination State Name]],0,MAIN_TABLE[[#This Row],[Taxable Value]]*MAIN_TABLE[[#This Row],[GST Rate]])</f>
        <v>10502.117999999999</v>
      </c>
      <c r="P847" s="32">
        <f>IF(MAIN_TABLE[[#This Row],[Supplier State]]&lt;&gt;MAIN_TABLE[[#This Row],[Destination State Name]],0,(MAIN_TABLE[[#This Row],[Taxable Value]]*MAIN_TABLE[[#This Row],[GST Rate]])/2)</f>
        <v>0</v>
      </c>
      <c r="Q847" s="32">
        <f>IF(MAIN_TABLE[[#This Row],[Supplier State]]&lt;&gt;MAIN_TABLE[[#This Row],[Destination State Name]],0,(MAIN_TABLE[[#This Row],[Taxable Value]]*MAIN_TABLE[[#This Row],[GST Rate]])/2)</f>
        <v>0</v>
      </c>
      <c r="R847" s="33">
        <f>SUM(MAIN_TABLE[[#This Row],[IGST]:[SGST]])</f>
        <v>10502.117999999999</v>
      </c>
      <c r="S84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47" s="32" t="str">
        <f>IFERROR(VLOOKUP(MAIN_TABLE[[#This Row],[GST Number]],Backend!L:M,2,),"")</f>
        <v>DARSHITA AASHIYANA PRIVATE LIMITED</v>
      </c>
    </row>
    <row r="848" spans="1:20" x14ac:dyDescent="0.3">
      <c r="A848" s="18" t="s">
        <v>8</v>
      </c>
      <c r="B848" s="1"/>
      <c r="C848" s="2">
        <v>1008</v>
      </c>
      <c r="D848" s="3">
        <v>44177</v>
      </c>
      <c r="E848" s="4" t="s">
        <v>10</v>
      </c>
      <c r="F848" s="1">
        <v>908</v>
      </c>
      <c r="G848" s="5">
        <v>45.400000000000006</v>
      </c>
      <c r="H848" s="29">
        <f>VLOOKUP(MAIN_TABLE[[#This Row],[Product Code]],Prod_Master[[#All],[Product Code]:[PRICE]],4,)</f>
        <v>0.12</v>
      </c>
      <c r="I848" s="30">
        <f>VLOOKUP(MAIN_TABLE[[#This Row],[Product Code]],Prod_Master[[#All],[Product Code]:[PRICE]],5,)</f>
        <v>90</v>
      </c>
      <c r="J848" s="30">
        <f t="shared" si="15"/>
        <v>81720</v>
      </c>
      <c r="K848" s="30">
        <f>MAIN_TABLE[[#This Row],[Sales (Before Tax)]]-MAIN_TABLE[[#This Row],[Discount]]</f>
        <v>81674.600000000006</v>
      </c>
      <c r="L848" s="31">
        <f>VLOOKUP(MAIN_TABLE[[#This Row],[Product Code]],Prod_Master[[#All],[Product Code]:[PRICE]],3,)</f>
        <v>4975</v>
      </c>
      <c r="M848" s="32" t="str">
        <f>VLOOKUP(MAIN_TABLE[[#This Row],[Product Code]],Prod_Master[[#All],[Product Code]:[PRICE]],2,)</f>
        <v>Soap</v>
      </c>
      <c r="N848" s="32" t="str">
        <f>IF(ISBLANK(MAIN_TABLE[[#This Row],[GST Number]]),"No GST Number Available",VLOOKUP(LEFT(MAIN_TABLE[[#This Row],[GST Number]],2)*1,Table1[],2,))</f>
        <v>No GST Number Available</v>
      </c>
      <c r="O848" s="32">
        <f>IF(MAIN_TABLE[[#This Row],[Supplier State]]=MAIN_TABLE[[#This Row],[Destination State Name]],0,MAIN_TABLE[[#This Row],[Taxable Value]]*MAIN_TABLE[[#This Row],[GST Rate]])</f>
        <v>9800.9520000000011</v>
      </c>
      <c r="P848" s="32">
        <f>IF(MAIN_TABLE[[#This Row],[Supplier State]]&lt;&gt;MAIN_TABLE[[#This Row],[Destination State Name]],0,(MAIN_TABLE[[#This Row],[Taxable Value]]*MAIN_TABLE[[#This Row],[GST Rate]])/2)</f>
        <v>0</v>
      </c>
      <c r="Q848" s="32">
        <f>IF(MAIN_TABLE[[#This Row],[Supplier State]]&lt;&gt;MAIN_TABLE[[#This Row],[Destination State Name]],0,(MAIN_TABLE[[#This Row],[Taxable Value]]*MAIN_TABLE[[#This Row],[GST Rate]])/2)</f>
        <v>0</v>
      </c>
      <c r="R848" s="33">
        <f>SUM(MAIN_TABLE[[#This Row],[IGST]:[SGST]])</f>
        <v>9800.9520000000011</v>
      </c>
      <c r="S848" s="32" t="str">
        <f>IF(MAIN_TABLE[[#This Row],[Doc Type]]="Credit Note","Table 9A",IF(AND(MAIN_TABLE[[#This Row],[Doc Type]]="Invoice",MAIN_TABLE[[#This Row],[GST Number]]&lt;&gt;""),"Table 4A -B2B","Table 5A-B2C"))</f>
        <v>Table 5A-B2C</v>
      </c>
      <c r="T848" s="32" t="str">
        <f>IFERROR(VLOOKUP(MAIN_TABLE[[#This Row],[GST Number]],Backend!L:M,2,),"")</f>
        <v/>
      </c>
    </row>
    <row r="849" spans="1:20" x14ac:dyDescent="0.3">
      <c r="A849" s="18" t="s">
        <v>8</v>
      </c>
      <c r="B849" s="1" t="s">
        <v>57</v>
      </c>
      <c r="C849" s="2">
        <v>1310</v>
      </c>
      <c r="D849" s="3">
        <v>43863</v>
      </c>
      <c r="E849" s="4" t="s">
        <v>10</v>
      </c>
      <c r="F849" s="1">
        <v>1958</v>
      </c>
      <c r="G849" s="5">
        <v>97.9</v>
      </c>
      <c r="H849" s="29">
        <f>VLOOKUP(MAIN_TABLE[[#This Row],[Product Code]],Prod_Master[[#All],[Product Code]:[PRICE]],4,)</f>
        <v>0.12</v>
      </c>
      <c r="I849" s="30">
        <f>VLOOKUP(MAIN_TABLE[[#This Row],[Product Code]],Prod_Master[[#All],[Product Code]:[PRICE]],5,)</f>
        <v>140</v>
      </c>
      <c r="J849" s="30">
        <f t="shared" si="15"/>
        <v>274120</v>
      </c>
      <c r="K849" s="30">
        <f>MAIN_TABLE[[#This Row],[Sales (Before Tax)]]-MAIN_TABLE[[#This Row],[Discount]]</f>
        <v>274022.09999999998</v>
      </c>
      <c r="L849" s="31">
        <f>VLOOKUP(MAIN_TABLE[[#This Row],[Product Code]],Prod_Master[[#All],[Product Code]:[PRICE]],3,)</f>
        <v>5632</v>
      </c>
      <c r="M849" s="32" t="str">
        <f>VLOOKUP(MAIN_TABLE[[#This Row],[Product Code]],Prod_Master[[#All],[Product Code]:[PRICE]],2,)</f>
        <v>Shampoo</v>
      </c>
      <c r="N849" s="32" t="str">
        <f>IF(ISBLANK(MAIN_TABLE[[#This Row],[GST Number]]),"No GST Number Available",VLOOKUP(LEFT(MAIN_TABLE[[#This Row],[GST Number]],2)*1,Table1[],2,))</f>
        <v>ODISHA</v>
      </c>
      <c r="O849" s="32">
        <f>IF(MAIN_TABLE[[#This Row],[Supplier State]]=MAIN_TABLE[[#This Row],[Destination State Name]],0,MAIN_TABLE[[#This Row],[Taxable Value]]*MAIN_TABLE[[#This Row],[GST Rate]])</f>
        <v>32882.651999999995</v>
      </c>
      <c r="P849" s="32">
        <f>IF(MAIN_TABLE[[#This Row],[Supplier State]]&lt;&gt;MAIN_TABLE[[#This Row],[Destination State Name]],0,(MAIN_TABLE[[#This Row],[Taxable Value]]*MAIN_TABLE[[#This Row],[GST Rate]])/2)</f>
        <v>0</v>
      </c>
      <c r="Q849" s="32">
        <f>IF(MAIN_TABLE[[#This Row],[Supplier State]]&lt;&gt;MAIN_TABLE[[#This Row],[Destination State Name]],0,(MAIN_TABLE[[#This Row],[Taxable Value]]*MAIN_TABLE[[#This Row],[GST Rate]])/2)</f>
        <v>0</v>
      </c>
      <c r="R849" s="33">
        <f>SUM(MAIN_TABLE[[#This Row],[IGST]:[SGST]])</f>
        <v>32882.651999999995</v>
      </c>
      <c r="S84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49" s="32" t="str">
        <f>IFERROR(VLOOKUP(MAIN_TABLE[[#This Row],[GST Number]],Backend!L:M,2,),"")</f>
        <v>Mittal Agencies</v>
      </c>
    </row>
    <row r="850" spans="1:20" x14ac:dyDescent="0.3">
      <c r="A850" s="18" t="s">
        <v>8</v>
      </c>
      <c r="B850" s="1" t="s">
        <v>58</v>
      </c>
      <c r="C850" s="2">
        <v>1310</v>
      </c>
      <c r="D850" s="3">
        <v>43988</v>
      </c>
      <c r="E850" s="4" t="s">
        <v>10</v>
      </c>
      <c r="F850" s="1">
        <v>1901</v>
      </c>
      <c r="G850" s="5">
        <v>95.050000000000011</v>
      </c>
      <c r="H850" s="29">
        <f>VLOOKUP(MAIN_TABLE[[#This Row],[Product Code]],Prod_Master[[#All],[Product Code]:[PRICE]],4,)</f>
        <v>0.12</v>
      </c>
      <c r="I850" s="30">
        <f>VLOOKUP(MAIN_TABLE[[#This Row],[Product Code]],Prod_Master[[#All],[Product Code]:[PRICE]],5,)</f>
        <v>140</v>
      </c>
      <c r="J850" s="30">
        <f t="shared" si="15"/>
        <v>266140</v>
      </c>
      <c r="K850" s="30">
        <f>MAIN_TABLE[[#This Row],[Sales (Before Tax)]]-MAIN_TABLE[[#This Row],[Discount]]</f>
        <v>266044.95</v>
      </c>
      <c r="L850" s="31">
        <f>VLOOKUP(MAIN_TABLE[[#This Row],[Product Code]],Prod_Master[[#All],[Product Code]:[PRICE]],3,)</f>
        <v>5632</v>
      </c>
      <c r="M850" s="32" t="str">
        <f>VLOOKUP(MAIN_TABLE[[#This Row],[Product Code]],Prod_Master[[#All],[Product Code]:[PRICE]],2,)</f>
        <v>Shampoo</v>
      </c>
      <c r="N850" s="32" t="str">
        <f>IF(ISBLANK(MAIN_TABLE[[#This Row],[GST Number]]),"No GST Number Available",VLOOKUP(LEFT(MAIN_TABLE[[#This Row],[GST Number]],2)*1,Table1[],2,))</f>
        <v>ANDHRA PRADESH(BEFORE DIVISION)</v>
      </c>
      <c r="O850" s="32">
        <f>IF(MAIN_TABLE[[#This Row],[Supplier State]]=MAIN_TABLE[[#This Row],[Destination State Name]],0,MAIN_TABLE[[#This Row],[Taxable Value]]*MAIN_TABLE[[#This Row],[GST Rate]])</f>
        <v>31925.394</v>
      </c>
      <c r="P850" s="32">
        <f>IF(MAIN_TABLE[[#This Row],[Supplier State]]&lt;&gt;MAIN_TABLE[[#This Row],[Destination State Name]],0,(MAIN_TABLE[[#This Row],[Taxable Value]]*MAIN_TABLE[[#This Row],[GST Rate]])/2)</f>
        <v>0</v>
      </c>
      <c r="Q850" s="32">
        <f>IF(MAIN_TABLE[[#This Row],[Supplier State]]&lt;&gt;MAIN_TABLE[[#This Row],[Destination State Name]],0,(MAIN_TABLE[[#This Row],[Taxable Value]]*MAIN_TABLE[[#This Row],[GST Rate]])/2)</f>
        <v>0</v>
      </c>
      <c r="R850" s="33">
        <f>SUM(MAIN_TABLE[[#This Row],[IGST]:[SGST]])</f>
        <v>31925.394</v>
      </c>
      <c r="S85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50" s="32" t="str">
        <f>IFERROR(VLOOKUP(MAIN_TABLE[[#This Row],[GST Number]],Backend!L:M,2,),"")</f>
        <v>M/S NEW SR ELECTRICAL &amp; ENGINEERS</v>
      </c>
    </row>
    <row r="851" spans="1:20" x14ac:dyDescent="0.3">
      <c r="A851" s="18" t="s">
        <v>8</v>
      </c>
      <c r="B851" s="1" t="s">
        <v>59</v>
      </c>
      <c r="C851" s="2">
        <v>1210</v>
      </c>
      <c r="D851" s="3">
        <v>44083</v>
      </c>
      <c r="E851" s="4" t="s">
        <v>10</v>
      </c>
      <c r="F851" s="1">
        <v>544</v>
      </c>
      <c r="G851" s="5">
        <v>27.200000000000003</v>
      </c>
      <c r="H851" s="29">
        <f>VLOOKUP(MAIN_TABLE[[#This Row],[Product Code]],Prod_Master[[#All],[Product Code]:[PRICE]],4,)</f>
        <v>0.12</v>
      </c>
      <c r="I851" s="30">
        <f>VLOOKUP(MAIN_TABLE[[#This Row],[Product Code]],Prod_Master[[#All],[Product Code]:[PRICE]],5,)</f>
        <v>120</v>
      </c>
      <c r="J851" s="30">
        <f t="shared" si="15"/>
        <v>65280</v>
      </c>
      <c r="K851" s="30">
        <f>MAIN_TABLE[[#This Row],[Sales (Before Tax)]]-MAIN_TABLE[[#This Row],[Discount]]</f>
        <v>65252.800000000003</v>
      </c>
      <c r="L851" s="31">
        <f>VLOOKUP(MAIN_TABLE[[#This Row],[Product Code]],Prod_Master[[#All],[Product Code]:[PRICE]],3,)</f>
        <v>5524</v>
      </c>
      <c r="M851" s="32" t="str">
        <f>VLOOKUP(MAIN_TABLE[[#This Row],[Product Code]],Prod_Master[[#All],[Product Code]:[PRICE]],2,)</f>
        <v>Juice</v>
      </c>
      <c r="N851" s="32" t="str">
        <f>IF(ISBLANK(MAIN_TABLE[[#This Row],[GST Number]]),"No GST Number Available",VLOOKUP(LEFT(MAIN_TABLE[[#This Row],[GST Number]],2)*1,Table1[],2,))</f>
        <v>NAGALAND</v>
      </c>
      <c r="O851" s="32">
        <f>IF(MAIN_TABLE[[#This Row],[Supplier State]]=MAIN_TABLE[[#This Row],[Destination State Name]],0,MAIN_TABLE[[#This Row],[Taxable Value]]*MAIN_TABLE[[#This Row],[GST Rate]])</f>
        <v>7830.3360000000002</v>
      </c>
      <c r="P851" s="32">
        <f>IF(MAIN_TABLE[[#This Row],[Supplier State]]&lt;&gt;MAIN_TABLE[[#This Row],[Destination State Name]],0,(MAIN_TABLE[[#This Row],[Taxable Value]]*MAIN_TABLE[[#This Row],[GST Rate]])/2)</f>
        <v>0</v>
      </c>
      <c r="Q851" s="32">
        <f>IF(MAIN_TABLE[[#This Row],[Supplier State]]&lt;&gt;MAIN_TABLE[[#This Row],[Destination State Name]],0,(MAIN_TABLE[[#This Row],[Taxable Value]]*MAIN_TABLE[[#This Row],[GST Rate]])/2)</f>
        <v>0</v>
      </c>
      <c r="R851" s="33">
        <f>SUM(MAIN_TABLE[[#This Row],[IGST]:[SGST]])</f>
        <v>7830.3360000000002</v>
      </c>
      <c r="S85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51" s="32" t="str">
        <f>IFERROR(VLOOKUP(MAIN_TABLE[[#This Row],[GST Number]],Backend!L:M,2,),"")</f>
        <v>SAVTECH MAINTENANCE</v>
      </c>
    </row>
    <row r="852" spans="1:20" x14ac:dyDescent="0.3">
      <c r="A852" s="18" t="s">
        <v>8</v>
      </c>
      <c r="B852" s="1" t="s">
        <v>60</v>
      </c>
      <c r="C852" s="2">
        <v>1210</v>
      </c>
      <c r="D852" s="3">
        <v>44083</v>
      </c>
      <c r="E852" s="4" t="s">
        <v>10</v>
      </c>
      <c r="F852" s="1">
        <v>1797</v>
      </c>
      <c r="G852" s="5">
        <v>89.850000000000009</v>
      </c>
      <c r="H852" s="29">
        <f>VLOOKUP(MAIN_TABLE[[#This Row],[Product Code]],Prod_Master[[#All],[Product Code]:[PRICE]],4,)</f>
        <v>0.12</v>
      </c>
      <c r="I852" s="30">
        <f>VLOOKUP(MAIN_TABLE[[#This Row],[Product Code]],Prod_Master[[#All],[Product Code]:[PRICE]],5,)</f>
        <v>120</v>
      </c>
      <c r="J852" s="30">
        <f t="shared" si="15"/>
        <v>215640</v>
      </c>
      <c r="K852" s="30">
        <f>MAIN_TABLE[[#This Row],[Sales (Before Tax)]]-MAIN_TABLE[[#This Row],[Discount]]</f>
        <v>215550.15</v>
      </c>
      <c r="L852" s="31">
        <f>VLOOKUP(MAIN_TABLE[[#This Row],[Product Code]],Prod_Master[[#All],[Product Code]:[PRICE]],3,)</f>
        <v>5524</v>
      </c>
      <c r="M852" s="32" t="str">
        <f>VLOOKUP(MAIN_TABLE[[#This Row],[Product Code]],Prod_Master[[#All],[Product Code]:[PRICE]],2,)</f>
        <v>Juice</v>
      </c>
      <c r="N852" s="32" t="str">
        <f>IF(ISBLANK(MAIN_TABLE[[#This Row],[GST Number]]),"No GST Number Available",VLOOKUP(LEFT(MAIN_TABLE[[#This Row],[GST Number]],2)*1,Table1[],2,))</f>
        <v>MIZORAM</v>
      </c>
      <c r="O852" s="32">
        <f>IF(MAIN_TABLE[[#This Row],[Supplier State]]=MAIN_TABLE[[#This Row],[Destination State Name]],0,MAIN_TABLE[[#This Row],[Taxable Value]]*MAIN_TABLE[[#This Row],[GST Rate]])</f>
        <v>25866.018</v>
      </c>
      <c r="P852" s="32">
        <f>IF(MAIN_TABLE[[#This Row],[Supplier State]]&lt;&gt;MAIN_TABLE[[#This Row],[Destination State Name]],0,(MAIN_TABLE[[#This Row],[Taxable Value]]*MAIN_TABLE[[#This Row],[GST Rate]])/2)</f>
        <v>0</v>
      </c>
      <c r="Q852" s="32">
        <f>IF(MAIN_TABLE[[#This Row],[Supplier State]]&lt;&gt;MAIN_TABLE[[#This Row],[Destination State Name]],0,(MAIN_TABLE[[#This Row],[Taxable Value]]*MAIN_TABLE[[#This Row],[GST Rate]])/2)</f>
        <v>0</v>
      </c>
      <c r="R852" s="33">
        <f>SUM(MAIN_TABLE[[#This Row],[IGST]:[SGST]])</f>
        <v>25866.018</v>
      </c>
      <c r="S85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52" s="32" t="str">
        <f>IFERROR(VLOOKUP(MAIN_TABLE[[#This Row],[GST Number]],Backend!L:M,2,),"")</f>
        <v>MOXCEL STORE</v>
      </c>
    </row>
    <row r="853" spans="1:20" x14ac:dyDescent="0.3">
      <c r="A853" s="18" t="s">
        <v>8</v>
      </c>
      <c r="B853" s="1" t="s">
        <v>61</v>
      </c>
      <c r="C853" s="2">
        <v>1310</v>
      </c>
      <c r="D853" s="3">
        <v>44177</v>
      </c>
      <c r="E853" s="4" t="s">
        <v>10</v>
      </c>
      <c r="F853" s="1">
        <v>1287</v>
      </c>
      <c r="G853" s="5">
        <v>64.350000000000009</v>
      </c>
      <c r="H853" s="29">
        <f>VLOOKUP(MAIN_TABLE[[#This Row],[Product Code]],Prod_Master[[#All],[Product Code]:[PRICE]],4,)</f>
        <v>0.12</v>
      </c>
      <c r="I853" s="30">
        <f>VLOOKUP(MAIN_TABLE[[#This Row],[Product Code]],Prod_Master[[#All],[Product Code]:[PRICE]],5,)</f>
        <v>140</v>
      </c>
      <c r="J853" s="30">
        <f t="shared" si="15"/>
        <v>180180</v>
      </c>
      <c r="K853" s="30">
        <f>MAIN_TABLE[[#This Row],[Sales (Before Tax)]]-MAIN_TABLE[[#This Row],[Discount]]</f>
        <v>180115.65</v>
      </c>
      <c r="L853" s="31">
        <f>VLOOKUP(MAIN_TABLE[[#This Row],[Product Code]],Prod_Master[[#All],[Product Code]:[PRICE]],3,)</f>
        <v>5632</v>
      </c>
      <c r="M853" s="32" t="str">
        <f>VLOOKUP(MAIN_TABLE[[#This Row],[Product Code]],Prod_Master[[#All],[Product Code]:[PRICE]],2,)</f>
        <v>Shampoo</v>
      </c>
      <c r="N853" s="32" t="str">
        <f>IF(ISBLANK(MAIN_TABLE[[#This Row],[GST Number]]),"No GST Number Available",VLOOKUP(LEFT(MAIN_TABLE[[#This Row],[GST Number]],2)*1,Table1[],2,))</f>
        <v>DADRA AND NAGAR HAVELI AND DAMAN AND DIU (NEWLY MERGED UT)</v>
      </c>
      <c r="O853" s="32">
        <f>IF(MAIN_TABLE[[#This Row],[Supplier State]]=MAIN_TABLE[[#This Row],[Destination State Name]],0,MAIN_TABLE[[#This Row],[Taxable Value]]*MAIN_TABLE[[#This Row],[GST Rate]])</f>
        <v>21613.877999999997</v>
      </c>
      <c r="P853" s="32">
        <f>IF(MAIN_TABLE[[#This Row],[Supplier State]]&lt;&gt;MAIN_TABLE[[#This Row],[Destination State Name]],0,(MAIN_TABLE[[#This Row],[Taxable Value]]*MAIN_TABLE[[#This Row],[GST Rate]])/2)</f>
        <v>0</v>
      </c>
      <c r="Q853" s="32">
        <f>IF(MAIN_TABLE[[#This Row],[Supplier State]]&lt;&gt;MAIN_TABLE[[#This Row],[Destination State Name]],0,(MAIN_TABLE[[#This Row],[Taxable Value]]*MAIN_TABLE[[#This Row],[GST Rate]])/2)</f>
        <v>0</v>
      </c>
      <c r="R853" s="33">
        <f>SUM(MAIN_TABLE[[#This Row],[IGST]:[SGST]])</f>
        <v>21613.877999999997</v>
      </c>
      <c r="S85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53" s="32" t="str">
        <f>IFERROR(VLOOKUP(MAIN_TABLE[[#This Row],[GST Number]],Backend!L:M,2,),"")</f>
        <v>elektron</v>
      </c>
    </row>
    <row r="854" spans="1:20" x14ac:dyDescent="0.3">
      <c r="A854" s="18" t="s">
        <v>8</v>
      </c>
      <c r="B854" s="1" t="s">
        <v>62</v>
      </c>
      <c r="C854" s="2">
        <v>1001</v>
      </c>
      <c r="D854" s="3">
        <v>44177</v>
      </c>
      <c r="E854" s="4" t="s">
        <v>10</v>
      </c>
      <c r="F854" s="1">
        <v>1706</v>
      </c>
      <c r="G854" s="5">
        <v>85.300000000000011</v>
      </c>
      <c r="H854" s="29">
        <f>VLOOKUP(MAIN_TABLE[[#This Row],[Product Code]],Prod_Master[[#All],[Product Code]:[PRICE]],4,)</f>
        <v>0.12</v>
      </c>
      <c r="I854" s="30">
        <f>VLOOKUP(MAIN_TABLE[[#This Row],[Product Code]],Prod_Master[[#All],[Product Code]:[PRICE]],5,)</f>
        <v>45</v>
      </c>
      <c r="J854" s="30">
        <f t="shared" si="15"/>
        <v>76770</v>
      </c>
      <c r="K854" s="30">
        <f>MAIN_TABLE[[#This Row],[Sales (Before Tax)]]-MAIN_TABLE[[#This Row],[Discount]]</f>
        <v>76684.7</v>
      </c>
      <c r="L854" s="31">
        <f>VLOOKUP(MAIN_TABLE[[#This Row],[Product Code]],Prod_Master[[#All],[Product Code]:[PRICE]],3,)</f>
        <v>5542</v>
      </c>
      <c r="M854" s="32" t="str">
        <f>VLOOKUP(MAIN_TABLE[[#This Row],[Product Code]],Prod_Master[[#All],[Product Code]:[PRICE]],2,)</f>
        <v>Oil</v>
      </c>
      <c r="N854" s="32" t="str">
        <f>IF(ISBLANK(MAIN_TABLE[[#This Row],[GST Number]]),"No GST Number Available",VLOOKUP(LEFT(MAIN_TABLE[[#This Row],[GST Number]],2)*1,Table1[],2,))</f>
        <v>MEGHLAYA</v>
      </c>
      <c r="O854" s="32">
        <f>IF(MAIN_TABLE[[#This Row],[Supplier State]]=MAIN_TABLE[[#This Row],[Destination State Name]],0,MAIN_TABLE[[#This Row],[Taxable Value]]*MAIN_TABLE[[#This Row],[GST Rate]])</f>
        <v>9202.1639999999989</v>
      </c>
      <c r="P854" s="32">
        <f>IF(MAIN_TABLE[[#This Row],[Supplier State]]&lt;&gt;MAIN_TABLE[[#This Row],[Destination State Name]],0,(MAIN_TABLE[[#This Row],[Taxable Value]]*MAIN_TABLE[[#This Row],[GST Rate]])/2)</f>
        <v>0</v>
      </c>
      <c r="Q854" s="32">
        <f>IF(MAIN_TABLE[[#This Row],[Supplier State]]&lt;&gt;MAIN_TABLE[[#This Row],[Destination State Name]],0,(MAIN_TABLE[[#This Row],[Taxable Value]]*MAIN_TABLE[[#This Row],[GST Rate]])/2)</f>
        <v>0</v>
      </c>
      <c r="R854" s="33">
        <f>SUM(MAIN_TABLE[[#This Row],[IGST]:[SGST]])</f>
        <v>9202.1639999999989</v>
      </c>
      <c r="S85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54" s="32" t="str">
        <f>IFERROR(VLOOKUP(MAIN_TABLE[[#This Row],[GST Number]],Backend!L:M,2,),"")</f>
        <v>SAVEX TECHNOLOGIES PRIVATE LIMITED</v>
      </c>
    </row>
    <row r="855" spans="1:20" x14ac:dyDescent="0.3">
      <c r="A855" s="18" t="s">
        <v>8</v>
      </c>
      <c r="B855" s="1" t="s">
        <v>63</v>
      </c>
      <c r="C855" s="2">
        <v>1004</v>
      </c>
      <c r="D855" s="3">
        <v>43831</v>
      </c>
      <c r="E855" s="4" t="s">
        <v>10</v>
      </c>
      <c r="F855" s="1">
        <v>2434.5</v>
      </c>
      <c r="G855" s="5">
        <v>121.72500000000001</v>
      </c>
      <c r="H855" s="29">
        <f>VLOOKUP(MAIN_TABLE[[#This Row],[Product Code]],Prod_Master[[#All],[Product Code]:[PRICE]],4,)</f>
        <v>0.28000000000000003</v>
      </c>
      <c r="I855" s="30">
        <f>VLOOKUP(MAIN_TABLE[[#This Row],[Product Code]],Prod_Master[[#All],[Product Code]:[PRICE]],5,)</f>
        <v>80</v>
      </c>
      <c r="J855" s="30">
        <f t="shared" si="15"/>
        <v>194760</v>
      </c>
      <c r="K855" s="30">
        <f>MAIN_TABLE[[#This Row],[Sales (Before Tax)]]-MAIN_TABLE[[#This Row],[Discount]]</f>
        <v>194638.27499999999</v>
      </c>
      <c r="L855" s="31">
        <f>VLOOKUP(MAIN_TABLE[[#This Row],[Product Code]],Prod_Master[[#All],[Product Code]:[PRICE]],3,)</f>
        <v>8462</v>
      </c>
      <c r="M855" s="32" t="str">
        <f>VLOOKUP(MAIN_TABLE[[#This Row],[Product Code]],Prod_Master[[#All],[Product Code]:[PRICE]],2,)</f>
        <v>Beverage</v>
      </c>
      <c r="N855" s="32" t="str">
        <f>IF(ISBLANK(MAIN_TABLE[[#This Row],[GST Number]]),"No GST Number Available",VLOOKUP(LEFT(MAIN_TABLE[[#This Row],[GST Number]],2)*1,Table1[],2,))</f>
        <v>SIKKIM</v>
      </c>
      <c r="O855" s="32">
        <f>IF(MAIN_TABLE[[#This Row],[Supplier State]]=MAIN_TABLE[[#This Row],[Destination State Name]],0,MAIN_TABLE[[#This Row],[Taxable Value]]*MAIN_TABLE[[#This Row],[GST Rate]])</f>
        <v>54498.717000000004</v>
      </c>
      <c r="P855" s="32">
        <f>IF(MAIN_TABLE[[#This Row],[Supplier State]]&lt;&gt;MAIN_TABLE[[#This Row],[Destination State Name]],0,(MAIN_TABLE[[#This Row],[Taxable Value]]*MAIN_TABLE[[#This Row],[GST Rate]])/2)</f>
        <v>0</v>
      </c>
      <c r="Q855" s="32">
        <f>IF(MAIN_TABLE[[#This Row],[Supplier State]]&lt;&gt;MAIN_TABLE[[#This Row],[Destination State Name]],0,(MAIN_TABLE[[#This Row],[Taxable Value]]*MAIN_TABLE[[#This Row],[GST Rate]])/2)</f>
        <v>0</v>
      </c>
      <c r="R855" s="33">
        <f>SUM(MAIN_TABLE[[#This Row],[IGST]:[SGST]])</f>
        <v>54498.717000000004</v>
      </c>
      <c r="S85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55" s="32" t="str">
        <f>IFERROR(VLOOKUP(MAIN_TABLE[[#This Row],[GST Number]],Backend!L:M,2,),"")</f>
        <v>SURYA SHAKTI VESSELS PVT. LTD</v>
      </c>
    </row>
    <row r="856" spans="1:20" x14ac:dyDescent="0.3">
      <c r="A856" s="18" t="s">
        <v>8</v>
      </c>
      <c r="B856" s="1" t="s">
        <v>64</v>
      </c>
      <c r="C856" s="2">
        <v>1004</v>
      </c>
      <c r="D856" s="3">
        <v>43893</v>
      </c>
      <c r="E856" s="4" t="s">
        <v>10</v>
      </c>
      <c r="F856" s="1">
        <v>1774</v>
      </c>
      <c r="G856" s="5">
        <v>88.7</v>
      </c>
      <c r="H856" s="29">
        <f>VLOOKUP(MAIN_TABLE[[#This Row],[Product Code]],Prod_Master[[#All],[Product Code]:[PRICE]],4,)</f>
        <v>0.28000000000000003</v>
      </c>
      <c r="I856" s="30">
        <f>VLOOKUP(MAIN_TABLE[[#This Row],[Product Code]],Prod_Master[[#All],[Product Code]:[PRICE]],5,)</f>
        <v>80</v>
      </c>
      <c r="J856" s="30">
        <f t="shared" si="15"/>
        <v>141920</v>
      </c>
      <c r="K856" s="30">
        <f>MAIN_TABLE[[#This Row],[Sales (Before Tax)]]-MAIN_TABLE[[#This Row],[Discount]]</f>
        <v>141831.29999999999</v>
      </c>
      <c r="L856" s="31">
        <f>VLOOKUP(MAIN_TABLE[[#This Row],[Product Code]],Prod_Master[[#All],[Product Code]:[PRICE]],3,)</f>
        <v>8462</v>
      </c>
      <c r="M856" s="32" t="str">
        <f>VLOOKUP(MAIN_TABLE[[#This Row],[Product Code]],Prod_Master[[#All],[Product Code]:[PRICE]],2,)</f>
        <v>Beverage</v>
      </c>
      <c r="N856" s="32" t="str">
        <f>IF(ISBLANK(MAIN_TABLE[[#This Row],[GST Number]]),"No GST Number Available",VLOOKUP(LEFT(MAIN_TABLE[[#This Row],[GST Number]],2)*1,Table1[],2,))</f>
        <v>DADRA AND NAGAR HAVELI AND DAMAN AND DIU (NEWLY MERGED UT)</v>
      </c>
      <c r="O856" s="32">
        <f>IF(MAIN_TABLE[[#This Row],[Supplier State]]=MAIN_TABLE[[#This Row],[Destination State Name]],0,MAIN_TABLE[[#This Row],[Taxable Value]]*MAIN_TABLE[[#This Row],[GST Rate]])</f>
        <v>39712.764000000003</v>
      </c>
      <c r="P856" s="32">
        <f>IF(MAIN_TABLE[[#This Row],[Supplier State]]&lt;&gt;MAIN_TABLE[[#This Row],[Destination State Name]],0,(MAIN_TABLE[[#This Row],[Taxable Value]]*MAIN_TABLE[[#This Row],[GST Rate]])/2)</f>
        <v>0</v>
      </c>
      <c r="Q856" s="32">
        <f>IF(MAIN_TABLE[[#This Row],[Supplier State]]&lt;&gt;MAIN_TABLE[[#This Row],[Destination State Name]],0,(MAIN_TABLE[[#This Row],[Taxable Value]]*MAIN_TABLE[[#This Row],[GST Rate]])/2)</f>
        <v>0</v>
      </c>
      <c r="R856" s="33">
        <f>SUM(MAIN_TABLE[[#This Row],[IGST]:[SGST]])</f>
        <v>39712.764000000003</v>
      </c>
      <c r="S85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56" s="32" t="str">
        <f>IFERROR(VLOOKUP(MAIN_TABLE[[#This Row],[GST Number]],Backend!L:M,2,),"")</f>
        <v>M/S ASHOKA FOAM MULTIPLAST PRIVATE LIMITED</v>
      </c>
    </row>
    <row r="857" spans="1:20" x14ac:dyDescent="0.3">
      <c r="A857" s="18" t="s">
        <v>8</v>
      </c>
      <c r="B857" s="1" t="s">
        <v>65</v>
      </c>
      <c r="C857" s="2">
        <v>1001</v>
      </c>
      <c r="D857" s="3">
        <v>43988</v>
      </c>
      <c r="E857" s="4" t="s">
        <v>10</v>
      </c>
      <c r="F857" s="1">
        <v>1901</v>
      </c>
      <c r="G857" s="5">
        <v>95.050000000000011</v>
      </c>
      <c r="H857" s="29">
        <f>VLOOKUP(MAIN_TABLE[[#This Row],[Product Code]],Prod_Master[[#All],[Product Code]:[PRICE]],4,)</f>
        <v>0.12</v>
      </c>
      <c r="I857" s="30">
        <f>VLOOKUP(MAIN_TABLE[[#This Row],[Product Code]],Prod_Master[[#All],[Product Code]:[PRICE]],5,)</f>
        <v>45</v>
      </c>
      <c r="J857" s="30">
        <f t="shared" si="15"/>
        <v>85545</v>
      </c>
      <c r="K857" s="30">
        <f>MAIN_TABLE[[#This Row],[Sales (Before Tax)]]-MAIN_TABLE[[#This Row],[Discount]]</f>
        <v>85449.95</v>
      </c>
      <c r="L857" s="31">
        <f>VLOOKUP(MAIN_TABLE[[#This Row],[Product Code]],Prod_Master[[#All],[Product Code]:[PRICE]],3,)</f>
        <v>5542</v>
      </c>
      <c r="M857" s="32" t="str">
        <f>VLOOKUP(MAIN_TABLE[[#This Row],[Product Code]],Prod_Master[[#All],[Product Code]:[PRICE]],2,)</f>
        <v>Oil</v>
      </c>
      <c r="N857" s="32" t="str">
        <f>IF(ISBLANK(MAIN_TABLE[[#This Row],[GST Number]]),"No GST Number Available",VLOOKUP(LEFT(MAIN_TABLE[[#This Row],[GST Number]],2)*1,Table1[],2,))</f>
        <v>ANDHRA PRADESH(BEFORE DIVISION)</v>
      </c>
      <c r="O857" s="32">
        <f>IF(MAIN_TABLE[[#This Row],[Supplier State]]=MAIN_TABLE[[#This Row],[Destination State Name]],0,MAIN_TABLE[[#This Row],[Taxable Value]]*MAIN_TABLE[[#This Row],[GST Rate]])</f>
        <v>10253.993999999999</v>
      </c>
      <c r="P857" s="32">
        <f>IF(MAIN_TABLE[[#This Row],[Supplier State]]&lt;&gt;MAIN_TABLE[[#This Row],[Destination State Name]],0,(MAIN_TABLE[[#This Row],[Taxable Value]]*MAIN_TABLE[[#This Row],[GST Rate]])/2)</f>
        <v>0</v>
      </c>
      <c r="Q857" s="32">
        <f>IF(MAIN_TABLE[[#This Row],[Supplier State]]&lt;&gt;MAIN_TABLE[[#This Row],[Destination State Name]],0,(MAIN_TABLE[[#This Row],[Taxable Value]]*MAIN_TABLE[[#This Row],[GST Rate]])/2)</f>
        <v>0</v>
      </c>
      <c r="R857" s="33">
        <f>SUM(MAIN_TABLE[[#This Row],[IGST]:[SGST]])</f>
        <v>10253.993999999999</v>
      </c>
      <c r="S85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57" s="32" t="str">
        <f>IFERROR(VLOOKUP(MAIN_TABLE[[#This Row],[GST Number]],Backend!L:M,2,),"")</f>
        <v>M/S DELTA MECHTEK SERVISES</v>
      </c>
    </row>
    <row r="858" spans="1:20" x14ac:dyDescent="0.3">
      <c r="A858" s="18" t="s">
        <v>8</v>
      </c>
      <c r="B858" s="1" t="s">
        <v>66</v>
      </c>
      <c r="C858" s="2">
        <v>1210</v>
      </c>
      <c r="D858" s="3">
        <v>43988</v>
      </c>
      <c r="E858" s="4" t="s">
        <v>10</v>
      </c>
      <c r="F858" s="1">
        <v>689</v>
      </c>
      <c r="G858" s="5">
        <v>34.450000000000003</v>
      </c>
      <c r="H858" s="29">
        <f>VLOOKUP(MAIN_TABLE[[#This Row],[Product Code]],Prod_Master[[#All],[Product Code]:[PRICE]],4,)</f>
        <v>0.12</v>
      </c>
      <c r="I858" s="30">
        <f>VLOOKUP(MAIN_TABLE[[#This Row],[Product Code]],Prod_Master[[#All],[Product Code]:[PRICE]],5,)</f>
        <v>120</v>
      </c>
      <c r="J858" s="30">
        <f t="shared" si="15"/>
        <v>82680</v>
      </c>
      <c r="K858" s="30">
        <f>MAIN_TABLE[[#This Row],[Sales (Before Tax)]]-MAIN_TABLE[[#This Row],[Discount]]</f>
        <v>82645.55</v>
      </c>
      <c r="L858" s="31">
        <f>VLOOKUP(MAIN_TABLE[[#This Row],[Product Code]],Prod_Master[[#All],[Product Code]:[PRICE]],3,)</f>
        <v>5524</v>
      </c>
      <c r="M858" s="32" t="str">
        <f>VLOOKUP(MAIN_TABLE[[#This Row],[Product Code]],Prod_Master[[#All],[Product Code]:[PRICE]],2,)</f>
        <v>Juice</v>
      </c>
      <c r="N858" s="32" t="str">
        <f>IF(ISBLANK(MAIN_TABLE[[#This Row],[GST Number]]),"No GST Number Available",VLOOKUP(LEFT(MAIN_TABLE[[#This Row],[GST Number]],2)*1,Table1[],2,))</f>
        <v>MANIPUR</v>
      </c>
      <c r="O858" s="32">
        <f>IF(MAIN_TABLE[[#This Row],[Supplier State]]=MAIN_TABLE[[#This Row],[Destination State Name]],0,MAIN_TABLE[[#This Row],[Taxable Value]]*MAIN_TABLE[[#This Row],[GST Rate]])</f>
        <v>9917.4660000000003</v>
      </c>
      <c r="P858" s="32">
        <f>IF(MAIN_TABLE[[#This Row],[Supplier State]]&lt;&gt;MAIN_TABLE[[#This Row],[Destination State Name]],0,(MAIN_TABLE[[#This Row],[Taxable Value]]*MAIN_TABLE[[#This Row],[GST Rate]])/2)</f>
        <v>0</v>
      </c>
      <c r="Q858" s="32">
        <f>IF(MAIN_TABLE[[#This Row],[Supplier State]]&lt;&gt;MAIN_TABLE[[#This Row],[Destination State Name]],0,(MAIN_TABLE[[#This Row],[Taxable Value]]*MAIN_TABLE[[#This Row],[GST Rate]])/2)</f>
        <v>0</v>
      </c>
      <c r="R858" s="33">
        <f>SUM(MAIN_TABLE[[#This Row],[IGST]:[SGST]])</f>
        <v>9917.4660000000003</v>
      </c>
      <c r="S85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58" s="32" t="str">
        <f>IFERROR(VLOOKUP(MAIN_TABLE[[#This Row],[GST Number]],Backend!L:M,2,),"")</f>
        <v>CONTINENTAL INSTT.(INDIA)</v>
      </c>
    </row>
    <row r="859" spans="1:20" x14ac:dyDescent="0.3">
      <c r="A859" s="18" t="s">
        <v>8</v>
      </c>
      <c r="B859" s="1" t="s">
        <v>67</v>
      </c>
      <c r="C859" s="2">
        <v>1210</v>
      </c>
      <c r="D859" s="3">
        <v>43988</v>
      </c>
      <c r="E859" s="4" t="s">
        <v>10</v>
      </c>
      <c r="F859" s="1">
        <v>1570</v>
      </c>
      <c r="G859" s="5">
        <v>78.5</v>
      </c>
      <c r="H859" s="29">
        <f>VLOOKUP(MAIN_TABLE[[#This Row],[Product Code]],Prod_Master[[#All],[Product Code]:[PRICE]],4,)</f>
        <v>0.12</v>
      </c>
      <c r="I859" s="30">
        <f>VLOOKUP(MAIN_TABLE[[#This Row],[Product Code]],Prod_Master[[#All],[Product Code]:[PRICE]],5,)</f>
        <v>120</v>
      </c>
      <c r="J859" s="30">
        <f t="shared" si="15"/>
        <v>188400</v>
      </c>
      <c r="K859" s="30">
        <f>MAIN_TABLE[[#This Row],[Sales (Before Tax)]]-MAIN_TABLE[[#This Row],[Discount]]</f>
        <v>188321.5</v>
      </c>
      <c r="L859" s="31">
        <f>VLOOKUP(MAIN_TABLE[[#This Row],[Product Code]],Prod_Master[[#All],[Product Code]:[PRICE]],3,)</f>
        <v>5524</v>
      </c>
      <c r="M859" s="32" t="str">
        <f>VLOOKUP(MAIN_TABLE[[#This Row],[Product Code]],Prod_Master[[#All],[Product Code]:[PRICE]],2,)</f>
        <v>Juice</v>
      </c>
      <c r="N859" s="32" t="str">
        <f>IF(ISBLANK(MAIN_TABLE[[#This Row],[GST Number]]),"No GST Number Available",VLOOKUP(LEFT(MAIN_TABLE[[#This Row],[GST Number]],2)*1,Table1[],2,))</f>
        <v>SIKKIM</v>
      </c>
      <c r="O859" s="32">
        <f>IF(MAIN_TABLE[[#This Row],[Supplier State]]=MAIN_TABLE[[#This Row],[Destination State Name]],0,MAIN_TABLE[[#This Row],[Taxable Value]]*MAIN_TABLE[[#This Row],[GST Rate]])</f>
        <v>22598.579999999998</v>
      </c>
      <c r="P859" s="32">
        <f>IF(MAIN_TABLE[[#This Row],[Supplier State]]&lt;&gt;MAIN_TABLE[[#This Row],[Destination State Name]],0,(MAIN_TABLE[[#This Row],[Taxable Value]]*MAIN_TABLE[[#This Row],[GST Rate]])/2)</f>
        <v>0</v>
      </c>
      <c r="Q859" s="32">
        <f>IF(MAIN_TABLE[[#This Row],[Supplier State]]&lt;&gt;MAIN_TABLE[[#This Row],[Destination State Name]],0,(MAIN_TABLE[[#This Row],[Taxable Value]]*MAIN_TABLE[[#This Row],[GST Rate]])/2)</f>
        <v>0</v>
      </c>
      <c r="R859" s="33">
        <f>SUM(MAIN_TABLE[[#This Row],[IGST]:[SGST]])</f>
        <v>22598.579999999998</v>
      </c>
      <c r="S85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59" s="32" t="str">
        <f>IFERROR(VLOOKUP(MAIN_TABLE[[#This Row],[GST Number]],Backend!L:M,2,),"")</f>
        <v>SAVEX TECHNOLOGIES PRIVATE LIMITED</v>
      </c>
    </row>
    <row r="860" spans="1:20" x14ac:dyDescent="0.3">
      <c r="A860" s="18" t="s">
        <v>8</v>
      </c>
      <c r="B860" s="1" t="s">
        <v>68</v>
      </c>
      <c r="C860" s="2">
        <v>1210</v>
      </c>
      <c r="D860" s="3">
        <v>44019</v>
      </c>
      <c r="E860" s="4" t="s">
        <v>10</v>
      </c>
      <c r="F860" s="1">
        <v>1369.5</v>
      </c>
      <c r="G860" s="5">
        <v>68.475000000000009</v>
      </c>
      <c r="H860" s="29">
        <f>VLOOKUP(MAIN_TABLE[[#This Row],[Product Code]],Prod_Master[[#All],[Product Code]:[PRICE]],4,)</f>
        <v>0.12</v>
      </c>
      <c r="I860" s="30">
        <f>VLOOKUP(MAIN_TABLE[[#This Row],[Product Code]],Prod_Master[[#All],[Product Code]:[PRICE]],5,)</f>
        <v>120</v>
      </c>
      <c r="J860" s="30">
        <f t="shared" si="15"/>
        <v>164340</v>
      </c>
      <c r="K860" s="30">
        <f>MAIN_TABLE[[#This Row],[Sales (Before Tax)]]-MAIN_TABLE[[#This Row],[Discount]]</f>
        <v>164271.52499999999</v>
      </c>
      <c r="L860" s="31">
        <f>VLOOKUP(MAIN_TABLE[[#This Row],[Product Code]],Prod_Master[[#All],[Product Code]:[PRICE]],3,)</f>
        <v>5524</v>
      </c>
      <c r="M860" s="32" t="str">
        <f>VLOOKUP(MAIN_TABLE[[#This Row],[Product Code]],Prod_Master[[#All],[Product Code]:[PRICE]],2,)</f>
        <v>Juice</v>
      </c>
      <c r="N860" s="32" t="str">
        <f>IF(ISBLANK(MAIN_TABLE[[#This Row],[GST Number]]),"No GST Number Available",VLOOKUP(LEFT(MAIN_TABLE[[#This Row],[GST Number]],2)*1,Table1[],2,))</f>
        <v>MANIPUR</v>
      </c>
      <c r="O860" s="32">
        <f>IF(MAIN_TABLE[[#This Row],[Supplier State]]=MAIN_TABLE[[#This Row],[Destination State Name]],0,MAIN_TABLE[[#This Row],[Taxable Value]]*MAIN_TABLE[[#This Row],[GST Rate]])</f>
        <v>19712.582999999999</v>
      </c>
      <c r="P860" s="32">
        <f>IF(MAIN_TABLE[[#This Row],[Supplier State]]&lt;&gt;MAIN_TABLE[[#This Row],[Destination State Name]],0,(MAIN_TABLE[[#This Row],[Taxable Value]]*MAIN_TABLE[[#This Row],[GST Rate]])/2)</f>
        <v>0</v>
      </c>
      <c r="Q860" s="32">
        <f>IF(MAIN_TABLE[[#This Row],[Supplier State]]&lt;&gt;MAIN_TABLE[[#This Row],[Destination State Name]],0,(MAIN_TABLE[[#This Row],[Taxable Value]]*MAIN_TABLE[[#This Row],[GST Rate]])/2)</f>
        <v>0</v>
      </c>
      <c r="R860" s="33">
        <f>SUM(MAIN_TABLE[[#This Row],[IGST]:[SGST]])</f>
        <v>19712.582999999999</v>
      </c>
      <c r="S86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60" s="32" t="str">
        <f>IFERROR(VLOOKUP(MAIN_TABLE[[#This Row],[GST Number]],Backend!L:M,2,),"")</f>
        <v>Good Life</v>
      </c>
    </row>
    <row r="861" spans="1:20" x14ac:dyDescent="0.3">
      <c r="A861" s="18" t="s">
        <v>8</v>
      </c>
      <c r="B861" s="1" t="s">
        <v>69</v>
      </c>
      <c r="C861" s="2">
        <v>1001</v>
      </c>
      <c r="D861" s="3">
        <v>44114</v>
      </c>
      <c r="E861" s="4" t="s">
        <v>10</v>
      </c>
      <c r="F861" s="1">
        <v>2009</v>
      </c>
      <c r="G861" s="5">
        <v>100.45</v>
      </c>
      <c r="H861" s="29">
        <f>VLOOKUP(MAIN_TABLE[[#This Row],[Product Code]],Prod_Master[[#All],[Product Code]:[PRICE]],4,)</f>
        <v>0.12</v>
      </c>
      <c r="I861" s="30">
        <f>VLOOKUP(MAIN_TABLE[[#This Row],[Product Code]],Prod_Master[[#All],[Product Code]:[PRICE]],5,)</f>
        <v>45</v>
      </c>
      <c r="J861" s="30">
        <f t="shared" si="15"/>
        <v>90405</v>
      </c>
      <c r="K861" s="30">
        <f>MAIN_TABLE[[#This Row],[Sales (Before Tax)]]-MAIN_TABLE[[#This Row],[Discount]]</f>
        <v>90304.55</v>
      </c>
      <c r="L861" s="31">
        <f>VLOOKUP(MAIN_TABLE[[#This Row],[Product Code]],Prod_Master[[#All],[Product Code]:[PRICE]],3,)</f>
        <v>5542</v>
      </c>
      <c r="M861" s="32" t="str">
        <f>VLOOKUP(MAIN_TABLE[[#This Row],[Product Code]],Prod_Master[[#All],[Product Code]:[PRICE]],2,)</f>
        <v>Oil</v>
      </c>
      <c r="N861" s="32" t="str">
        <f>IF(ISBLANK(MAIN_TABLE[[#This Row],[GST Number]]),"No GST Number Available",VLOOKUP(LEFT(MAIN_TABLE[[#This Row],[GST Number]],2)*1,Table1[],2,))</f>
        <v>DADRA AND NAGAR HAVELI AND DAMAN AND DIU (NEWLY MERGED UT)</v>
      </c>
      <c r="O861" s="32">
        <f>IF(MAIN_TABLE[[#This Row],[Supplier State]]=MAIN_TABLE[[#This Row],[Destination State Name]],0,MAIN_TABLE[[#This Row],[Taxable Value]]*MAIN_TABLE[[#This Row],[GST Rate]])</f>
        <v>10836.546</v>
      </c>
      <c r="P861" s="32">
        <f>IF(MAIN_TABLE[[#This Row],[Supplier State]]&lt;&gt;MAIN_TABLE[[#This Row],[Destination State Name]],0,(MAIN_TABLE[[#This Row],[Taxable Value]]*MAIN_TABLE[[#This Row],[GST Rate]])/2)</f>
        <v>0</v>
      </c>
      <c r="Q861" s="32">
        <f>IF(MAIN_TABLE[[#This Row],[Supplier State]]&lt;&gt;MAIN_TABLE[[#This Row],[Destination State Name]],0,(MAIN_TABLE[[#This Row],[Taxable Value]]*MAIN_TABLE[[#This Row],[GST Rate]])/2)</f>
        <v>0</v>
      </c>
      <c r="R861" s="33">
        <f>SUM(MAIN_TABLE[[#This Row],[IGST]:[SGST]])</f>
        <v>10836.546</v>
      </c>
      <c r="S86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61" s="32" t="str">
        <f>IFERROR(VLOOKUP(MAIN_TABLE[[#This Row],[GST Number]],Backend!L:M,2,),"")</f>
        <v>MAHAVEER CYLINDERS LIMITED</v>
      </c>
    </row>
    <row r="862" spans="1:20" x14ac:dyDescent="0.3">
      <c r="A862" s="18" t="s">
        <v>8</v>
      </c>
      <c r="B862" s="1" t="s">
        <v>70</v>
      </c>
      <c r="C862" s="2">
        <v>1004</v>
      </c>
      <c r="D862" s="3">
        <v>44114</v>
      </c>
      <c r="E862" s="4" t="s">
        <v>10</v>
      </c>
      <c r="F862" s="1">
        <v>1945</v>
      </c>
      <c r="G862" s="5">
        <v>97.25</v>
      </c>
      <c r="H862" s="29">
        <f>VLOOKUP(MAIN_TABLE[[#This Row],[Product Code]],Prod_Master[[#All],[Product Code]:[PRICE]],4,)</f>
        <v>0.28000000000000003</v>
      </c>
      <c r="I862" s="30">
        <f>VLOOKUP(MAIN_TABLE[[#This Row],[Product Code]],Prod_Master[[#All],[Product Code]:[PRICE]],5,)</f>
        <v>80</v>
      </c>
      <c r="J862" s="30">
        <f t="shared" si="15"/>
        <v>155600</v>
      </c>
      <c r="K862" s="30">
        <f>MAIN_TABLE[[#This Row],[Sales (Before Tax)]]-MAIN_TABLE[[#This Row],[Discount]]</f>
        <v>155502.75</v>
      </c>
      <c r="L862" s="31">
        <f>VLOOKUP(MAIN_TABLE[[#This Row],[Product Code]],Prod_Master[[#All],[Product Code]:[PRICE]],3,)</f>
        <v>8462</v>
      </c>
      <c r="M862" s="32" t="str">
        <f>VLOOKUP(MAIN_TABLE[[#This Row],[Product Code]],Prod_Master[[#All],[Product Code]:[PRICE]],2,)</f>
        <v>Beverage</v>
      </c>
      <c r="N862" s="32" t="str">
        <f>IF(ISBLANK(MAIN_TABLE[[#This Row],[GST Number]]),"No GST Number Available",VLOOKUP(LEFT(MAIN_TABLE[[#This Row],[GST Number]],2)*1,Table1[],2,))</f>
        <v>MADHYA PRADESH</v>
      </c>
      <c r="O862" s="32">
        <f>IF(MAIN_TABLE[[#This Row],[Supplier State]]=MAIN_TABLE[[#This Row],[Destination State Name]],0,MAIN_TABLE[[#This Row],[Taxable Value]]*MAIN_TABLE[[#This Row],[GST Rate]])</f>
        <v>43540.770000000004</v>
      </c>
      <c r="P862" s="32">
        <f>IF(MAIN_TABLE[[#This Row],[Supplier State]]&lt;&gt;MAIN_TABLE[[#This Row],[Destination State Name]],0,(MAIN_TABLE[[#This Row],[Taxable Value]]*MAIN_TABLE[[#This Row],[GST Rate]])/2)</f>
        <v>0</v>
      </c>
      <c r="Q862" s="32">
        <f>IF(MAIN_TABLE[[#This Row],[Supplier State]]&lt;&gt;MAIN_TABLE[[#This Row],[Destination State Name]],0,(MAIN_TABLE[[#This Row],[Taxable Value]]*MAIN_TABLE[[#This Row],[GST Rate]])/2)</f>
        <v>0</v>
      </c>
      <c r="R862" s="33">
        <f>SUM(MAIN_TABLE[[#This Row],[IGST]:[SGST]])</f>
        <v>43540.770000000004</v>
      </c>
      <c r="S86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62" s="32" t="str">
        <f>IFERROR(VLOOKUP(MAIN_TABLE[[#This Row],[GST Number]],Backend!L:M,2,),"")</f>
        <v>ETRADE MARKETING PRIVATE LIMITED</v>
      </c>
    </row>
    <row r="863" spans="1:20" x14ac:dyDescent="0.3">
      <c r="A863" s="18" t="s">
        <v>8</v>
      </c>
      <c r="B863" s="1" t="s">
        <v>71</v>
      </c>
      <c r="C863" s="2">
        <v>1001</v>
      </c>
      <c r="D863" s="3">
        <v>44177</v>
      </c>
      <c r="E863" s="4" t="s">
        <v>10</v>
      </c>
      <c r="F863" s="1">
        <v>1287</v>
      </c>
      <c r="G863" s="5">
        <v>64.350000000000009</v>
      </c>
      <c r="H863" s="29">
        <f>VLOOKUP(MAIN_TABLE[[#This Row],[Product Code]],Prod_Master[[#All],[Product Code]:[PRICE]],4,)</f>
        <v>0.12</v>
      </c>
      <c r="I863" s="30">
        <f>VLOOKUP(MAIN_TABLE[[#This Row],[Product Code]],Prod_Master[[#All],[Product Code]:[PRICE]],5,)</f>
        <v>45</v>
      </c>
      <c r="J863" s="30">
        <f t="shared" si="15"/>
        <v>57915</v>
      </c>
      <c r="K863" s="30">
        <f>MAIN_TABLE[[#This Row],[Sales (Before Tax)]]-MAIN_TABLE[[#This Row],[Discount]]</f>
        <v>57850.65</v>
      </c>
      <c r="L863" s="31">
        <f>VLOOKUP(MAIN_TABLE[[#This Row],[Product Code]],Prod_Master[[#All],[Product Code]:[PRICE]],3,)</f>
        <v>5542</v>
      </c>
      <c r="M863" s="32" t="str">
        <f>VLOOKUP(MAIN_TABLE[[#This Row],[Product Code]],Prod_Master[[#All],[Product Code]:[PRICE]],2,)</f>
        <v>Oil</v>
      </c>
      <c r="N863" s="32" t="str">
        <f>IF(ISBLANK(MAIN_TABLE[[#This Row],[GST Number]]),"No GST Number Available",VLOOKUP(LEFT(MAIN_TABLE[[#This Row],[GST Number]],2)*1,Table1[],2,))</f>
        <v>SIKKIM</v>
      </c>
      <c r="O863" s="32">
        <f>IF(MAIN_TABLE[[#This Row],[Supplier State]]=MAIN_TABLE[[#This Row],[Destination State Name]],0,MAIN_TABLE[[#This Row],[Taxable Value]]*MAIN_TABLE[[#This Row],[GST Rate]])</f>
        <v>6942.0779999999995</v>
      </c>
      <c r="P863" s="32">
        <f>IF(MAIN_TABLE[[#This Row],[Supplier State]]&lt;&gt;MAIN_TABLE[[#This Row],[Destination State Name]],0,(MAIN_TABLE[[#This Row],[Taxable Value]]*MAIN_TABLE[[#This Row],[GST Rate]])/2)</f>
        <v>0</v>
      </c>
      <c r="Q863" s="32">
        <f>IF(MAIN_TABLE[[#This Row],[Supplier State]]&lt;&gt;MAIN_TABLE[[#This Row],[Destination State Name]],0,(MAIN_TABLE[[#This Row],[Taxable Value]]*MAIN_TABLE[[#This Row],[GST Rate]])/2)</f>
        <v>0</v>
      </c>
      <c r="R863" s="33">
        <f>SUM(MAIN_TABLE[[#This Row],[IGST]:[SGST]])</f>
        <v>6942.0779999999995</v>
      </c>
      <c r="S86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63" s="32" t="str">
        <f>IFERROR(VLOOKUP(MAIN_TABLE[[#This Row],[GST Number]],Backend!L:M,2,),"")</f>
        <v>S.ADITYA IMPEX PRIVATE LIMITED</v>
      </c>
    </row>
    <row r="864" spans="1:20" x14ac:dyDescent="0.3">
      <c r="A864" s="18" t="s">
        <v>8</v>
      </c>
      <c r="B864" s="1" t="s">
        <v>72</v>
      </c>
      <c r="C864" s="2">
        <v>1310</v>
      </c>
      <c r="D864" s="3">
        <v>44177</v>
      </c>
      <c r="E864" s="4" t="s">
        <v>10</v>
      </c>
      <c r="F864" s="1">
        <v>1706</v>
      </c>
      <c r="G864" s="5">
        <v>85.300000000000011</v>
      </c>
      <c r="H864" s="29">
        <f>VLOOKUP(MAIN_TABLE[[#This Row],[Product Code]],Prod_Master[[#All],[Product Code]:[PRICE]],4,)</f>
        <v>0.12</v>
      </c>
      <c r="I864" s="30">
        <f>VLOOKUP(MAIN_TABLE[[#This Row],[Product Code]],Prod_Master[[#All],[Product Code]:[PRICE]],5,)</f>
        <v>140</v>
      </c>
      <c r="J864" s="30">
        <f t="shared" si="15"/>
        <v>238840</v>
      </c>
      <c r="K864" s="30">
        <f>MAIN_TABLE[[#This Row],[Sales (Before Tax)]]-MAIN_TABLE[[#This Row],[Discount]]</f>
        <v>238754.7</v>
      </c>
      <c r="L864" s="31">
        <f>VLOOKUP(MAIN_TABLE[[#This Row],[Product Code]],Prod_Master[[#All],[Product Code]:[PRICE]],3,)</f>
        <v>5632</v>
      </c>
      <c r="M864" s="32" t="str">
        <f>VLOOKUP(MAIN_TABLE[[#This Row],[Product Code]],Prod_Master[[#All],[Product Code]:[PRICE]],2,)</f>
        <v>Shampoo</v>
      </c>
      <c r="N864" s="32" t="str">
        <f>IF(ISBLANK(MAIN_TABLE[[#This Row],[GST Number]]),"No GST Number Available",VLOOKUP(LEFT(MAIN_TABLE[[#This Row],[GST Number]],2)*1,Table1[],2,))</f>
        <v>WEST BENGAL</v>
      </c>
      <c r="O864" s="32">
        <f>IF(MAIN_TABLE[[#This Row],[Supplier State]]=MAIN_TABLE[[#This Row],[Destination State Name]],0,MAIN_TABLE[[#This Row],[Taxable Value]]*MAIN_TABLE[[#This Row],[GST Rate]])</f>
        <v>28650.564000000002</v>
      </c>
      <c r="P864" s="32">
        <f>IF(MAIN_TABLE[[#This Row],[Supplier State]]&lt;&gt;MAIN_TABLE[[#This Row],[Destination State Name]],0,(MAIN_TABLE[[#This Row],[Taxable Value]]*MAIN_TABLE[[#This Row],[GST Rate]])/2)</f>
        <v>0</v>
      </c>
      <c r="Q864" s="32">
        <f>IF(MAIN_TABLE[[#This Row],[Supplier State]]&lt;&gt;MAIN_TABLE[[#This Row],[Destination State Name]],0,(MAIN_TABLE[[#This Row],[Taxable Value]]*MAIN_TABLE[[#This Row],[GST Rate]])/2)</f>
        <v>0</v>
      </c>
      <c r="R864" s="33">
        <f>SUM(MAIN_TABLE[[#This Row],[IGST]:[SGST]])</f>
        <v>28650.564000000002</v>
      </c>
      <c r="S86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64" s="32" t="str">
        <f>IFERROR(VLOOKUP(MAIN_TABLE[[#This Row],[GST Number]],Backend!L:M,2,),"")</f>
        <v>PHISTREAM CONSULTING PRIVATE LIMITED</v>
      </c>
    </row>
    <row r="865" spans="1:20" x14ac:dyDescent="0.3">
      <c r="A865" s="18" t="s">
        <v>8</v>
      </c>
      <c r="B865" s="1" t="s">
        <v>73</v>
      </c>
      <c r="C865" s="2">
        <v>1001</v>
      </c>
      <c r="D865" s="3">
        <v>44114</v>
      </c>
      <c r="E865" s="4" t="s">
        <v>10</v>
      </c>
      <c r="F865" s="1">
        <v>2009</v>
      </c>
      <c r="G865" s="5">
        <v>100.45</v>
      </c>
      <c r="H865" s="29">
        <f>VLOOKUP(MAIN_TABLE[[#This Row],[Product Code]],Prod_Master[[#All],[Product Code]:[PRICE]],4,)</f>
        <v>0.12</v>
      </c>
      <c r="I865" s="30">
        <f>VLOOKUP(MAIN_TABLE[[#This Row],[Product Code]],Prod_Master[[#All],[Product Code]:[PRICE]],5,)</f>
        <v>45</v>
      </c>
      <c r="J865" s="30">
        <f t="shared" si="15"/>
        <v>90405</v>
      </c>
      <c r="K865" s="30">
        <f>MAIN_TABLE[[#This Row],[Sales (Before Tax)]]-MAIN_TABLE[[#This Row],[Discount]]</f>
        <v>90304.55</v>
      </c>
      <c r="L865" s="31">
        <f>VLOOKUP(MAIN_TABLE[[#This Row],[Product Code]],Prod_Master[[#All],[Product Code]:[PRICE]],3,)</f>
        <v>5542</v>
      </c>
      <c r="M865" s="32" t="str">
        <f>VLOOKUP(MAIN_TABLE[[#This Row],[Product Code]],Prod_Master[[#All],[Product Code]:[PRICE]],2,)</f>
        <v>Oil</v>
      </c>
      <c r="N865" s="32" t="str">
        <f>IF(ISBLANK(MAIN_TABLE[[#This Row],[GST Number]]),"No GST Number Available",VLOOKUP(LEFT(MAIN_TABLE[[#This Row],[GST Number]],2)*1,Table1[],2,))</f>
        <v>BIHAR</v>
      </c>
      <c r="O865" s="32">
        <f>IF(MAIN_TABLE[[#This Row],[Supplier State]]=MAIN_TABLE[[#This Row],[Destination State Name]],0,MAIN_TABLE[[#This Row],[Taxable Value]]*MAIN_TABLE[[#This Row],[GST Rate]])</f>
        <v>0</v>
      </c>
      <c r="P865" s="32">
        <f>IF(MAIN_TABLE[[#This Row],[Supplier State]]&lt;&gt;MAIN_TABLE[[#This Row],[Destination State Name]],0,(MAIN_TABLE[[#This Row],[Taxable Value]]*MAIN_TABLE[[#This Row],[GST Rate]])/2)</f>
        <v>5418.2730000000001</v>
      </c>
      <c r="Q865" s="32">
        <f>IF(MAIN_TABLE[[#This Row],[Supplier State]]&lt;&gt;MAIN_TABLE[[#This Row],[Destination State Name]],0,(MAIN_TABLE[[#This Row],[Taxable Value]]*MAIN_TABLE[[#This Row],[GST Rate]])/2)</f>
        <v>5418.2730000000001</v>
      </c>
      <c r="R865" s="33">
        <f>SUM(MAIN_TABLE[[#This Row],[IGST]:[SGST]])</f>
        <v>10836.546</v>
      </c>
      <c r="S86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65" s="32" t="str">
        <f>IFERROR(VLOOKUP(MAIN_TABLE[[#This Row],[GST Number]],Backend!L:M,2,),"")</f>
        <v>MAHARASHTRA SEAMLESS LTD</v>
      </c>
    </row>
    <row r="866" spans="1:20" x14ac:dyDescent="0.3">
      <c r="A866" s="18" t="s">
        <v>8</v>
      </c>
      <c r="B866" s="1" t="s">
        <v>74</v>
      </c>
      <c r="C866" s="2">
        <v>1004</v>
      </c>
      <c r="D866" s="3">
        <v>43863</v>
      </c>
      <c r="E866" s="4" t="s">
        <v>10</v>
      </c>
      <c r="F866" s="1">
        <v>2844</v>
      </c>
      <c r="G866" s="5">
        <v>142.20000000000002</v>
      </c>
      <c r="H866" s="29">
        <f>VLOOKUP(MAIN_TABLE[[#This Row],[Product Code]],Prod_Master[[#All],[Product Code]:[PRICE]],4,)</f>
        <v>0.28000000000000003</v>
      </c>
      <c r="I866" s="30">
        <f>VLOOKUP(MAIN_TABLE[[#This Row],[Product Code]],Prod_Master[[#All],[Product Code]:[PRICE]],5,)</f>
        <v>80</v>
      </c>
      <c r="J866" s="30">
        <f t="shared" si="15"/>
        <v>227520</v>
      </c>
      <c r="K866" s="30">
        <f>MAIN_TABLE[[#This Row],[Sales (Before Tax)]]-MAIN_TABLE[[#This Row],[Discount]]</f>
        <v>227377.8</v>
      </c>
      <c r="L866" s="31">
        <f>VLOOKUP(MAIN_TABLE[[#This Row],[Product Code]],Prod_Master[[#All],[Product Code]:[PRICE]],3,)</f>
        <v>8462</v>
      </c>
      <c r="M866" s="32" t="str">
        <f>VLOOKUP(MAIN_TABLE[[#This Row],[Product Code]],Prod_Master[[#All],[Product Code]:[PRICE]],2,)</f>
        <v>Beverage</v>
      </c>
      <c r="N866" s="32" t="str">
        <f>IF(ISBLANK(MAIN_TABLE[[#This Row],[GST Number]]),"No GST Number Available",VLOOKUP(LEFT(MAIN_TABLE[[#This Row],[GST Number]],2)*1,Table1[],2,))</f>
        <v>CHATTISGARH</v>
      </c>
      <c r="O866" s="32">
        <f>IF(MAIN_TABLE[[#This Row],[Supplier State]]=MAIN_TABLE[[#This Row],[Destination State Name]],0,MAIN_TABLE[[#This Row],[Taxable Value]]*MAIN_TABLE[[#This Row],[GST Rate]])</f>
        <v>63665.784</v>
      </c>
      <c r="P866" s="32">
        <f>IF(MAIN_TABLE[[#This Row],[Supplier State]]&lt;&gt;MAIN_TABLE[[#This Row],[Destination State Name]],0,(MAIN_TABLE[[#This Row],[Taxable Value]]*MAIN_TABLE[[#This Row],[GST Rate]])/2)</f>
        <v>0</v>
      </c>
      <c r="Q866" s="32">
        <f>IF(MAIN_TABLE[[#This Row],[Supplier State]]&lt;&gt;MAIN_TABLE[[#This Row],[Destination State Name]],0,(MAIN_TABLE[[#This Row],[Taxable Value]]*MAIN_TABLE[[#This Row],[GST Rate]])/2)</f>
        <v>0</v>
      </c>
      <c r="R866" s="33">
        <f>SUM(MAIN_TABLE[[#This Row],[IGST]:[SGST]])</f>
        <v>63665.784</v>
      </c>
      <c r="S86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66" s="32" t="str">
        <f>IFERROR(VLOOKUP(MAIN_TABLE[[#This Row],[GST Number]],Backend!L:M,2,),"")</f>
        <v>SCIENTIFIC ENTERPRISES</v>
      </c>
    </row>
    <row r="867" spans="1:20" x14ac:dyDescent="0.3">
      <c r="A867" s="18" t="s">
        <v>8</v>
      </c>
      <c r="B867" s="1" t="s">
        <v>75</v>
      </c>
      <c r="C867" s="2">
        <v>1004</v>
      </c>
      <c r="D867" s="3">
        <v>43925</v>
      </c>
      <c r="E867" s="4" t="s">
        <v>10</v>
      </c>
      <c r="F867" s="1">
        <v>1916</v>
      </c>
      <c r="G867" s="5">
        <v>95.800000000000011</v>
      </c>
      <c r="H867" s="29">
        <f>VLOOKUP(MAIN_TABLE[[#This Row],[Product Code]],Prod_Master[[#All],[Product Code]:[PRICE]],4,)</f>
        <v>0.28000000000000003</v>
      </c>
      <c r="I867" s="30">
        <f>VLOOKUP(MAIN_TABLE[[#This Row],[Product Code]],Prod_Master[[#All],[Product Code]:[PRICE]],5,)</f>
        <v>80</v>
      </c>
      <c r="J867" s="30">
        <f t="shared" si="15"/>
        <v>153280</v>
      </c>
      <c r="K867" s="30">
        <f>MAIN_TABLE[[#This Row],[Sales (Before Tax)]]-MAIN_TABLE[[#This Row],[Discount]]</f>
        <v>153184.20000000001</v>
      </c>
      <c r="L867" s="31">
        <f>VLOOKUP(MAIN_TABLE[[#This Row],[Product Code]],Prod_Master[[#All],[Product Code]:[PRICE]],3,)</f>
        <v>8462</v>
      </c>
      <c r="M867" s="32" t="str">
        <f>VLOOKUP(MAIN_TABLE[[#This Row],[Product Code]],Prod_Master[[#All],[Product Code]:[PRICE]],2,)</f>
        <v>Beverage</v>
      </c>
      <c r="N867" s="32" t="str">
        <f>IF(ISBLANK(MAIN_TABLE[[#This Row],[GST Number]]),"No GST Number Available",VLOOKUP(LEFT(MAIN_TABLE[[#This Row],[GST Number]],2)*1,Table1[],2,))</f>
        <v>CHATTISGARH</v>
      </c>
      <c r="O867" s="32">
        <f>IF(MAIN_TABLE[[#This Row],[Supplier State]]=MAIN_TABLE[[#This Row],[Destination State Name]],0,MAIN_TABLE[[#This Row],[Taxable Value]]*MAIN_TABLE[[#This Row],[GST Rate]])</f>
        <v>42891.576000000008</v>
      </c>
      <c r="P867" s="32">
        <f>IF(MAIN_TABLE[[#This Row],[Supplier State]]&lt;&gt;MAIN_TABLE[[#This Row],[Destination State Name]],0,(MAIN_TABLE[[#This Row],[Taxable Value]]*MAIN_TABLE[[#This Row],[GST Rate]])/2)</f>
        <v>0</v>
      </c>
      <c r="Q867" s="32">
        <f>IF(MAIN_TABLE[[#This Row],[Supplier State]]&lt;&gt;MAIN_TABLE[[#This Row],[Destination State Name]],0,(MAIN_TABLE[[#This Row],[Taxable Value]]*MAIN_TABLE[[#This Row],[GST Rate]])/2)</f>
        <v>0</v>
      </c>
      <c r="R867" s="33">
        <f>SUM(MAIN_TABLE[[#This Row],[IGST]:[SGST]])</f>
        <v>42891.576000000008</v>
      </c>
      <c r="S86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67" s="32" t="str">
        <f>IFERROR(VLOOKUP(MAIN_TABLE[[#This Row],[GST Number]],Backend!L:M,2,),"")</f>
        <v>Progression India</v>
      </c>
    </row>
    <row r="868" spans="1:20" x14ac:dyDescent="0.3">
      <c r="A868" s="18" t="s">
        <v>8</v>
      </c>
      <c r="B868" s="1" t="s">
        <v>76</v>
      </c>
      <c r="C868" s="2">
        <v>1001</v>
      </c>
      <c r="D868" s="3">
        <v>43988</v>
      </c>
      <c r="E868" s="4" t="s">
        <v>10</v>
      </c>
      <c r="F868" s="1">
        <v>1570</v>
      </c>
      <c r="G868" s="5">
        <v>78.5</v>
      </c>
      <c r="H868" s="29">
        <f>VLOOKUP(MAIN_TABLE[[#This Row],[Product Code]],Prod_Master[[#All],[Product Code]:[PRICE]],4,)</f>
        <v>0.12</v>
      </c>
      <c r="I868" s="30">
        <f>VLOOKUP(MAIN_TABLE[[#This Row],[Product Code]],Prod_Master[[#All],[Product Code]:[PRICE]],5,)</f>
        <v>45</v>
      </c>
      <c r="J868" s="30">
        <f t="shared" si="15"/>
        <v>70650</v>
      </c>
      <c r="K868" s="30">
        <f>MAIN_TABLE[[#This Row],[Sales (Before Tax)]]-MAIN_TABLE[[#This Row],[Discount]]</f>
        <v>70571.5</v>
      </c>
      <c r="L868" s="31">
        <f>VLOOKUP(MAIN_TABLE[[#This Row],[Product Code]],Prod_Master[[#All],[Product Code]:[PRICE]],3,)</f>
        <v>5542</v>
      </c>
      <c r="M868" s="32" t="str">
        <f>VLOOKUP(MAIN_TABLE[[#This Row],[Product Code]],Prod_Master[[#All],[Product Code]:[PRICE]],2,)</f>
        <v>Oil</v>
      </c>
      <c r="N868" s="32" t="str">
        <f>IF(ISBLANK(MAIN_TABLE[[#This Row],[GST Number]]),"No GST Number Available",VLOOKUP(LEFT(MAIN_TABLE[[#This Row],[GST Number]],2)*1,Table1[],2,))</f>
        <v>NAGALAND</v>
      </c>
      <c r="O868" s="32">
        <f>IF(MAIN_TABLE[[#This Row],[Supplier State]]=MAIN_TABLE[[#This Row],[Destination State Name]],0,MAIN_TABLE[[#This Row],[Taxable Value]]*MAIN_TABLE[[#This Row],[GST Rate]])</f>
        <v>8468.58</v>
      </c>
      <c r="P868" s="32">
        <f>IF(MAIN_TABLE[[#This Row],[Supplier State]]&lt;&gt;MAIN_TABLE[[#This Row],[Destination State Name]],0,(MAIN_TABLE[[#This Row],[Taxable Value]]*MAIN_TABLE[[#This Row],[GST Rate]])/2)</f>
        <v>0</v>
      </c>
      <c r="Q868" s="32">
        <f>IF(MAIN_TABLE[[#This Row],[Supplier State]]&lt;&gt;MAIN_TABLE[[#This Row],[Destination State Name]],0,(MAIN_TABLE[[#This Row],[Taxable Value]]*MAIN_TABLE[[#This Row],[GST Rate]])/2)</f>
        <v>0</v>
      </c>
      <c r="R868" s="33">
        <f>SUM(MAIN_TABLE[[#This Row],[IGST]:[SGST]])</f>
        <v>8468.58</v>
      </c>
      <c r="S86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68" s="32" t="str">
        <f>IFERROR(VLOOKUP(MAIN_TABLE[[#This Row],[GST Number]],Backend!L:M,2,),"")</f>
        <v>Sonmez Makina India Private Limited</v>
      </c>
    </row>
    <row r="869" spans="1:20" x14ac:dyDescent="0.3">
      <c r="A869" s="18" t="s">
        <v>8</v>
      </c>
      <c r="B869" s="1" t="s">
        <v>243</v>
      </c>
      <c r="C869" s="2">
        <v>1001</v>
      </c>
      <c r="D869" s="3">
        <v>44051</v>
      </c>
      <c r="E869" s="4" t="s">
        <v>10</v>
      </c>
      <c r="F869" s="1">
        <v>1874</v>
      </c>
      <c r="G869" s="5">
        <v>93.7</v>
      </c>
      <c r="H869" s="29">
        <f>VLOOKUP(MAIN_TABLE[[#This Row],[Product Code]],Prod_Master[[#All],[Product Code]:[PRICE]],4,)</f>
        <v>0.12</v>
      </c>
      <c r="I869" s="30">
        <f>VLOOKUP(MAIN_TABLE[[#This Row],[Product Code]],Prod_Master[[#All],[Product Code]:[PRICE]],5,)</f>
        <v>45</v>
      </c>
      <c r="J869" s="30">
        <f t="shared" si="15"/>
        <v>84330</v>
      </c>
      <c r="K869" s="30">
        <f>MAIN_TABLE[[#This Row],[Sales (Before Tax)]]-MAIN_TABLE[[#This Row],[Discount]]</f>
        <v>84236.3</v>
      </c>
      <c r="L869" s="31">
        <f>VLOOKUP(MAIN_TABLE[[#This Row],[Product Code]],Prod_Master[[#All],[Product Code]:[PRICE]],3,)</f>
        <v>5542</v>
      </c>
      <c r="M869" s="32" t="str">
        <f>VLOOKUP(MAIN_TABLE[[#This Row],[Product Code]],Prod_Master[[#All],[Product Code]:[PRICE]],2,)</f>
        <v>Oil</v>
      </c>
      <c r="N869" s="32" t="str">
        <f>IF(ISBLANK(MAIN_TABLE[[#This Row],[GST Number]]),"No GST Number Available",VLOOKUP(LEFT(MAIN_TABLE[[#This Row],[GST Number]],2)*1,Table1[],2,))</f>
        <v>DADRA AND NAGAR HAVELI AND DAMAN AND DIU (NEWLY MERGED UT)</v>
      </c>
      <c r="O869" s="32">
        <f>IF(MAIN_TABLE[[#This Row],[Supplier State]]=MAIN_TABLE[[#This Row],[Destination State Name]],0,MAIN_TABLE[[#This Row],[Taxable Value]]*MAIN_TABLE[[#This Row],[GST Rate]])</f>
        <v>10108.356</v>
      </c>
      <c r="P869" s="32">
        <f>IF(MAIN_TABLE[[#This Row],[Supplier State]]&lt;&gt;MAIN_TABLE[[#This Row],[Destination State Name]],0,(MAIN_TABLE[[#This Row],[Taxable Value]]*MAIN_TABLE[[#This Row],[GST Rate]])/2)</f>
        <v>0</v>
      </c>
      <c r="Q869" s="32">
        <f>IF(MAIN_TABLE[[#This Row],[Supplier State]]&lt;&gt;MAIN_TABLE[[#This Row],[Destination State Name]],0,(MAIN_TABLE[[#This Row],[Taxable Value]]*MAIN_TABLE[[#This Row],[GST Rate]])/2)</f>
        <v>0</v>
      </c>
      <c r="R869" s="33">
        <f>SUM(MAIN_TABLE[[#This Row],[IGST]:[SGST]])</f>
        <v>10108.356</v>
      </c>
      <c r="S86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69" s="32" t="str">
        <f>IFERROR(VLOOKUP(MAIN_TABLE[[#This Row],[GST Number]],Backend!L:M,2,),"")</f>
        <v>A K INFRAPROJECTS PRIVATE LIMITED</v>
      </c>
    </row>
    <row r="870" spans="1:20" x14ac:dyDescent="0.3">
      <c r="A870" s="18" t="s">
        <v>8</v>
      </c>
      <c r="B870" s="1" t="s">
        <v>77</v>
      </c>
      <c r="C870" s="2">
        <v>1310</v>
      </c>
      <c r="D870" s="3">
        <v>44051</v>
      </c>
      <c r="E870" s="4" t="s">
        <v>10</v>
      </c>
      <c r="F870" s="1">
        <v>1642</v>
      </c>
      <c r="G870" s="5">
        <v>82.100000000000009</v>
      </c>
      <c r="H870" s="29">
        <f>VLOOKUP(MAIN_TABLE[[#This Row],[Product Code]],Prod_Master[[#All],[Product Code]:[PRICE]],4,)</f>
        <v>0.12</v>
      </c>
      <c r="I870" s="30">
        <f>VLOOKUP(MAIN_TABLE[[#This Row],[Product Code]],Prod_Master[[#All],[Product Code]:[PRICE]],5,)</f>
        <v>140</v>
      </c>
      <c r="J870" s="30">
        <f t="shared" si="15"/>
        <v>229880</v>
      </c>
      <c r="K870" s="30">
        <f>MAIN_TABLE[[#This Row],[Sales (Before Tax)]]-MAIN_TABLE[[#This Row],[Discount]]</f>
        <v>229797.9</v>
      </c>
      <c r="L870" s="31">
        <f>VLOOKUP(MAIN_TABLE[[#This Row],[Product Code]],Prod_Master[[#All],[Product Code]:[PRICE]],3,)</f>
        <v>5632</v>
      </c>
      <c r="M870" s="32" t="str">
        <f>VLOOKUP(MAIN_TABLE[[#This Row],[Product Code]],Prod_Master[[#All],[Product Code]:[PRICE]],2,)</f>
        <v>Shampoo</v>
      </c>
      <c r="N870" s="32" t="str">
        <f>IF(ISBLANK(MAIN_TABLE[[#This Row],[GST Number]]),"No GST Number Available",VLOOKUP(LEFT(MAIN_TABLE[[#This Row],[GST Number]],2)*1,Table1[],2,))</f>
        <v>DADRA AND NAGAR HAVELI AND DAMAN AND DIU (NEWLY MERGED UT)</v>
      </c>
      <c r="O870" s="32">
        <f>IF(MAIN_TABLE[[#This Row],[Supplier State]]=MAIN_TABLE[[#This Row],[Destination State Name]],0,MAIN_TABLE[[#This Row],[Taxable Value]]*MAIN_TABLE[[#This Row],[GST Rate]])</f>
        <v>27575.748</v>
      </c>
      <c r="P870" s="32">
        <f>IF(MAIN_TABLE[[#This Row],[Supplier State]]&lt;&gt;MAIN_TABLE[[#This Row],[Destination State Name]],0,(MAIN_TABLE[[#This Row],[Taxable Value]]*MAIN_TABLE[[#This Row],[GST Rate]])/2)</f>
        <v>0</v>
      </c>
      <c r="Q870" s="32">
        <f>IF(MAIN_TABLE[[#This Row],[Supplier State]]&lt;&gt;MAIN_TABLE[[#This Row],[Destination State Name]],0,(MAIN_TABLE[[#This Row],[Taxable Value]]*MAIN_TABLE[[#This Row],[GST Rate]])/2)</f>
        <v>0</v>
      </c>
      <c r="R870" s="33">
        <f>SUM(MAIN_TABLE[[#This Row],[IGST]:[SGST]])</f>
        <v>27575.748</v>
      </c>
      <c r="S87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70" s="32" t="str">
        <f>IFERROR(VLOOKUP(MAIN_TABLE[[#This Row],[GST Number]],Backend!L:M,2,),"")</f>
        <v>M/S SUSHIL  ELECTRICALS</v>
      </c>
    </row>
    <row r="871" spans="1:20" x14ac:dyDescent="0.3">
      <c r="A871" s="18" t="s">
        <v>8</v>
      </c>
      <c r="B871" s="1" t="s">
        <v>244</v>
      </c>
      <c r="C871" s="2">
        <v>1210</v>
      </c>
      <c r="D871" s="3">
        <v>44114</v>
      </c>
      <c r="E871" s="4" t="s">
        <v>10</v>
      </c>
      <c r="F871" s="1">
        <v>1945</v>
      </c>
      <c r="G871" s="5">
        <v>97.25</v>
      </c>
      <c r="H871" s="29">
        <f>VLOOKUP(MAIN_TABLE[[#This Row],[Product Code]],Prod_Master[[#All],[Product Code]:[PRICE]],4,)</f>
        <v>0.12</v>
      </c>
      <c r="I871" s="30">
        <f>VLOOKUP(MAIN_TABLE[[#This Row],[Product Code]],Prod_Master[[#All],[Product Code]:[PRICE]],5,)</f>
        <v>120</v>
      </c>
      <c r="J871" s="30">
        <f t="shared" si="15"/>
        <v>233400</v>
      </c>
      <c r="K871" s="30">
        <f>MAIN_TABLE[[#This Row],[Sales (Before Tax)]]-MAIN_TABLE[[#This Row],[Discount]]</f>
        <v>233302.75</v>
      </c>
      <c r="L871" s="31">
        <f>VLOOKUP(MAIN_TABLE[[#This Row],[Product Code]],Prod_Master[[#All],[Product Code]:[PRICE]],3,)</f>
        <v>5524</v>
      </c>
      <c r="M871" s="32" t="str">
        <f>VLOOKUP(MAIN_TABLE[[#This Row],[Product Code]],Prod_Master[[#All],[Product Code]:[PRICE]],2,)</f>
        <v>Juice</v>
      </c>
      <c r="N871" s="32" t="str">
        <f>IF(ISBLANK(MAIN_TABLE[[#This Row],[GST Number]]),"No GST Number Available",VLOOKUP(LEFT(MAIN_TABLE[[#This Row],[GST Number]],2)*1,Table1[],2,))</f>
        <v>DADRA AND NAGAR HAVELI AND DAMAN AND DIU (NEWLY MERGED UT)</v>
      </c>
      <c r="O871" s="32">
        <f>IF(MAIN_TABLE[[#This Row],[Supplier State]]=MAIN_TABLE[[#This Row],[Destination State Name]],0,MAIN_TABLE[[#This Row],[Taxable Value]]*MAIN_TABLE[[#This Row],[GST Rate]])</f>
        <v>27996.329999999998</v>
      </c>
      <c r="P871" s="32">
        <f>IF(MAIN_TABLE[[#This Row],[Supplier State]]&lt;&gt;MAIN_TABLE[[#This Row],[Destination State Name]],0,(MAIN_TABLE[[#This Row],[Taxable Value]]*MAIN_TABLE[[#This Row],[GST Rate]])/2)</f>
        <v>0</v>
      </c>
      <c r="Q871" s="32">
        <f>IF(MAIN_TABLE[[#This Row],[Supplier State]]&lt;&gt;MAIN_TABLE[[#This Row],[Destination State Name]],0,(MAIN_TABLE[[#This Row],[Taxable Value]]*MAIN_TABLE[[#This Row],[GST Rate]])/2)</f>
        <v>0</v>
      </c>
      <c r="R871" s="33">
        <f>SUM(MAIN_TABLE[[#This Row],[IGST]:[SGST]])</f>
        <v>27996.329999999998</v>
      </c>
      <c r="S87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71" s="32" t="str">
        <f>IFERROR(VLOOKUP(MAIN_TABLE[[#This Row],[GST Number]],Backend!L:M,2,),"")</f>
        <v>M/S INFINITI RETAIL LIMITED (CROMA)</v>
      </c>
    </row>
    <row r="872" spans="1:20" x14ac:dyDescent="0.3">
      <c r="A872" s="18" t="s">
        <v>8</v>
      </c>
      <c r="B872" s="1" t="s">
        <v>78</v>
      </c>
      <c r="C872" s="2">
        <v>1310</v>
      </c>
      <c r="D872" s="3">
        <v>43956</v>
      </c>
      <c r="E872" s="4" t="s">
        <v>10</v>
      </c>
      <c r="F872" s="1">
        <v>831</v>
      </c>
      <c r="G872" s="5">
        <v>41.550000000000004</v>
      </c>
      <c r="H872" s="29">
        <f>VLOOKUP(MAIN_TABLE[[#This Row],[Product Code]],Prod_Master[[#All],[Product Code]:[PRICE]],4,)</f>
        <v>0.12</v>
      </c>
      <c r="I872" s="30">
        <f>VLOOKUP(MAIN_TABLE[[#This Row],[Product Code]],Prod_Master[[#All],[Product Code]:[PRICE]],5,)</f>
        <v>140</v>
      </c>
      <c r="J872" s="30">
        <f t="shared" si="15"/>
        <v>116340</v>
      </c>
      <c r="K872" s="30">
        <f>MAIN_TABLE[[#This Row],[Sales (Before Tax)]]-MAIN_TABLE[[#This Row],[Discount]]</f>
        <v>116298.45</v>
      </c>
      <c r="L872" s="31">
        <f>VLOOKUP(MAIN_TABLE[[#This Row],[Product Code]],Prod_Master[[#All],[Product Code]:[PRICE]],3,)</f>
        <v>5632</v>
      </c>
      <c r="M872" s="32" t="str">
        <f>VLOOKUP(MAIN_TABLE[[#This Row],[Product Code]],Prod_Master[[#All],[Product Code]:[PRICE]],2,)</f>
        <v>Shampoo</v>
      </c>
      <c r="N872" s="32" t="str">
        <f>IF(ISBLANK(MAIN_TABLE[[#This Row],[GST Number]]),"No GST Number Available",VLOOKUP(LEFT(MAIN_TABLE[[#This Row],[GST Number]],2)*1,Table1[],2,))</f>
        <v>MADHYA PRADESH</v>
      </c>
      <c r="O872" s="32">
        <f>IF(MAIN_TABLE[[#This Row],[Supplier State]]=MAIN_TABLE[[#This Row],[Destination State Name]],0,MAIN_TABLE[[#This Row],[Taxable Value]]*MAIN_TABLE[[#This Row],[GST Rate]])</f>
        <v>13955.813999999998</v>
      </c>
      <c r="P872" s="32">
        <f>IF(MAIN_TABLE[[#This Row],[Supplier State]]&lt;&gt;MAIN_TABLE[[#This Row],[Destination State Name]],0,(MAIN_TABLE[[#This Row],[Taxable Value]]*MAIN_TABLE[[#This Row],[GST Rate]])/2)</f>
        <v>0</v>
      </c>
      <c r="Q872" s="32">
        <f>IF(MAIN_TABLE[[#This Row],[Supplier State]]&lt;&gt;MAIN_TABLE[[#This Row],[Destination State Name]],0,(MAIN_TABLE[[#This Row],[Taxable Value]]*MAIN_TABLE[[#This Row],[GST Rate]])/2)</f>
        <v>0</v>
      </c>
      <c r="R872" s="33">
        <f>SUM(MAIN_TABLE[[#This Row],[IGST]:[SGST]])</f>
        <v>13955.813999999998</v>
      </c>
      <c r="S87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72" s="32" t="str">
        <f>IFERROR(VLOOKUP(MAIN_TABLE[[#This Row],[GST Number]],Backend!L:M,2,),"")</f>
        <v>TOP TEN ENTERPRISE</v>
      </c>
    </row>
    <row r="873" spans="1:20" x14ac:dyDescent="0.3">
      <c r="A873" s="18" t="s">
        <v>8</v>
      </c>
      <c r="B873" s="1" t="s">
        <v>245</v>
      </c>
      <c r="C873" s="2">
        <v>1004</v>
      </c>
      <c r="D873" s="3">
        <v>44083</v>
      </c>
      <c r="E873" s="4" t="s">
        <v>10</v>
      </c>
      <c r="F873" s="1">
        <v>1760</v>
      </c>
      <c r="G873" s="5">
        <v>88</v>
      </c>
      <c r="H873" s="29">
        <f>VLOOKUP(MAIN_TABLE[[#This Row],[Product Code]],Prod_Master[[#All],[Product Code]:[PRICE]],4,)</f>
        <v>0.28000000000000003</v>
      </c>
      <c r="I873" s="30">
        <f>VLOOKUP(MAIN_TABLE[[#This Row],[Product Code]],Prod_Master[[#All],[Product Code]:[PRICE]],5,)</f>
        <v>80</v>
      </c>
      <c r="J873" s="30">
        <f t="shared" si="15"/>
        <v>140800</v>
      </c>
      <c r="K873" s="30">
        <f>MAIN_TABLE[[#This Row],[Sales (Before Tax)]]-MAIN_TABLE[[#This Row],[Discount]]</f>
        <v>140712</v>
      </c>
      <c r="L873" s="31">
        <f>VLOOKUP(MAIN_TABLE[[#This Row],[Product Code]],Prod_Master[[#All],[Product Code]:[PRICE]],3,)</f>
        <v>8462</v>
      </c>
      <c r="M873" s="32" t="str">
        <f>VLOOKUP(MAIN_TABLE[[#This Row],[Product Code]],Prod_Master[[#All],[Product Code]:[PRICE]],2,)</f>
        <v>Beverage</v>
      </c>
      <c r="N873" s="32" t="str">
        <f>IF(ISBLANK(MAIN_TABLE[[#This Row],[GST Number]]),"No GST Number Available",VLOOKUP(LEFT(MAIN_TABLE[[#This Row],[GST Number]],2)*1,Table1[],2,))</f>
        <v>DADRA AND NAGAR HAVELI AND DAMAN AND DIU (NEWLY MERGED UT)</v>
      </c>
      <c r="O873" s="32">
        <f>IF(MAIN_TABLE[[#This Row],[Supplier State]]=MAIN_TABLE[[#This Row],[Destination State Name]],0,MAIN_TABLE[[#This Row],[Taxable Value]]*MAIN_TABLE[[#This Row],[GST Rate]])</f>
        <v>39399.360000000001</v>
      </c>
      <c r="P873" s="32">
        <f>IF(MAIN_TABLE[[#This Row],[Supplier State]]&lt;&gt;MAIN_TABLE[[#This Row],[Destination State Name]],0,(MAIN_TABLE[[#This Row],[Taxable Value]]*MAIN_TABLE[[#This Row],[GST Rate]])/2)</f>
        <v>0</v>
      </c>
      <c r="Q873" s="32">
        <f>IF(MAIN_TABLE[[#This Row],[Supplier State]]&lt;&gt;MAIN_TABLE[[#This Row],[Destination State Name]],0,(MAIN_TABLE[[#This Row],[Taxable Value]]*MAIN_TABLE[[#This Row],[GST Rate]])/2)</f>
        <v>0</v>
      </c>
      <c r="R873" s="33">
        <f>SUM(MAIN_TABLE[[#This Row],[IGST]:[SGST]])</f>
        <v>39399.360000000001</v>
      </c>
      <c r="S87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73" s="32" t="str">
        <f>IFERROR(VLOOKUP(MAIN_TABLE[[#This Row],[GST Number]],Backend!L:M,2,),"")</f>
        <v>AVRO INDIA LIMITED</v>
      </c>
    </row>
    <row r="874" spans="1:20" x14ac:dyDescent="0.3">
      <c r="A874" s="18" t="s">
        <v>8</v>
      </c>
      <c r="B874" s="1" t="s">
        <v>79</v>
      </c>
      <c r="C874" s="2">
        <v>1310</v>
      </c>
      <c r="D874" s="3">
        <v>43925</v>
      </c>
      <c r="E874" s="4" t="s">
        <v>10</v>
      </c>
      <c r="F874" s="1">
        <v>3850.5</v>
      </c>
      <c r="G874" s="5">
        <v>192.52500000000001</v>
      </c>
      <c r="H874" s="29">
        <f>VLOOKUP(MAIN_TABLE[[#This Row],[Product Code]],Prod_Master[[#All],[Product Code]:[PRICE]],4,)</f>
        <v>0.12</v>
      </c>
      <c r="I874" s="30">
        <f>VLOOKUP(MAIN_TABLE[[#This Row],[Product Code]],Prod_Master[[#All],[Product Code]:[PRICE]],5,)</f>
        <v>140</v>
      </c>
      <c r="J874" s="30">
        <f t="shared" si="15"/>
        <v>539070</v>
      </c>
      <c r="K874" s="30">
        <f>MAIN_TABLE[[#This Row],[Sales (Before Tax)]]-MAIN_TABLE[[#This Row],[Discount]]</f>
        <v>538877.47499999998</v>
      </c>
      <c r="L874" s="31">
        <f>VLOOKUP(MAIN_TABLE[[#This Row],[Product Code]],Prod_Master[[#All],[Product Code]:[PRICE]],3,)</f>
        <v>5632</v>
      </c>
      <c r="M874" s="32" t="str">
        <f>VLOOKUP(MAIN_TABLE[[#This Row],[Product Code]],Prod_Master[[#All],[Product Code]:[PRICE]],2,)</f>
        <v>Shampoo</v>
      </c>
      <c r="N874" s="32" t="str">
        <f>IF(ISBLANK(MAIN_TABLE[[#This Row],[GST Number]]),"No GST Number Available",VLOOKUP(LEFT(MAIN_TABLE[[#This Row],[GST Number]],2)*1,Table1[],2,))</f>
        <v>MEGHLAYA</v>
      </c>
      <c r="O874" s="32">
        <f>IF(MAIN_TABLE[[#This Row],[Supplier State]]=MAIN_TABLE[[#This Row],[Destination State Name]],0,MAIN_TABLE[[#This Row],[Taxable Value]]*MAIN_TABLE[[#This Row],[GST Rate]])</f>
        <v>64665.296999999991</v>
      </c>
      <c r="P874" s="32">
        <f>IF(MAIN_TABLE[[#This Row],[Supplier State]]&lt;&gt;MAIN_TABLE[[#This Row],[Destination State Name]],0,(MAIN_TABLE[[#This Row],[Taxable Value]]*MAIN_TABLE[[#This Row],[GST Rate]])/2)</f>
        <v>0</v>
      </c>
      <c r="Q874" s="32">
        <f>IF(MAIN_TABLE[[#This Row],[Supplier State]]&lt;&gt;MAIN_TABLE[[#This Row],[Destination State Name]],0,(MAIN_TABLE[[#This Row],[Taxable Value]]*MAIN_TABLE[[#This Row],[GST Rate]])/2)</f>
        <v>0</v>
      </c>
      <c r="R874" s="33">
        <f>SUM(MAIN_TABLE[[#This Row],[IGST]:[SGST]])</f>
        <v>64665.296999999991</v>
      </c>
      <c r="S87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74" s="32" t="str">
        <f>IFERROR(VLOOKUP(MAIN_TABLE[[#This Row],[GST Number]],Backend!L:M,2,),"")</f>
        <v>Swastik Home decor</v>
      </c>
    </row>
    <row r="875" spans="1:20" x14ac:dyDescent="0.3">
      <c r="A875" s="18" t="s">
        <v>8</v>
      </c>
      <c r="B875" s="1" t="s">
        <v>80</v>
      </c>
      <c r="C875" s="2">
        <v>1008</v>
      </c>
      <c r="D875" s="3">
        <v>43831</v>
      </c>
      <c r="E875" s="4" t="s">
        <v>10</v>
      </c>
      <c r="F875" s="1">
        <v>2479</v>
      </c>
      <c r="G875" s="5">
        <v>123.95</v>
      </c>
      <c r="H875" s="29">
        <f>VLOOKUP(MAIN_TABLE[[#This Row],[Product Code]],Prod_Master[[#All],[Product Code]:[PRICE]],4,)</f>
        <v>0.12</v>
      </c>
      <c r="I875" s="30">
        <f>VLOOKUP(MAIN_TABLE[[#This Row],[Product Code]],Prod_Master[[#All],[Product Code]:[PRICE]],5,)</f>
        <v>90</v>
      </c>
      <c r="J875" s="30">
        <f t="shared" si="15"/>
        <v>223110</v>
      </c>
      <c r="K875" s="30">
        <f>MAIN_TABLE[[#This Row],[Sales (Before Tax)]]-MAIN_TABLE[[#This Row],[Discount]]</f>
        <v>222986.05</v>
      </c>
      <c r="L875" s="31">
        <f>VLOOKUP(MAIN_TABLE[[#This Row],[Product Code]],Prod_Master[[#All],[Product Code]:[PRICE]],3,)</f>
        <v>4975</v>
      </c>
      <c r="M875" s="32" t="str">
        <f>VLOOKUP(MAIN_TABLE[[#This Row],[Product Code]],Prod_Master[[#All],[Product Code]:[PRICE]],2,)</f>
        <v>Soap</v>
      </c>
      <c r="N875" s="32" t="str">
        <f>IF(ISBLANK(MAIN_TABLE[[#This Row],[GST Number]]),"No GST Number Available",VLOOKUP(LEFT(MAIN_TABLE[[#This Row],[GST Number]],2)*1,Table1[],2,))</f>
        <v>TRIPURA</v>
      </c>
      <c r="O875" s="32">
        <f>IF(MAIN_TABLE[[#This Row],[Supplier State]]=MAIN_TABLE[[#This Row],[Destination State Name]],0,MAIN_TABLE[[#This Row],[Taxable Value]]*MAIN_TABLE[[#This Row],[GST Rate]])</f>
        <v>26758.325999999997</v>
      </c>
      <c r="P875" s="32">
        <f>IF(MAIN_TABLE[[#This Row],[Supplier State]]&lt;&gt;MAIN_TABLE[[#This Row],[Destination State Name]],0,(MAIN_TABLE[[#This Row],[Taxable Value]]*MAIN_TABLE[[#This Row],[GST Rate]])/2)</f>
        <v>0</v>
      </c>
      <c r="Q875" s="32">
        <f>IF(MAIN_TABLE[[#This Row],[Supplier State]]&lt;&gt;MAIN_TABLE[[#This Row],[Destination State Name]],0,(MAIN_TABLE[[#This Row],[Taxable Value]]*MAIN_TABLE[[#This Row],[GST Rate]])/2)</f>
        <v>0</v>
      </c>
      <c r="R875" s="33">
        <f>SUM(MAIN_TABLE[[#This Row],[IGST]:[SGST]])</f>
        <v>26758.325999999997</v>
      </c>
      <c r="S87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75" s="32" t="str">
        <f>IFERROR(VLOOKUP(MAIN_TABLE[[#This Row],[GST Number]],Backend!L:M,2,),"")</f>
        <v>CHOTE LAL SINGH</v>
      </c>
    </row>
    <row r="876" spans="1:20" x14ac:dyDescent="0.3">
      <c r="A876" s="18" t="s">
        <v>8</v>
      </c>
      <c r="B876" s="1" t="s">
        <v>81</v>
      </c>
      <c r="C876" s="2">
        <v>1004</v>
      </c>
      <c r="D876" s="3">
        <v>44114</v>
      </c>
      <c r="E876" s="4" t="s">
        <v>10</v>
      </c>
      <c r="F876" s="1">
        <v>2031</v>
      </c>
      <c r="G876" s="5">
        <v>101.55000000000001</v>
      </c>
      <c r="H876" s="29">
        <f>VLOOKUP(MAIN_TABLE[[#This Row],[Product Code]],Prod_Master[[#All],[Product Code]:[PRICE]],4,)</f>
        <v>0.28000000000000003</v>
      </c>
      <c r="I876" s="30">
        <f>VLOOKUP(MAIN_TABLE[[#This Row],[Product Code]],Prod_Master[[#All],[Product Code]:[PRICE]],5,)</f>
        <v>80</v>
      </c>
      <c r="J876" s="30">
        <f t="shared" si="15"/>
        <v>162480</v>
      </c>
      <c r="K876" s="30">
        <f>MAIN_TABLE[[#This Row],[Sales (Before Tax)]]-MAIN_TABLE[[#This Row],[Discount]]</f>
        <v>162378.45000000001</v>
      </c>
      <c r="L876" s="31">
        <f>VLOOKUP(MAIN_TABLE[[#This Row],[Product Code]],Prod_Master[[#All],[Product Code]:[PRICE]],3,)</f>
        <v>8462</v>
      </c>
      <c r="M876" s="32" t="str">
        <f>VLOOKUP(MAIN_TABLE[[#This Row],[Product Code]],Prod_Master[[#All],[Product Code]:[PRICE]],2,)</f>
        <v>Beverage</v>
      </c>
      <c r="N876" s="32" t="str">
        <f>IF(ISBLANK(MAIN_TABLE[[#This Row],[GST Number]]),"No GST Number Available",VLOOKUP(LEFT(MAIN_TABLE[[#This Row],[GST Number]],2)*1,Table1[],2,))</f>
        <v>GUJARAT</v>
      </c>
      <c r="O876" s="32">
        <f>IF(MAIN_TABLE[[#This Row],[Supplier State]]=MAIN_TABLE[[#This Row],[Destination State Name]],0,MAIN_TABLE[[#This Row],[Taxable Value]]*MAIN_TABLE[[#This Row],[GST Rate]])</f>
        <v>45465.966000000008</v>
      </c>
      <c r="P876" s="32">
        <f>IF(MAIN_TABLE[[#This Row],[Supplier State]]&lt;&gt;MAIN_TABLE[[#This Row],[Destination State Name]],0,(MAIN_TABLE[[#This Row],[Taxable Value]]*MAIN_TABLE[[#This Row],[GST Rate]])/2)</f>
        <v>0</v>
      </c>
      <c r="Q876" s="32">
        <f>IF(MAIN_TABLE[[#This Row],[Supplier State]]&lt;&gt;MAIN_TABLE[[#This Row],[Destination State Name]],0,(MAIN_TABLE[[#This Row],[Taxable Value]]*MAIN_TABLE[[#This Row],[GST Rate]])/2)</f>
        <v>0</v>
      </c>
      <c r="R876" s="33">
        <f>SUM(MAIN_TABLE[[#This Row],[IGST]:[SGST]])</f>
        <v>45465.966000000008</v>
      </c>
      <c r="S87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76" s="32" t="str">
        <f>IFERROR(VLOOKUP(MAIN_TABLE[[#This Row],[GST Number]],Backend!L:M,2,),"")</f>
        <v>Craftel India</v>
      </c>
    </row>
    <row r="877" spans="1:20" x14ac:dyDescent="0.3">
      <c r="A877" s="18" t="s">
        <v>8</v>
      </c>
      <c r="B877" s="1" t="s">
        <v>82</v>
      </c>
      <c r="C877" s="2">
        <v>1008</v>
      </c>
      <c r="D877" s="3">
        <v>44114</v>
      </c>
      <c r="E877" s="4" t="s">
        <v>10</v>
      </c>
      <c r="F877" s="1">
        <v>2031</v>
      </c>
      <c r="G877" s="5">
        <v>101.55000000000001</v>
      </c>
      <c r="H877" s="29">
        <f>VLOOKUP(MAIN_TABLE[[#This Row],[Product Code]],Prod_Master[[#All],[Product Code]:[PRICE]],4,)</f>
        <v>0.12</v>
      </c>
      <c r="I877" s="30">
        <f>VLOOKUP(MAIN_TABLE[[#This Row],[Product Code]],Prod_Master[[#All],[Product Code]:[PRICE]],5,)</f>
        <v>90</v>
      </c>
      <c r="J877" s="30">
        <f t="shared" si="15"/>
        <v>182790</v>
      </c>
      <c r="K877" s="30">
        <f>MAIN_TABLE[[#This Row],[Sales (Before Tax)]]-MAIN_TABLE[[#This Row],[Discount]]</f>
        <v>182688.45</v>
      </c>
      <c r="L877" s="31">
        <f>VLOOKUP(MAIN_TABLE[[#This Row],[Product Code]],Prod_Master[[#All],[Product Code]:[PRICE]],3,)</f>
        <v>4975</v>
      </c>
      <c r="M877" s="32" t="str">
        <f>VLOOKUP(MAIN_TABLE[[#This Row],[Product Code]],Prod_Master[[#All],[Product Code]:[PRICE]],2,)</f>
        <v>Soap</v>
      </c>
      <c r="N877" s="32" t="str">
        <f>IF(ISBLANK(MAIN_TABLE[[#This Row],[GST Number]]),"No GST Number Available",VLOOKUP(LEFT(MAIN_TABLE[[#This Row],[GST Number]],2)*1,Table1[],2,))</f>
        <v>DADRA AND NAGAR HAVELI AND DAMAN AND DIU (NEWLY MERGED UT)</v>
      </c>
      <c r="O877" s="32">
        <f>IF(MAIN_TABLE[[#This Row],[Supplier State]]=MAIN_TABLE[[#This Row],[Destination State Name]],0,MAIN_TABLE[[#This Row],[Taxable Value]]*MAIN_TABLE[[#This Row],[GST Rate]])</f>
        <v>21922.614000000001</v>
      </c>
      <c r="P877" s="32">
        <f>IF(MAIN_TABLE[[#This Row],[Supplier State]]&lt;&gt;MAIN_TABLE[[#This Row],[Destination State Name]],0,(MAIN_TABLE[[#This Row],[Taxable Value]]*MAIN_TABLE[[#This Row],[GST Rate]])/2)</f>
        <v>0</v>
      </c>
      <c r="Q877" s="32">
        <f>IF(MAIN_TABLE[[#This Row],[Supplier State]]&lt;&gt;MAIN_TABLE[[#This Row],[Destination State Name]],0,(MAIN_TABLE[[#This Row],[Taxable Value]]*MAIN_TABLE[[#This Row],[GST Rate]])/2)</f>
        <v>0</v>
      </c>
      <c r="R877" s="33">
        <f>SUM(MAIN_TABLE[[#This Row],[IGST]:[SGST]])</f>
        <v>21922.614000000001</v>
      </c>
      <c r="S87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77" s="32" t="str">
        <f>IFERROR(VLOOKUP(MAIN_TABLE[[#This Row],[GST Number]],Backend!L:M,2,),"")</f>
        <v>COMPUTER SHOPPE PRIVATE LIMITED</v>
      </c>
    </row>
    <row r="878" spans="1:20" x14ac:dyDescent="0.3">
      <c r="A878" s="18" t="s">
        <v>8</v>
      </c>
      <c r="B878" s="1" t="s">
        <v>83</v>
      </c>
      <c r="C878" s="2">
        <v>1001</v>
      </c>
      <c r="D878" s="3">
        <v>44177</v>
      </c>
      <c r="E878" s="4" t="s">
        <v>10</v>
      </c>
      <c r="F878" s="1">
        <v>2261</v>
      </c>
      <c r="G878" s="5">
        <v>113.05000000000001</v>
      </c>
      <c r="H878" s="29">
        <f>VLOOKUP(MAIN_TABLE[[#This Row],[Product Code]],Prod_Master[[#All],[Product Code]:[PRICE]],4,)</f>
        <v>0.12</v>
      </c>
      <c r="I878" s="30">
        <f>VLOOKUP(MAIN_TABLE[[#This Row],[Product Code]],Prod_Master[[#All],[Product Code]:[PRICE]],5,)</f>
        <v>45</v>
      </c>
      <c r="J878" s="30">
        <f t="shared" si="15"/>
        <v>101745</v>
      </c>
      <c r="K878" s="30">
        <f>MAIN_TABLE[[#This Row],[Sales (Before Tax)]]-MAIN_TABLE[[#This Row],[Discount]]</f>
        <v>101631.95</v>
      </c>
      <c r="L878" s="31">
        <f>VLOOKUP(MAIN_TABLE[[#This Row],[Product Code]],Prod_Master[[#All],[Product Code]:[PRICE]],3,)</f>
        <v>5542</v>
      </c>
      <c r="M878" s="32" t="str">
        <f>VLOOKUP(MAIN_TABLE[[#This Row],[Product Code]],Prod_Master[[#All],[Product Code]:[PRICE]],2,)</f>
        <v>Oil</v>
      </c>
      <c r="N878" s="32" t="str">
        <f>IF(ISBLANK(MAIN_TABLE[[#This Row],[GST Number]]),"No GST Number Available",VLOOKUP(LEFT(MAIN_TABLE[[#This Row],[GST Number]],2)*1,Table1[],2,))</f>
        <v>ASSAM</v>
      </c>
      <c r="O878" s="32">
        <f>IF(MAIN_TABLE[[#This Row],[Supplier State]]=MAIN_TABLE[[#This Row],[Destination State Name]],0,MAIN_TABLE[[#This Row],[Taxable Value]]*MAIN_TABLE[[#This Row],[GST Rate]])</f>
        <v>12195.833999999999</v>
      </c>
      <c r="P878" s="32">
        <f>IF(MAIN_TABLE[[#This Row],[Supplier State]]&lt;&gt;MAIN_TABLE[[#This Row],[Destination State Name]],0,(MAIN_TABLE[[#This Row],[Taxable Value]]*MAIN_TABLE[[#This Row],[GST Rate]])/2)</f>
        <v>0</v>
      </c>
      <c r="Q878" s="32">
        <f>IF(MAIN_TABLE[[#This Row],[Supplier State]]&lt;&gt;MAIN_TABLE[[#This Row],[Destination State Name]],0,(MAIN_TABLE[[#This Row],[Taxable Value]]*MAIN_TABLE[[#This Row],[GST Rate]])/2)</f>
        <v>0</v>
      </c>
      <c r="R878" s="33">
        <f>SUM(MAIN_TABLE[[#This Row],[IGST]:[SGST]])</f>
        <v>12195.833999999999</v>
      </c>
      <c r="S87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78" s="32" t="str">
        <f>IFERROR(VLOOKUP(MAIN_TABLE[[#This Row],[GST Number]],Backend!L:M,2,),"")</f>
        <v>DEGREE 360 SOLUTIONS PVT LTD</v>
      </c>
    </row>
    <row r="879" spans="1:20" x14ac:dyDescent="0.3">
      <c r="A879" s="18" t="s">
        <v>8</v>
      </c>
      <c r="B879" s="1" t="s">
        <v>84</v>
      </c>
      <c r="C879" s="2">
        <v>1004</v>
      </c>
      <c r="D879" s="3">
        <v>44083</v>
      </c>
      <c r="E879" s="4" t="s">
        <v>10</v>
      </c>
      <c r="F879" s="1">
        <v>736</v>
      </c>
      <c r="G879" s="5">
        <v>36.800000000000004</v>
      </c>
      <c r="H879" s="29">
        <f>VLOOKUP(MAIN_TABLE[[#This Row],[Product Code]],Prod_Master[[#All],[Product Code]:[PRICE]],4,)</f>
        <v>0.28000000000000003</v>
      </c>
      <c r="I879" s="30">
        <f>VLOOKUP(MAIN_TABLE[[#This Row],[Product Code]],Prod_Master[[#All],[Product Code]:[PRICE]],5,)</f>
        <v>80</v>
      </c>
      <c r="J879" s="30">
        <f t="shared" si="15"/>
        <v>58880</v>
      </c>
      <c r="K879" s="30">
        <f>MAIN_TABLE[[#This Row],[Sales (Before Tax)]]-MAIN_TABLE[[#This Row],[Discount]]</f>
        <v>58843.199999999997</v>
      </c>
      <c r="L879" s="31">
        <f>VLOOKUP(MAIN_TABLE[[#This Row],[Product Code]],Prod_Master[[#All],[Product Code]:[PRICE]],3,)</f>
        <v>8462</v>
      </c>
      <c r="M879" s="32" t="str">
        <f>VLOOKUP(MAIN_TABLE[[#This Row],[Product Code]],Prod_Master[[#All],[Product Code]:[PRICE]],2,)</f>
        <v>Beverage</v>
      </c>
      <c r="N879" s="32" t="str">
        <f>IF(ISBLANK(MAIN_TABLE[[#This Row],[GST Number]]),"No GST Number Available",VLOOKUP(LEFT(MAIN_TABLE[[#This Row],[GST Number]],2)*1,Table1[],2,))</f>
        <v>MIZORAM</v>
      </c>
      <c r="O879" s="32">
        <f>IF(MAIN_TABLE[[#This Row],[Supplier State]]=MAIN_TABLE[[#This Row],[Destination State Name]],0,MAIN_TABLE[[#This Row],[Taxable Value]]*MAIN_TABLE[[#This Row],[GST Rate]])</f>
        <v>16476.096000000001</v>
      </c>
      <c r="P879" s="32">
        <f>IF(MAIN_TABLE[[#This Row],[Supplier State]]&lt;&gt;MAIN_TABLE[[#This Row],[Destination State Name]],0,(MAIN_TABLE[[#This Row],[Taxable Value]]*MAIN_TABLE[[#This Row],[GST Rate]])/2)</f>
        <v>0</v>
      </c>
      <c r="Q879" s="32">
        <f>IF(MAIN_TABLE[[#This Row],[Supplier State]]&lt;&gt;MAIN_TABLE[[#This Row],[Destination State Name]],0,(MAIN_TABLE[[#This Row],[Taxable Value]]*MAIN_TABLE[[#This Row],[GST Rate]])/2)</f>
        <v>0</v>
      </c>
      <c r="R879" s="33">
        <f>SUM(MAIN_TABLE[[#This Row],[IGST]:[SGST]])</f>
        <v>16476.096000000001</v>
      </c>
      <c r="S87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79" s="32" t="str">
        <f>IFERROR(VLOOKUP(MAIN_TABLE[[#This Row],[GST Number]],Backend!L:M,2,),"")</f>
        <v>FRIENDS N D T HOUSE</v>
      </c>
    </row>
    <row r="880" spans="1:20" x14ac:dyDescent="0.3">
      <c r="A880" s="18" t="s">
        <v>8</v>
      </c>
      <c r="B880" s="1" t="s">
        <v>85</v>
      </c>
      <c r="C880" s="2">
        <v>1004</v>
      </c>
      <c r="D880" s="3">
        <v>44114</v>
      </c>
      <c r="E880" s="4" t="s">
        <v>10</v>
      </c>
      <c r="F880" s="1">
        <v>2851</v>
      </c>
      <c r="G880" s="5">
        <v>142.55000000000001</v>
      </c>
      <c r="H880" s="29">
        <f>VLOOKUP(MAIN_TABLE[[#This Row],[Product Code]],Prod_Master[[#All],[Product Code]:[PRICE]],4,)</f>
        <v>0.28000000000000003</v>
      </c>
      <c r="I880" s="30">
        <f>VLOOKUP(MAIN_TABLE[[#This Row],[Product Code]],Prod_Master[[#All],[Product Code]:[PRICE]],5,)</f>
        <v>80</v>
      </c>
      <c r="J880" s="30">
        <f t="shared" si="15"/>
        <v>228080</v>
      </c>
      <c r="K880" s="30">
        <f>MAIN_TABLE[[#This Row],[Sales (Before Tax)]]-MAIN_TABLE[[#This Row],[Discount]]</f>
        <v>227937.45</v>
      </c>
      <c r="L880" s="31">
        <f>VLOOKUP(MAIN_TABLE[[#This Row],[Product Code]],Prod_Master[[#All],[Product Code]:[PRICE]],3,)</f>
        <v>8462</v>
      </c>
      <c r="M880" s="32" t="str">
        <f>VLOOKUP(MAIN_TABLE[[#This Row],[Product Code]],Prod_Master[[#All],[Product Code]:[PRICE]],2,)</f>
        <v>Beverage</v>
      </c>
      <c r="N880" s="32" t="str">
        <f>IF(ISBLANK(MAIN_TABLE[[#This Row],[GST Number]]),"No GST Number Available",VLOOKUP(LEFT(MAIN_TABLE[[#This Row],[GST Number]],2)*1,Table1[],2,))</f>
        <v>SIKKIM</v>
      </c>
      <c r="O880" s="32">
        <f>IF(MAIN_TABLE[[#This Row],[Supplier State]]=MAIN_TABLE[[#This Row],[Destination State Name]],0,MAIN_TABLE[[#This Row],[Taxable Value]]*MAIN_TABLE[[#This Row],[GST Rate]])</f>
        <v>63822.486000000012</v>
      </c>
      <c r="P880" s="32">
        <f>IF(MAIN_TABLE[[#This Row],[Supplier State]]&lt;&gt;MAIN_TABLE[[#This Row],[Destination State Name]],0,(MAIN_TABLE[[#This Row],[Taxable Value]]*MAIN_TABLE[[#This Row],[GST Rate]])/2)</f>
        <v>0</v>
      </c>
      <c r="Q880" s="32">
        <f>IF(MAIN_TABLE[[#This Row],[Supplier State]]&lt;&gt;MAIN_TABLE[[#This Row],[Destination State Name]],0,(MAIN_TABLE[[#This Row],[Taxable Value]]*MAIN_TABLE[[#This Row],[GST Rate]])/2)</f>
        <v>0</v>
      </c>
      <c r="R880" s="33">
        <f>SUM(MAIN_TABLE[[#This Row],[IGST]:[SGST]])</f>
        <v>63822.486000000012</v>
      </c>
      <c r="S88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80" s="32" t="str">
        <f>IFERROR(VLOOKUP(MAIN_TABLE[[#This Row],[GST Number]],Backend!L:M,2,),"")</f>
        <v>Health &amp; Happiness Private Limited</v>
      </c>
    </row>
    <row r="881" spans="1:20" x14ac:dyDescent="0.3">
      <c r="A881" s="18" t="s">
        <v>8</v>
      </c>
      <c r="B881" s="1" t="s">
        <v>86</v>
      </c>
      <c r="C881" s="2">
        <v>1310</v>
      </c>
      <c r="D881" s="3">
        <v>44114</v>
      </c>
      <c r="E881" s="4" t="s">
        <v>10</v>
      </c>
      <c r="F881" s="1">
        <v>2021</v>
      </c>
      <c r="G881" s="5">
        <v>101.05000000000001</v>
      </c>
      <c r="H881" s="29">
        <f>VLOOKUP(MAIN_TABLE[[#This Row],[Product Code]],Prod_Master[[#All],[Product Code]:[PRICE]],4,)</f>
        <v>0.12</v>
      </c>
      <c r="I881" s="30">
        <f>VLOOKUP(MAIN_TABLE[[#This Row],[Product Code]],Prod_Master[[#All],[Product Code]:[PRICE]],5,)</f>
        <v>140</v>
      </c>
      <c r="J881" s="30">
        <f t="shared" si="15"/>
        <v>282940</v>
      </c>
      <c r="K881" s="30">
        <f>MAIN_TABLE[[#This Row],[Sales (Before Tax)]]-MAIN_TABLE[[#This Row],[Discount]]</f>
        <v>282838.95</v>
      </c>
      <c r="L881" s="31">
        <f>VLOOKUP(MAIN_TABLE[[#This Row],[Product Code]],Prod_Master[[#All],[Product Code]:[PRICE]],3,)</f>
        <v>5632</v>
      </c>
      <c r="M881" s="32" t="str">
        <f>VLOOKUP(MAIN_TABLE[[#This Row],[Product Code]],Prod_Master[[#All],[Product Code]:[PRICE]],2,)</f>
        <v>Shampoo</v>
      </c>
      <c r="N881" s="32" t="str">
        <f>IF(ISBLANK(MAIN_TABLE[[#This Row],[GST Number]]),"No GST Number Available",VLOOKUP(LEFT(MAIN_TABLE[[#This Row],[GST Number]],2)*1,Table1[],2,))</f>
        <v>NAGALAND</v>
      </c>
      <c r="O881" s="32">
        <f>IF(MAIN_TABLE[[#This Row],[Supplier State]]=MAIN_TABLE[[#This Row],[Destination State Name]],0,MAIN_TABLE[[#This Row],[Taxable Value]]*MAIN_TABLE[[#This Row],[GST Rate]])</f>
        <v>33940.673999999999</v>
      </c>
      <c r="P881" s="32">
        <f>IF(MAIN_TABLE[[#This Row],[Supplier State]]&lt;&gt;MAIN_TABLE[[#This Row],[Destination State Name]],0,(MAIN_TABLE[[#This Row],[Taxable Value]]*MAIN_TABLE[[#This Row],[GST Rate]])/2)</f>
        <v>0</v>
      </c>
      <c r="Q881" s="32">
        <f>IF(MAIN_TABLE[[#This Row],[Supplier State]]&lt;&gt;MAIN_TABLE[[#This Row],[Destination State Name]],0,(MAIN_TABLE[[#This Row],[Taxable Value]]*MAIN_TABLE[[#This Row],[GST Rate]])/2)</f>
        <v>0</v>
      </c>
      <c r="R881" s="33">
        <f>SUM(MAIN_TABLE[[#This Row],[IGST]:[SGST]])</f>
        <v>33940.673999999999</v>
      </c>
      <c r="S88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81" s="32" t="str">
        <f>IFERROR(VLOOKUP(MAIN_TABLE[[#This Row],[GST Number]],Backend!L:M,2,),"")</f>
        <v>NEW ASHOKA BATTERIES</v>
      </c>
    </row>
    <row r="882" spans="1:20" x14ac:dyDescent="0.3">
      <c r="A882" s="18" t="s">
        <v>8</v>
      </c>
      <c r="B882" s="1" t="s">
        <v>87</v>
      </c>
      <c r="C882" s="2">
        <v>1004</v>
      </c>
      <c r="D882" s="3">
        <v>44177</v>
      </c>
      <c r="E882" s="4" t="s">
        <v>10</v>
      </c>
      <c r="F882" s="1">
        <v>274</v>
      </c>
      <c r="G882" s="5">
        <v>13.700000000000001</v>
      </c>
      <c r="H882" s="29">
        <f>VLOOKUP(MAIN_TABLE[[#This Row],[Product Code]],Prod_Master[[#All],[Product Code]:[PRICE]],4,)</f>
        <v>0.28000000000000003</v>
      </c>
      <c r="I882" s="30">
        <f>VLOOKUP(MAIN_TABLE[[#This Row],[Product Code]],Prod_Master[[#All],[Product Code]:[PRICE]],5,)</f>
        <v>80</v>
      </c>
      <c r="J882" s="30">
        <f t="shared" si="15"/>
        <v>21920</v>
      </c>
      <c r="K882" s="30">
        <f>MAIN_TABLE[[#This Row],[Sales (Before Tax)]]-MAIN_TABLE[[#This Row],[Discount]]</f>
        <v>21906.3</v>
      </c>
      <c r="L882" s="31">
        <f>VLOOKUP(MAIN_TABLE[[#This Row],[Product Code]],Prod_Master[[#All],[Product Code]:[PRICE]],3,)</f>
        <v>8462</v>
      </c>
      <c r="M882" s="32" t="str">
        <f>VLOOKUP(MAIN_TABLE[[#This Row],[Product Code]],Prod_Master[[#All],[Product Code]:[PRICE]],2,)</f>
        <v>Beverage</v>
      </c>
      <c r="N882" s="32" t="str">
        <f>IF(ISBLANK(MAIN_TABLE[[#This Row],[GST Number]]),"No GST Number Available",VLOOKUP(LEFT(MAIN_TABLE[[#This Row],[GST Number]],2)*1,Table1[],2,))</f>
        <v>MIZORAM</v>
      </c>
      <c r="O882" s="32">
        <f>IF(MAIN_TABLE[[#This Row],[Supplier State]]=MAIN_TABLE[[#This Row],[Destination State Name]],0,MAIN_TABLE[[#This Row],[Taxable Value]]*MAIN_TABLE[[#This Row],[GST Rate]])</f>
        <v>6133.7640000000001</v>
      </c>
      <c r="P882" s="32">
        <f>IF(MAIN_TABLE[[#This Row],[Supplier State]]&lt;&gt;MAIN_TABLE[[#This Row],[Destination State Name]],0,(MAIN_TABLE[[#This Row],[Taxable Value]]*MAIN_TABLE[[#This Row],[GST Rate]])/2)</f>
        <v>0</v>
      </c>
      <c r="Q882" s="32">
        <f>IF(MAIN_TABLE[[#This Row],[Supplier State]]&lt;&gt;MAIN_TABLE[[#This Row],[Destination State Name]],0,(MAIN_TABLE[[#This Row],[Taxable Value]]*MAIN_TABLE[[#This Row],[GST Rate]])/2)</f>
        <v>0</v>
      </c>
      <c r="R882" s="33">
        <f>SUM(MAIN_TABLE[[#This Row],[IGST]:[SGST]])</f>
        <v>6133.7640000000001</v>
      </c>
      <c r="S88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82" s="32" t="str">
        <f>IFERROR(VLOOKUP(MAIN_TABLE[[#This Row],[GST Number]],Backend!L:M,2,),"")</f>
        <v>SREE LAXMI ENGINEERING</v>
      </c>
    </row>
    <row r="883" spans="1:20" x14ac:dyDescent="0.3">
      <c r="A883" s="18" t="s">
        <v>8</v>
      </c>
      <c r="B883" s="1" t="s">
        <v>246</v>
      </c>
      <c r="C883" s="2">
        <v>1004</v>
      </c>
      <c r="D883" s="3">
        <v>43893</v>
      </c>
      <c r="E883" s="4" t="s">
        <v>10</v>
      </c>
      <c r="F883" s="1">
        <v>1967</v>
      </c>
      <c r="G883" s="5">
        <v>98.350000000000009</v>
      </c>
      <c r="H883" s="29">
        <f>VLOOKUP(MAIN_TABLE[[#This Row],[Product Code]],Prod_Master[[#All],[Product Code]:[PRICE]],4,)</f>
        <v>0.28000000000000003</v>
      </c>
      <c r="I883" s="30">
        <f>VLOOKUP(MAIN_TABLE[[#This Row],[Product Code]],Prod_Master[[#All],[Product Code]:[PRICE]],5,)</f>
        <v>80</v>
      </c>
      <c r="J883" s="30">
        <f t="shared" si="15"/>
        <v>157360</v>
      </c>
      <c r="K883" s="30">
        <f>MAIN_TABLE[[#This Row],[Sales (Before Tax)]]-MAIN_TABLE[[#This Row],[Discount]]</f>
        <v>157261.65</v>
      </c>
      <c r="L883" s="31">
        <f>VLOOKUP(MAIN_TABLE[[#This Row],[Product Code]],Prod_Master[[#All],[Product Code]:[PRICE]],3,)</f>
        <v>8462</v>
      </c>
      <c r="M883" s="32" t="str">
        <f>VLOOKUP(MAIN_TABLE[[#This Row],[Product Code]],Prod_Master[[#All],[Product Code]:[PRICE]],2,)</f>
        <v>Beverage</v>
      </c>
      <c r="N883" s="32" t="str">
        <f>IF(ISBLANK(MAIN_TABLE[[#This Row],[GST Number]]),"No GST Number Available",VLOOKUP(LEFT(MAIN_TABLE[[#This Row],[GST Number]],2)*1,Table1[],2,))</f>
        <v>DADRA AND NAGAR HAVELI AND DAMAN AND DIU (NEWLY MERGED UT)</v>
      </c>
      <c r="O883" s="32">
        <f>IF(MAIN_TABLE[[#This Row],[Supplier State]]=MAIN_TABLE[[#This Row],[Destination State Name]],0,MAIN_TABLE[[#This Row],[Taxable Value]]*MAIN_TABLE[[#This Row],[GST Rate]])</f>
        <v>44033.262000000002</v>
      </c>
      <c r="P883" s="32">
        <f>IF(MAIN_TABLE[[#This Row],[Supplier State]]&lt;&gt;MAIN_TABLE[[#This Row],[Destination State Name]],0,(MAIN_TABLE[[#This Row],[Taxable Value]]*MAIN_TABLE[[#This Row],[GST Rate]])/2)</f>
        <v>0</v>
      </c>
      <c r="Q883" s="32">
        <f>IF(MAIN_TABLE[[#This Row],[Supplier State]]&lt;&gt;MAIN_TABLE[[#This Row],[Destination State Name]],0,(MAIN_TABLE[[#This Row],[Taxable Value]]*MAIN_TABLE[[#This Row],[GST Rate]])/2)</f>
        <v>0</v>
      </c>
      <c r="R883" s="33">
        <f>SUM(MAIN_TABLE[[#This Row],[IGST]:[SGST]])</f>
        <v>44033.262000000002</v>
      </c>
      <c r="S88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83" s="32" t="str">
        <f>IFERROR(VLOOKUP(MAIN_TABLE[[#This Row],[GST Number]],Backend!L:M,2,),"")</f>
        <v>REFRIGERATION AND COOLING INDUSTRIES</v>
      </c>
    </row>
    <row r="884" spans="1:20" x14ac:dyDescent="0.3">
      <c r="A884" s="18" t="s">
        <v>8</v>
      </c>
      <c r="B884" s="1" t="s">
        <v>88</v>
      </c>
      <c r="C884" s="2">
        <v>1004</v>
      </c>
      <c r="D884" s="3">
        <v>44051</v>
      </c>
      <c r="E884" s="4" t="s">
        <v>10</v>
      </c>
      <c r="F884" s="1">
        <v>1859</v>
      </c>
      <c r="G884" s="5">
        <v>92.95</v>
      </c>
      <c r="H884" s="29">
        <f>VLOOKUP(MAIN_TABLE[[#This Row],[Product Code]],Prod_Master[[#All],[Product Code]:[PRICE]],4,)</f>
        <v>0.28000000000000003</v>
      </c>
      <c r="I884" s="30">
        <f>VLOOKUP(MAIN_TABLE[[#This Row],[Product Code]],Prod_Master[[#All],[Product Code]:[PRICE]],5,)</f>
        <v>80</v>
      </c>
      <c r="J884" s="30">
        <f t="shared" si="15"/>
        <v>148720</v>
      </c>
      <c r="K884" s="30">
        <f>MAIN_TABLE[[#This Row],[Sales (Before Tax)]]-MAIN_TABLE[[#This Row],[Discount]]</f>
        <v>148627.04999999999</v>
      </c>
      <c r="L884" s="31">
        <f>VLOOKUP(MAIN_TABLE[[#This Row],[Product Code]],Prod_Master[[#All],[Product Code]:[PRICE]],3,)</f>
        <v>8462</v>
      </c>
      <c r="M884" s="32" t="str">
        <f>VLOOKUP(MAIN_TABLE[[#This Row],[Product Code]],Prod_Master[[#All],[Product Code]:[PRICE]],2,)</f>
        <v>Beverage</v>
      </c>
      <c r="N884" s="32" t="str">
        <f>IF(ISBLANK(MAIN_TABLE[[#This Row],[GST Number]]),"No GST Number Available",VLOOKUP(LEFT(MAIN_TABLE[[#This Row],[GST Number]],2)*1,Table1[],2,))</f>
        <v>CHATTISGARH</v>
      </c>
      <c r="O884" s="32">
        <f>IF(MAIN_TABLE[[#This Row],[Supplier State]]=MAIN_TABLE[[#This Row],[Destination State Name]],0,MAIN_TABLE[[#This Row],[Taxable Value]]*MAIN_TABLE[[#This Row],[GST Rate]])</f>
        <v>41615.574000000001</v>
      </c>
      <c r="P884" s="32">
        <f>IF(MAIN_TABLE[[#This Row],[Supplier State]]&lt;&gt;MAIN_TABLE[[#This Row],[Destination State Name]],0,(MAIN_TABLE[[#This Row],[Taxable Value]]*MAIN_TABLE[[#This Row],[GST Rate]])/2)</f>
        <v>0</v>
      </c>
      <c r="Q884" s="32">
        <f>IF(MAIN_TABLE[[#This Row],[Supplier State]]&lt;&gt;MAIN_TABLE[[#This Row],[Destination State Name]],0,(MAIN_TABLE[[#This Row],[Taxable Value]]*MAIN_TABLE[[#This Row],[GST Rate]])/2)</f>
        <v>0</v>
      </c>
      <c r="R884" s="33">
        <f>SUM(MAIN_TABLE[[#This Row],[IGST]:[SGST]])</f>
        <v>41615.574000000001</v>
      </c>
      <c r="S88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84" s="32" t="str">
        <f>IFERROR(VLOOKUP(MAIN_TABLE[[#This Row],[GST Number]],Backend!L:M,2,),"")</f>
        <v>R K ENGINEERING</v>
      </c>
    </row>
    <row r="885" spans="1:20" x14ac:dyDescent="0.3">
      <c r="A885" s="18" t="s">
        <v>8</v>
      </c>
      <c r="B885" s="1" t="s">
        <v>89</v>
      </c>
      <c r="C885" s="2">
        <v>1008</v>
      </c>
      <c r="D885" s="3">
        <v>44114</v>
      </c>
      <c r="E885" s="4" t="s">
        <v>10</v>
      </c>
      <c r="F885" s="1">
        <v>2851</v>
      </c>
      <c r="G885" s="5">
        <v>142.55000000000001</v>
      </c>
      <c r="H885" s="29">
        <f>VLOOKUP(MAIN_TABLE[[#This Row],[Product Code]],Prod_Master[[#All],[Product Code]:[PRICE]],4,)</f>
        <v>0.12</v>
      </c>
      <c r="I885" s="30">
        <f>VLOOKUP(MAIN_TABLE[[#This Row],[Product Code]],Prod_Master[[#All],[Product Code]:[PRICE]],5,)</f>
        <v>90</v>
      </c>
      <c r="J885" s="30">
        <f t="shared" si="15"/>
        <v>256590</v>
      </c>
      <c r="K885" s="30">
        <f>MAIN_TABLE[[#This Row],[Sales (Before Tax)]]-MAIN_TABLE[[#This Row],[Discount]]</f>
        <v>256447.45</v>
      </c>
      <c r="L885" s="31">
        <f>VLOOKUP(MAIN_TABLE[[#This Row],[Product Code]],Prod_Master[[#All],[Product Code]:[PRICE]],3,)</f>
        <v>4975</v>
      </c>
      <c r="M885" s="32" t="str">
        <f>VLOOKUP(MAIN_TABLE[[#This Row],[Product Code]],Prod_Master[[#All],[Product Code]:[PRICE]],2,)</f>
        <v>Soap</v>
      </c>
      <c r="N885" s="32" t="str">
        <f>IF(ISBLANK(MAIN_TABLE[[#This Row],[GST Number]]),"No GST Number Available",VLOOKUP(LEFT(MAIN_TABLE[[#This Row],[GST Number]],2)*1,Table1[],2,))</f>
        <v>BIHAR</v>
      </c>
      <c r="O885" s="32">
        <f>IF(MAIN_TABLE[[#This Row],[Supplier State]]=MAIN_TABLE[[#This Row],[Destination State Name]],0,MAIN_TABLE[[#This Row],[Taxable Value]]*MAIN_TABLE[[#This Row],[GST Rate]])</f>
        <v>0</v>
      </c>
      <c r="P885" s="32">
        <f>IF(MAIN_TABLE[[#This Row],[Supplier State]]&lt;&gt;MAIN_TABLE[[#This Row],[Destination State Name]],0,(MAIN_TABLE[[#This Row],[Taxable Value]]*MAIN_TABLE[[#This Row],[GST Rate]])/2)</f>
        <v>15386.847</v>
      </c>
      <c r="Q885" s="32">
        <f>IF(MAIN_TABLE[[#This Row],[Supplier State]]&lt;&gt;MAIN_TABLE[[#This Row],[Destination State Name]],0,(MAIN_TABLE[[#This Row],[Taxable Value]]*MAIN_TABLE[[#This Row],[GST Rate]])/2)</f>
        <v>15386.847</v>
      </c>
      <c r="R885" s="33">
        <f>SUM(MAIN_TABLE[[#This Row],[IGST]:[SGST]])</f>
        <v>30773.694</v>
      </c>
      <c r="S88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85" s="32" t="str">
        <f>IFERROR(VLOOKUP(MAIN_TABLE[[#This Row],[GST Number]],Backend!L:M,2,),"")</f>
        <v>M/S FOAM TECH ANTIFIRE COMPANY</v>
      </c>
    </row>
    <row r="886" spans="1:20" x14ac:dyDescent="0.3">
      <c r="A886" s="18" t="s">
        <v>8</v>
      </c>
      <c r="B886" s="1" t="s">
        <v>90</v>
      </c>
      <c r="C886" s="2">
        <v>1008</v>
      </c>
      <c r="D886" s="3">
        <v>44114</v>
      </c>
      <c r="E886" s="4" t="s">
        <v>10</v>
      </c>
      <c r="F886" s="1">
        <v>2021</v>
      </c>
      <c r="G886" s="5">
        <v>101.05000000000001</v>
      </c>
      <c r="H886" s="29">
        <f>VLOOKUP(MAIN_TABLE[[#This Row],[Product Code]],Prod_Master[[#All],[Product Code]:[PRICE]],4,)</f>
        <v>0.12</v>
      </c>
      <c r="I886" s="30">
        <f>VLOOKUP(MAIN_TABLE[[#This Row],[Product Code]],Prod_Master[[#All],[Product Code]:[PRICE]],5,)</f>
        <v>90</v>
      </c>
      <c r="J886" s="30">
        <f t="shared" si="15"/>
        <v>181890</v>
      </c>
      <c r="K886" s="30">
        <f>MAIN_TABLE[[#This Row],[Sales (Before Tax)]]-MAIN_TABLE[[#This Row],[Discount]]</f>
        <v>181788.95</v>
      </c>
      <c r="L886" s="31">
        <f>VLOOKUP(MAIN_TABLE[[#This Row],[Product Code]],Prod_Master[[#All],[Product Code]:[PRICE]],3,)</f>
        <v>4975</v>
      </c>
      <c r="M886" s="32" t="str">
        <f>VLOOKUP(MAIN_TABLE[[#This Row],[Product Code]],Prod_Master[[#All],[Product Code]:[PRICE]],2,)</f>
        <v>Soap</v>
      </c>
      <c r="N886" s="32" t="str">
        <f>IF(ISBLANK(MAIN_TABLE[[#This Row],[GST Number]]),"No GST Number Available",VLOOKUP(LEFT(MAIN_TABLE[[#This Row],[GST Number]],2)*1,Table1[],2,))</f>
        <v>WEST BENGAL</v>
      </c>
      <c r="O886" s="32">
        <f>IF(MAIN_TABLE[[#This Row],[Supplier State]]=MAIN_TABLE[[#This Row],[Destination State Name]],0,MAIN_TABLE[[#This Row],[Taxable Value]]*MAIN_TABLE[[#This Row],[GST Rate]])</f>
        <v>21814.673999999999</v>
      </c>
      <c r="P886" s="32">
        <f>IF(MAIN_TABLE[[#This Row],[Supplier State]]&lt;&gt;MAIN_TABLE[[#This Row],[Destination State Name]],0,(MAIN_TABLE[[#This Row],[Taxable Value]]*MAIN_TABLE[[#This Row],[GST Rate]])/2)</f>
        <v>0</v>
      </c>
      <c r="Q886" s="32">
        <f>IF(MAIN_TABLE[[#This Row],[Supplier State]]&lt;&gt;MAIN_TABLE[[#This Row],[Destination State Name]],0,(MAIN_TABLE[[#This Row],[Taxable Value]]*MAIN_TABLE[[#This Row],[GST Rate]])/2)</f>
        <v>0</v>
      </c>
      <c r="R886" s="33">
        <f>SUM(MAIN_TABLE[[#This Row],[IGST]:[SGST]])</f>
        <v>21814.673999999999</v>
      </c>
      <c r="S88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86" s="32" t="str">
        <f>IFERROR(VLOOKUP(MAIN_TABLE[[#This Row],[GST Number]],Backend!L:M,2,),"")</f>
        <v>ANAND FABS SYSTEM PVT. LTD.</v>
      </c>
    </row>
    <row r="887" spans="1:20" x14ac:dyDescent="0.3">
      <c r="A887" s="18" t="s">
        <v>8</v>
      </c>
      <c r="B887" s="1" t="s">
        <v>91</v>
      </c>
      <c r="C887" s="2">
        <v>1004</v>
      </c>
      <c r="D887" s="3">
        <v>44177</v>
      </c>
      <c r="E887" s="4" t="s">
        <v>10</v>
      </c>
      <c r="F887" s="1">
        <v>1138</v>
      </c>
      <c r="G887" s="5">
        <v>56.900000000000006</v>
      </c>
      <c r="H887" s="29">
        <f>VLOOKUP(MAIN_TABLE[[#This Row],[Product Code]],Prod_Master[[#All],[Product Code]:[PRICE]],4,)</f>
        <v>0.28000000000000003</v>
      </c>
      <c r="I887" s="30">
        <f>VLOOKUP(MAIN_TABLE[[#This Row],[Product Code]],Prod_Master[[#All],[Product Code]:[PRICE]],5,)</f>
        <v>80</v>
      </c>
      <c r="J887" s="30">
        <f t="shared" si="15"/>
        <v>91040</v>
      </c>
      <c r="K887" s="30">
        <f>MAIN_TABLE[[#This Row],[Sales (Before Tax)]]-MAIN_TABLE[[#This Row],[Discount]]</f>
        <v>90983.1</v>
      </c>
      <c r="L887" s="31">
        <f>VLOOKUP(MAIN_TABLE[[#This Row],[Product Code]],Prod_Master[[#All],[Product Code]:[PRICE]],3,)</f>
        <v>8462</v>
      </c>
      <c r="M887" s="32" t="str">
        <f>VLOOKUP(MAIN_TABLE[[#This Row],[Product Code]],Prod_Master[[#All],[Product Code]:[PRICE]],2,)</f>
        <v>Beverage</v>
      </c>
      <c r="N887" s="32" t="str">
        <f>IF(ISBLANK(MAIN_TABLE[[#This Row],[GST Number]]),"No GST Number Available",VLOOKUP(LEFT(MAIN_TABLE[[#This Row],[GST Number]],2)*1,Table1[],2,))</f>
        <v>MADHYA PRADESH</v>
      </c>
      <c r="O887" s="32">
        <f>IF(MAIN_TABLE[[#This Row],[Supplier State]]=MAIN_TABLE[[#This Row],[Destination State Name]],0,MAIN_TABLE[[#This Row],[Taxable Value]]*MAIN_TABLE[[#This Row],[GST Rate]])</f>
        <v>25475.268000000004</v>
      </c>
      <c r="P887" s="32">
        <f>IF(MAIN_TABLE[[#This Row],[Supplier State]]&lt;&gt;MAIN_TABLE[[#This Row],[Destination State Name]],0,(MAIN_TABLE[[#This Row],[Taxable Value]]*MAIN_TABLE[[#This Row],[GST Rate]])/2)</f>
        <v>0</v>
      </c>
      <c r="Q887" s="32">
        <f>IF(MAIN_TABLE[[#This Row],[Supplier State]]&lt;&gt;MAIN_TABLE[[#This Row],[Destination State Name]],0,(MAIN_TABLE[[#This Row],[Taxable Value]]*MAIN_TABLE[[#This Row],[GST Rate]])/2)</f>
        <v>0</v>
      </c>
      <c r="R887" s="33">
        <f>SUM(MAIN_TABLE[[#This Row],[IGST]:[SGST]])</f>
        <v>25475.268000000004</v>
      </c>
      <c r="S88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87" s="32" t="str">
        <f>IFERROR(VLOOKUP(MAIN_TABLE[[#This Row],[GST Number]],Backend!L:M,2,),"")</f>
        <v>JAY GAURI PROJECTS INDIA PRIVATE LIMITED</v>
      </c>
    </row>
    <row r="888" spans="1:20" x14ac:dyDescent="0.3">
      <c r="A888" s="18" t="s">
        <v>8</v>
      </c>
      <c r="B888" s="1" t="s">
        <v>92</v>
      </c>
      <c r="C888" s="2">
        <v>1210</v>
      </c>
      <c r="D888" s="3">
        <v>43831</v>
      </c>
      <c r="E888" s="4" t="s">
        <v>10</v>
      </c>
      <c r="F888" s="1">
        <v>4251</v>
      </c>
      <c r="G888" s="5">
        <v>212.55</v>
      </c>
      <c r="H888" s="29">
        <f>VLOOKUP(MAIN_TABLE[[#This Row],[Product Code]],Prod_Master[[#All],[Product Code]:[PRICE]],4,)</f>
        <v>0.12</v>
      </c>
      <c r="I888" s="30">
        <f>VLOOKUP(MAIN_TABLE[[#This Row],[Product Code]],Prod_Master[[#All],[Product Code]:[PRICE]],5,)</f>
        <v>120</v>
      </c>
      <c r="J888" s="30">
        <f t="shared" si="15"/>
        <v>510120</v>
      </c>
      <c r="K888" s="30">
        <f>MAIN_TABLE[[#This Row],[Sales (Before Tax)]]-MAIN_TABLE[[#This Row],[Discount]]</f>
        <v>509907.45</v>
      </c>
      <c r="L888" s="31">
        <f>VLOOKUP(MAIN_TABLE[[#This Row],[Product Code]],Prod_Master[[#All],[Product Code]:[PRICE]],3,)</f>
        <v>5524</v>
      </c>
      <c r="M888" s="32" t="str">
        <f>VLOOKUP(MAIN_TABLE[[#This Row],[Product Code]],Prod_Master[[#All],[Product Code]:[PRICE]],2,)</f>
        <v>Juice</v>
      </c>
      <c r="N888" s="32" t="str">
        <f>IF(ISBLANK(MAIN_TABLE[[#This Row],[GST Number]]),"No GST Number Available",VLOOKUP(LEFT(MAIN_TABLE[[#This Row],[GST Number]],2)*1,Table1[],2,))</f>
        <v>ASSAM</v>
      </c>
      <c r="O888" s="32">
        <f>IF(MAIN_TABLE[[#This Row],[Supplier State]]=MAIN_TABLE[[#This Row],[Destination State Name]],0,MAIN_TABLE[[#This Row],[Taxable Value]]*MAIN_TABLE[[#This Row],[GST Rate]])</f>
        <v>61188.894</v>
      </c>
      <c r="P888" s="32">
        <f>IF(MAIN_TABLE[[#This Row],[Supplier State]]&lt;&gt;MAIN_TABLE[[#This Row],[Destination State Name]],0,(MAIN_TABLE[[#This Row],[Taxable Value]]*MAIN_TABLE[[#This Row],[GST Rate]])/2)</f>
        <v>0</v>
      </c>
      <c r="Q888" s="32">
        <f>IF(MAIN_TABLE[[#This Row],[Supplier State]]&lt;&gt;MAIN_TABLE[[#This Row],[Destination State Name]],0,(MAIN_TABLE[[#This Row],[Taxable Value]]*MAIN_TABLE[[#This Row],[GST Rate]])/2)</f>
        <v>0</v>
      </c>
      <c r="R888" s="33">
        <f>SUM(MAIN_TABLE[[#This Row],[IGST]:[SGST]])</f>
        <v>61188.894</v>
      </c>
      <c r="S88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88" s="32" t="str">
        <f>IFERROR(VLOOKUP(MAIN_TABLE[[#This Row],[GST Number]],Backend!L:M,2,),"")</f>
        <v>ESCONET TECHNOLOGIES PRIVATE LIMITED</v>
      </c>
    </row>
    <row r="889" spans="1:20" x14ac:dyDescent="0.3">
      <c r="A889" s="18" t="s">
        <v>8</v>
      </c>
      <c r="B889" s="1" t="s">
        <v>93</v>
      </c>
      <c r="C889" s="2">
        <v>1008</v>
      </c>
      <c r="D889" s="3">
        <v>43893</v>
      </c>
      <c r="E889" s="4" t="s">
        <v>10</v>
      </c>
      <c r="F889" s="1">
        <v>795</v>
      </c>
      <c r="G889" s="5">
        <v>39.75</v>
      </c>
      <c r="H889" s="29">
        <f>VLOOKUP(MAIN_TABLE[[#This Row],[Product Code]],Prod_Master[[#All],[Product Code]:[PRICE]],4,)</f>
        <v>0.12</v>
      </c>
      <c r="I889" s="30">
        <f>VLOOKUP(MAIN_TABLE[[#This Row],[Product Code]],Prod_Master[[#All],[Product Code]:[PRICE]],5,)</f>
        <v>90</v>
      </c>
      <c r="J889" s="30">
        <f t="shared" si="15"/>
        <v>71550</v>
      </c>
      <c r="K889" s="30">
        <f>MAIN_TABLE[[#This Row],[Sales (Before Tax)]]-MAIN_TABLE[[#This Row],[Discount]]</f>
        <v>71510.25</v>
      </c>
      <c r="L889" s="31">
        <f>VLOOKUP(MAIN_TABLE[[#This Row],[Product Code]],Prod_Master[[#All],[Product Code]:[PRICE]],3,)</f>
        <v>4975</v>
      </c>
      <c r="M889" s="32" t="str">
        <f>VLOOKUP(MAIN_TABLE[[#This Row],[Product Code]],Prod_Master[[#All],[Product Code]:[PRICE]],2,)</f>
        <v>Soap</v>
      </c>
      <c r="N889" s="32" t="str">
        <f>IF(ISBLANK(MAIN_TABLE[[#This Row],[GST Number]]),"No GST Number Available",VLOOKUP(LEFT(MAIN_TABLE[[#This Row],[GST Number]],2)*1,Table1[],2,))</f>
        <v>GUJARAT</v>
      </c>
      <c r="O889" s="32">
        <f>IF(MAIN_TABLE[[#This Row],[Supplier State]]=MAIN_TABLE[[#This Row],[Destination State Name]],0,MAIN_TABLE[[#This Row],[Taxable Value]]*MAIN_TABLE[[#This Row],[GST Rate]])</f>
        <v>8581.23</v>
      </c>
      <c r="P889" s="32">
        <f>IF(MAIN_TABLE[[#This Row],[Supplier State]]&lt;&gt;MAIN_TABLE[[#This Row],[Destination State Name]],0,(MAIN_TABLE[[#This Row],[Taxable Value]]*MAIN_TABLE[[#This Row],[GST Rate]])/2)</f>
        <v>0</v>
      </c>
      <c r="Q889" s="32">
        <f>IF(MAIN_TABLE[[#This Row],[Supplier State]]&lt;&gt;MAIN_TABLE[[#This Row],[Destination State Name]],0,(MAIN_TABLE[[#This Row],[Taxable Value]]*MAIN_TABLE[[#This Row],[GST Rate]])/2)</f>
        <v>0</v>
      </c>
      <c r="R889" s="33">
        <f>SUM(MAIN_TABLE[[#This Row],[IGST]:[SGST]])</f>
        <v>8581.23</v>
      </c>
      <c r="S88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89" s="32" t="str">
        <f>IFERROR(VLOOKUP(MAIN_TABLE[[#This Row],[GST Number]],Backend!L:M,2,),"")</f>
        <v>M/S GOELS COIR FOAM (INDIA) PRIVATE LIMITED.</v>
      </c>
    </row>
    <row r="890" spans="1:20" x14ac:dyDescent="0.3">
      <c r="A890" s="18" t="s">
        <v>8</v>
      </c>
      <c r="B890" s="1" t="s">
        <v>94</v>
      </c>
      <c r="C890" s="2">
        <v>1210</v>
      </c>
      <c r="D890" s="3">
        <v>43925</v>
      </c>
      <c r="E890" s="4" t="s">
        <v>10</v>
      </c>
      <c r="F890" s="1">
        <v>1414.5</v>
      </c>
      <c r="G890" s="5">
        <v>70.725000000000009</v>
      </c>
      <c r="H890" s="29">
        <f>VLOOKUP(MAIN_TABLE[[#This Row],[Product Code]],Prod_Master[[#All],[Product Code]:[PRICE]],4,)</f>
        <v>0.12</v>
      </c>
      <c r="I890" s="30">
        <f>VLOOKUP(MAIN_TABLE[[#This Row],[Product Code]],Prod_Master[[#All],[Product Code]:[PRICE]],5,)</f>
        <v>120</v>
      </c>
      <c r="J890" s="30">
        <f t="shared" si="15"/>
        <v>169740</v>
      </c>
      <c r="K890" s="30">
        <f>MAIN_TABLE[[#This Row],[Sales (Before Tax)]]-MAIN_TABLE[[#This Row],[Discount]]</f>
        <v>169669.27499999999</v>
      </c>
      <c r="L890" s="31">
        <f>VLOOKUP(MAIN_TABLE[[#This Row],[Product Code]],Prod_Master[[#All],[Product Code]:[PRICE]],3,)</f>
        <v>5524</v>
      </c>
      <c r="M890" s="32" t="str">
        <f>VLOOKUP(MAIN_TABLE[[#This Row],[Product Code]],Prod_Master[[#All],[Product Code]:[PRICE]],2,)</f>
        <v>Juice</v>
      </c>
      <c r="N890" s="32" t="str">
        <f>IF(ISBLANK(MAIN_TABLE[[#This Row],[GST Number]]),"No GST Number Available",VLOOKUP(LEFT(MAIN_TABLE[[#This Row],[GST Number]],2)*1,Table1[],2,))</f>
        <v>DADRA AND NAGAR HAVELI AND DAMAN AND DIU (NEWLY MERGED UT)</v>
      </c>
      <c r="O890" s="32">
        <f>IF(MAIN_TABLE[[#This Row],[Supplier State]]=MAIN_TABLE[[#This Row],[Destination State Name]],0,MAIN_TABLE[[#This Row],[Taxable Value]]*MAIN_TABLE[[#This Row],[GST Rate]])</f>
        <v>20360.312999999998</v>
      </c>
      <c r="P890" s="32">
        <f>IF(MAIN_TABLE[[#This Row],[Supplier State]]&lt;&gt;MAIN_TABLE[[#This Row],[Destination State Name]],0,(MAIN_TABLE[[#This Row],[Taxable Value]]*MAIN_TABLE[[#This Row],[GST Rate]])/2)</f>
        <v>0</v>
      </c>
      <c r="Q890" s="32">
        <f>IF(MAIN_TABLE[[#This Row],[Supplier State]]&lt;&gt;MAIN_TABLE[[#This Row],[Destination State Name]],0,(MAIN_TABLE[[#This Row],[Taxable Value]]*MAIN_TABLE[[#This Row],[GST Rate]])/2)</f>
        <v>0</v>
      </c>
      <c r="R890" s="33">
        <f>SUM(MAIN_TABLE[[#This Row],[IGST]:[SGST]])</f>
        <v>20360.312999999998</v>
      </c>
      <c r="S89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90" s="32" t="str">
        <f>IFERROR(VLOOKUP(MAIN_TABLE[[#This Row],[GST Number]],Backend!L:M,2,),"")</f>
        <v>TECHNO MEASURE PRIVATE LIMITED</v>
      </c>
    </row>
    <row r="891" spans="1:20" x14ac:dyDescent="0.3">
      <c r="A891" s="18" t="s">
        <v>8</v>
      </c>
      <c r="B891" s="1" t="s">
        <v>95</v>
      </c>
      <c r="C891" s="2">
        <v>1004</v>
      </c>
      <c r="D891" s="3">
        <v>43956</v>
      </c>
      <c r="E891" s="4" t="s">
        <v>10</v>
      </c>
      <c r="F891" s="1">
        <v>2918</v>
      </c>
      <c r="G891" s="5">
        <v>145.9</v>
      </c>
      <c r="H891" s="29">
        <f>VLOOKUP(MAIN_TABLE[[#This Row],[Product Code]],Prod_Master[[#All],[Product Code]:[PRICE]],4,)</f>
        <v>0.28000000000000003</v>
      </c>
      <c r="I891" s="30">
        <f>VLOOKUP(MAIN_TABLE[[#This Row],[Product Code]],Prod_Master[[#All],[Product Code]:[PRICE]],5,)</f>
        <v>80</v>
      </c>
      <c r="J891" s="30">
        <f t="shared" si="15"/>
        <v>233440</v>
      </c>
      <c r="K891" s="30">
        <f>MAIN_TABLE[[#This Row],[Sales (Before Tax)]]-MAIN_TABLE[[#This Row],[Discount]]</f>
        <v>233294.1</v>
      </c>
      <c r="L891" s="31">
        <f>VLOOKUP(MAIN_TABLE[[#This Row],[Product Code]],Prod_Master[[#All],[Product Code]:[PRICE]],3,)</f>
        <v>8462</v>
      </c>
      <c r="M891" s="32" t="str">
        <f>VLOOKUP(MAIN_TABLE[[#This Row],[Product Code]],Prod_Master[[#All],[Product Code]:[PRICE]],2,)</f>
        <v>Beverage</v>
      </c>
      <c r="N891" s="32" t="str">
        <f>IF(ISBLANK(MAIN_TABLE[[#This Row],[GST Number]]),"No GST Number Available",VLOOKUP(LEFT(MAIN_TABLE[[#This Row],[GST Number]],2)*1,Table1[],2,))</f>
        <v>MEGHLAYA</v>
      </c>
      <c r="O891" s="32">
        <f>IF(MAIN_TABLE[[#This Row],[Supplier State]]=MAIN_TABLE[[#This Row],[Destination State Name]],0,MAIN_TABLE[[#This Row],[Taxable Value]]*MAIN_TABLE[[#This Row],[GST Rate]])</f>
        <v>65322.348000000005</v>
      </c>
      <c r="P891" s="32">
        <f>IF(MAIN_TABLE[[#This Row],[Supplier State]]&lt;&gt;MAIN_TABLE[[#This Row],[Destination State Name]],0,(MAIN_TABLE[[#This Row],[Taxable Value]]*MAIN_TABLE[[#This Row],[GST Rate]])/2)</f>
        <v>0</v>
      </c>
      <c r="Q891" s="32">
        <f>IF(MAIN_TABLE[[#This Row],[Supplier State]]&lt;&gt;MAIN_TABLE[[#This Row],[Destination State Name]],0,(MAIN_TABLE[[#This Row],[Taxable Value]]*MAIN_TABLE[[#This Row],[GST Rate]])/2)</f>
        <v>0</v>
      </c>
      <c r="R891" s="33">
        <f>SUM(MAIN_TABLE[[#This Row],[IGST]:[SGST]])</f>
        <v>65322.348000000005</v>
      </c>
      <c r="S89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91" s="32" t="str">
        <f>IFERROR(VLOOKUP(MAIN_TABLE[[#This Row],[GST Number]],Backend!L:M,2,),"")</f>
        <v>Intec Infonet Pvt. Limited</v>
      </c>
    </row>
    <row r="892" spans="1:20" x14ac:dyDescent="0.3">
      <c r="A892" s="18" t="s">
        <v>8</v>
      </c>
      <c r="B892" s="1" t="s">
        <v>96</v>
      </c>
      <c r="C892" s="2">
        <v>1001</v>
      </c>
      <c r="D892" s="3">
        <v>44019</v>
      </c>
      <c r="E892" s="4" t="s">
        <v>10</v>
      </c>
      <c r="F892" s="1">
        <v>3450</v>
      </c>
      <c r="G892" s="5">
        <v>172.5</v>
      </c>
      <c r="H892" s="29">
        <f>VLOOKUP(MAIN_TABLE[[#This Row],[Product Code]],Prod_Master[[#All],[Product Code]:[PRICE]],4,)</f>
        <v>0.12</v>
      </c>
      <c r="I892" s="30">
        <f>VLOOKUP(MAIN_TABLE[[#This Row],[Product Code]],Prod_Master[[#All],[Product Code]:[PRICE]],5,)</f>
        <v>45</v>
      </c>
      <c r="J892" s="30">
        <f t="shared" si="15"/>
        <v>155250</v>
      </c>
      <c r="K892" s="30">
        <f>MAIN_TABLE[[#This Row],[Sales (Before Tax)]]-MAIN_TABLE[[#This Row],[Discount]]</f>
        <v>155077.5</v>
      </c>
      <c r="L892" s="31">
        <f>VLOOKUP(MAIN_TABLE[[#This Row],[Product Code]],Prod_Master[[#All],[Product Code]:[PRICE]],3,)</f>
        <v>5542</v>
      </c>
      <c r="M892" s="32" t="str">
        <f>VLOOKUP(MAIN_TABLE[[#This Row],[Product Code]],Prod_Master[[#All],[Product Code]:[PRICE]],2,)</f>
        <v>Oil</v>
      </c>
      <c r="N892" s="32" t="str">
        <f>IF(ISBLANK(MAIN_TABLE[[#This Row],[GST Number]]),"No GST Number Available",VLOOKUP(LEFT(MAIN_TABLE[[#This Row],[GST Number]],2)*1,Table1[],2,))</f>
        <v>CHATTISGARH</v>
      </c>
      <c r="O892" s="32">
        <f>IF(MAIN_TABLE[[#This Row],[Supplier State]]=MAIN_TABLE[[#This Row],[Destination State Name]],0,MAIN_TABLE[[#This Row],[Taxable Value]]*MAIN_TABLE[[#This Row],[GST Rate]])</f>
        <v>18609.3</v>
      </c>
      <c r="P892" s="32">
        <f>IF(MAIN_TABLE[[#This Row],[Supplier State]]&lt;&gt;MAIN_TABLE[[#This Row],[Destination State Name]],0,(MAIN_TABLE[[#This Row],[Taxable Value]]*MAIN_TABLE[[#This Row],[GST Rate]])/2)</f>
        <v>0</v>
      </c>
      <c r="Q892" s="32">
        <f>IF(MAIN_TABLE[[#This Row],[Supplier State]]&lt;&gt;MAIN_TABLE[[#This Row],[Destination State Name]],0,(MAIN_TABLE[[#This Row],[Taxable Value]]*MAIN_TABLE[[#This Row],[GST Rate]])/2)</f>
        <v>0</v>
      </c>
      <c r="R892" s="33">
        <f>SUM(MAIN_TABLE[[#This Row],[IGST]:[SGST]])</f>
        <v>18609.3</v>
      </c>
      <c r="S89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92" s="32" t="str">
        <f>IFERROR(VLOOKUP(MAIN_TABLE[[#This Row],[GST Number]],Backend!L:M,2,),"")</f>
        <v>ADITY ENTERPRISES</v>
      </c>
    </row>
    <row r="893" spans="1:20" x14ac:dyDescent="0.3">
      <c r="A893" s="18" t="s">
        <v>8</v>
      </c>
      <c r="B893" s="1" t="s">
        <v>97</v>
      </c>
      <c r="C893" s="2">
        <v>1004</v>
      </c>
      <c r="D893" s="3">
        <v>44019</v>
      </c>
      <c r="E893" s="4" t="s">
        <v>10</v>
      </c>
      <c r="F893" s="1">
        <v>2988</v>
      </c>
      <c r="G893" s="5">
        <v>149.4</v>
      </c>
      <c r="H893" s="29">
        <f>VLOOKUP(MAIN_TABLE[[#This Row],[Product Code]],Prod_Master[[#All],[Product Code]:[PRICE]],4,)</f>
        <v>0.28000000000000003</v>
      </c>
      <c r="I893" s="30">
        <f>VLOOKUP(MAIN_TABLE[[#This Row],[Product Code]],Prod_Master[[#All],[Product Code]:[PRICE]],5,)</f>
        <v>80</v>
      </c>
      <c r="J893" s="30">
        <f t="shared" si="15"/>
        <v>239040</v>
      </c>
      <c r="K893" s="30">
        <f>MAIN_TABLE[[#This Row],[Sales (Before Tax)]]-MAIN_TABLE[[#This Row],[Discount]]</f>
        <v>238890.6</v>
      </c>
      <c r="L893" s="31">
        <f>VLOOKUP(MAIN_TABLE[[#This Row],[Product Code]],Prod_Master[[#All],[Product Code]:[PRICE]],3,)</f>
        <v>8462</v>
      </c>
      <c r="M893" s="32" t="str">
        <f>VLOOKUP(MAIN_TABLE[[#This Row],[Product Code]],Prod_Master[[#All],[Product Code]:[PRICE]],2,)</f>
        <v>Beverage</v>
      </c>
      <c r="N893" s="32" t="str">
        <f>IF(ISBLANK(MAIN_TABLE[[#This Row],[GST Number]]),"No GST Number Available",VLOOKUP(LEFT(MAIN_TABLE[[#This Row],[GST Number]],2)*1,Table1[],2,))</f>
        <v>JHARKHAND</v>
      </c>
      <c r="O893" s="32">
        <f>IF(MAIN_TABLE[[#This Row],[Supplier State]]=MAIN_TABLE[[#This Row],[Destination State Name]],0,MAIN_TABLE[[#This Row],[Taxable Value]]*MAIN_TABLE[[#This Row],[GST Rate]])</f>
        <v>66889.368000000002</v>
      </c>
      <c r="P893" s="32">
        <f>IF(MAIN_TABLE[[#This Row],[Supplier State]]&lt;&gt;MAIN_TABLE[[#This Row],[Destination State Name]],0,(MAIN_TABLE[[#This Row],[Taxable Value]]*MAIN_TABLE[[#This Row],[GST Rate]])/2)</f>
        <v>0</v>
      </c>
      <c r="Q893" s="32">
        <f>IF(MAIN_TABLE[[#This Row],[Supplier State]]&lt;&gt;MAIN_TABLE[[#This Row],[Destination State Name]],0,(MAIN_TABLE[[#This Row],[Taxable Value]]*MAIN_TABLE[[#This Row],[GST Rate]])/2)</f>
        <v>0</v>
      </c>
      <c r="R893" s="33">
        <f>SUM(MAIN_TABLE[[#This Row],[IGST]:[SGST]])</f>
        <v>66889.368000000002</v>
      </c>
      <c r="S89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93" s="32" t="str">
        <f>IFERROR(VLOOKUP(MAIN_TABLE[[#This Row],[GST Number]],Backend!L:M,2,),"")</f>
        <v>GREEN PLANET</v>
      </c>
    </row>
    <row r="894" spans="1:20" x14ac:dyDescent="0.3">
      <c r="A894" s="18" t="s">
        <v>8</v>
      </c>
      <c r="B894" s="1" t="s">
        <v>98</v>
      </c>
      <c r="C894" s="2">
        <v>1310</v>
      </c>
      <c r="D894" s="3">
        <v>44083</v>
      </c>
      <c r="E894" s="4" t="s">
        <v>20</v>
      </c>
      <c r="F894" s="1">
        <v>218</v>
      </c>
      <c r="G894" s="5">
        <v>10.9</v>
      </c>
      <c r="H894" s="29">
        <f>VLOOKUP(MAIN_TABLE[[#This Row],[Product Code]],Prod_Master[[#All],[Product Code]:[PRICE]],4,)</f>
        <v>0.12</v>
      </c>
      <c r="I894" s="30">
        <f>VLOOKUP(MAIN_TABLE[[#This Row],[Product Code]],Prod_Master[[#All],[Product Code]:[PRICE]],5,)</f>
        <v>140</v>
      </c>
      <c r="J894" s="30">
        <f t="shared" si="15"/>
        <v>30520</v>
      </c>
      <c r="K894" s="30">
        <f>MAIN_TABLE[[#This Row],[Sales (Before Tax)]]-MAIN_TABLE[[#This Row],[Discount]]</f>
        <v>30509.1</v>
      </c>
      <c r="L894" s="31">
        <f>VLOOKUP(MAIN_TABLE[[#This Row],[Product Code]],Prod_Master[[#All],[Product Code]:[PRICE]],3,)</f>
        <v>5632</v>
      </c>
      <c r="M894" s="32" t="str">
        <f>VLOOKUP(MAIN_TABLE[[#This Row],[Product Code]],Prod_Master[[#All],[Product Code]:[PRICE]],2,)</f>
        <v>Shampoo</v>
      </c>
      <c r="N894" s="32" t="str">
        <f>IF(ISBLANK(MAIN_TABLE[[#This Row],[GST Number]]),"No GST Number Available",VLOOKUP(LEFT(MAIN_TABLE[[#This Row],[GST Number]],2)*1,Table1[],2,))</f>
        <v>NAGALAND</v>
      </c>
      <c r="O894" s="32">
        <f>IF(MAIN_TABLE[[#This Row],[Supplier State]]=MAIN_TABLE[[#This Row],[Destination State Name]],0,MAIN_TABLE[[#This Row],[Taxable Value]]*MAIN_TABLE[[#This Row],[GST Rate]])</f>
        <v>3661.0919999999996</v>
      </c>
      <c r="P894" s="32">
        <f>IF(MAIN_TABLE[[#This Row],[Supplier State]]&lt;&gt;MAIN_TABLE[[#This Row],[Destination State Name]],0,(MAIN_TABLE[[#This Row],[Taxable Value]]*MAIN_TABLE[[#This Row],[GST Rate]])/2)</f>
        <v>0</v>
      </c>
      <c r="Q894" s="32">
        <f>IF(MAIN_TABLE[[#This Row],[Supplier State]]&lt;&gt;MAIN_TABLE[[#This Row],[Destination State Name]],0,(MAIN_TABLE[[#This Row],[Taxable Value]]*MAIN_TABLE[[#This Row],[GST Rate]])/2)</f>
        <v>0</v>
      </c>
      <c r="R894" s="33">
        <f>SUM(MAIN_TABLE[[#This Row],[IGST]:[SGST]])</f>
        <v>3661.0919999999996</v>
      </c>
      <c r="S894" s="32" t="str">
        <f>IF(MAIN_TABLE[[#This Row],[Doc Type]]="Credit Note","Table 9A",IF(AND(MAIN_TABLE[[#This Row],[Doc Type]]="Invoice",MAIN_TABLE[[#This Row],[GST Number]]&lt;&gt;""),"Table 4A -B2B","Table 5A-B2C"))</f>
        <v>Table 9A</v>
      </c>
      <c r="T894" s="32" t="str">
        <f>IFERROR(VLOOKUP(MAIN_TABLE[[#This Row],[GST Number]],Backend!L:M,2,),"")</f>
        <v>SLEEPYHEAD HOME DECOR PRIVATE LIMITED</v>
      </c>
    </row>
    <row r="895" spans="1:20" x14ac:dyDescent="0.3">
      <c r="A895" s="18" t="s">
        <v>8</v>
      </c>
      <c r="B895" s="1" t="s">
        <v>99</v>
      </c>
      <c r="C895" s="2">
        <v>1210</v>
      </c>
      <c r="D895" s="3">
        <v>44083</v>
      </c>
      <c r="E895" s="4" t="s">
        <v>10</v>
      </c>
      <c r="F895" s="1">
        <v>2074</v>
      </c>
      <c r="G895" s="5">
        <v>103.7</v>
      </c>
      <c r="H895" s="29">
        <f>VLOOKUP(MAIN_TABLE[[#This Row],[Product Code]],Prod_Master[[#All],[Product Code]:[PRICE]],4,)</f>
        <v>0.12</v>
      </c>
      <c r="I895" s="30">
        <f>VLOOKUP(MAIN_TABLE[[#This Row],[Product Code]],Prod_Master[[#All],[Product Code]:[PRICE]],5,)</f>
        <v>120</v>
      </c>
      <c r="J895" s="30">
        <f t="shared" si="15"/>
        <v>248880</v>
      </c>
      <c r="K895" s="30">
        <f>MAIN_TABLE[[#This Row],[Sales (Before Tax)]]-MAIN_TABLE[[#This Row],[Discount]]</f>
        <v>248776.3</v>
      </c>
      <c r="L895" s="31">
        <f>VLOOKUP(MAIN_TABLE[[#This Row],[Product Code]],Prod_Master[[#All],[Product Code]:[PRICE]],3,)</f>
        <v>5524</v>
      </c>
      <c r="M895" s="32" t="str">
        <f>VLOOKUP(MAIN_TABLE[[#This Row],[Product Code]],Prod_Master[[#All],[Product Code]:[PRICE]],2,)</f>
        <v>Juice</v>
      </c>
      <c r="N895" s="32" t="str">
        <f>IF(ISBLANK(MAIN_TABLE[[#This Row],[GST Number]]),"No GST Number Available",VLOOKUP(LEFT(MAIN_TABLE[[#This Row],[GST Number]],2)*1,Table1[],2,))</f>
        <v>MANIPUR</v>
      </c>
      <c r="O895" s="32">
        <f>IF(MAIN_TABLE[[#This Row],[Supplier State]]=MAIN_TABLE[[#This Row],[Destination State Name]],0,MAIN_TABLE[[#This Row],[Taxable Value]]*MAIN_TABLE[[#This Row],[GST Rate]])</f>
        <v>29853.155999999999</v>
      </c>
      <c r="P895" s="32">
        <f>IF(MAIN_TABLE[[#This Row],[Supplier State]]&lt;&gt;MAIN_TABLE[[#This Row],[Destination State Name]],0,(MAIN_TABLE[[#This Row],[Taxable Value]]*MAIN_TABLE[[#This Row],[GST Rate]])/2)</f>
        <v>0</v>
      </c>
      <c r="Q895" s="32">
        <f>IF(MAIN_TABLE[[#This Row],[Supplier State]]&lt;&gt;MAIN_TABLE[[#This Row],[Destination State Name]],0,(MAIN_TABLE[[#This Row],[Taxable Value]]*MAIN_TABLE[[#This Row],[GST Rate]])/2)</f>
        <v>0</v>
      </c>
      <c r="R895" s="33">
        <f>SUM(MAIN_TABLE[[#This Row],[IGST]:[SGST]])</f>
        <v>29853.155999999999</v>
      </c>
      <c r="S89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95" s="32" t="str">
        <f>IFERROR(VLOOKUP(MAIN_TABLE[[#This Row],[GST Number]],Backend!L:M,2,),"")</f>
        <v>S S ENGINEERING</v>
      </c>
    </row>
    <row r="896" spans="1:20" x14ac:dyDescent="0.3">
      <c r="A896" s="18" t="s">
        <v>8</v>
      </c>
      <c r="B896" s="1" t="s">
        <v>100</v>
      </c>
      <c r="C896" s="2">
        <v>1001</v>
      </c>
      <c r="D896" s="3">
        <v>44083</v>
      </c>
      <c r="E896" s="4" t="s">
        <v>10</v>
      </c>
      <c r="F896" s="1">
        <v>1056</v>
      </c>
      <c r="G896" s="5">
        <v>52.800000000000004</v>
      </c>
      <c r="H896" s="29">
        <f>VLOOKUP(MAIN_TABLE[[#This Row],[Product Code]],Prod_Master[[#All],[Product Code]:[PRICE]],4,)</f>
        <v>0.12</v>
      </c>
      <c r="I896" s="30">
        <f>VLOOKUP(MAIN_TABLE[[#This Row],[Product Code]],Prod_Master[[#All],[Product Code]:[PRICE]],5,)</f>
        <v>45</v>
      </c>
      <c r="J896" s="30">
        <f t="shared" si="15"/>
        <v>47520</v>
      </c>
      <c r="K896" s="30">
        <f>MAIN_TABLE[[#This Row],[Sales (Before Tax)]]-MAIN_TABLE[[#This Row],[Discount]]</f>
        <v>47467.199999999997</v>
      </c>
      <c r="L896" s="31">
        <f>VLOOKUP(MAIN_TABLE[[#This Row],[Product Code]],Prod_Master[[#All],[Product Code]:[PRICE]],3,)</f>
        <v>5542</v>
      </c>
      <c r="M896" s="32" t="str">
        <f>VLOOKUP(MAIN_TABLE[[#This Row],[Product Code]],Prod_Master[[#All],[Product Code]:[PRICE]],2,)</f>
        <v>Oil</v>
      </c>
      <c r="N896" s="32" t="str">
        <f>IF(ISBLANK(MAIN_TABLE[[#This Row],[GST Number]]),"No GST Number Available",VLOOKUP(LEFT(MAIN_TABLE[[#This Row],[GST Number]],2)*1,Table1[],2,))</f>
        <v>GUJARAT</v>
      </c>
      <c r="O896" s="32">
        <f>IF(MAIN_TABLE[[#This Row],[Supplier State]]=MAIN_TABLE[[#This Row],[Destination State Name]],0,MAIN_TABLE[[#This Row],[Taxable Value]]*MAIN_TABLE[[#This Row],[GST Rate]])</f>
        <v>5696.0639999999994</v>
      </c>
      <c r="P896" s="32">
        <f>IF(MAIN_TABLE[[#This Row],[Supplier State]]&lt;&gt;MAIN_TABLE[[#This Row],[Destination State Name]],0,(MAIN_TABLE[[#This Row],[Taxable Value]]*MAIN_TABLE[[#This Row],[GST Rate]])/2)</f>
        <v>0</v>
      </c>
      <c r="Q896" s="32">
        <f>IF(MAIN_TABLE[[#This Row],[Supplier State]]&lt;&gt;MAIN_TABLE[[#This Row],[Destination State Name]],0,(MAIN_TABLE[[#This Row],[Taxable Value]]*MAIN_TABLE[[#This Row],[GST Rate]])/2)</f>
        <v>0</v>
      </c>
      <c r="R896" s="33">
        <f>SUM(MAIN_TABLE[[#This Row],[IGST]:[SGST]])</f>
        <v>5696.0639999999994</v>
      </c>
      <c r="S89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96" s="32" t="str">
        <f>IFERROR(VLOOKUP(MAIN_TABLE[[#This Row],[GST Number]],Backend!L:M,2,),"")</f>
        <v>GOLDEN INDUSTRIES</v>
      </c>
    </row>
    <row r="897" spans="1:20" x14ac:dyDescent="0.3">
      <c r="A897" s="18" t="s">
        <v>8</v>
      </c>
      <c r="B897" s="1" t="s">
        <v>101</v>
      </c>
      <c r="C897" s="2">
        <v>1001</v>
      </c>
      <c r="D897" s="3">
        <v>44114</v>
      </c>
      <c r="E897" s="4" t="s">
        <v>10</v>
      </c>
      <c r="F897" s="1">
        <v>671</v>
      </c>
      <c r="G897" s="5">
        <v>33.550000000000004</v>
      </c>
      <c r="H897" s="29">
        <f>VLOOKUP(MAIN_TABLE[[#This Row],[Product Code]],Prod_Master[[#All],[Product Code]:[PRICE]],4,)</f>
        <v>0.12</v>
      </c>
      <c r="I897" s="30">
        <f>VLOOKUP(MAIN_TABLE[[#This Row],[Product Code]],Prod_Master[[#All],[Product Code]:[PRICE]],5,)</f>
        <v>45</v>
      </c>
      <c r="J897" s="30">
        <f t="shared" si="15"/>
        <v>30195</v>
      </c>
      <c r="K897" s="30">
        <f>MAIN_TABLE[[#This Row],[Sales (Before Tax)]]-MAIN_TABLE[[#This Row],[Discount]]</f>
        <v>30161.45</v>
      </c>
      <c r="L897" s="31">
        <f>VLOOKUP(MAIN_TABLE[[#This Row],[Product Code]],Prod_Master[[#All],[Product Code]:[PRICE]],3,)</f>
        <v>5542</v>
      </c>
      <c r="M897" s="32" t="str">
        <f>VLOOKUP(MAIN_TABLE[[#This Row],[Product Code]],Prod_Master[[#All],[Product Code]:[PRICE]],2,)</f>
        <v>Oil</v>
      </c>
      <c r="N897" s="32" t="str">
        <f>IF(ISBLANK(MAIN_TABLE[[#This Row],[GST Number]]),"No GST Number Available",VLOOKUP(LEFT(MAIN_TABLE[[#This Row],[GST Number]],2)*1,Table1[],2,))</f>
        <v>JHARKHAND</v>
      </c>
      <c r="O897" s="32">
        <f>IF(MAIN_TABLE[[#This Row],[Supplier State]]=MAIN_TABLE[[#This Row],[Destination State Name]],0,MAIN_TABLE[[#This Row],[Taxable Value]]*MAIN_TABLE[[#This Row],[GST Rate]])</f>
        <v>3619.3739999999998</v>
      </c>
      <c r="P897" s="32">
        <f>IF(MAIN_TABLE[[#This Row],[Supplier State]]&lt;&gt;MAIN_TABLE[[#This Row],[Destination State Name]],0,(MAIN_TABLE[[#This Row],[Taxable Value]]*MAIN_TABLE[[#This Row],[GST Rate]])/2)</f>
        <v>0</v>
      </c>
      <c r="Q897" s="32">
        <f>IF(MAIN_TABLE[[#This Row],[Supplier State]]&lt;&gt;MAIN_TABLE[[#This Row],[Destination State Name]],0,(MAIN_TABLE[[#This Row],[Taxable Value]]*MAIN_TABLE[[#This Row],[GST Rate]])/2)</f>
        <v>0</v>
      </c>
      <c r="R897" s="33">
        <f>SUM(MAIN_TABLE[[#This Row],[IGST]:[SGST]])</f>
        <v>3619.3739999999998</v>
      </c>
      <c r="S89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97" s="32" t="str">
        <f>IFERROR(VLOOKUP(MAIN_TABLE[[#This Row],[GST Number]],Backend!L:M,2,),"")</f>
        <v>SLG RETAIL PRIVATE LIMITED</v>
      </c>
    </row>
    <row r="898" spans="1:20" x14ac:dyDescent="0.3">
      <c r="A898" s="18" t="s">
        <v>8</v>
      </c>
      <c r="B898" s="1" t="s">
        <v>102</v>
      </c>
      <c r="C898" s="2">
        <v>1310</v>
      </c>
      <c r="D898" s="3">
        <v>44114</v>
      </c>
      <c r="E898" s="4" t="s">
        <v>10</v>
      </c>
      <c r="F898" s="1">
        <v>1514</v>
      </c>
      <c r="G898" s="5">
        <v>75.7</v>
      </c>
      <c r="H898" s="29">
        <f>VLOOKUP(MAIN_TABLE[[#This Row],[Product Code]],Prod_Master[[#All],[Product Code]:[PRICE]],4,)</f>
        <v>0.12</v>
      </c>
      <c r="I898" s="30">
        <f>VLOOKUP(MAIN_TABLE[[#This Row],[Product Code]],Prod_Master[[#All],[Product Code]:[PRICE]],5,)</f>
        <v>140</v>
      </c>
      <c r="J898" s="30">
        <f t="shared" si="15"/>
        <v>211960</v>
      </c>
      <c r="K898" s="30">
        <f>MAIN_TABLE[[#This Row],[Sales (Before Tax)]]-MAIN_TABLE[[#This Row],[Discount]]</f>
        <v>211884.3</v>
      </c>
      <c r="L898" s="31">
        <f>VLOOKUP(MAIN_TABLE[[#This Row],[Product Code]],Prod_Master[[#All],[Product Code]:[PRICE]],3,)</f>
        <v>5632</v>
      </c>
      <c r="M898" s="32" t="str">
        <f>VLOOKUP(MAIN_TABLE[[#This Row],[Product Code]],Prod_Master[[#All],[Product Code]:[PRICE]],2,)</f>
        <v>Shampoo</v>
      </c>
      <c r="N898" s="32" t="str">
        <f>IF(ISBLANK(MAIN_TABLE[[#This Row],[GST Number]]),"No GST Number Available",VLOOKUP(LEFT(MAIN_TABLE[[#This Row],[GST Number]],2)*1,Table1[],2,))</f>
        <v>DADRA AND NAGAR HAVELI AND DAMAN AND DIU (NEWLY MERGED UT)</v>
      </c>
      <c r="O898" s="32">
        <f>IF(MAIN_TABLE[[#This Row],[Supplier State]]=MAIN_TABLE[[#This Row],[Destination State Name]],0,MAIN_TABLE[[#This Row],[Taxable Value]]*MAIN_TABLE[[#This Row],[GST Rate]])</f>
        <v>25426.115999999998</v>
      </c>
      <c r="P898" s="32">
        <f>IF(MAIN_TABLE[[#This Row],[Supplier State]]&lt;&gt;MAIN_TABLE[[#This Row],[Destination State Name]],0,(MAIN_TABLE[[#This Row],[Taxable Value]]*MAIN_TABLE[[#This Row],[GST Rate]])/2)</f>
        <v>0</v>
      </c>
      <c r="Q898" s="32">
        <f>IF(MAIN_TABLE[[#This Row],[Supplier State]]&lt;&gt;MAIN_TABLE[[#This Row],[Destination State Name]],0,(MAIN_TABLE[[#This Row],[Taxable Value]]*MAIN_TABLE[[#This Row],[GST Rate]])/2)</f>
        <v>0</v>
      </c>
      <c r="R898" s="33">
        <f>SUM(MAIN_TABLE[[#This Row],[IGST]:[SGST]])</f>
        <v>25426.115999999998</v>
      </c>
      <c r="S89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98" s="32" t="str">
        <f>IFERROR(VLOOKUP(MAIN_TABLE[[#This Row],[GST Number]],Backend!L:M,2,),"")</f>
        <v>BLUEWUD CONCEPTS PRIVATE LIMITED</v>
      </c>
    </row>
    <row r="899" spans="1:20" x14ac:dyDescent="0.3">
      <c r="A899" s="18" t="s">
        <v>8</v>
      </c>
      <c r="B899" s="1" t="s">
        <v>103</v>
      </c>
      <c r="C899" s="2">
        <v>1001</v>
      </c>
      <c r="D899" s="3">
        <v>44177</v>
      </c>
      <c r="E899" s="4" t="s">
        <v>10</v>
      </c>
      <c r="F899" s="1">
        <v>274</v>
      </c>
      <c r="G899" s="5">
        <v>13.700000000000001</v>
      </c>
      <c r="H899" s="29">
        <f>VLOOKUP(MAIN_TABLE[[#This Row],[Product Code]],Prod_Master[[#All],[Product Code]:[PRICE]],4,)</f>
        <v>0.12</v>
      </c>
      <c r="I899" s="30">
        <f>VLOOKUP(MAIN_TABLE[[#This Row],[Product Code]],Prod_Master[[#All],[Product Code]:[PRICE]],5,)</f>
        <v>45</v>
      </c>
      <c r="J899" s="30">
        <f t="shared" si="15"/>
        <v>12330</v>
      </c>
      <c r="K899" s="30">
        <f>MAIN_TABLE[[#This Row],[Sales (Before Tax)]]-MAIN_TABLE[[#This Row],[Discount]]</f>
        <v>12316.3</v>
      </c>
      <c r="L899" s="31">
        <f>VLOOKUP(MAIN_TABLE[[#This Row],[Product Code]],Prod_Master[[#All],[Product Code]:[PRICE]],3,)</f>
        <v>5542</v>
      </c>
      <c r="M899" s="32" t="str">
        <f>VLOOKUP(MAIN_TABLE[[#This Row],[Product Code]],Prod_Master[[#All],[Product Code]:[PRICE]],2,)</f>
        <v>Oil</v>
      </c>
      <c r="N899" s="32" t="str">
        <f>IF(ISBLANK(MAIN_TABLE[[#This Row],[GST Number]]),"No GST Number Available",VLOOKUP(LEFT(MAIN_TABLE[[#This Row],[GST Number]],2)*1,Table1[],2,))</f>
        <v>MIZORAM</v>
      </c>
      <c r="O899" s="32">
        <f>IF(MAIN_TABLE[[#This Row],[Supplier State]]=MAIN_TABLE[[#This Row],[Destination State Name]],0,MAIN_TABLE[[#This Row],[Taxable Value]]*MAIN_TABLE[[#This Row],[GST Rate]])</f>
        <v>1477.9559999999999</v>
      </c>
      <c r="P899" s="32">
        <f>IF(MAIN_TABLE[[#This Row],[Supplier State]]&lt;&gt;MAIN_TABLE[[#This Row],[Destination State Name]],0,(MAIN_TABLE[[#This Row],[Taxable Value]]*MAIN_TABLE[[#This Row],[GST Rate]])/2)</f>
        <v>0</v>
      </c>
      <c r="Q899" s="32">
        <f>IF(MAIN_TABLE[[#This Row],[Supplier State]]&lt;&gt;MAIN_TABLE[[#This Row],[Destination State Name]],0,(MAIN_TABLE[[#This Row],[Taxable Value]]*MAIN_TABLE[[#This Row],[GST Rate]])/2)</f>
        <v>0</v>
      </c>
      <c r="R899" s="33">
        <f>SUM(MAIN_TABLE[[#This Row],[IGST]:[SGST]])</f>
        <v>1477.9559999999999</v>
      </c>
      <c r="S89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899" s="32" t="str">
        <f>IFERROR(VLOOKUP(MAIN_TABLE[[#This Row],[GST Number]],Backend!L:M,2,),"")</f>
        <v>DLITE COMPUTER SYSTEMS</v>
      </c>
    </row>
    <row r="900" spans="1:20" x14ac:dyDescent="0.3">
      <c r="A900" s="18" t="s">
        <v>8</v>
      </c>
      <c r="B900" s="1" t="s">
        <v>104</v>
      </c>
      <c r="C900" s="2">
        <v>1001</v>
      </c>
      <c r="D900" s="3">
        <v>44177</v>
      </c>
      <c r="E900" s="4" t="s">
        <v>10</v>
      </c>
      <c r="F900" s="1">
        <v>1138</v>
      </c>
      <c r="G900" s="5">
        <v>56.900000000000006</v>
      </c>
      <c r="H900" s="29">
        <f>VLOOKUP(MAIN_TABLE[[#This Row],[Product Code]],Prod_Master[[#All],[Product Code]:[PRICE]],4,)</f>
        <v>0.12</v>
      </c>
      <c r="I900" s="30">
        <f>VLOOKUP(MAIN_TABLE[[#This Row],[Product Code]],Prod_Master[[#All],[Product Code]:[PRICE]],5,)</f>
        <v>45</v>
      </c>
      <c r="J900" s="30">
        <f t="shared" si="15"/>
        <v>51210</v>
      </c>
      <c r="K900" s="30">
        <f>MAIN_TABLE[[#This Row],[Sales (Before Tax)]]-MAIN_TABLE[[#This Row],[Discount]]</f>
        <v>51153.1</v>
      </c>
      <c r="L900" s="31">
        <f>VLOOKUP(MAIN_TABLE[[#This Row],[Product Code]],Prod_Master[[#All],[Product Code]:[PRICE]],3,)</f>
        <v>5542</v>
      </c>
      <c r="M900" s="32" t="str">
        <f>VLOOKUP(MAIN_TABLE[[#This Row],[Product Code]],Prod_Master[[#All],[Product Code]:[PRICE]],2,)</f>
        <v>Oil</v>
      </c>
      <c r="N900" s="32" t="str">
        <f>IF(ISBLANK(MAIN_TABLE[[#This Row],[GST Number]]),"No GST Number Available",VLOOKUP(LEFT(MAIN_TABLE[[#This Row],[GST Number]],2)*1,Table1[],2,))</f>
        <v>SIKKIM</v>
      </c>
      <c r="O900" s="32">
        <f>IF(MAIN_TABLE[[#This Row],[Supplier State]]=MAIN_TABLE[[#This Row],[Destination State Name]],0,MAIN_TABLE[[#This Row],[Taxable Value]]*MAIN_TABLE[[#This Row],[GST Rate]])</f>
        <v>6138.3719999999994</v>
      </c>
      <c r="P900" s="32">
        <f>IF(MAIN_TABLE[[#This Row],[Supplier State]]&lt;&gt;MAIN_TABLE[[#This Row],[Destination State Name]],0,(MAIN_TABLE[[#This Row],[Taxable Value]]*MAIN_TABLE[[#This Row],[GST Rate]])/2)</f>
        <v>0</v>
      </c>
      <c r="Q900" s="32">
        <f>IF(MAIN_TABLE[[#This Row],[Supplier State]]&lt;&gt;MAIN_TABLE[[#This Row],[Destination State Name]],0,(MAIN_TABLE[[#This Row],[Taxable Value]]*MAIN_TABLE[[#This Row],[GST Rate]])/2)</f>
        <v>0</v>
      </c>
      <c r="R900" s="33">
        <f>SUM(MAIN_TABLE[[#This Row],[IGST]:[SGST]])</f>
        <v>6138.3719999999994</v>
      </c>
      <c r="S90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00" s="32" t="str">
        <f>IFERROR(VLOOKUP(MAIN_TABLE[[#This Row],[GST Number]],Backend!L:M,2,),"")</f>
        <v>IMAGINE MARKETING PRIVATE LIMITED</v>
      </c>
    </row>
    <row r="901" spans="1:20" x14ac:dyDescent="0.3">
      <c r="A901" s="18" t="s">
        <v>8</v>
      </c>
      <c r="B901" s="1" t="s">
        <v>105</v>
      </c>
      <c r="C901" s="2">
        <v>1210</v>
      </c>
      <c r="D901" s="3">
        <v>43893</v>
      </c>
      <c r="E901" s="4" t="s">
        <v>10</v>
      </c>
      <c r="F901" s="1">
        <v>1465</v>
      </c>
      <c r="G901" s="5">
        <v>73.25</v>
      </c>
      <c r="H901" s="29">
        <f>VLOOKUP(MAIN_TABLE[[#This Row],[Product Code]],Prod_Master[[#All],[Product Code]:[PRICE]],4,)</f>
        <v>0.12</v>
      </c>
      <c r="I901" s="30">
        <f>VLOOKUP(MAIN_TABLE[[#This Row],[Product Code]],Prod_Master[[#All],[Product Code]:[PRICE]],5,)</f>
        <v>120</v>
      </c>
      <c r="J901" s="30">
        <f t="shared" si="15"/>
        <v>175800</v>
      </c>
      <c r="K901" s="30">
        <f>MAIN_TABLE[[#This Row],[Sales (Before Tax)]]-MAIN_TABLE[[#This Row],[Discount]]</f>
        <v>175726.75</v>
      </c>
      <c r="L901" s="31">
        <f>VLOOKUP(MAIN_TABLE[[#This Row],[Product Code]],Prod_Master[[#All],[Product Code]:[PRICE]],3,)</f>
        <v>5524</v>
      </c>
      <c r="M901" s="32" t="str">
        <f>VLOOKUP(MAIN_TABLE[[#This Row],[Product Code]],Prod_Master[[#All],[Product Code]:[PRICE]],2,)</f>
        <v>Juice</v>
      </c>
      <c r="N901" s="32" t="str">
        <f>IF(ISBLANK(MAIN_TABLE[[#This Row],[GST Number]]),"No GST Number Available",VLOOKUP(LEFT(MAIN_TABLE[[#This Row],[GST Number]],2)*1,Table1[],2,))</f>
        <v>JHARKHAND</v>
      </c>
      <c r="O901" s="32">
        <f>IF(MAIN_TABLE[[#This Row],[Supplier State]]=MAIN_TABLE[[#This Row],[Destination State Name]],0,MAIN_TABLE[[#This Row],[Taxable Value]]*MAIN_TABLE[[#This Row],[GST Rate]])</f>
        <v>21087.21</v>
      </c>
      <c r="P901" s="32">
        <f>IF(MAIN_TABLE[[#This Row],[Supplier State]]&lt;&gt;MAIN_TABLE[[#This Row],[Destination State Name]],0,(MAIN_TABLE[[#This Row],[Taxable Value]]*MAIN_TABLE[[#This Row],[GST Rate]])/2)</f>
        <v>0</v>
      </c>
      <c r="Q901" s="32">
        <f>IF(MAIN_TABLE[[#This Row],[Supplier State]]&lt;&gt;MAIN_TABLE[[#This Row],[Destination State Name]],0,(MAIN_TABLE[[#This Row],[Taxable Value]]*MAIN_TABLE[[#This Row],[GST Rate]])/2)</f>
        <v>0</v>
      </c>
      <c r="R901" s="33">
        <f>SUM(MAIN_TABLE[[#This Row],[IGST]:[SGST]])</f>
        <v>21087.21</v>
      </c>
      <c r="S90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01" s="32" t="str">
        <f>IFERROR(VLOOKUP(MAIN_TABLE[[#This Row],[GST Number]],Backend!L:M,2,),"")</f>
        <v>SPD INTERNATIONAL INFRATECH PRIVATE LIMITED</v>
      </c>
    </row>
    <row r="902" spans="1:20" x14ac:dyDescent="0.3">
      <c r="A902" s="18" t="s">
        <v>8</v>
      </c>
      <c r="B902" s="1" t="s">
        <v>106</v>
      </c>
      <c r="C902" s="2">
        <v>1310</v>
      </c>
      <c r="D902" s="3">
        <v>44083</v>
      </c>
      <c r="E902" s="4" t="s">
        <v>10</v>
      </c>
      <c r="F902" s="1">
        <v>2646</v>
      </c>
      <c r="G902" s="5">
        <v>132.30000000000001</v>
      </c>
      <c r="H902" s="29">
        <f>VLOOKUP(MAIN_TABLE[[#This Row],[Product Code]],Prod_Master[[#All],[Product Code]:[PRICE]],4,)</f>
        <v>0.12</v>
      </c>
      <c r="I902" s="30">
        <f>VLOOKUP(MAIN_TABLE[[#This Row],[Product Code]],Prod_Master[[#All],[Product Code]:[PRICE]],5,)</f>
        <v>140</v>
      </c>
      <c r="J902" s="30">
        <f t="shared" si="15"/>
        <v>370440</v>
      </c>
      <c r="K902" s="30">
        <f>MAIN_TABLE[[#This Row],[Sales (Before Tax)]]-MAIN_TABLE[[#This Row],[Discount]]</f>
        <v>370307.7</v>
      </c>
      <c r="L902" s="31">
        <f>VLOOKUP(MAIN_TABLE[[#This Row],[Product Code]],Prod_Master[[#All],[Product Code]:[PRICE]],3,)</f>
        <v>5632</v>
      </c>
      <c r="M902" s="32" t="str">
        <f>VLOOKUP(MAIN_TABLE[[#This Row],[Product Code]],Prod_Master[[#All],[Product Code]:[PRICE]],2,)</f>
        <v>Shampoo</v>
      </c>
      <c r="N902" s="32" t="str">
        <f>IF(ISBLANK(MAIN_TABLE[[#This Row],[GST Number]]),"No GST Number Available",VLOOKUP(LEFT(MAIN_TABLE[[#This Row],[GST Number]],2)*1,Table1[],2,))</f>
        <v>WEST BENGAL</v>
      </c>
      <c r="O902" s="32">
        <f>IF(MAIN_TABLE[[#This Row],[Supplier State]]=MAIN_TABLE[[#This Row],[Destination State Name]],0,MAIN_TABLE[[#This Row],[Taxable Value]]*MAIN_TABLE[[#This Row],[GST Rate]])</f>
        <v>44436.923999999999</v>
      </c>
      <c r="P902" s="32">
        <f>IF(MAIN_TABLE[[#This Row],[Supplier State]]&lt;&gt;MAIN_TABLE[[#This Row],[Destination State Name]],0,(MAIN_TABLE[[#This Row],[Taxable Value]]*MAIN_TABLE[[#This Row],[GST Rate]])/2)</f>
        <v>0</v>
      </c>
      <c r="Q902" s="32">
        <f>IF(MAIN_TABLE[[#This Row],[Supplier State]]&lt;&gt;MAIN_TABLE[[#This Row],[Destination State Name]],0,(MAIN_TABLE[[#This Row],[Taxable Value]]*MAIN_TABLE[[#This Row],[GST Rate]])/2)</f>
        <v>0</v>
      </c>
      <c r="R902" s="33">
        <f>SUM(MAIN_TABLE[[#This Row],[IGST]:[SGST]])</f>
        <v>44436.923999999999</v>
      </c>
      <c r="S90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02" s="32" t="str">
        <f>IFERROR(VLOOKUP(MAIN_TABLE[[#This Row],[GST Number]],Backend!L:M,2,),"")</f>
        <v>NIRMAN CONSULTANTS PVT LTD</v>
      </c>
    </row>
    <row r="903" spans="1:20" x14ac:dyDescent="0.3">
      <c r="A903" s="18" t="s">
        <v>8</v>
      </c>
      <c r="B903" s="1" t="s">
        <v>107</v>
      </c>
      <c r="C903" s="2">
        <v>1004</v>
      </c>
      <c r="D903" s="3">
        <v>44114</v>
      </c>
      <c r="E903" s="4" t="s">
        <v>10</v>
      </c>
      <c r="F903" s="1">
        <v>2177</v>
      </c>
      <c r="G903" s="5">
        <v>108.85000000000001</v>
      </c>
      <c r="H903" s="29">
        <f>VLOOKUP(MAIN_TABLE[[#This Row],[Product Code]],Prod_Master[[#All],[Product Code]:[PRICE]],4,)</f>
        <v>0.28000000000000003</v>
      </c>
      <c r="I903" s="30">
        <f>VLOOKUP(MAIN_TABLE[[#This Row],[Product Code]],Prod_Master[[#All],[Product Code]:[PRICE]],5,)</f>
        <v>80</v>
      </c>
      <c r="J903" s="30">
        <f t="shared" si="15"/>
        <v>174160</v>
      </c>
      <c r="K903" s="30">
        <f>MAIN_TABLE[[#This Row],[Sales (Before Tax)]]-MAIN_TABLE[[#This Row],[Discount]]</f>
        <v>174051.15</v>
      </c>
      <c r="L903" s="31">
        <f>VLOOKUP(MAIN_TABLE[[#This Row],[Product Code]],Prod_Master[[#All],[Product Code]:[PRICE]],3,)</f>
        <v>8462</v>
      </c>
      <c r="M903" s="32" t="str">
        <f>VLOOKUP(MAIN_TABLE[[#This Row],[Product Code]],Prod_Master[[#All],[Product Code]:[PRICE]],2,)</f>
        <v>Beverage</v>
      </c>
      <c r="N903" s="32" t="str">
        <f>IF(ISBLANK(MAIN_TABLE[[#This Row],[GST Number]]),"No GST Number Available",VLOOKUP(LEFT(MAIN_TABLE[[#This Row],[GST Number]],2)*1,Table1[],2,))</f>
        <v>GUJARAT</v>
      </c>
      <c r="O903" s="32">
        <f>IF(MAIN_TABLE[[#This Row],[Supplier State]]=MAIN_TABLE[[#This Row],[Destination State Name]],0,MAIN_TABLE[[#This Row],[Taxable Value]]*MAIN_TABLE[[#This Row],[GST Rate]])</f>
        <v>48734.322</v>
      </c>
      <c r="P903" s="32">
        <f>IF(MAIN_TABLE[[#This Row],[Supplier State]]&lt;&gt;MAIN_TABLE[[#This Row],[Destination State Name]],0,(MAIN_TABLE[[#This Row],[Taxable Value]]*MAIN_TABLE[[#This Row],[GST Rate]])/2)</f>
        <v>0</v>
      </c>
      <c r="Q903" s="32">
        <f>IF(MAIN_TABLE[[#This Row],[Supplier State]]&lt;&gt;MAIN_TABLE[[#This Row],[Destination State Name]],0,(MAIN_TABLE[[#This Row],[Taxable Value]]*MAIN_TABLE[[#This Row],[GST Rate]])/2)</f>
        <v>0</v>
      </c>
      <c r="R903" s="33">
        <f>SUM(MAIN_TABLE[[#This Row],[IGST]:[SGST]])</f>
        <v>48734.322</v>
      </c>
      <c r="S90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03" s="32" t="str">
        <f>IFERROR(VLOOKUP(MAIN_TABLE[[#This Row],[GST Number]],Backend!L:M,2,),"")</f>
        <v>TULSI ART</v>
      </c>
    </row>
    <row r="904" spans="1:20" x14ac:dyDescent="0.3">
      <c r="A904" s="18" t="s">
        <v>8</v>
      </c>
      <c r="B904" s="1" t="s">
        <v>108</v>
      </c>
      <c r="C904" s="2">
        <v>1004</v>
      </c>
      <c r="D904" s="3">
        <v>43956</v>
      </c>
      <c r="E904" s="4" t="s">
        <v>10</v>
      </c>
      <c r="F904" s="1">
        <v>866</v>
      </c>
      <c r="G904" s="5">
        <v>43.300000000000004</v>
      </c>
      <c r="H904" s="29">
        <f>VLOOKUP(MAIN_TABLE[[#This Row],[Product Code]],Prod_Master[[#All],[Product Code]:[PRICE]],4,)</f>
        <v>0.28000000000000003</v>
      </c>
      <c r="I904" s="30">
        <f>VLOOKUP(MAIN_TABLE[[#This Row],[Product Code]],Prod_Master[[#All],[Product Code]:[PRICE]],5,)</f>
        <v>80</v>
      </c>
      <c r="J904" s="30">
        <f t="shared" si="15"/>
        <v>69280</v>
      </c>
      <c r="K904" s="30">
        <f>MAIN_TABLE[[#This Row],[Sales (Before Tax)]]-MAIN_TABLE[[#This Row],[Discount]]</f>
        <v>69236.7</v>
      </c>
      <c r="L904" s="31">
        <f>VLOOKUP(MAIN_TABLE[[#This Row],[Product Code]],Prod_Master[[#All],[Product Code]:[PRICE]],3,)</f>
        <v>8462</v>
      </c>
      <c r="M904" s="32" t="str">
        <f>VLOOKUP(MAIN_TABLE[[#This Row],[Product Code]],Prod_Master[[#All],[Product Code]:[PRICE]],2,)</f>
        <v>Beverage</v>
      </c>
      <c r="N904" s="32" t="str">
        <f>IF(ISBLANK(MAIN_TABLE[[#This Row],[GST Number]]),"No GST Number Available",VLOOKUP(LEFT(MAIN_TABLE[[#This Row],[GST Number]],2)*1,Table1[],2,))</f>
        <v>ARUNACHAL PRADESH</v>
      </c>
      <c r="O904" s="32">
        <f>IF(MAIN_TABLE[[#This Row],[Supplier State]]=MAIN_TABLE[[#This Row],[Destination State Name]],0,MAIN_TABLE[[#This Row],[Taxable Value]]*MAIN_TABLE[[#This Row],[GST Rate]])</f>
        <v>19386.276000000002</v>
      </c>
      <c r="P904" s="32">
        <f>IF(MAIN_TABLE[[#This Row],[Supplier State]]&lt;&gt;MAIN_TABLE[[#This Row],[Destination State Name]],0,(MAIN_TABLE[[#This Row],[Taxable Value]]*MAIN_TABLE[[#This Row],[GST Rate]])/2)</f>
        <v>0</v>
      </c>
      <c r="Q904" s="32">
        <f>IF(MAIN_TABLE[[#This Row],[Supplier State]]&lt;&gt;MAIN_TABLE[[#This Row],[Destination State Name]],0,(MAIN_TABLE[[#This Row],[Taxable Value]]*MAIN_TABLE[[#This Row],[GST Rate]])/2)</f>
        <v>0</v>
      </c>
      <c r="R904" s="33">
        <f>SUM(MAIN_TABLE[[#This Row],[IGST]:[SGST]])</f>
        <v>19386.276000000002</v>
      </c>
      <c r="S90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04" s="32" t="str">
        <f>IFERROR(VLOOKUP(MAIN_TABLE[[#This Row],[GST Number]],Backend!L:M,2,),"")</f>
        <v>Consulting Rooms Private Limited</v>
      </c>
    </row>
    <row r="905" spans="1:20" x14ac:dyDescent="0.3">
      <c r="A905" s="18" t="s">
        <v>8</v>
      </c>
      <c r="B905" s="1" t="s">
        <v>109</v>
      </c>
      <c r="C905" s="2">
        <v>1001</v>
      </c>
      <c r="D905" s="3">
        <v>44083</v>
      </c>
      <c r="E905" s="4" t="s">
        <v>10</v>
      </c>
      <c r="F905" s="1">
        <v>349</v>
      </c>
      <c r="G905" s="5">
        <v>17.45</v>
      </c>
      <c r="H905" s="29">
        <f>VLOOKUP(MAIN_TABLE[[#This Row],[Product Code]],Prod_Master[[#All],[Product Code]:[PRICE]],4,)</f>
        <v>0.12</v>
      </c>
      <c r="I905" s="30">
        <f>VLOOKUP(MAIN_TABLE[[#This Row],[Product Code]],Prod_Master[[#All],[Product Code]:[PRICE]],5,)</f>
        <v>45</v>
      </c>
      <c r="J905" s="30">
        <f t="shared" si="15"/>
        <v>15705</v>
      </c>
      <c r="K905" s="30">
        <f>MAIN_TABLE[[#This Row],[Sales (Before Tax)]]-MAIN_TABLE[[#This Row],[Discount]]</f>
        <v>15687.55</v>
      </c>
      <c r="L905" s="31">
        <f>VLOOKUP(MAIN_TABLE[[#This Row],[Product Code]],Prod_Master[[#All],[Product Code]:[PRICE]],3,)</f>
        <v>5542</v>
      </c>
      <c r="M905" s="32" t="str">
        <f>VLOOKUP(MAIN_TABLE[[#This Row],[Product Code]],Prod_Master[[#All],[Product Code]:[PRICE]],2,)</f>
        <v>Oil</v>
      </c>
      <c r="N905" s="32" t="str">
        <f>IF(ISBLANK(MAIN_TABLE[[#This Row],[GST Number]]),"No GST Number Available",VLOOKUP(LEFT(MAIN_TABLE[[#This Row],[GST Number]],2)*1,Table1[],2,))</f>
        <v>ARUNACHAL PRADESH</v>
      </c>
      <c r="O905" s="32">
        <f>IF(MAIN_TABLE[[#This Row],[Supplier State]]=MAIN_TABLE[[#This Row],[Destination State Name]],0,MAIN_TABLE[[#This Row],[Taxable Value]]*MAIN_TABLE[[#This Row],[GST Rate]])</f>
        <v>1882.5059999999999</v>
      </c>
      <c r="P905" s="32">
        <f>IF(MAIN_TABLE[[#This Row],[Supplier State]]&lt;&gt;MAIN_TABLE[[#This Row],[Destination State Name]],0,(MAIN_TABLE[[#This Row],[Taxable Value]]*MAIN_TABLE[[#This Row],[GST Rate]])/2)</f>
        <v>0</v>
      </c>
      <c r="Q905" s="32">
        <f>IF(MAIN_TABLE[[#This Row],[Supplier State]]&lt;&gt;MAIN_TABLE[[#This Row],[Destination State Name]],0,(MAIN_TABLE[[#This Row],[Taxable Value]]*MAIN_TABLE[[#This Row],[GST Rate]])/2)</f>
        <v>0</v>
      </c>
      <c r="R905" s="33">
        <f>SUM(MAIN_TABLE[[#This Row],[IGST]:[SGST]])</f>
        <v>1882.5059999999999</v>
      </c>
      <c r="S90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05" s="32" t="str">
        <f>IFERROR(VLOOKUP(MAIN_TABLE[[#This Row],[GST Number]],Backend!L:M,2,),"")</f>
        <v>Darshita Aashiyana Private Limited</v>
      </c>
    </row>
    <row r="906" spans="1:20" x14ac:dyDescent="0.3">
      <c r="A906" s="18" t="s">
        <v>8</v>
      </c>
      <c r="B906" s="1" t="s">
        <v>110</v>
      </c>
      <c r="C906" s="2">
        <v>1310</v>
      </c>
      <c r="D906" s="3">
        <v>44114</v>
      </c>
      <c r="E906" s="4" t="s">
        <v>10</v>
      </c>
      <c r="F906" s="1">
        <v>2177</v>
      </c>
      <c r="G906" s="5">
        <v>108.85000000000001</v>
      </c>
      <c r="H906" s="29">
        <f>VLOOKUP(MAIN_TABLE[[#This Row],[Product Code]],Prod_Master[[#All],[Product Code]:[PRICE]],4,)</f>
        <v>0.12</v>
      </c>
      <c r="I906" s="30">
        <f>VLOOKUP(MAIN_TABLE[[#This Row],[Product Code]],Prod_Master[[#All],[Product Code]:[PRICE]],5,)</f>
        <v>140</v>
      </c>
      <c r="J906" s="30">
        <f t="shared" si="15"/>
        <v>304780</v>
      </c>
      <c r="K906" s="30">
        <f>MAIN_TABLE[[#This Row],[Sales (Before Tax)]]-MAIN_TABLE[[#This Row],[Discount]]</f>
        <v>304671.15000000002</v>
      </c>
      <c r="L906" s="31">
        <f>VLOOKUP(MAIN_TABLE[[#This Row],[Product Code]],Prod_Master[[#All],[Product Code]:[PRICE]],3,)</f>
        <v>5632</v>
      </c>
      <c r="M906" s="32" t="str">
        <f>VLOOKUP(MAIN_TABLE[[#This Row],[Product Code]],Prod_Master[[#All],[Product Code]:[PRICE]],2,)</f>
        <v>Shampoo</v>
      </c>
      <c r="N906" s="32" t="str">
        <f>IF(ISBLANK(MAIN_TABLE[[#This Row],[GST Number]]),"No GST Number Available",VLOOKUP(LEFT(MAIN_TABLE[[#This Row],[GST Number]],2)*1,Table1[],2,))</f>
        <v>WEST BENGAL</v>
      </c>
      <c r="O906" s="32">
        <f>IF(MAIN_TABLE[[#This Row],[Supplier State]]=MAIN_TABLE[[#This Row],[Destination State Name]],0,MAIN_TABLE[[#This Row],[Taxable Value]]*MAIN_TABLE[[#This Row],[GST Rate]])</f>
        <v>36560.538</v>
      </c>
      <c r="P906" s="32">
        <f>IF(MAIN_TABLE[[#This Row],[Supplier State]]&lt;&gt;MAIN_TABLE[[#This Row],[Destination State Name]],0,(MAIN_TABLE[[#This Row],[Taxable Value]]*MAIN_TABLE[[#This Row],[GST Rate]])/2)</f>
        <v>0</v>
      </c>
      <c r="Q906" s="32">
        <f>IF(MAIN_TABLE[[#This Row],[Supplier State]]&lt;&gt;MAIN_TABLE[[#This Row],[Destination State Name]],0,(MAIN_TABLE[[#This Row],[Taxable Value]]*MAIN_TABLE[[#This Row],[GST Rate]])/2)</f>
        <v>0</v>
      </c>
      <c r="R906" s="33">
        <f>SUM(MAIN_TABLE[[#This Row],[IGST]:[SGST]])</f>
        <v>36560.538</v>
      </c>
      <c r="S90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06" s="32" t="str">
        <f>IFERROR(VLOOKUP(MAIN_TABLE[[#This Row],[GST Number]],Backend!L:M,2,),"")</f>
        <v>GAL AVIATION SOLUTIONS PVT LTD</v>
      </c>
    </row>
    <row r="907" spans="1:20" x14ac:dyDescent="0.3">
      <c r="A907" s="18" t="s">
        <v>8</v>
      </c>
      <c r="B907" s="1" t="s">
        <v>111</v>
      </c>
      <c r="C907" s="2">
        <v>1210</v>
      </c>
      <c r="D907" s="3">
        <v>44114</v>
      </c>
      <c r="E907" s="4" t="s">
        <v>10</v>
      </c>
      <c r="F907" s="1">
        <v>1514</v>
      </c>
      <c r="G907" s="5">
        <v>75.7</v>
      </c>
      <c r="H907" s="29">
        <f>VLOOKUP(MAIN_TABLE[[#This Row],[Product Code]],Prod_Master[[#All],[Product Code]:[PRICE]],4,)</f>
        <v>0.12</v>
      </c>
      <c r="I907" s="30">
        <f>VLOOKUP(MAIN_TABLE[[#This Row],[Product Code]],Prod_Master[[#All],[Product Code]:[PRICE]],5,)</f>
        <v>120</v>
      </c>
      <c r="J907" s="30">
        <f t="shared" si="15"/>
        <v>181680</v>
      </c>
      <c r="K907" s="30">
        <f>MAIN_TABLE[[#This Row],[Sales (Before Tax)]]-MAIN_TABLE[[#This Row],[Discount]]</f>
        <v>181604.3</v>
      </c>
      <c r="L907" s="31">
        <f>VLOOKUP(MAIN_TABLE[[#This Row],[Product Code]],Prod_Master[[#All],[Product Code]:[PRICE]],3,)</f>
        <v>5524</v>
      </c>
      <c r="M907" s="32" t="str">
        <f>VLOOKUP(MAIN_TABLE[[#This Row],[Product Code]],Prod_Master[[#All],[Product Code]:[PRICE]],2,)</f>
        <v>Juice</v>
      </c>
      <c r="N907" s="32" t="str">
        <f>IF(ISBLANK(MAIN_TABLE[[#This Row],[GST Number]]),"No GST Number Available",VLOOKUP(LEFT(MAIN_TABLE[[#This Row],[GST Number]],2)*1,Table1[],2,))</f>
        <v>ANDHRA PRADESH(BEFORE DIVISION)</v>
      </c>
      <c r="O907" s="32">
        <f>IF(MAIN_TABLE[[#This Row],[Supplier State]]=MAIN_TABLE[[#This Row],[Destination State Name]],0,MAIN_TABLE[[#This Row],[Taxable Value]]*MAIN_TABLE[[#This Row],[GST Rate]])</f>
        <v>21792.515999999996</v>
      </c>
      <c r="P907" s="32">
        <f>IF(MAIN_TABLE[[#This Row],[Supplier State]]&lt;&gt;MAIN_TABLE[[#This Row],[Destination State Name]],0,(MAIN_TABLE[[#This Row],[Taxable Value]]*MAIN_TABLE[[#This Row],[GST Rate]])/2)</f>
        <v>0</v>
      </c>
      <c r="Q907" s="32">
        <f>IF(MAIN_TABLE[[#This Row],[Supplier State]]&lt;&gt;MAIN_TABLE[[#This Row],[Destination State Name]],0,(MAIN_TABLE[[#This Row],[Taxable Value]]*MAIN_TABLE[[#This Row],[GST Rate]])/2)</f>
        <v>0</v>
      </c>
      <c r="R907" s="33">
        <f>SUM(MAIN_TABLE[[#This Row],[IGST]:[SGST]])</f>
        <v>21792.515999999996</v>
      </c>
      <c r="S90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07" s="32" t="str">
        <f>IFERROR(VLOOKUP(MAIN_TABLE[[#This Row],[GST Number]],Backend!L:M,2,),"")</f>
        <v>M/S DEEP CONTRACTORS</v>
      </c>
    </row>
    <row r="908" spans="1:20" x14ac:dyDescent="0.3">
      <c r="A908" s="18" t="s">
        <v>8</v>
      </c>
      <c r="B908" s="1" t="s">
        <v>112</v>
      </c>
      <c r="C908" s="2">
        <v>1008</v>
      </c>
      <c r="D908" s="3">
        <v>43863</v>
      </c>
      <c r="E908" s="4" t="s">
        <v>10</v>
      </c>
      <c r="F908" s="1">
        <v>1865</v>
      </c>
      <c r="G908" s="5">
        <v>93.25</v>
      </c>
      <c r="H908" s="29">
        <f>VLOOKUP(MAIN_TABLE[[#This Row],[Product Code]],Prod_Master[[#All],[Product Code]:[PRICE]],4,)</f>
        <v>0.12</v>
      </c>
      <c r="I908" s="30">
        <f>VLOOKUP(MAIN_TABLE[[#This Row],[Product Code]],Prod_Master[[#All],[Product Code]:[PRICE]],5,)</f>
        <v>90</v>
      </c>
      <c r="J908" s="30">
        <f t="shared" ref="J908:J971" si="16">(F908*I908)</f>
        <v>167850</v>
      </c>
      <c r="K908" s="30">
        <f>MAIN_TABLE[[#This Row],[Sales (Before Tax)]]-MAIN_TABLE[[#This Row],[Discount]]</f>
        <v>167756.75</v>
      </c>
      <c r="L908" s="31">
        <f>VLOOKUP(MAIN_TABLE[[#This Row],[Product Code]],Prod_Master[[#All],[Product Code]:[PRICE]],3,)</f>
        <v>4975</v>
      </c>
      <c r="M908" s="32" t="str">
        <f>VLOOKUP(MAIN_TABLE[[#This Row],[Product Code]],Prod_Master[[#All],[Product Code]:[PRICE]],2,)</f>
        <v>Soap</v>
      </c>
      <c r="N908" s="32" t="str">
        <f>IF(ISBLANK(MAIN_TABLE[[#This Row],[GST Number]]),"No GST Number Available",VLOOKUP(LEFT(MAIN_TABLE[[#This Row],[GST Number]],2)*1,Table1[],2,))</f>
        <v>MEGHLAYA</v>
      </c>
      <c r="O908" s="32">
        <f>IF(MAIN_TABLE[[#This Row],[Supplier State]]=MAIN_TABLE[[#This Row],[Destination State Name]],0,MAIN_TABLE[[#This Row],[Taxable Value]]*MAIN_TABLE[[#This Row],[GST Rate]])</f>
        <v>20130.809999999998</v>
      </c>
      <c r="P908" s="32">
        <f>IF(MAIN_TABLE[[#This Row],[Supplier State]]&lt;&gt;MAIN_TABLE[[#This Row],[Destination State Name]],0,(MAIN_TABLE[[#This Row],[Taxable Value]]*MAIN_TABLE[[#This Row],[GST Rate]])/2)</f>
        <v>0</v>
      </c>
      <c r="Q908" s="32">
        <f>IF(MAIN_TABLE[[#This Row],[Supplier State]]&lt;&gt;MAIN_TABLE[[#This Row],[Destination State Name]],0,(MAIN_TABLE[[#This Row],[Taxable Value]]*MAIN_TABLE[[#This Row],[GST Rate]])/2)</f>
        <v>0</v>
      </c>
      <c r="R908" s="33">
        <f>SUM(MAIN_TABLE[[#This Row],[IGST]:[SGST]])</f>
        <v>20130.809999999998</v>
      </c>
      <c r="S90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08" s="32" t="str">
        <f>IFERROR(VLOOKUP(MAIN_TABLE[[#This Row],[GST Number]],Backend!L:M,2,),"")</f>
        <v>ML INFOMAP PVT LTD</v>
      </c>
    </row>
    <row r="909" spans="1:20" x14ac:dyDescent="0.3">
      <c r="A909" s="18" t="s">
        <v>8</v>
      </c>
      <c r="B909" s="1" t="s">
        <v>113</v>
      </c>
      <c r="C909" s="2">
        <v>1004</v>
      </c>
      <c r="D909" s="3">
        <v>43925</v>
      </c>
      <c r="E909" s="4" t="s">
        <v>10</v>
      </c>
      <c r="F909" s="1">
        <v>1074</v>
      </c>
      <c r="G909" s="5">
        <v>53.7</v>
      </c>
      <c r="H909" s="29">
        <f>VLOOKUP(MAIN_TABLE[[#This Row],[Product Code]],Prod_Master[[#All],[Product Code]:[PRICE]],4,)</f>
        <v>0.28000000000000003</v>
      </c>
      <c r="I909" s="30">
        <f>VLOOKUP(MAIN_TABLE[[#This Row],[Product Code]],Prod_Master[[#All],[Product Code]:[PRICE]],5,)</f>
        <v>80</v>
      </c>
      <c r="J909" s="30">
        <f t="shared" si="16"/>
        <v>85920</v>
      </c>
      <c r="K909" s="30">
        <f>MAIN_TABLE[[#This Row],[Sales (Before Tax)]]-MAIN_TABLE[[#This Row],[Discount]]</f>
        <v>85866.3</v>
      </c>
      <c r="L909" s="31">
        <f>VLOOKUP(MAIN_TABLE[[#This Row],[Product Code]],Prod_Master[[#All],[Product Code]:[PRICE]],3,)</f>
        <v>8462</v>
      </c>
      <c r="M909" s="32" t="str">
        <f>VLOOKUP(MAIN_TABLE[[#This Row],[Product Code]],Prod_Master[[#All],[Product Code]:[PRICE]],2,)</f>
        <v>Beverage</v>
      </c>
      <c r="N909" s="32" t="str">
        <f>IF(ISBLANK(MAIN_TABLE[[#This Row],[GST Number]]),"No GST Number Available",VLOOKUP(LEFT(MAIN_TABLE[[#This Row],[GST Number]],2)*1,Table1[],2,))</f>
        <v>ARUNACHAL PRADESH</v>
      </c>
      <c r="O909" s="32">
        <f>IF(MAIN_TABLE[[#This Row],[Supplier State]]=MAIN_TABLE[[#This Row],[Destination State Name]],0,MAIN_TABLE[[#This Row],[Taxable Value]]*MAIN_TABLE[[#This Row],[GST Rate]])</f>
        <v>24042.564000000002</v>
      </c>
      <c r="P909" s="32">
        <f>IF(MAIN_TABLE[[#This Row],[Supplier State]]&lt;&gt;MAIN_TABLE[[#This Row],[Destination State Name]],0,(MAIN_TABLE[[#This Row],[Taxable Value]]*MAIN_TABLE[[#This Row],[GST Rate]])/2)</f>
        <v>0</v>
      </c>
      <c r="Q909" s="32">
        <f>IF(MAIN_TABLE[[#This Row],[Supplier State]]&lt;&gt;MAIN_TABLE[[#This Row],[Destination State Name]],0,(MAIN_TABLE[[#This Row],[Taxable Value]]*MAIN_TABLE[[#This Row],[GST Rate]])/2)</f>
        <v>0</v>
      </c>
      <c r="R909" s="33">
        <f>SUM(MAIN_TABLE[[#This Row],[IGST]:[SGST]])</f>
        <v>24042.564000000002</v>
      </c>
      <c r="S90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09" s="32" t="str">
        <f>IFERROR(VLOOKUP(MAIN_TABLE[[#This Row],[GST Number]],Backend!L:M,2,),"")</f>
        <v>M/S HINDUSTAN FABRICATOR &amp; CONTRACTORS</v>
      </c>
    </row>
    <row r="910" spans="1:20" x14ac:dyDescent="0.3">
      <c r="A910" s="18" t="s">
        <v>8</v>
      </c>
      <c r="B910" s="1" t="s">
        <v>114</v>
      </c>
      <c r="C910" s="2">
        <v>1001</v>
      </c>
      <c r="D910" s="3">
        <v>44083</v>
      </c>
      <c r="E910" s="4" t="s">
        <v>10</v>
      </c>
      <c r="F910" s="1">
        <v>1907</v>
      </c>
      <c r="G910" s="5">
        <v>95.350000000000009</v>
      </c>
      <c r="H910" s="29">
        <f>VLOOKUP(MAIN_TABLE[[#This Row],[Product Code]],Prod_Master[[#All],[Product Code]:[PRICE]],4,)</f>
        <v>0.12</v>
      </c>
      <c r="I910" s="30">
        <f>VLOOKUP(MAIN_TABLE[[#This Row],[Product Code]],Prod_Master[[#All],[Product Code]:[PRICE]],5,)</f>
        <v>45</v>
      </c>
      <c r="J910" s="30">
        <f t="shared" si="16"/>
        <v>85815</v>
      </c>
      <c r="K910" s="30">
        <f>MAIN_TABLE[[#This Row],[Sales (Before Tax)]]-MAIN_TABLE[[#This Row],[Discount]]</f>
        <v>85719.65</v>
      </c>
      <c r="L910" s="31">
        <f>VLOOKUP(MAIN_TABLE[[#This Row],[Product Code]],Prod_Master[[#All],[Product Code]:[PRICE]],3,)</f>
        <v>5542</v>
      </c>
      <c r="M910" s="32" t="str">
        <f>VLOOKUP(MAIN_TABLE[[#This Row],[Product Code]],Prod_Master[[#All],[Product Code]:[PRICE]],2,)</f>
        <v>Oil</v>
      </c>
      <c r="N910" s="32" t="str">
        <f>IF(ISBLANK(MAIN_TABLE[[#This Row],[GST Number]]),"No GST Number Available",VLOOKUP(LEFT(MAIN_TABLE[[#This Row],[GST Number]],2)*1,Table1[],2,))</f>
        <v>CHATTISGARH</v>
      </c>
      <c r="O910" s="32">
        <f>IF(MAIN_TABLE[[#This Row],[Supplier State]]=MAIN_TABLE[[#This Row],[Destination State Name]],0,MAIN_TABLE[[#This Row],[Taxable Value]]*MAIN_TABLE[[#This Row],[GST Rate]])</f>
        <v>10286.357999999998</v>
      </c>
      <c r="P910" s="32">
        <f>IF(MAIN_TABLE[[#This Row],[Supplier State]]&lt;&gt;MAIN_TABLE[[#This Row],[Destination State Name]],0,(MAIN_TABLE[[#This Row],[Taxable Value]]*MAIN_TABLE[[#This Row],[GST Rate]])/2)</f>
        <v>0</v>
      </c>
      <c r="Q910" s="32">
        <f>IF(MAIN_TABLE[[#This Row],[Supplier State]]&lt;&gt;MAIN_TABLE[[#This Row],[Destination State Name]],0,(MAIN_TABLE[[#This Row],[Taxable Value]]*MAIN_TABLE[[#This Row],[GST Rate]])/2)</f>
        <v>0</v>
      </c>
      <c r="R910" s="33">
        <f>SUM(MAIN_TABLE[[#This Row],[IGST]:[SGST]])</f>
        <v>10286.357999999998</v>
      </c>
      <c r="S91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10" s="32" t="str">
        <f>IFERROR(VLOOKUP(MAIN_TABLE[[#This Row],[GST Number]],Backend!L:M,2,),"")</f>
        <v>A&amp;K AUTOMATION</v>
      </c>
    </row>
    <row r="911" spans="1:20" x14ac:dyDescent="0.3">
      <c r="A911" s="18" t="s">
        <v>8</v>
      </c>
      <c r="B911" s="1" t="s">
        <v>115</v>
      </c>
      <c r="C911" s="2">
        <v>1310</v>
      </c>
      <c r="D911" s="3">
        <v>44114</v>
      </c>
      <c r="E911" s="4" t="s">
        <v>10</v>
      </c>
      <c r="F911" s="1">
        <v>671</v>
      </c>
      <c r="G911" s="5">
        <v>33.550000000000004</v>
      </c>
      <c r="H911" s="29">
        <f>VLOOKUP(MAIN_TABLE[[#This Row],[Product Code]],Prod_Master[[#All],[Product Code]:[PRICE]],4,)</f>
        <v>0.12</v>
      </c>
      <c r="I911" s="30">
        <f>VLOOKUP(MAIN_TABLE[[#This Row],[Product Code]],Prod_Master[[#All],[Product Code]:[PRICE]],5,)</f>
        <v>140</v>
      </c>
      <c r="J911" s="30">
        <f t="shared" si="16"/>
        <v>93940</v>
      </c>
      <c r="K911" s="30">
        <f>MAIN_TABLE[[#This Row],[Sales (Before Tax)]]-MAIN_TABLE[[#This Row],[Discount]]</f>
        <v>93906.45</v>
      </c>
      <c r="L911" s="31">
        <f>VLOOKUP(MAIN_TABLE[[#This Row],[Product Code]],Prod_Master[[#All],[Product Code]:[PRICE]],3,)</f>
        <v>5632</v>
      </c>
      <c r="M911" s="32" t="str">
        <f>VLOOKUP(MAIN_TABLE[[#This Row],[Product Code]],Prod_Master[[#All],[Product Code]:[PRICE]],2,)</f>
        <v>Shampoo</v>
      </c>
      <c r="N911" s="32" t="str">
        <f>IF(ISBLANK(MAIN_TABLE[[#This Row],[GST Number]]),"No GST Number Available",VLOOKUP(LEFT(MAIN_TABLE[[#This Row],[GST Number]],2)*1,Table1[],2,))</f>
        <v>JHARKHAND</v>
      </c>
      <c r="O911" s="32">
        <f>IF(MAIN_TABLE[[#This Row],[Supplier State]]=MAIN_TABLE[[#This Row],[Destination State Name]],0,MAIN_TABLE[[#This Row],[Taxable Value]]*MAIN_TABLE[[#This Row],[GST Rate]])</f>
        <v>11268.773999999999</v>
      </c>
      <c r="P911" s="32">
        <f>IF(MAIN_TABLE[[#This Row],[Supplier State]]&lt;&gt;MAIN_TABLE[[#This Row],[Destination State Name]],0,(MAIN_TABLE[[#This Row],[Taxable Value]]*MAIN_TABLE[[#This Row],[GST Rate]])/2)</f>
        <v>0</v>
      </c>
      <c r="Q911" s="32">
        <f>IF(MAIN_TABLE[[#This Row],[Supplier State]]&lt;&gt;MAIN_TABLE[[#This Row],[Destination State Name]],0,(MAIN_TABLE[[#This Row],[Taxable Value]]*MAIN_TABLE[[#This Row],[GST Rate]])/2)</f>
        <v>0</v>
      </c>
      <c r="R911" s="33">
        <f>SUM(MAIN_TABLE[[#This Row],[IGST]:[SGST]])</f>
        <v>11268.773999999999</v>
      </c>
      <c r="S91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11" s="32" t="str">
        <f>IFERROR(VLOOKUP(MAIN_TABLE[[#This Row],[GST Number]],Backend!L:M,2,),"")</f>
        <v>CHITKARA TELE POINT</v>
      </c>
    </row>
    <row r="912" spans="1:20" x14ac:dyDescent="0.3">
      <c r="A912" s="18" t="s">
        <v>8</v>
      </c>
      <c r="B912" s="1" t="s">
        <v>116</v>
      </c>
      <c r="C912" s="2">
        <v>1210</v>
      </c>
      <c r="D912" s="3">
        <v>44177</v>
      </c>
      <c r="E912" s="4" t="s">
        <v>10</v>
      </c>
      <c r="F912" s="1">
        <v>1778</v>
      </c>
      <c r="G912" s="5">
        <v>88.9</v>
      </c>
      <c r="H912" s="29">
        <f>VLOOKUP(MAIN_TABLE[[#This Row],[Product Code]],Prod_Master[[#All],[Product Code]:[PRICE]],4,)</f>
        <v>0.12</v>
      </c>
      <c r="I912" s="30">
        <f>VLOOKUP(MAIN_TABLE[[#This Row],[Product Code]],Prod_Master[[#All],[Product Code]:[PRICE]],5,)</f>
        <v>120</v>
      </c>
      <c r="J912" s="30">
        <f t="shared" si="16"/>
        <v>213360</v>
      </c>
      <c r="K912" s="30">
        <f>MAIN_TABLE[[#This Row],[Sales (Before Tax)]]-MAIN_TABLE[[#This Row],[Discount]]</f>
        <v>213271.1</v>
      </c>
      <c r="L912" s="31">
        <f>VLOOKUP(MAIN_TABLE[[#This Row],[Product Code]],Prod_Master[[#All],[Product Code]:[PRICE]],3,)</f>
        <v>5524</v>
      </c>
      <c r="M912" s="32" t="str">
        <f>VLOOKUP(MAIN_TABLE[[#This Row],[Product Code]],Prod_Master[[#All],[Product Code]:[PRICE]],2,)</f>
        <v>Juice</v>
      </c>
      <c r="N912" s="32" t="str">
        <f>IF(ISBLANK(MAIN_TABLE[[#This Row],[GST Number]]),"No GST Number Available",VLOOKUP(LEFT(MAIN_TABLE[[#This Row],[GST Number]],2)*1,Table1[],2,))</f>
        <v>MIZORAM</v>
      </c>
      <c r="O912" s="32">
        <f>IF(MAIN_TABLE[[#This Row],[Supplier State]]=MAIN_TABLE[[#This Row],[Destination State Name]],0,MAIN_TABLE[[#This Row],[Taxable Value]]*MAIN_TABLE[[#This Row],[GST Rate]])</f>
        <v>25592.531999999999</v>
      </c>
      <c r="P912" s="32">
        <f>IF(MAIN_TABLE[[#This Row],[Supplier State]]&lt;&gt;MAIN_TABLE[[#This Row],[Destination State Name]],0,(MAIN_TABLE[[#This Row],[Taxable Value]]*MAIN_TABLE[[#This Row],[GST Rate]])/2)</f>
        <v>0</v>
      </c>
      <c r="Q912" s="32">
        <f>IF(MAIN_TABLE[[#This Row],[Supplier State]]&lt;&gt;MAIN_TABLE[[#This Row],[Destination State Name]],0,(MAIN_TABLE[[#This Row],[Taxable Value]]*MAIN_TABLE[[#This Row],[GST Rate]])/2)</f>
        <v>0</v>
      </c>
      <c r="R912" s="33">
        <f>SUM(MAIN_TABLE[[#This Row],[IGST]:[SGST]])</f>
        <v>25592.531999999999</v>
      </c>
      <c r="S91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12" s="32" t="str">
        <f>IFERROR(VLOOKUP(MAIN_TABLE[[#This Row],[GST Number]],Backend!L:M,2,),"")</f>
        <v>GUNJAN TEXTILES</v>
      </c>
    </row>
    <row r="913" spans="1:20" x14ac:dyDescent="0.3">
      <c r="A913" s="18" t="s">
        <v>8</v>
      </c>
      <c r="B913" s="1" t="s">
        <v>117</v>
      </c>
      <c r="C913" s="2">
        <v>1001</v>
      </c>
      <c r="D913" s="3">
        <v>44114</v>
      </c>
      <c r="E913" s="4" t="s">
        <v>10</v>
      </c>
      <c r="F913" s="1">
        <v>1159</v>
      </c>
      <c r="G913" s="5">
        <v>57.95</v>
      </c>
      <c r="H913" s="29">
        <f>VLOOKUP(MAIN_TABLE[[#This Row],[Product Code]],Prod_Master[[#All],[Product Code]:[PRICE]],4,)</f>
        <v>0.12</v>
      </c>
      <c r="I913" s="30">
        <f>VLOOKUP(MAIN_TABLE[[#This Row],[Product Code]],Prod_Master[[#All],[Product Code]:[PRICE]],5,)</f>
        <v>45</v>
      </c>
      <c r="J913" s="30">
        <f t="shared" si="16"/>
        <v>52155</v>
      </c>
      <c r="K913" s="30">
        <f>MAIN_TABLE[[#This Row],[Sales (Before Tax)]]-MAIN_TABLE[[#This Row],[Discount]]</f>
        <v>52097.05</v>
      </c>
      <c r="L913" s="31">
        <f>VLOOKUP(MAIN_TABLE[[#This Row],[Product Code]],Prod_Master[[#All],[Product Code]:[PRICE]],3,)</f>
        <v>5542</v>
      </c>
      <c r="M913" s="32" t="str">
        <f>VLOOKUP(MAIN_TABLE[[#This Row],[Product Code]],Prod_Master[[#All],[Product Code]:[PRICE]],2,)</f>
        <v>Oil</v>
      </c>
      <c r="N913" s="32" t="str">
        <f>IF(ISBLANK(MAIN_TABLE[[#This Row],[GST Number]]),"No GST Number Available",VLOOKUP(LEFT(MAIN_TABLE[[#This Row],[GST Number]],2)*1,Table1[],2,))</f>
        <v>JHARKHAND</v>
      </c>
      <c r="O913" s="32">
        <f>IF(MAIN_TABLE[[#This Row],[Supplier State]]=MAIN_TABLE[[#This Row],[Destination State Name]],0,MAIN_TABLE[[#This Row],[Taxable Value]]*MAIN_TABLE[[#This Row],[GST Rate]])</f>
        <v>6251.6459999999997</v>
      </c>
      <c r="P913" s="32">
        <f>IF(MAIN_TABLE[[#This Row],[Supplier State]]&lt;&gt;MAIN_TABLE[[#This Row],[Destination State Name]],0,(MAIN_TABLE[[#This Row],[Taxable Value]]*MAIN_TABLE[[#This Row],[GST Rate]])/2)</f>
        <v>0</v>
      </c>
      <c r="Q913" s="32">
        <f>IF(MAIN_TABLE[[#This Row],[Supplier State]]&lt;&gt;MAIN_TABLE[[#This Row],[Destination State Name]],0,(MAIN_TABLE[[#This Row],[Taxable Value]]*MAIN_TABLE[[#This Row],[GST Rate]])/2)</f>
        <v>0</v>
      </c>
      <c r="R913" s="33">
        <f>SUM(MAIN_TABLE[[#This Row],[IGST]:[SGST]])</f>
        <v>6251.6459999999997</v>
      </c>
      <c r="S91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13" s="32" t="str">
        <f>IFERROR(VLOOKUP(MAIN_TABLE[[#This Row],[GST Number]],Backend!L:M,2,),"")</f>
        <v>CONSULTING ROOMS PRIVATE LIMITED</v>
      </c>
    </row>
    <row r="914" spans="1:20" x14ac:dyDescent="0.3">
      <c r="A914" s="18" t="s">
        <v>8</v>
      </c>
      <c r="B914" s="1" t="s">
        <v>118</v>
      </c>
      <c r="C914" s="2">
        <v>1210</v>
      </c>
      <c r="D914" s="3">
        <v>43831</v>
      </c>
      <c r="E914" s="4" t="s">
        <v>10</v>
      </c>
      <c r="F914" s="1">
        <v>1372</v>
      </c>
      <c r="G914" s="5">
        <v>68.600000000000009</v>
      </c>
      <c r="H914" s="29">
        <f>VLOOKUP(MAIN_TABLE[[#This Row],[Product Code]],Prod_Master[[#All],[Product Code]:[PRICE]],4,)</f>
        <v>0.12</v>
      </c>
      <c r="I914" s="30">
        <f>VLOOKUP(MAIN_TABLE[[#This Row],[Product Code]],Prod_Master[[#All],[Product Code]:[PRICE]],5,)</f>
        <v>120</v>
      </c>
      <c r="J914" s="30">
        <f t="shared" si="16"/>
        <v>164640</v>
      </c>
      <c r="K914" s="30">
        <f>MAIN_TABLE[[#This Row],[Sales (Before Tax)]]-MAIN_TABLE[[#This Row],[Discount]]</f>
        <v>164571.4</v>
      </c>
      <c r="L914" s="31">
        <f>VLOOKUP(MAIN_TABLE[[#This Row],[Product Code]],Prod_Master[[#All],[Product Code]:[PRICE]],3,)</f>
        <v>5524</v>
      </c>
      <c r="M914" s="32" t="str">
        <f>VLOOKUP(MAIN_TABLE[[#This Row],[Product Code]],Prod_Master[[#All],[Product Code]:[PRICE]],2,)</f>
        <v>Juice</v>
      </c>
      <c r="N914" s="32" t="str">
        <f>IF(ISBLANK(MAIN_TABLE[[#This Row],[GST Number]]),"No GST Number Available",VLOOKUP(LEFT(MAIN_TABLE[[#This Row],[GST Number]],2)*1,Table1[],2,))</f>
        <v>ARUNACHAL PRADESH</v>
      </c>
      <c r="O914" s="32">
        <f>IF(MAIN_TABLE[[#This Row],[Supplier State]]=MAIN_TABLE[[#This Row],[Destination State Name]],0,MAIN_TABLE[[#This Row],[Taxable Value]]*MAIN_TABLE[[#This Row],[GST Rate]])</f>
        <v>19748.567999999999</v>
      </c>
      <c r="P914" s="32">
        <f>IF(MAIN_TABLE[[#This Row],[Supplier State]]&lt;&gt;MAIN_TABLE[[#This Row],[Destination State Name]],0,(MAIN_TABLE[[#This Row],[Taxable Value]]*MAIN_TABLE[[#This Row],[GST Rate]])/2)</f>
        <v>0</v>
      </c>
      <c r="Q914" s="32">
        <f>IF(MAIN_TABLE[[#This Row],[Supplier State]]&lt;&gt;MAIN_TABLE[[#This Row],[Destination State Name]],0,(MAIN_TABLE[[#This Row],[Taxable Value]]*MAIN_TABLE[[#This Row],[GST Rate]])/2)</f>
        <v>0</v>
      </c>
      <c r="R914" s="33">
        <f>SUM(MAIN_TABLE[[#This Row],[IGST]:[SGST]])</f>
        <v>19748.567999999999</v>
      </c>
      <c r="S91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14" s="32" t="str">
        <f>IFERROR(VLOOKUP(MAIN_TABLE[[#This Row],[GST Number]],Backend!L:M,2,),"")</f>
        <v>K. T. PROJECTS PRIVATE LIMITED</v>
      </c>
    </row>
    <row r="915" spans="1:20" x14ac:dyDescent="0.3">
      <c r="A915" s="18" t="s">
        <v>8</v>
      </c>
      <c r="B915" s="1" t="s">
        <v>119</v>
      </c>
      <c r="C915" s="2">
        <v>1310</v>
      </c>
      <c r="D915" s="3">
        <v>44083</v>
      </c>
      <c r="E915" s="4" t="s">
        <v>10</v>
      </c>
      <c r="F915" s="1">
        <v>2349</v>
      </c>
      <c r="G915" s="5">
        <v>117.45</v>
      </c>
      <c r="H915" s="29">
        <f>VLOOKUP(MAIN_TABLE[[#This Row],[Product Code]],Prod_Master[[#All],[Product Code]:[PRICE]],4,)</f>
        <v>0.12</v>
      </c>
      <c r="I915" s="30">
        <f>VLOOKUP(MAIN_TABLE[[#This Row],[Product Code]],Prod_Master[[#All],[Product Code]:[PRICE]],5,)</f>
        <v>140</v>
      </c>
      <c r="J915" s="30">
        <f t="shared" si="16"/>
        <v>328860</v>
      </c>
      <c r="K915" s="30">
        <f>MAIN_TABLE[[#This Row],[Sales (Before Tax)]]-MAIN_TABLE[[#This Row],[Discount]]</f>
        <v>328742.55</v>
      </c>
      <c r="L915" s="31">
        <f>VLOOKUP(MAIN_TABLE[[#This Row],[Product Code]],Prod_Master[[#All],[Product Code]:[PRICE]],3,)</f>
        <v>5632</v>
      </c>
      <c r="M915" s="32" t="str">
        <f>VLOOKUP(MAIN_TABLE[[#This Row],[Product Code]],Prod_Master[[#All],[Product Code]:[PRICE]],2,)</f>
        <v>Shampoo</v>
      </c>
      <c r="N915" s="32" t="str">
        <f>IF(ISBLANK(MAIN_TABLE[[#This Row],[GST Number]]),"No GST Number Available",VLOOKUP(LEFT(MAIN_TABLE[[#This Row],[GST Number]],2)*1,Table1[],2,))</f>
        <v>BIHAR</v>
      </c>
      <c r="O915" s="32">
        <f>IF(MAIN_TABLE[[#This Row],[Supplier State]]=MAIN_TABLE[[#This Row],[Destination State Name]],0,MAIN_TABLE[[#This Row],[Taxable Value]]*MAIN_TABLE[[#This Row],[GST Rate]])</f>
        <v>0</v>
      </c>
      <c r="P915" s="32">
        <f>IF(MAIN_TABLE[[#This Row],[Supplier State]]&lt;&gt;MAIN_TABLE[[#This Row],[Destination State Name]],0,(MAIN_TABLE[[#This Row],[Taxable Value]]*MAIN_TABLE[[#This Row],[GST Rate]])/2)</f>
        <v>19724.553</v>
      </c>
      <c r="Q915" s="32">
        <f>IF(MAIN_TABLE[[#This Row],[Supplier State]]&lt;&gt;MAIN_TABLE[[#This Row],[Destination State Name]],0,(MAIN_TABLE[[#This Row],[Taxable Value]]*MAIN_TABLE[[#This Row],[GST Rate]])/2)</f>
        <v>19724.553</v>
      </c>
      <c r="R915" s="33">
        <f>SUM(MAIN_TABLE[[#This Row],[IGST]:[SGST]])</f>
        <v>39449.106</v>
      </c>
      <c r="S91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15" s="32" t="str">
        <f>IFERROR(VLOOKUP(MAIN_TABLE[[#This Row],[GST Number]],Backend!L:M,2,),"")</f>
        <v>M/s Aum Sai Industries</v>
      </c>
    </row>
    <row r="916" spans="1:20" x14ac:dyDescent="0.3">
      <c r="A916" s="18" t="s">
        <v>8</v>
      </c>
      <c r="B916" s="1"/>
      <c r="C916" s="2">
        <v>1004</v>
      </c>
      <c r="D916" s="3">
        <v>44114</v>
      </c>
      <c r="E916" s="4" t="s">
        <v>10</v>
      </c>
      <c r="F916" s="1">
        <v>2689</v>
      </c>
      <c r="G916" s="5">
        <v>134.45000000000002</v>
      </c>
      <c r="H916" s="29">
        <f>VLOOKUP(MAIN_TABLE[[#This Row],[Product Code]],Prod_Master[[#All],[Product Code]:[PRICE]],4,)</f>
        <v>0.28000000000000003</v>
      </c>
      <c r="I916" s="30">
        <f>VLOOKUP(MAIN_TABLE[[#This Row],[Product Code]],Prod_Master[[#All],[Product Code]:[PRICE]],5,)</f>
        <v>80</v>
      </c>
      <c r="J916" s="30">
        <f t="shared" si="16"/>
        <v>215120</v>
      </c>
      <c r="K916" s="30">
        <f>MAIN_TABLE[[#This Row],[Sales (Before Tax)]]-MAIN_TABLE[[#This Row],[Discount]]</f>
        <v>214985.55</v>
      </c>
      <c r="L916" s="31">
        <f>VLOOKUP(MAIN_TABLE[[#This Row],[Product Code]],Prod_Master[[#All],[Product Code]:[PRICE]],3,)</f>
        <v>8462</v>
      </c>
      <c r="M916" s="32" t="str">
        <f>VLOOKUP(MAIN_TABLE[[#This Row],[Product Code]],Prod_Master[[#All],[Product Code]:[PRICE]],2,)</f>
        <v>Beverage</v>
      </c>
      <c r="N916" s="32" t="str">
        <f>IF(ISBLANK(MAIN_TABLE[[#This Row],[GST Number]]),"No GST Number Available",VLOOKUP(LEFT(MAIN_TABLE[[#This Row],[GST Number]],2)*1,Table1[],2,))</f>
        <v>No GST Number Available</v>
      </c>
      <c r="O916" s="32">
        <f>IF(MAIN_TABLE[[#This Row],[Supplier State]]=MAIN_TABLE[[#This Row],[Destination State Name]],0,MAIN_TABLE[[#This Row],[Taxable Value]]*MAIN_TABLE[[#This Row],[GST Rate]])</f>
        <v>60195.954000000005</v>
      </c>
      <c r="P916" s="32">
        <f>IF(MAIN_TABLE[[#This Row],[Supplier State]]&lt;&gt;MAIN_TABLE[[#This Row],[Destination State Name]],0,(MAIN_TABLE[[#This Row],[Taxable Value]]*MAIN_TABLE[[#This Row],[GST Rate]])/2)</f>
        <v>0</v>
      </c>
      <c r="Q916" s="32">
        <f>IF(MAIN_TABLE[[#This Row],[Supplier State]]&lt;&gt;MAIN_TABLE[[#This Row],[Destination State Name]],0,(MAIN_TABLE[[#This Row],[Taxable Value]]*MAIN_TABLE[[#This Row],[GST Rate]])/2)</f>
        <v>0</v>
      </c>
      <c r="R916" s="33">
        <f>SUM(MAIN_TABLE[[#This Row],[IGST]:[SGST]])</f>
        <v>60195.954000000005</v>
      </c>
      <c r="S916" s="32" t="str">
        <f>IF(MAIN_TABLE[[#This Row],[Doc Type]]="Credit Note","Table 9A",IF(AND(MAIN_TABLE[[#This Row],[Doc Type]]="Invoice",MAIN_TABLE[[#This Row],[GST Number]]&lt;&gt;""),"Table 4A -B2B","Table 5A-B2C"))</f>
        <v>Table 5A-B2C</v>
      </c>
      <c r="T916" s="32" t="str">
        <f>IFERROR(VLOOKUP(MAIN_TABLE[[#This Row],[GST Number]],Backend!L:M,2,),"")</f>
        <v/>
      </c>
    </row>
    <row r="917" spans="1:20" x14ac:dyDescent="0.3">
      <c r="A917" s="18" t="s">
        <v>8</v>
      </c>
      <c r="B917" s="1" t="s">
        <v>120</v>
      </c>
      <c r="C917" s="2">
        <v>1310</v>
      </c>
      <c r="D917" s="3">
        <v>44177</v>
      </c>
      <c r="E917" s="4" t="s">
        <v>10</v>
      </c>
      <c r="F917" s="1">
        <v>2431</v>
      </c>
      <c r="G917" s="5">
        <v>121.55000000000001</v>
      </c>
      <c r="H917" s="29">
        <f>VLOOKUP(MAIN_TABLE[[#This Row],[Product Code]],Prod_Master[[#All],[Product Code]:[PRICE]],4,)</f>
        <v>0.12</v>
      </c>
      <c r="I917" s="30">
        <f>VLOOKUP(MAIN_TABLE[[#This Row],[Product Code]],Prod_Master[[#All],[Product Code]:[PRICE]],5,)</f>
        <v>140</v>
      </c>
      <c r="J917" s="30">
        <f t="shared" si="16"/>
        <v>340340</v>
      </c>
      <c r="K917" s="30">
        <f>MAIN_TABLE[[#This Row],[Sales (Before Tax)]]-MAIN_TABLE[[#This Row],[Discount]]</f>
        <v>340218.45</v>
      </c>
      <c r="L917" s="31">
        <f>VLOOKUP(MAIN_TABLE[[#This Row],[Product Code]],Prod_Master[[#All],[Product Code]:[PRICE]],3,)</f>
        <v>5632</v>
      </c>
      <c r="M917" s="32" t="str">
        <f>VLOOKUP(MAIN_TABLE[[#This Row],[Product Code]],Prod_Master[[#All],[Product Code]:[PRICE]],2,)</f>
        <v>Shampoo</v>
      </c>
      <c r="N917" s="32" t="str">
        <f>IF(ISBLANK(MAIN_TABLE[[#This Row],[GST Number]]),"No GST Number Available",VLOOKUP(LEFT(MAIN_TABLE[[#This Row],[GST Number]],2)*1,Table1[],2,))</f>
        <v>GUJARAT</v>
      </c>
      <c r="O917" s="32">
        <f>IF(MAIN_TABLE[[#This Row],[Supplier State]]=MAIN_TABLE[[#This Row],[Destination State Name]],0,MAIN_TABLE[[#This Row],[Taxable Value]]*MAIN_TABLE[[#This Row],[GST Rate]])</f>
        <v>40826.214</v>
      </c>
      <c r="P917" s="32">
        <f>IF(MAIN_TABLE[[#This Row],[Supplier State]]&lt;&gt;MAIN_TABLE[[#This Row],[Destination State Name]],0,(MAIN_TABLE[[#This Row],[Taxable Value]]*MAIN_TABLE[[#This Row],[GST Rate]])/2)</f>
        <v>0</v>
      </c>
      <c r="Q917" s="32">
        <f>IF(MAIN_TABLE[[#This Row],[Supplier State]]&lt;&gt;MAIN_TABLE[[#This Row],[Destination State Name]],0,(MAIN_TABLE[[#This Row],[Taxable Value]]*MAIN_TABLE[[#This Row],[GST Rate]])/2)</f>
        <v>0</v>
      </c>
      <c r="R917" s="33">
        <f>SUM(MAIN_TABLE[[#This Row],[IGST]:[SGST]])</f>
        <v>40826.214</v>
      </c>
      <c r="S91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17" s="32" t="str">
        <f>IFERROR(VLOOKUP(MAIN_TABLE[[#This Row],[GST Number]],Backend!L:M,2,),"")</f>
        <v>MINISTRY OF RAILWAYS</v>
      </c>
    </row>
    <row r="918" spans="1:20" x14ac:dyDescent="0.3">
      <c r="A918" s="18" t="s">
        <v>8</v>
      </c>
      <c r="B918" s="1" t="s">
        <v>121</v>
      </c>
      <c r="C918" s="2">
        <v>1001</v>
      </c>
      <c r="D918" s="3">
        <v>44177</v>
      </c>
      <c r="E918" s="4" t="s">
        <v>10</v>
      </c>
      <c r="F918" s="1">
        <v>2431</v>
      </c>
      <c r="G918" s="5">
        <v>121.55000000000001</v>
      </c>
      <c r="H918" s="29">
        <f>VLOOKUP(MAIN_TABLE[[#This Row],[Product Code]],Prod_Master[[#All],[Product Code]:[PRICE]],4,)</f>
        <v>0.12</v>
      </c>
      <c r="I918" s="30">
        <f>VLOOKUP(MAIN_TABLE[[#This Row],[Product Code]],Prod_Master[[#All],[Product Code]:[PRICE]],5,)</f>
        <v>45</v>
      </c>
      <c r="J918" s="30">
        <f t="shared" si="16"/>
        <v>109395</v>
      </c>
      <c r="K918" s="30">
        <f>MAIN_TABLE[[#This Row],[Sales (Before Tax)]]-MAIN_TABLE[[#This Row],[Discount]]</f>
        <v>109273.45</v>
      </c>
      <c r="L918" s="31">
        <f>VLOOKUP(MAIN_TABLE[[#This Row],[Product Code]],Prod_Master[[#All],[Product Code]:[PRICE]],3,)</f>
        <v>5542</v>
      </c>
      <c r="M918" s="32" t="str">
        <f>VLOOKUP(MAIN_TABLE[[#This Row],[Product Code]],Prod_Master[[#All],[Product Code]:[PRICE]],2,)</f>
        <v>Oil</v>
      </c>
      <c r="N918" s="32" t="str">
        <f>IF(ISBLANK(MAIN_TABLE[[#This Row],[GST Number]]),"No GST Number Available",VLOOKUP(LEFT(MAIN_TABLE[[#This Row],[GST Number]],2)*1,Table1[],2,))</f>
        <v>ASSAM</v>
      </c>
      <c r="O918" s="32">
        <f>IF(MAIN_TABLE[[#This Row],[Supplier State]]=MAIN_TABLE[[#This Row],[Destination State Name]],0,MAIN_TABLE[[#This Row],[Taxable Value]]*MAIN_TABLE[[#This Row],[GST Rate]])</f>
        <v>13112.813999999998</v>
      </c>
      <c r="P918" s="32">
        <f>IF(MAIN_TABLE[[#This Row],[Supplier State]]&lt;&gt;MAIN_TABLE[[#This Row],[Destination State Name]],0,(MAIN_TABLE[[#This Row],[Taxable Value]]*MAIN_TABLE[[#This Row],[GST Rate]])/2)</f>
        <v>0</v>
      </c>
      <c r="Q918" s="32">
        <f>IF(MAIN_TABLE[[#This Row],[Supplier State]]&lt;&gt;MAIN_TABLE[[#This Row],[Destination State Name]],0,(MAIN_TABLE[[#This Row],[Taxable Value]]*MAIN_TABLE[[#This Row],[GST Rate]])/2)</f>
        <v>0</v>
      </c>
      <c r="R918" s="33">
        <f>SUM(MAIN_TABLE[[#This Row],[IGST]:[SGST]])</f>
        <v>13112.813999999998</v>
      </c>
      <c r="S91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18" s="32" t="str">
        <f>IFERROR(VLOOKUP(MAIN_TABLE[[#This Row],[GST Number]],Backend!L:M,2,),"")</f>
        <v>Sandeep Instruments &amp; Chemicals</v>
      </c>
    </row>
    <row r="919" spans="1:20" x14ac:dyDescent="0.3">
      <c r="A919" s="18" t="s">
        <v>8</v>
      </c>
      <c r="B919" s="1" t="s">
        <v>122</v>
      </c>
      <c r="C919" s="2">
        <v>1008</v>
      </c>
      <c r="D919" s="3">
        <v>44114</v>
      </c>
      <c r="E919" s="4" t="s">
        <v>10</v>
      </c>
      <c r="F919" s="1">
        <v>2689</v>
      </c>
      <c r="G919" s="5">
        <v>134.45000000000002</v>
      </c>
      <c r="H919" s="29">
        <f>VLOOKUP(MAIN_TABLE[[#This Row],[Product Code]],Prod_Master[[#All],[Product Code]:[PRICE]],4,)</f>
        <v>0.12</v>
      </c>
      <c r="I919" s="30">
        <f>VLOOKUP(MAIN_TABLE[[#This Row],[Product Code]],Prod_Master[[#All],[Product Code]:[PRICE]],5,)</f>
        <v>90</v>
      </c>
      <c r="J919" s="30">
        <f t="shared" si="16"/>
        <v>242010</v>
      </c>
      <c r="K919" s="30">
        <f>MAIN_TABLE[[#This Row],[Sales (Before Tax)]]-MAIN_TABLE[[#This Row],[Discount]]</f>
        <v>241875.55</v>
      </c>
      <c r="L919" s="31">
        <f>VLOOKUP(MAIN_TABLE[[#This Row],[Product Code]],Prod_Master[[#All],[Product Code]:[PRICE]],3,)</f>
        <v>4975</v>
      </c>
      <c r="M919" s="32" t="str">
        <f>VLOOKUP(MAIN_TABLE[[#This Row],[Product Code]],Prod_Master[[#All],[Product Code]:[PRICE]],2,)</f>
        <v>Soap</v>
      </c>
      <c r="N919" s="32" t="str">
        <f>IF(ISBLANK(MAIN_TABLE[[#This Row],[GST Number]]),"No GST Number Available",VLOOKUP(LEFT(MAIN_TABLE[[#This Row],[GST Number]],2)*1,Table1[],2,))</f>
        <v>MAHARASHTRA</v>
      </c>
      <c r="O919" s="32">
        <f>IF(MAIN_TABLE[[#This Row],[Supplier State]]=MAIN_TABLE[[#This Row],[Destination State Name]],0,MAIN_TABLE[[#This Row],[Taxable Value]]*MAIN_TABLE[[#This Row],[GST Rate]])</f>
        <v>29025.065999999999</v>
      </c>
      <c r="P919" s="32">
        <f>IF(MAIN_TABLE[[#This Row],[Supplier State]]&lt;&gt;MAIN_TABLE[[#This Row],[Destination State Name]],0,(MAIN_TABLE[[#This Row],[Taxable Value]]*MAIN_TABLE[[#This Row],[GST Rate]])/2)</f>
        <v>0</v>
      </c>
      <c r="Q919" s="32">
        <f>IF(MAIN_TABLE[[#This Row],[Supplier State]]&lt;&gt;MAIN_TABLE[[#This Row],[Destination State Name]],0,(MAIN_TABLE[[#This Row],[Taxable Value]]*MAIN_TABLE[[#This Row],[GST Rate]])/2)</f>
        <v>0</v>
      </c>
      <c r="R919" s="33">
        <f>SUM(MAIN_TABLE[[#This Row],[IGST]:[SGST]])</f>
        <v>29025.065999999999</v>
      </c>
      <c r="S91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19" s="32" t="str">
        <f>IFERROR(VLOOKUP(MAIN_TABLE[[#This Row],[GST Number]],Backend!L:M,2,),"")</f>
        <v>M/s R.S.CONTRACTORS</v>
      </c>
    </row>
    <row r="920" spans="1:20" x14ac:dyDescent="0.3">
      <c r="A920" s="18" t="s">
        <v>8</v>
      </c>
      <c r="B920" s="1" t="s">
        <v>123</v>
      </c>
      <c r="C920" s="2">
        <v>1210</v>
      </c>
      <c r="D920" s="3">
        <v>44019</v>
      </c>
      <c r="E920" s="4" t="s">
        <v>10</v>
      </c>
      <c r="F920" s="1">
        <v>1683</v>
      </c>
      <c r="G920" s="5">
        <v>84.15</v>
      </c>
      <c r="H920" s="29">
        <f>VLOOKUP(MAIN_TABLE[[#This Row],[Product Code]],Prod_Master[[#All],[Product Code]:[PRICE]],4,)</f>
        <v>0.12</v>
      </c>
      <c r="I920" s="30">
        <f>VLOOKUP(MAIN_TABLE[[#This Row],[Product Code]],Prod_Master[[#All],[Product Code]:[PRICE]],5,)</f>
        <v>120</v>
      </c>
      <c r="J920" s="30">
        <f t="shared" si="16"/>
        <v>201960</v>
      </c>
      <c r="K920" s="30">
        <f>MAIN_TABLE[[#This Row],[Sales (Before Tax)]]-MAIN_TABLE[[#This Row],[Discount]]</f>
        <v>201875.85</v>
      </c>
      <c r="L920" s="31">
        <f>VLOOKUP(MAIN_TABLE[[#This Row],[Product Code]],Prod_Master[[#All],[Product Code]:[PRICE]],3,)</f>
        <v>5524</v>
      </c>
      <c r="M920" s="32" t="str">
        <f>VLOOKUP(MAIN_TABLE[[#This Row],[Product Code]],Prod_Master[[#All],[Product Code]:[PRICE]],2,)</f>
        <v>Juice</v>
      </c>
      <c r="N920" s="32" t="str">
        <f>IF(ISBLANK(MAIN_TABLE[[#This Row],[GST Number]]),"No GST Number Available",VLOOKUP(LEFT(MAIN_TABLE[[#This Row],[GST Number]],2)*1,Table1[],2,))</f>
        <v>TRIPURA</v>
      </c>
      <c r="O920" s="32">
        <f>IF(MAIN_TABLE[[#This Row],[Supplier State]]=MAIN_TABLE[[#This Row],[Destination State Name]],0,MAIN_TABLE[[#This Row],[Taxable Value]]*MAIN_TABLE[[#This Row],[GST Rate]])</f>
        <v>24225.101999999999</v>
      </c>
      <c r="P920" s="32">
        <f>IF(MAIN_TABLE[[#This Row],[Supplier State]]&lt;&gt;MAIN_TABLE[[#This Row],[Destination State Name]],0,(MAIN_TABLE[[#This Row],[Taxable Value]]*MAIN_TABLE[[#This Row],[GST Rate]])/2)</f>
        <v>0</v>
      </c>
      <c r="Q920" s="32">
        <f>IF(MAIN_TABLE[[#This Row],[Supplier State]]&lt;&gt;MAIN_TABLE[[#This Row],[Destination State Name]],0,(MAIN_TABLE[[#This Row],[Taxable Value]]*MAIN_TABLE[[#This Row],[GST Rate]])/2)</f>
        <v>0</v>
      </c>
      <c r="R920" s="33">
        <f>SUM(MAIN_TABLE[[#This Row],[IGST]:[SGST]])</f>
        <v>24225.101999999999</v>
      </c>
      <c r="S92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20" s="32" t="str">
        <f>IFERROR(VLOOKUP(MAIN_TABLE[[#This Row],[GST Number]],Backend!L:M,2,),"")</f>
        <v>Molex Systems</v>
      </c>
    </row>
    <row r="921" spans="1:20" x14ac:dyDescent="0.3">
      <c r="A921" s="18" t="s">
        <v>8</v>
      </c>
      <c r="B921" s="1" t="s">
        <v>124</v>
      </c>
      <c r="C921" s="2">
        <v>1008</v>
      </c>
      <c r="D921" s="3">
        <v>44051</v>
      </c>
      <c r="E921" s="4" t="s">
        <v>10</v>
      </c>
      <c r="F921" s="1">
        <v>1123</v>
      </c>
      <c r="G921" s="5">
        <v>56.150000000000006</v>
      </c>
      <c r="H921" s="29">
        <f>VLOOKUP(MAIN_TABLE[[#This Row],[Product Code]],Prod_Master[[#All],[Product Code]:[PRICE]],4,)</f>
        <v>0.12</v>
      </c>
      <c r="I921" s="30">
        <f>VLOOKUP(MAIN_TABLE[[#This Row],[Product Code]],Prod_Master[[#All],[Product Code]:[PRICE]],5,)</f>
        <v>90</v>
      </c>
      <c r="J921" s="30">
        <f t="shared" si="16"/>
        <v>101070</v>
      </c>
      <c r="K921" s="30">
        <f>MAIN_TABLE[[#This Row],[Sales (Before Tax)]]-MAIN_TABLE[[#This Row],[Discount]]</f>
        <v>101013.85</v>
      </c>
      <c r="L921" s="31">
        <f>VLOOKUP(MAIN_TABLE[[#This Row],[Product Code]],Prod_Master[[#All],[Product Code]:[PRICE]],3,)</f>
        <v>4975</v>
      </c>
      <c r="M921" s="32" t="str">
        <f>VLOOKUP(MAIN_TABLE[[#This Row],[Product Code]],Prod_Master[[#All],[Product Code]:[PRICE]],2,)</f>
        <v>Soap</v>
      </c>
      <c r="N921" s="32" t="str">
        <f>IF(ISBLANK(MAIN_TABLE[[#This Row],[GST Number]]),"No GST Number Available",VLOOKUP(LEFT(MAIN_TABLE[[#This Row],[GST Number]],2)*1,Table1[],2,))</f>
        <v>MADHYA PRADESH</v>
      </c>
      <c r="O921" s="32">
        <f>IF(MAIN_TABLE[[#This Row],[Supplier State]]=MAIN_TABLE[[#This Row],[Destination State Name]],0,MAIN_TABLE[[#This Row],[Taxable Value]]*MAIN_TABLE[[#This Row],[GST Rate]])</f>
        <v>12121.662</v>
      </c>
      <c r="P921" s="32">
        <f>IF(MAIN_TABLE[[#This Row],[Supplier State]]&lt;&gt;MAIN_TABLE[[#This Row],[Destination State Name]],0,(MAIN_TABLE[[#This Row],[Taxable Value]]*MAIN_TABLE[[#This Row],[GST Rate]])/2)</f>
        <v>0</v>
      </c>
      <c r="Q921" s="32">
        <f>IF(MAIN_TABLE[[#This Row],[Supplier State]]&lt;&gt;MAIN_TABLE[[#This Row],[Destination State Name]],0,(MAIN_TABLE[[#This Row],[Taxable Value]]*MAIN_TABLE[[#This Row],[GST Rate]])/2)</f>
        <v>0</v>
      </c>
      <c r="R921" s="33">
        <f>SUM(MAIN_TABLE[[#This Row],[IGST]:[SGST]])</f>
        <v>12121.662</v>
      </c>
      <c r="S92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21" s="32" t="str">
        <f>IFERROR(VLOOKUP(MAIN_TABLE[[#This Row],[GST Number]],Backend!L:M,2,),"")</f>
        <v>BHIWADI CYLINDER PVT LTD.</v>
      </c>
    </row>
    <row r="922" spans="1:20" x14ac:dyDescent="0.3">
      <c r="A922" s="18" t="s">
        <v>8</v>
      </c>
      <c r="B922" s="1" t="s">
        <v>125</v>
      </c>
      <c r="C922" s="2">
        <v>1004</v>
      </c>
      <c r="D922" s="3">
        <v>44114</v>
      </c>
      <c r="E922" s="4" t="s">
        <v>10</v>
      </c>
      <c r="F922" s="1">
        <v>1159</v>
      </c>
      <c r="G922" s="5">
        <v>57.95</v>
      </c>
      <c r="H922" s="29">
        <f>VLOOKUP(MAIN_TABLE[[#This Row],[Product Code]],Prod_Master[[#All],[Product Code]:[PRICE]],4,)</f>
        <v>0.28000000000000003</v>
      </c>
      <c r="I922" s="30">
        <f>VLOOKUP(MAIN_TABLE[[#This Row],[Product Code]],Prod_Master[[#All],[Product Code]:[PRICE]],5,)</f>
        <v>80</v>
      </c>
      <c r="J922" s="30">
        <f t="shared" si="16"/>
        <v>92720</v>
      </c>
      <c r="K922" s="30">
        <f>MAIN_TABLE[[#This Row],[Sales (Before Tax)]]-MAIN_TABLE[[#This Row],[Discount]]</f>
        <v>92662.05</v>
      </c>
      <c r="L922" s="31">
        <f>VLOOKUP(MAIN_TABLE[[#This Row],[Product Code]],Prod_Master[[#All],[Product Code]:[PRICE]],3,)</f>
        <v>8462</v>
      </c>
      <c r="M922" s="32" t="str">
        <f>VLOOKUP(MAIN_TABLE[[#This Row],[Product Code]],Prod_Master[[#All],[Product Code]:[PRICE]],2,)</f>
        <v>Beverage</v>
      </c>
      <c r="N922" s="32" t="str">
        <f>IF(ISBLANK(MAIN_TABLE[[#This Row],[GST Number]]),"No GST Number Available",VLOOKUP(LEFT(MAIN_TABLE[[#This Row],[GST Number]],2)*1,Table1[],2,))</f>
        <v>CHATTISGARH</v>
      </c>
      <c r="O922" s="32">
        <f>IF(MAIN_TABLE[[#This Row],[Supplier State]]=MAIN_TABLE[[#This Row],[Destination State Name]],0,MAIN_TABLE[[#This Row],[Taxable Value]]*MAIN_TABLE[[#This Row],[GST Rate]])</f>
        <v>25945.374000000003</v>
      </c>
      <c r="P922" s="32">
        <f>IF(MAIN_TABLE[[#This Row],[Supplier State]]&lt;&gt;MAIN_TABLE[[#This Row],[Destination State Name]],0,(MAIN_TABLE[[#This Row],[Taxable Value]]*MAIN_TABLE[[#This Row],[GST Rate]])/2)</f>
        <v>0</v>
      </c>
      <c r="Q922" s="32">
        <f>IF(MAIN_TABLE[[#This Row],[Supplier State]]&lt;&gt;MAIN_TABLE[[#This Row],[Destination State Name]],0,(MAIN_TABLE[[#This Row],[Taxable Value]]*MAIN_TABLE[[#This Row],[GST Rate]])/2)</f>
        <v>0</v>
      </c>
      <c r="R922" s="33">
        <f>SUM(MAIN_TABLE[[#This Row],[IGST]:[SGST]])</f>
        <v>25945.374000000003</v>
      </c>
      <c r="S92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22" s="32" t="str">
        <f>IFERROR(VLOOKUP(MAIN_TABLE[[#This Row],[GST Number]],Backend!L:M,2,),"")</f>
        <v>KARMA STEEL CO.</v>
      </c>
    </row>
    <row r="923" spans="1:20" x14ac:dyDescent="0.3">
      <c r="A923" s="18" t="s">
        <v>8</v>
      </c>
      <c r="B923" s="1" t="s">
        <v>247</v>
      </c>
      <c r="C923" s="2">
        <v>1004</v>
      </c>
      <c r="D923" s="3">
        <v>43863</v>
      </c>
      <c r="E923" s="4" t="s">
        <v>10</v>
      </c>
      <c r="F923" s="1">
        <v>1865</v>
      </c>
      <c r="G923" s="5">
        <v>93.25</v>
      </c>
      <c r="H923" s="29">
        <f>VLOOKUP(MAIN_TABLE[[#This Row],[Product Code]],Prod_Master[[#All],[Product Code]:[PRICE]],4,)</f>
        <v>0.28000000000000003</v>
      </c>
      <c r="I923" s="30">
        <f>VLOOKUP(MAIN_TABLE[[#This Row],[Product Code]],Prod_Master[[#All],[Product Code]:[PRICE]],5,)</f>
        <v>80</v>
      </c>
      <c r="J923" s="30">
        <f t="shared" si="16"/>
        <v>149200</v>
      </c>
      <c r="K923" s="30">
        <f>MAIN_TABLE[[#This Row],[Sales (Before Tax)]]-MAIN_TABLE[[#This Row],[Discount]]</f>
        <v>149106.75</v>
      </c>
      <c r="L923" s="31">
        <f>VLOOKUP(MAIN_TABLE[[#This Row],[Product Code]],Prod_Master[[#All],[Product Code]:[PRICE]],3,)</f>
        <v>8462</v>
      </c>
      <c r="M923" s="32" t="str">
        <f>VLOOKUP(MAIN_TABLE[[#This Row],[Product Code]],Prod_Master[[#All],[Product Code]:[PRICE]],2,)</f>
        <v>Beverage</v>
      </c>
      <c r="N923" s="32" t="str">
        <f>IF(ISBLANK(MAIN_TABLE[[#This Row],[GST Number]]),"No GST Number Available",VLOOKUP(LEFT(MAIN_TABLE[[#This Row],[GST Number]],2)*1,Table1[],2,))</f>
        <v>DADRA AND NAGAR HAVELI AND DAMAN AND DIU (NEWLY MERGED UT)</v>
      </c>
      <c r="O923" s="32">
        <f>IF(MAIN_TABLE[[#This Row],[Supplier State]]=MAIN_TABLE[[#This Row],[Destination State Name]],0,MAIN_TABLE[[#This Row],[Taxable Value]]*MAIN_TABLE[[#This Row],[GST Rate]])</f>
        <v>41749.890000000007</v>
      </c>
      <c r="P923" s="32">
        <f>IF(MAIN_TABLE[[#This Row],[Supplier State]]&lt;&gt;MAIN_TABLE[[#This Row],[Destination State Name]],0,(MAIN_TABLE[[#This Row],[Taxable Value]]*MAIN_TABLE[[#This Row],[GST Rate]])/2)</f>
        <v>0</v>
      </c>
      <c r="Q923" s="32">
        <f>IF(MAIN_TABLE[[#This Row],[Supplier State]]&lt;&gt;MAIN_TABLE[[#This Row],[Destination State Name]],0,(MAIN_TABLE[[#This Row],[Taxable Value]]*MAIN_TABLE[[#This Row],[GST Rate]])/2)</f>
        <v>0</v>
      </c>
      <c r="R923" s="33">
        <f>SUM(MAIN_TABLE[[#This Row],[IGST]:[SGST]])</f>
        <v>41749.890000000007</v>
      </c>
      <c r="S92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23" s="32" t="str">
        <f>IFERROR(VLOOKUP(MAIN_TABLE[[#This Row],[GST Number]],Backend!L:M,2,),"")</f>
        <v>M/S CONSULTING ROOMS PRIVATE LIMITED</v>
      </c>
    </row>
    <row r="924" spans="1:20" x14ac:dyDescent="0.3">
      <c r="A924" s="18" t="s">
        <v>8</v>
      </c>
      <c r="B924" s="1" t="s">
        <v>126</v>
      </c>
      <c r="C924" s="2">
        <v>1210</v>
      </c>
      <c r="D924" s="3">
        <v>43863</v>
      </c>
      <c r="E924" s="4" t="s">
        <v>10</v>
      </c>
      <c r="F924" s="1">
        <v>1116</v>
      </c>
      <c r="G924" s="5">
        <v>55.800000000000004</v>
      </c>
      <c r="H924" s="29">
        <f>VLOOKUP(MAIN_TABLE[[#This Row],[Product Code]],Prod_Master[[#All],[Product Code]:[PRICE]],4,)</f>
        <v>0.12</v>
      </c>
      <c r="I924" s="30">
        <f>VLOOKUP(MAIN_TABLE[[#This Row],[Product Code]],Prod_Master[[#All],[Product Code]:[PRICE]],5,)</f>
        <v>120</v>
      </c>
      <c r="J924" s="30">
        <f t="shared" si="16"/>
        <v>133920</v>
      </c>
      <c r="K924" s="30">
        <f>MAIN_TABLE[[#This Row],[Sales (Before Tax)]]-MAIN_TABLE[[#This Row],[Discount]]</f>
        <v>133864.20000000001</v>
      </c>
      <c r="L924" s="31">
        <f>VLOOKUP(MAIN_TABLE[[#This Row],[Product Code]],Prod_Master[[#All],[Product Code]:[PRICE]],3,)</f>
        <v>5524</v>
      </c>
      <c r="M924" s="32" t="str">
        <f>VLOOKUP(MAIN_TABLE[[#This Row],[Product Code]],Prod_Master[[#All],[Product Code]:[PRICE]],2,)</f>
        <v>Juice</v>
      </c>
      <c r="N924" s="32" t="str">
        <f>IF(ISBLANK(MAIN_TABLE[[#This Row],[GST Number]]),"No GST Number Available",VLOOKUP(LEFT(MAIN_TABLE[[#This Row],[GST Number]],2)*1,Table1[],2,))</f>
        <v>MADHYA PRADESH</v>
      </c>
      <c r="O924" s="32">
        <f>IF(MAIN_TABLE[[#This Row],[Supplier State]]=MAIN_TABLE[[#This Row],[Destination State Name]],0,MAIN_TABLE[[#This Row],[Taxable Value]]*MAIN_TABLE[[#This Row],[GST Rate]])</f>
        <v>16063.704000000002</v>
      </c>
      <c r="P924" s="32">
        <f>IF(MAIN_TABLE[[#This Row],[Supplier State]]&lt;&gt;MAIN_TABLE[[#This Row],[Destination State Name]],0,(MAIN_TABLE[[#This Row],[Taxable Value]]*MAIN_TABLE[[#This Row],[GST Rate]])/2)</f>
        <v>0</v>
      </c>
      <c r="Q924" s="32">
        <f>IF(MAIN_TABLE[[#This Row],[Supplier State]]&lt;&gt;MAIN_TABLE[[#This Row],[Destination State Name]],0,(MAIN_TABLE[[#This Row],[Taxable Value]]*MAIN_TABLE[[#This Row],[GST Rate]])/2)</f>
        <v>0</v>
      </c>
      <c r="R924" s="33">
        <f>SUM(MAIN_TABLE[[#This Row],[IGST]:[SGST]])</f>
        <v>16063.704000000002</v>
      </c>
      <c r="S92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24" s="32" t="str">
        <f>IFERROR(VLOOKUP(MAIN_TABLE[[#This Row],[GST Number]],Backend!L:M,2,),"")</f>
        <v>VAULTER ENGINEERING SERVICES PRIVATE LIMITED</v>
      </c>
    </row>
    <row r="925" spans="1:20" x14ac:dyDescent="0.3">
      <c r="A925" s="18" t="s">
        <v>8</v>
      </c>
      <c r="B925" s="1" t="s">
        <v>127</v>
      </c>
      <c r="C925" s="2">
        <v>1210</v>
      </c>
      <c r="D925" s="3">
        <v>43956</v>
      </c>
      <c r="E925" s="4" t="s">
        <v>10</v>
      </c>
      <c r="F925" s="1">
        <v>1563</v>
      </c>
      <c r="G925" s="5">
        <v>78.150000000000006</v>
      </c>
      <c r="H925" s="29">
        <f>VLOOKUP(MAIN_TABLE[[#This Row],[Product Code]],Prod_Master[[#All],[Product Code]:[PRICE]],4,)</f>
        <v>0.12</v>
      </c>
      <c r="I925" s="30">
        <f>VLOOKUP(MAIN_TABLE[[#This Row],[Product Code]],Prod_Master[[#All],[Product Code]:[PRICE]],5,)</f>
        <v>120</v>
      </c>
      <c r="J925" s="30">
        <f t="shared" si="16"/>
        <v>187560</v>
      </c>
      <c r="K925" s="30">
        <f>MAIN_TABLE[[#This Row],[Sales (Before Tax)]]-MAIN_TABLE[[#This Row],[Discount]]</f>
        <v>187481.85</v>
      </c>
      <c r="L925" s="31">
        <f>VLOOKUP(MAIN_TABLE[[#This Row],[Product Code]],Prod_Master[[#All],[Product Code]:[PRICE]],3,)</f>
        <v>5524</v>
      </c>
      <c r="M925" s="32" t="str">
        <f>VLOOKUP(MAIN_TABLE[[#This Row],[Product Code]],Prod_Master[[#All],[Product Code]:[PRICE]],2,)</f>
        <v>Juice</v>
      </c>
      <c r="N925" s="32" t="str">
        <f>IF(ISBLANK(MAIN_TABLE[[#This Row],[GST Number]]),"No GST Number Available",VLOOKUP(LEFT(MAIN_TABLE[[#This Row],[GST Number]],2)*1,Table1[],2,))</f>
        <v>ANDHRA PRADESH(BEFORE DIVISION)</v>
      </c>
      <c r="O925" s="32">
        <f>IF(MAIN_TABLE[[#This Row],[Supplier State]]=MAIN_TABLE[[#This Row],[Destination State Name]],0,MAIN_TABLE[[#This Row],[Taxable Value]]*MAIN_TABLE[[#This Row],[GST Rate]])</f>
        <v>22497.822</v>
      </c>
      <c r="P925" s="32">
        <f>IF(MAIN_TABLE[[#This Row],[Supplier State]]&lt;&gt;MAIN_TABLE[[#This Row],[Destination State Name]],0,(MAIN_TABLE[[#This Row],[Taxable Value]]*MAIN_TABLE[[#This Row],[GST Rate]])/2)</f>
        <v>0</v>
      </c>
      <c r="Q925" s="32">
        <f>IF(MAIN_TABLE[[#This Row],[Supplier State]]&lt;&gt;MAIN_TABLE[[#This Row],[Destination State Name]],0,(MAIN_TABLE[[#This Row],[Taxable Value]]*MAIN_TABLE[[#This Row],[GST Rate]])/2)</f>
        <v>0</v>
      </c>
      <c r="R925" s="33">
        <f>SUM(MAIN_TABLE[[#This Row],[IGST]:[SGST]])</f>
        <v>22497.822</v>
      </c>
      <c r="S92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25" s="32" t="str">
        <f>IFERROR(VLOOKUP(MAIN_TABLE[[#This Row],[GST Number]],Backend!L:M,2,),"")</f>
        <v>DANISH ART</v>
      </c>
    </row>
    <row r="926" spans="1:20" x14ac:dyDescent="0.3">
      <c r="A926" s="18" t="s">
        <v>8</v>
      </c>
      <c r="B926" s="1" t="s">
        <v>128</v>
      </c>
      <c r="C926" s="2">
        <v>1001</v>
      </c>
      <c r="D926" s="3">
        <v>43988</v>
      </c>
      <c r="E926" s="4" t="s">
        <v>10</v>
      </c>
      <c r="F926" s="1">
        <v>991</v>
      </c>
      <c r="G926" s="5">
        <v>49.550000000000004</v>
      </c>
      <c r="H926" s="29">
        <f>VLOOKUP(MAIN_TABLE[[#This Row],[Product Code]],Prod_Master[[#All],[Product Code]:[PRICE]],4,)</f>
        <v>0.12</v>
      </c>
      <c r="I926" s="30">
        <f>VLOOKUP(MAIN_TABLE[[#This Row],[Product Code]],Prod_Master[[#All],[Product Code]:[PRICE]],5,)</f>
        <v>45</v>
      </c>
      <c r="J926" s="30">
        <f t="shared" si="16"/>
        <v>44595</v>
      </c>
      <c r="K926" s="30">
        <f>MAIN_TABLE[[#This Row],[Sales (Before Tax)]]-MAIN_TABLE[[#This Row],[Discount]]</f>
        <v>44545.45</v>
      </c>
      <c r="L926" s="31">
        <f>VLOOKUP(MAIN_TABLE[[#This Row],[Product Code]],Prod_Master[[#All],[Product Code]:[PRICE]],3,)</f>
        <v>5542</v>
      </c>
      <c r="M926" s="32" t="str">
        <f>VLOOKUP(MAIN_TABLE[[#This Row],[Product Code]],Prod_Master[[#All],[Product Code]:[PRICE]],2,)</f>
        <v>Oil</v>
      </c>
      <c r="N926" s="32" t="str">
        <f>IF(ISBLANK(MAIN_TABLE[[#This Row],[GST Number]]),"No GST Number Available",VLOOKUP(LEFT(MAIN_TABLE[[#This Row],[GST Number]],2)*1,Table1[],2,))</f>
        <v>ASSAM</v>
      </c>
      <c r="O926" s="32">
        <f>IF(MAIN_TABLE[[#This Row],[Supplier State]]=MAIN_TABLE[[#This Row],[Destination State Name]],0,MAIN_TABLE[[#This Row],[Taxable Value]]*MAIN_TABLE[[#This Row],[GST Rate]])</f>
        <v>5345.4539999999997</v>
      </c>
      <c r="P926" s="32">
        <f>IF(MAIN_TABLE[[#This Row],[Supplier State]]&lt;&gt;MAIN_TABLE[[#This Row],[Destination State Name]],0,(MAIN_TABLE[[#This Row],[Taxable Value]]*MAIN_TABLE[[#This Row],[GST Rate]])/2)</f>
        <v>0</v>
      </c>
      <c r="Q926" s="32">
        <f>IF(MAIN_TABLE[[#This Row],[Supplier State]]&lt;&gt;MAIN_TABLE[[#This Row],[Destination State Name]],0,(MAIN_TABLE[[#This Row],[Taxable Value]]*MAIN_TABLE[[#This Row],[GST Rate]])/2)</f>
        <v>0</v>
      </c>
      <c r="R926" s="33">
        <f>SUM(MAIN_TABLE[[#This Row],[IGST]:[SGST]])</f>
        <v>5345.4539999999997</v>
      </c>
      <c r="S92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26" s="32" t="str">
        <f>IFERROR(VLOOKUP(MAIN_TABLE[[#This Row],[GST Number]],Backend!L:M,2,),"")</f>
        <v>KIRAT INTERNATIONAL</v>
      </c>
    </row>
    <row r="927" spans="1:20" x14ac:dyDescent="0.3">
      <c r="A927" s="18" t="s">
        <v>8</v>
      </c>
      <c r="B927" s="1" t="s">
        <v>129</v>
      </c>
      <c r="C927" s="2">
        <v>1310</v>
      </c>
      <c r="D927" s="3">
        <v>44146</v>
      </c>
      <c r="E927" s="4" t="s">
        <v>10</v>
      </c>
      <c r="F927" s="1">
        <v>1016</v>
      </c>
      <c r="G927" s="5">
        <v>50.800000000000004</v>
      </c>
      <c r="H927" s="29">
        <f>VLOOKUP(MAIN_TABLE[[#This Row],[Product Code]],Prod_Master[[#All],[Product Code]:[PRICE]],4,)</f>
        <v>0.12</v>
      </c>
      <c r="I927" s="30">
        <f>VLOOKUP(MAIN_TABLE[[#This Row],[Product Code]],Prod_Master[[#All],[Product Code]:[PRICE]],5,)</f>
        <v>140</v>
      </c>
      <c r="J927" s="30">
        <f t="shared" si="16"/>
        <v>142240</v>
      </c>
      <c r="K927" s="30">
        <f>MAIN_TABLE[[#This Row],[Sales (Before Tax)]]-MAIN_TABLE[[#This Row],[Discount]]</f>
        <v>142189.20000000001</v>
      </c>
      <c r="L927" s="31">
        <f>VLOOKUP(MAIN_TABLE[[#This Row],[Product Code]],Prod_Master[[#All],[Product Code]:[PRICE]],3,)</f>
        <v>5632</v>
      </c>
      <c r="M927" s="32" t="str">
        <f>VLOOKUP(MAIN_TABLE[[#This Row],[Product Code]],Prod_Master[[#All],[Product Code]:[PRICE]],2,)</f>
        <v>Shampoo</v>
      </c>
      <c r="N927" s="32" t="str">
        <f>IF(ISBLANK(MAIN_TABLE[[#This Row],[GST Number]]),"No GST Number Available",VLOOKUP(LEFT(MAIN_TABLE[[#This Row],[GST Number]],2)*1,Table1[],2,))</f>
        <v>TRIPURA</v>
      </c>
      <c r="O927" s="32">
        <f>IF(MAIN_TABLE[[#This Row],[Supplier State]]=MAIN_TABLE[[#This Row],[Destination State Name]],0,MAIN_TABLE[[#This Row],[Taxable Value]]*MAIN_TABLE[[#This Row],[GST Rate]])</f>
        <v>17062.704000000002</v>
      </c>
      <c r="P927" s="32">
        <f>IF(MAIN_TABLE[[#This Row],[Supplier State]]&lt;&gt;MAIN_TABLE[[#This Row],[Destination State Name]],0,(MAIN_TABLE[[#This Row],[Taxable Value]]*MAIN_TABLE[[#This Row],[GST Rate]])/2)</f>
        <v>0</v>
      </c>
      <c r="Q927" s="32">
        <f>IF(MAIN_TABLE[[#This Row],[Supplier State]]&lt;&gt;MAIN_TABLE[[#This Row],[Destination State Name]],0,(MAIN_TABLE[[#This Row],[Taxable Value]]*MAIN_TABLE[[#This Row],[GST Rate]])/2)</f>
        <v>0</v>
      </c>
      <c r="R927" s="33">
        <f>SUM(MAIN_TABLE[[#This Row],[IGST]:[SGST]])</f>
        <v>17062.704000000002</v>
      </c>
      <c r="S92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27" s="32" t="str">
        <f>IFERROR(VLOOKUP(MAIN_TABLE[[#This Row],[GST Number]],Backend!L:M,2,),"")</f>
        <v>SOFTLINE COMPUTERS</v>
      </c>
    </row>
    <row r="928" spans="1:20" x14ac:dyDescent="0.3">
      <c r="A928" s="18" t="s">
        <v>8</v>
      </c>
      <c r="B928" s="1" t="s">
        <v>130</v>
      </c>
      <c r="C928" s="2">
        <v>1310</v>
      </c>
      <c r="D928" s="3">
        <v>44146</v>
      </c>
      <c r="E928" s="4" t="s">
        <v>10</v>
      </c>
      <c r="F928" s="1">
        <v>2791</v>
      </c>
      <c r="G928" s="5">
        <v>139.55000000000001</v>
      </c>
      <c r="H928" s="29">
        <f>VLOOKUP(MAIN_TABLE[[#This Row],[Product Code]],Prod_Master[[#All],[Product Code]:[PRICE]],4,)</f>
        <v>0.12</v>
      </c>
      <c r="I928" s="30">
        <f>VLOOKUP(MAIN_TABLE[[#This Row],[Product Code]],Prod_Master[[#All],[Product Code]:[PRICE]],5,)</f>
        <v>140</v>
      </c>
      <c r="J928" s="30">
        <f t="shared" si="16"/>
        <v>390740</v>
      </c>
      <c r="K928" s="30">
        <f>MAIN_TABLE[[#This Row],[Sales (Before Tax)]]-MAIN_TABLE[[#This Row],[Discount]]</f>
        <v>390600.45</v>
      </c>
      <c r="L928" s="31">
        <f>VLOOKUP(MAIN_TABLE[[#This Row],[Product Code]],Prod_Master[[#All],[Product Code]:[PRICE]],3,)</f>
        <v>5632</v>
      </c>
      <c r="M928" s="32" t="str">
        <f>VLOOKUP(MAIN_TABLE[[#This Row],[Product Code]],Prod_Master[[#All],[Product Code]:[PRICE]],2,)</f>
        <v>Shampoo</v>
      </c>
      <c r="N928" s="32" t="str">
        <f>IF(ISBLANK(MAIN_TABLE[[#This Row],[GST Number]]),"No GST Number Available",VLOOKUP(LEFT(MAIN_TABLE[[#This Row],[GST Number]],2)*1,Table1[],2,))</f>
        <v>ARUNACHAL PRADESH</v>
      </c>
      <c r="O928" s="32">
        <f>IF(MAIN_TABLE[[#This Row],[Supplier State]]=MAIN_TABLE[[#This Row],[Destination State Name]],0,MAIN_TABLE[[#This Row],[Taxable Value]]*MAIN_TABLE[[#This Row],[GST Rate]])</f>
        <v>46872.053999999996</v>
      </c>
      <c r="P928" s="32">
        <f>IF(MAIN_TABLE[[#This Row],[Supplier State]]&lt;&gt;MAIN_TABLE[[#This Row],[Destination State Name]],0,(MAIN_TABLE[[#This Row],[Taxable Value]]*MAIN_TABLE[[#This Row],[GST Rate]])/2)</f>
        <v>0</v>
      </c>
      <c r="Q928" s="32">
        <f>IF(MAIN_TABLE[[#This Row],[Supplier State]]&lt;&gt;MAIN_TABLE[[#This Row],[Destination State Name]],0,(MAIN_TABLE[[#This Row],[Taxable Value]]*MAIN_TABLE[[#This Row],[GST Rate]])/2)</f>
        <v>0</v>
      </c>
      <c r="R928" s="33">
        <f>SUM(MAIN_TABLE[[#This Row],[IGST]:[SGST]])</f>
        <v>46872.053999999996</v>
      </c>
      <c r="S92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28" s="32" t="str">
        <f>IFERROR(VLOOKUP(MAIN_TABLE[[#This Row],[GST Number]],Backend!L:M,2,),"")</f>
        <v>GREEN MOBILES</v>
      </c>
    </row>
    <row r="929" spans="1:20" x14ac:dyDescent="0.3">
      <c r="A929" s="18" t="s">
        <v>8</v>
      </c>
      <c r="B929" s="1" t="s">
        <v>131</v>
      </c>
      <c r="C929" s="2">
        <v>1001</v>
      </c>
      <c r="D929" s="3">
        <v>44177</v>
      </c>
      <c r="E929" s="4" t="s">
        <v>10</v>
      </c>
      <c r="F929" s="1">
        <v>570</v>
      </c>
      <c r="G929" s="5">
        <v>28.5</v>
      </c>
      <c r="H929" s="29">
        <f>VLOOKUP(MAIN_TABLE[[#This Row],[Product Code]],Prod_Master[[#All],[Product Code]:[PRICE]],4,)</f>
        <v>0.12</v>
      </c>
      <c r="I929" s="30">
        <f>VLOOKUP(MAIN_TABLE[[#This Row],[Product Code]],Prod_Master[[#All],[Product Code]:[PRICE]],5,)</f>
        <v>45</v>
      </c>
      <c r="J929" s="30">
        <f t="shared" si="16"/>
        <v>25650</v>
      </c>
      <c r="K929" s="30">
        <f>MAIN_TABLE[[#This Row],[Sales (Before Tax)]]-MAIN_TABLE[[#This Row],[Discount]]</f>
        <v>25621.5</v>
      </c>
      <c r="L929" s="31">
        <f>VLOOKUP(MAIN_TABLE[[#This Row],[Product Code]],Prod_Master[[#All],[Product Code]:[PRICE]],3,)</f>
        <v>5542</v>
      </c>
      <c r="M929" s="32" t="str">
        <f>VLOOKUP(MAIN_TABLE[[#This Row],[Product Code]],Prod_Master[[#All],[Product Code]:[PRICE]],2,)</f>
        <v>Oil</v>
      </c>
      <c r="N929" s="32" t="str">
        <f>IF(ISBLANK(MAIN_TABLE[[#This Row],[GST Number]]),"No GST Number Available",VLOOKUP(LEFT(MAIN_TABLE[[#This Row],[GST Number]],2)*1,Table1[],2,))</f>
        <v>JHARKHAND</v>
      </c>
      <c r="O929" s="32">
        <f>IF(MAIN_TABLE[[#This Row],[Supplier State]]=MAIN_TABLE[[#This Row],[Destination State Name]],0,MAIN_TABLE[[#This Row],[Taxable Value]]*MAIN_TABLE[[#This Row],[GST Rate]])</f>
        <v>3074.58</v>
      </c>
      <c r="P929" s="32">
        <f>IF(MAIN_TABLE[[#This Row],[Supplier State]]&lt;&gt;MAIN_TABLE[[#This Row],[Destination State Name]],0,(MAIN_TABLE[[#This Row],[Taxable Value]]*MAIN_TABLE[[#This Row],[GST Rate]])/2)</f>
        <v>0</v>
      </c>
      <c r="Q929" s="32">
        <f>IF(MAIN_TABLE[[#This Row],[Supplier State]]&lt;&gt;MAIN_TABLE[[#This Row],[Destination State Name]],0,(MAIN_TABLE[[#This Row],[Taxable Value]]*MAIN_TABLE[[#This Row],[GST Rate]])/2)</f>
        <v>0</v>
      </c>
      <c r="R929" s="33">
        <f>SUM(MAIN_TABLE[[#This Row],[IGST]:[SGST]])</f>
        <v>3074.58</v>
      </c>
      <c r="S92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29" s="32" t="str">
        <f>IFERROR(VLOOKUP(MAIN_TABLE[[#This Row],[GST Number]],Backend!L:M,2,),"")</f>
        <v>SAFE ENERGY &amp; SERVICES</v>
      </c>
    </row>
    <row r="930" spans="1:20" x14ac:dyDescent="0.3">
      <c r="A930" s="18" t="s">
        <v>8</v>
      </c>
      <c r="B930" s="1" t="s">
        <v>132</v>
      </c>
      <c r="C930" s="2">
        <v>1001</v>
      </c>
      <c r="D930" s="3">
        <v>44177</v>
      </c>
      <c r="E930" s="4" t="s">
        <v>10</v>
      </c>
      <c r="F930" s="1">
        <v>2487</v>
      </c>
      <c r="G930" s="5">
        <v>124.35000000000001</v>
      </c>
      <c r="H930" s="29">
        <f>VLOOKUP(MAIN_TABLE[[#This Row],[Product Code]],Prod_Master[[#All],[Product Code]:[PRICE]],4,)</f>
        <v>0.12</v>
      </c>
      <c r="I930" s="30">
        <f>VLOOKUP(MAIN_TABLE[[#This Row],[Product Code]],Prod_Master[[#All],[Product Code]:[PRICE]],5,)</f>
        <v>45</v>
      </c>
      <c r="J930" s="30">
        <f t="shared" si="16"/>
        <v>111915</v>
      </c>
      <c r="K930" s="30">
        <f>MAIN_TABLE[[#This Row],[Sales (Before Tax)]]-MAIN_TABLE[[#This Row],[Discount]]</f>
        <v>111790.65</v>
      </c>
      <c r="L930" s="31">
        <f>VLOOKUP(MAIN_TABLE[[#This Row],[Product Code]],Prod_Master[[#All],[Product Code]:[PRICE]],3,)</f>
        <v>5542</v>
      </c>
      <c r="M930" s="32" t="str">
        <f>VLOOKUP(MAIN_TABLE[[#This Row],[Product Code]],Prod_Master[[#All],[Product Code]:[PRICE]],2,)</f>
        <v>Oil</v>
      </c>
      <c r="N930" s="32" t="str">
        <f>IF(ISBLANK(MAIN_TABLE[[#This Row],[GST Number]]),"No GST Number Available",VLOOKUP(LEFT(MAIN_TABLE[[#This Row],[GST Number]],2)*1,Table1[],2,))</f>
        <v>ODISHA</v>
      </c>
      <c r="O930" s="32">
        <f>IF(MAIN_TABLE[[#This Row],[Supplier State]]=MAIN_TABLE[[#This Row],[Destination State Name]],0,MAIN_TABLE[[#This Row],[Taxable Value]]*MAIN_TABLE[[#This Row],[GST Rate]])</f>
        <v>13414.877999999999</v>
      </c>
      <c r="P930" s="32">
        <f>IF(MAIN_TABLE[[#This Row],[Supplier State]]&lt;&gt;MAIN_TABLE[[#This Row],[Destination State Name]],0,(MAIN_TABLE[[#This Row],[Taxable Value]]*MAIN_TABLE[[#This Row],[GST Rate]])/2)</f>
        <v>0</v>
      </c>
      <c r="Q930" s="32">
        <f>IF(MAIN_TABLE[[#This Row],[Supplier State]]&lt;&gt;MAIN_TABLE[[#This Row],[Destination State Name]],0,(MAIN_TABLE[[#This Row],[Taxable Value]]*MAIN_TABLE[[#This Row],[GST Rate]])/2)</f>
        <v>0</v>
      </c>
      <c r="R930" s="33">
        <f>SUM(MAIN_TABLE[[#This Row],[IGST]:[SGST]])</f>
        <v>13414.877999999999</v>
      </c>
      <c r="S93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30" s="32" t="str">
        <f>IFERROR(VLOOKUP(MAIN_TABLE[[#This Row],[GST Number]],Backend!L:M,2,),"")</f>
        <v>EVON ELECTRONICS</v>
      </c>
    </row>
    <row r="931" spans="1:20" x14ac:dyDescent="0.3">
      <c r="A931" s="18" t="s">
        <v>8</v>
      </c>
      <c r="B931" s="1" t="s">
        <v>133</v>
      </c>
      <c r="C931" s="2">
        <v>1008</v>
      </c>
      <c r="D931" s="3">
        <v>43831</v>
      </c>
      <c r="E931" s="4" t="s">
        <v>10</v>
      </c>
      <c r="F931" s="1">
        <v>1384.5</v>
      </c>
      <c r="G931" s="5">
        <v>69.225000000000009</v>
      </c>
      <c r="H931" s="29">
        <f>VLOOKUP(MAIN_TABLE[[#This Row],[Product Code]],Prod_Master[[#All],[Product Code]:[PRICE]],4,)</f>
        <v>0.12</v>
      </c>
      <c r="I931" s="30">
        <f>VLOOKUP(MAIN_TABLE[[#This Row],[Product Code]],Prod_Master[[#All],[Product Code]:[PRICE]],5,)</f>
        <v>90</v>
      </c>
      <c r="J931" s="30">
        <f t="shared" si="16"/>
        <v>124605</v>
      </c>
      <c r="K931" s="30">
        <f>MAIN_TABLE[[#This Row],[Sales (Before Tax)]]-MAIN_TABLE[[#This Row],[Discount]]</f>
        <v>124535.77499999999</v>
      </c>
      <c r="L931" s="31">
        <f>VLOOKUP(MAIN_TABLE[[#This Row],[Product Code]],Prod_Master[[#All],[Product Code]:[PRICE]],3,)</f>
        <v>4975</v>
      </c>
      <c r="M931" s="32" t="str">
        <f>VLOOKUP(MAIN_TABLE[[#This Row],[Product Code]],Prod_Master[[#All],[Product Code]:[PRICE]],2,)</f>
        <v>Soap</v>
      </c>
      <c r="N931" s="32" t="str">
        <f>IF(ISBLANK(MAIN_TABLE[[#This Row],[GST Number]]),"No GST Number Available",VLOOKUP(LEFT(MAIN_TABLE[[#This Row],[GST Number]],2)*1,Table1[],2,))</f>
        <v>MANIPUR</v>
      </c>
      <c r="O931" s="32">
        <f>IF(MAIN_TABLE[[#This Row],[Supplier State]]=MAIN_TABLE[[#This Row],[Destination State Name]],0,MAIN_TABLE[[#This Row],[Taxable Value]]*MAIN_TABLE[[#This Row],[GST Rate]])</f>
        <v>14944.292999999998</v>
      </c>
      <c r="P931" s="32">
        <f>IF(MAIN_TABLE[[#This Row],[Supplier State]]&lt;&gt;MAIN_TABLE[[#This Row],[Destination State Name]],0,(MAIN_TABLE[[#This Row],[Taxable Value]]*MAIN_TABLE[[#This Row],[GST Rate]])/2)</f>
        <v>0</v>
      </c>
      <c r="Q931" s="32">
        <f>IF(MAIN_TABLE[[#This Row],[Supplier State]]&lt;&gt;MAIN_TABLE[[#This Row],[Destination State Name]],0,(MAIN_TABLE[[#This Row],[Taxable Value]]*MAIN_TABLE[[#This Row],[GST Rate]])/2)</f>
        <v>0</v>
      </c>
      <c r="R931" s="33">
        <f>SUM(MAIN_TABLE[[#This Row],[IGST]:[SGST]])</f>
        <v>14944.292999999998</v>
      </c>
      <c r="S93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31" s="32" t="str">
        <f>IFERROR(VLOOKUP(MAIN_TABLE[[#This Row],[GST Number]],Backend!L:M,2,),"")</f>
        <v>SHYAM AND CO.(SALES)</v>
      </c>
    </row>
    <row r="932" spans="1:20" x14ac:dyDescent="0.3">
      <c r="A932" s="18" t="s">
        <v>8</v>
      </c>
      <c r="B932" s="1" t="s">
        <v>134</v>
      </c>
      <c r="C932" s="2">
        <v>1210</v>
      </c>
      <c r="D932" s="3">
        <v>44019</v>
      </c>
      <c r="E932" s="4" t="s">
        <v>10</v>
      </c>
      <c r="F932" s="1">
        <v>3627</v>
      </c>
      <c r="G932" s="5">
        <v>181.35000000000002</v>
      </c>
      <c r="H932" s="29">
        <f>VLOOKUP(MAIN_TABLE[[#This Row],[Product Code]],Prod_Master[[#All],[Product Code]:[PRICE]],4,)</f>
        <v>0.12</v>
      </c>
      <c r="I932" s="30">
        <f>VLOOKUP(MAIN_TABLE[[#This Row],[Product Code]],Prod_Master[[#All],[Product Code]:[PRICE]],5,)</f>
        <v>120</v>
      </c>
      <c r="J932" s="30">
        <f t="shared" si="16"/>
        <v>435240</v>
      </c>
      <c r="K932" s="30">
        <f>MAIN_TABLE[[#This Row],[Sales (Before Tax)]]-MAIN_TABLE[[#This Row],[Discount]]</f>
        <v>435058.65</v>
      </c>
      <c r="L932" s="31">
        <f>VLOOKUP(MAIN_TABLE[[#This Row],[Product Code]],Prod_Master[[#All],[Product Code]:[PRICE]],3,)</f>
        <v>5524</v>
      </c>
      <c r="M932" s="32" t="str">
        <f>VLOOKUP(MAIN_TABLE[[#This Row],[Product Code]],Prod_Master[[#All],[Product Code]:[PRICE]],2,)</f>
        <v>Juice</v>
      </c>
      <c r="N932" s="32" t="str">
        <f>IF(ISBLANK(MAIN_TABLE[[#This Row],[GST Number]]),"No GST Number Available",VLOOKUP(LEFT(MAIN_TABLE[[#This Row],[GST Number]],2)*1,Table1[],2,))</f>
        <v>MADHYA PRADESH</v>
      </c>
      <c r="O932" s="32">
        <f>IF(MAIN_TABLE[[#This Row],[Supplier State]]=MAIN_TABLE[[#This Row],[Destination State Name]],0,MAIN_TABLE[[#This Row],[Taxable Value]]*MAIN_TABLE[[#This Row],[GST Rate]])</f>
        <v>52207.038</v>
      </c>
      <c r="P932" s="32">
        <f>IF(MAIN_TABLE[[#This Row],[Supplier State]]&lt;&gt;MAIN_TABLE[[#This Row],[Destination State Name]],0,(MAIN_TABLE[[#This Row],[Taxable Value]]*MAIN_TABLE[[#This Row],[GST Rate]])/2)</f>
        <v>0</v>
      </c>
      <c r="Q932" s="32">
        <f>IF(MAIN_TABLE[[#This Row],[Supplier State]]&lt;&gt;MAIN_TABLE[[#This Row],[Destination State Name]],0,(MAIN_TABLE[[#This Row],[Taxable Value]]*MAIN_TABLE[[#This Row],[GST Rate]])/2)</f>
        <v>0</v>
      </c>
      <c r="R932" s="33">
        <f>SUM(MAIN_TABLE[[#This Row],[IGST]:[SGST]])</f>
        <v>52207.038</v>
      </c>
      <c r="S93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32" s="32" t="str">
        <f>IFERROR(VLOOKUP(MAIN_TABLE[[#This Row],[GST Number]],Backend!L:M,2,),"")</f>
        <v>Xiting Retail Networks</v>
      </c>
    </row>
    <row r="933" spans="1:20" x14ac:dyDescent="0.3">
      <c r="A933" s="18" t="s">
        <v>8</v>
      </c>
      <c r="B933" s="1" t="s">
        <v>135</v>
      </c>
      <c r="C933" s="2">
        <v>1008</v>
      </c>
      <c r="D933" s="3">
        <v>44083</v>
      </c>
      <c r="E933" s="4" t="s">
        <v>10</v>
      </c>
      <c r="F933" s="1">
        <v>720</v>
      </c>
      <c r="G933" s="5">
        <v>36</v>
      </c>
      <c r="H933" s="29">
        <f>VLOOKUP(MAIN_TABLE[[#This Row],[Product Code]],Prod_Master[[#All],[Product Code]:[PRICE]],4,)</f>
        <v>0.12</v>
      </c>
      <c r="I933" s="30">
        <f>VLOOKUP(MAIN_TABLE[[#This Row],[Product Code]],Prod_Master[[#All],[Product Code]:[PRICE]],5,)</f>
        <v>90</v>
      </c>
      <c r="J933" s="30">
        <f t="shared" si="16"/>
        <v>64800</v>
      </c>
      <c r="K933" s="30">
        <f>MAIN_TABLE[[#This Row],[Sales (Before Tax)]]-MAIN_TABLE[[#This Row],[Discount]]</f>
        <v>64764</v>
      </c>
      <c r="L933" s="31">
        <f>VLOOKUP(MAIN_TABLE[[#This Row],[Product Code]],Prod_Master[[#All],[Product Code]:[PRICE]],3,)</f>
        <v>4975</v>
      </c>
      <c r="M933" s="32" t="str">
        <f>VLOOKUP(MAIN_TABLE[[#This Row],[Product Code]],Prod_Master[[#All],[Product Code]:[PRICE]],2,)</f>
        <v>Soap</v>
      </c>
      <c r="N933" s="32" t="str">
        <f>IF(ISBLANK(MAIN_TABLE[[#This Row],[GST Number]]),"No GST Number Available",VLOOKUP(LEFT(MAIN_TABLE[[#This Row],[GST Number]],2)*1,Table1[],2,))</f>
        <v>NAGALAND</v>
      </c>
      <c r="O933" s="32">
        <f>IF(MAIN_TABLE[[#This Row],[Supplier State]]=MAIN_TABLE[[#This Row],[Destination State Name]],0,MAIN_TABLE[[#This Row],[Taxable Value]]*MAIN_TABLE[[#This Row],[GST Rate]])</f>
        <v>7771.6799999999994</v>
      </c>
      <c r="P933" s="32">
        <f>IF(MAIN_TABLE[[#This Row],[Supplier State]]&lt;&gt;MAIN_TABLE[[#This Row],[Destination State Name]],0,(MAIN_TABLE[[#This Row],[Taxable Value]]*MAIN_TABLE[[#This Row],[GST Rate]])/2)</f>
        <v>0</v>
      </c>
      <c r="Q933" s="32">
        <f>IF(MAIN_TABLE[[#This Row],[Supplier State]]&lt;&gt;MAIN_TABLE[[#This Row],[Destination State Name]],0,(MAIN_TABLE[[#This Row],[Taxable Value]]*MAIN_TABLE[[#This Row],[GST Rate]])/2)</f>
        <v>0</v>
      </c>
      <c r="R933" s="33">
        <f>SUM(MAIN_TABLE[[#This Row],[IGST]:[SGST]])</f>
        <v>7771.6799999999994</v>
      </c>
      <c r="S93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33" s="32" t="str">
        <f>IFERROR(VLOOKUP(MAIN_TABLE[[#This Row],[GST Number]],Backend!L:M,2,),"")</f>
        <v>CLOUDTAIL INDIA PVT LTD</v>
      </c>
    </row>
    <row r="934" spans="1:20" x14ac:dyDescent="0.3">
      <c r="A934" s="18" t="s">
        <v>8</v>
      </c>
      <c r="B934" s="1" t="s">
        <v>136</v>
      </c>
      <c r="C934" s="2">
        <v>1001</v>
      </c>
      <c r="D934" s="3">
        <v>44146</v>
      </c>
      <c r="E934" s="4" t="s">
        <v>10</v>
      </c>
      <c r="F934" s="1">
        <v>2342</v>
      </c>
      <c r="G934" s="5">
        <v>117.10000000000001</v>
      </c>
      <c r="H934" s="29">
        <f>VLOOKUP(MAIN_TABLE[[#This Row],[Product Code]],Prod_Master[[#All],[Product Code]:[PRICE]],4,)</f>
        <v>0.12</v>
      </c>
      <c r="I934" s="30">
        <f>VLOOKUP(MAIN_TABLE[[#This Row],[Product Code]],Prod_Master[[#All],[Product Code]:[PRICE]],5,)</f>
        <v>45</v>
      </c>
      <c r="J934" s="30">
        <f t="shared" si="16"/>
        <v>105390</v>
      </c>
      <c r="K934" s="30">
        <f>MAIN_TABLE[[#This Row],[Sales (Before Tax)]]-MAIN_TABLE[[#This Row],[Discount]]</f>
        <v>105272.9</v>
      </c>
      <c r="L934" s="31">
        <f>VLOOKUP(MAIN_TABLE[[#This Row],[Product Code]],Prod_Master[[#All],[Product Code]:[PRICE]],3,)</f>
        <v>5542</v>
      </c>
      <c r="M934" s="32" t="str">
        <f>VLOOKUP(MAIN_TABLE[[#This Row],[Product Code]],Prod_Master[[#All],[Product Code]:[PRICE]],2,)</f>
        <v>Oil</v>
      </c>
      <c r="N934" s="32" t="str">
        <f>IF(ISBLANK(MAIN_TABLE[[#This Row],[GST Number]]),"No GST Number Available",VLOOKUP(LEFT(MAIN_TABLE[[#This Row],[GST Number]],2)*1,Table1[],2,))</f>
        <v>MADHYA PRADESH</v>
      </c>
      <c r="O934" s="32">
        <f>IF(MAIN_TABLE[[#This Row],[Supplier State]]=MAIN_TABLE[[#This Row],[Destination State Name]],0,MAIN_TABLE[[#This Row],[Taxable Value]]*MAIN_TABLE[[#This Row],[GST Rate]])</f>
        <v>12632.748</v>
      </c>
      <c r="P934" s="32">
        <f>IF(MAIN_TABLE[[#This Row],[Supplier State]]&lt;&gt;MAIN_TABLE[[#This Row],[Destination State Name]],0,(MAIN_TABLE[[#This Row],[Taxable Value]]*MAIN_TABLE[[#This Row],[GST Rate]])/2)</f>
        <v>0</v>
      </c>
      <c r="Q934" s="32">
        <f>IF(MAIN_TABLE[[#This Row],[Supplier State]]&lt;&gt;MAIN_TABLE[[#This Row],[Destination State Name]],0,(MAIN_TABLE[[#This Row],[Taxable Value]]*MAIN_TABLE[[#This Row],[GST Rate]])/2)</f>
        <v>0</v>
      </c>
      <c r="R934" s="33">
        <f>SUM(MAIN_TABLE[[#This Row],[IGST]:[SGST]])</f>
        <v>12632.748</v>
      </c>
      <c r="S93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34" s="32" t="str">
        <f>IFERROR(VLOOKUP(MAIN_TABLE[[#This Row],[GST Number]],Backend!L:M,2,),"")</f>
        <v>R.S. ENTERPRISES</v>
      </c>
    </row>
    <row r="935" spans="1:20" x14ac:dyDescent="0.3">
      <c r="A935" s="18" t="s">
        <v>8</v>
      </c>
      <c r="B935" s="1" t="s">
        <v>137</v>
      </c>
      <c r="C935" s="2">
        <v>1001</v>
      </c>
      <c r="D935" s="3">
        <v>44177</v>
      </c>
      <c r="E935" s="4" t="s">
        <v>10</v>
      </c>
      <c r="F935" s="1">
        <v>1100</v>
      </c>
      <c r="G935" s="5">
        <v>55</v>
      </c>
      <c r="H935" s="29">
        <f>VLOOKUP(MAIN_TABLE[[#This Row],[Product Code]],Prod_Master[[#All],[Product Code]:[PRICE]],4,)</f>
        <v>0.12</v>
      </c>
      <c r="I935" s="30">
        <f>VLOOKUP(MAIN_TABLE[[#This Row],[Product Code]],Prod_Master[[#All],[Product Code]:[PRICE]],5,)</f>
        <v>45</v>
      </c>
      <c r="J935" s="30">
        <f t="shared" si="16"/>
        <v>49500</v>
      </c>
      <c r="K935" s="30">
        <f>MAIN_TABLE[[#This Row],[Sales (Before Tax)]]-MAIN_TABLE[[#This Row],[Discount]]</f>
        <v>49445</v>
      </c>
      <c r="L935" s="31">
        <f>VLOOKUP(MAIN_TABLE[[#This Row],[Product Code]],Prod_Master[[#All],[Product Code]:[PRICE]],3,)</f>
        <v>5542</v>
      </c>
      <c r="M935" s="32" t="str">
        <f>VLOOKUP(MAIN_TABLE[[#This Row],[Product Code]],Prod_Master[[#All],[Product Code]:[PRICE]],2,)</f>
        <v>Oil</v>
      </c>
      <c r="N935" s="32" t="str">
        <f>IF(ISBLANK(MAIN_TABLE[[#This Row],[GST Number]]),"No GST Number Available",VLOOKUP(LEFT(MAIN_TABLE[[#This Row],[GST Number]],2)*1,Table1[],2,))</f>
        <v>MIZORAM</v>
      </c>
      <c r="O935" s="32">
        <f>IF(MAIN_TABLE[[#This Row],[Supplier State]]=MAIN_TABLE[[#This Row],[Destination State Name]],0,MAIN_TABLE[[#This Row],[Taxable Value]]*MAIN_TABLE[[#This Row],[GST Rate]])</f>
        <v>5933.4</v>
      </c>
      <c r="P935" s="32">
        <f>IF(MAIN_TABLE[[#This Row],[Supplier State]]&lt;&gt;MAIN_TABLE[[#This Row],[Destination State Name]],0,(MAIN_TABLE[[#This Row],[Taxable Value]]*MAIN_TABLE[[#This Row],[GST Rate]])/2)</f>
        <v>0</v>
      </c>
      <c r="Q935" s="32">
        <f>IF(MAIN_TABLE[[#This Row],[Supplier State]]&lt;&gt;MAIN_TABLE[[#This Row],[Destination State Name]],0,(MAIN_TABLE[[#This Row],[Taxable Value]]*MAIN_TABLE[[#This Row],[GST Rate]])/2)</f>
        <v>0</v>
      </c>
      <c r="R935" s="33">
        <f>SUM(MAIN_TABLE[[#This Row],[IGST]:[SGST]])</f>
        <v>5933.4</v>
      </c>
      <c r="S93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35" s="32" t="str">
        <f>IFERROR(VLOOKUP(MAIN_TABLE[[#This Row],[GST Number]],Backend!L:M,2,),"")</f>
        <v>HARGUN FURNITURE</v>
      </c>
    </row>
    <row r="936" spans="1:20" x14ac:dyDescent="0.3">
      <c r="A936" s="18" t="s">
        <v>8</v>
      </c>
      <c r="B936" s="1" t="s">
        <v>138</v>
      </c>
      <c r="C936" s="2">
        <v>1310</v>
      </c>
      <c r="D936" s="3">
        <v>43863</v>
      </c>
      <c r="E936" s="4" t="s">
        <v>10</v>
      </c>
      <c r="F936" s="1">
        <v>1303</v>
      </c>
      <c r="G936" s="5">
        <v>65.150000000000006</v>
      </c>
      <c r="H936" s="29">
        <f>VLOOKUP(MAIN_TABLE[[#This Row],[Product Code]],Prod_Master[[#All],[Product Code]:[PRICE]],4,)</f>
        <v>0.12</v>
      </c>
      <c r="I936" s="30">
        <f>VLOOKUP(MAIN_TABLE[[#This Row],[Product Code]],Prod_Master[[#All],[Product Code]:[PRICE]],5,)</f>
        <v>140</v>
      </c>
      <c r="J936" s="30">
        <f t="shared" si="16"/>
        <v>182420</v>
      </c>
      <c r="K936" s="30">
        <f>MAIN_TABLE[[#This Row],[Sales (Before Tax)]]-MAIN_TABLE[[#This Row],[Discount]]</f>
        <v>182354.85</v>
      </c>
      <c r="L936" s="31">
        <f>VLOOKUP(MAIN_TABLE[[#This Row],[Product Code]],Prod_Master[[#All],[Product Code]:[PRICE]],3,)</f>
        <v>5632</v>
      </c>
      <c r="M936" s="32" t="str">
        <f>VLOOKUP(MAIN_TABLE[[#This Row],[Product Code]],Prod_Master[[#All],[Product Code]:[PRICE]],2,)</f>
        <v>Shampoo</v>
      </c>
      <c r="N936" s="32" t="str">
        <f>IF(ISBLANK(MAIN_TABLE[[#This Row],[GST Number]]),"No GST Number Available",VLOOKUP(LEFT(MAIN_TABLE[[#This Row],[GST Number]],2)*1,Table1[],2,))</f>
        <v>GUJARAT</v>
      </c>
      <c r="O936" s="32">
        <f>IF(MAIN_TABLE[[#This Row],[Supplier State]]=MAIN_TABLE[[#This Row],[Destination State Name]],0,MAIN_TABLE[[#This Row],[Taxable Value]]*MAIN_TABLE[[#This Row],[GST Rate]])</f>
        <v>21882.581999999999</v>
      </c>
      <c r="P936" s="32">
        <f>IF(MAIN_TABLE[[#This Row],[Supplier State]]&lt;&gt;MAIN_TABLE[[#This Row],[Destination State Name]],0,(MAIN_TABLE[[#This Row],[Taxable Value]]*MAIN_TABLE[[#This Row],[GST Rate]])/2)</f>
        <v>0</v>
      </c>
      <c r="Q936" s="32">
        <f>IF(MAIN_TABLE[[#This Row],[Supplier State]]&lt;&gt;MAIN_TABLE[[#This Row],[Destination State Name]],0,(MAIN_TABLE[[#This Row],[Taxable Value]]*MAIN_TABLE[[#This Row],[GST Rate]])/2)</f>
        <v>0</v>
      </c>
      <c r="R936" s="33">
        <f>SUM(MAIN_TABLE[[#This Row],[IGST]:[SGST]])</f>
        <v>21882.581999999999</v>
      </c>
      <c r="S93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36" s="32" t="str">
        <f>IFERROR(VLOOKUP(MAIN_TABLE[[#This Row],[GST Number]],Backend!L:M,2,),"")</f>
        <v>TIRUPATI CYLINDERS PRIVATE LTD.</v>
      </c>
    </row>
    <row r="937" spans="1:20" x14ac:dyDescent="0.3">
      <c r="A937" s="18" t="s">
        <v>8</v>
      </c>
      <c r="B937" s="1" t="s">
        <v>139</v>
      </c>
      <c r="C937" s="2">
        <v>1008</v>
      </c>
      <c r="D937" s="3">
        <v>43893</v>
      </c>
      <c r="E937" s="4" t="s">
        <v>10</v>
      </c>
      <c r="F937" s="1">
        <v>2992</v>
      </c>
      <c r="G937" s="5">
        <v>149.6</v>
      </c>
      <c r="H937" s="29">
        <f>VLOOKUP(MAIN_TABLE[[#This Row],[Product Code]],Prod_Master[[#All],[Product Code]:[PRICE]],4,)</f>
        <v>0.12</v>
      </c>
      <c r="I937" s="30">
        <f>VLOOKUP(MAIN_TABLE[[#This Row],[Product Code]],Prod_Master[[#All],[Product Code]:[PRICE]],5,)</f>
        <v>90</v>
      </c>
      <c r="J937" s="30">
        <f t="shared" si="16"/>
        <v>269280</v>
      </c>
      <c r="K937" s="30">
        <f>MAIN_TABLE[[#This Row],[Sales (Before Tax)]]-MAIN_TABLE[[#This Row],[Discount]]</f>
        <v>269130.40000000002</v>
      </c>
      <c r="L937" s="31">
        <f>VLOOKUP(MAIN_TABLE[[#This Row],[Product Code]],Prod_Master[[#All],[Product Code]:[PRICE]],3,)</f>
        <v>4975</v>
      </c>
      <c r="M937" s="32" t="str">
        <f>VLOOKUP(MAIN_TABLE[[#This Row],[Product Code]],Prod_Master[[#All],[Product Code]:[PRICE]],2,)</f>
        <v>Soap</v>
      </c>
      <c r="N937" s="32" t="str">
        <f>IF(ISBLANK(MAIN_TABLE[[#This Row],[GST Number]]),"No GST Number Available",VLOOKUP(LEFT(MAIN_TABLE[[#This Row],[GST Number]],2)*1,Table1[],2,))</f>
        <v>JHARKHAND</v>
      </c>
      <c r="O937" s="32">
        <f>IF(MAIN_TABLE[[#This Row],[Supplier State]]=MAIN_TABLE[[#This Row],[Destination State Name]],0,MAIN_TABLE[[#This Row],[Taxable Value]]*MAIN_TABLE[[#This Row],[GST Rate]])</f>
        <v>32295.648000000001</v>
      </c>
      <c r="P937" s="32">
        <f>IF(MAIN_TABLE[[#This Row],[Supplier State]]&lt;&gt;MAIN_TABLE[[#This Row],[Destination State Name]],0,(MAIN_TABLE[[#This Row],[Taxable Value]]*MAIN_TABLE[[#This Row],[GST Rate]])/2)</f>
        <v>0</v>
      </c>
      <c r="Q937" s="32">
        <f>IF(MAIN_TABLE[[#This Row],[Supplier State]]&lt;&gt;MAIN_TABLE[[#This Row],[Destination State Name]],0,(MAIN_TABLE[[#This Row],[Taxable Value]]*MAIN_TABLE[[#This Row],[GST Rate]])/2)</f>
        <v>0</v>
      </c>
      <c r="R937" s="33">
        <f>SUM(MAIN_TABLE[[#This Row],[IGST]:[SGST]])</f>
        <v>32295.648000000001</v>
      </c>
      <c r="S93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37" s="32" t="str">
        <f>IFERROR(VLOOKUP(MAIN_TABLE[[#This Row],[GST Number]],Backend!L:M,2,),"")</f>
        <v>MOBITECH CREATIONS PRIVATE LIMITED</v>
      </c>
    </row>
    <row r="938" spans="1:20" x14ac:dyDescent="0.3">
      <c r="A938" s="18" t="s">
        <v>8</v>
      </c>
      <c r="B938" s="1" t="s">
        <v>140</v>
      </c>
      <c r="C938" s="2">
        <v>1001</v>
      </c>
      <c r="D938" s="3">
        <v>43893</v>
      </c>
      <c r="E938" s="4" t="s">
        <v>10</v>
      </c>
      <c r="F938" s="1">
        <v>2385</v>
      </c>
      <c r="G938" s="5">
        <v>119.25</v>
      </c>
      <c r="H938" s="29">
        <f>VLOOKUP(MAIN_TABLE[[#This Row],[Product Code]],Prod_Master[[#All],[Product Code]:[PRICE]],4,)</f>
        <v>0.12</v>
      </c>
      <c r="I938" s="30">
        <f>VLOOKUP(MAIN_TABLE[[#This Row],[Product Code]],Prod_Master[[#All],[Product Code]:[PRICE]],5,)</f>
        <v>45</v>
      </c>
      <c r="J938" s="30">
        <f t="shared" si="16"/>
        <v>107325</v>
      </c>
      <c r="K938" s="30">
        <f>MAIN_TABLE[[#This Row],[Sales (Before Tax)]]-MAIN_TABLE[[#This Row],[Discount]]</f>
        <v>107205.75</v>
      </c>
      <c r="L938" s="31">
        <f>VLOOKUP(MAIN_TABLE[[#This Row],[Product Code]],Prod_Master[[#All],[Product Code]:[PRICE]],3,)</f>
        <v>5542</v>
      </c>
      <c r="M938" s="32" t="str">
        <f>VLOOKUP(MAIN_TABLE[[#This Row],[Product Code]],Prod_Master[[#All],[Product Code]:[PRICE]],2,)</f>
        <v>Oil</v>
      </c>
      <c r="N938" s="32" t="str">
        <f>IF(ISBLANK(MAIN_TABLE[[#This Row],[GST Number]]),"No GST Number Available",VLOOKUP(LEFT(MAIN_TABLE[[#This Row],[GST Number]],2)*1,Table1[],2,))</f>
        <v>SIKKIM</v>
      </c>
      <c r="O938" s="32">
        <f>IF(MAIN_TABLE[[#This Row],[Supplier State]]=MAIN_TABLE[[#This Row],[Destination State Name]],0,MAIN_TABLE[[#This Row],[Taxable Value]]*MAIN_TABLE[[#This Row],[GST Rate]])</f>
        <v>12864.689999999999</v>
      </c>
      <c r="P938" s="32">
        <f>IF(MAIN_TABLE[[#This Row],[Supplier State]]&lt;&gt;MAIN_TABLE[[#This Row],[Destination State Name]],0,(MAIN_TABLE[[#This Row],[Taxable Value]]*MAIN_TABLE[[#This Row],[GST Rate]])/2)</f>
        <v>0</v>
      </c>
      <c r="Q938" s="32">
        <f>IF(MAIN_TABLE[[#This Row],[Supplier State]]&lt;&gt;MAIN_TABLE[[#This Row],[Destination State Name]],0,(MAIN_TABLE[[#This Row],[Taxable Value]]*MAIN_TABLE[[#This Row],[GST Rate]])/2)</f>
        <v>0</v>
      </c>
      <c r="R938" s="33">
        <f>SUM(MAIN_TABLE[[#This Row],[IGST]:[SGST]])</f>
        <v>12864.689999999999</v>
      </c>
      <c r="S93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38" s="32" t="str">
        <f>IFERROR(VLOOKUP(MAIN_TABLE[[#This Row],[GST Number]],Backend!L:M,2,),"")</f>
        <v>UTKRISHT TRADE SOLUTIONS PRIVATE LIMITED</v>
      </c>
    </row>
    <row r="939" spans="1:20" x14ac:dyDescent="0.3">
      <c r="A939" s="18" t="s">
        <v>8</v>
      </c>
      <c r="B939" s="1" t="s">
        <v>141</v>
      </c>
      <c r="C939" s="2">
        <v>1001</v>
      </c>
      <c r="D939" s="3">
        <v>43925</v>
      </c>
      <c r="E939" s="4" t="s">
        <v>10</v>
      </c>
      <c r="F939" s="1">
        <v>1607</v>
      </c>
      <c r="G939" s="5">
        <v>80.350000000000009</v>
      </c>
      <c r="H939" s="29">
        <f>VLOOKUP(MAIN_TABLE[[#This Row],[Product Code]],Prod_Master[[#All],[Product Code]:[PRICE]],4,)</f>
        <v>0.12</v>
      </c>
      <c r="I939" s="30">
        <f>VLOOKUP(MAIN_TABLE[[#This Row],[Product Code]],Prod_Master[[#All],[Product Code]:[PRICE]],5,)</f>
        <v>45</v>
      </c>
      <c r="J939" s="30">
        <f t="shared" si="16"/>
        <v>72315</v>
      </c>
      <c r="K939" s="30">
        <f>MAIN_TABLE[[#This Row],[Sales (Before Tax)]]-MAIN_TABLE[[#This Row],[Discount]]</f>
        <v>72234.649999999994</v>
      </c>
      <c r="L939" s="31">
        <f>VLOOKUP(MAIN_TABLE[[#This Row],[Product Code]],Prod_Master[[#All],[Product Code]:[PRICE]],3,)</f>
        <v>5542</v>
      </c>
      <c r="M939" s="32" t="str">
        <f>VLOOKUP(MAIN_TABLE[[#This Row],[Product Code]],Prod_Master[[#All],[Product Code]:[PRICE]],2,)</f>
        <v>Oil</v>
      </c>
      <c r="N939" s="32" t="str">
        <f>IF(ISBLANK(MAIN_TABLE[[#This Row],[GST Number]]),"No GST Number Available",VLOOKUP(LEFT(MAIN_TABLE[[#This Row],[GST Number]],2)*1,Table1[],2,))</f>
        <v>JHARKHAND</v>
      </c>
      <c r="O939" s="32">
        <f>IF(MAIN_TABLE[[#This Row],[Supplier State]]=MAIN_TABLE[[#This Row],[Destination State Name]],0,MAIN_TABLE[[#This Row],[Taxable Value]]*MAIN_TABLE[[#This Row],[GST Rate]])</f>
        <v>8668.1579999999994</v>
      </c>
      <c r="P939" s="32">
        <f>IF(MAIN_TABLE[[#This Row],[Supplier State]]&lt;&gt;MAIN_TABLE[[#This Row],[Destination State Name]],0,(MAIN_TABLE[[#This Row],[Taxable Value]]*MAIN_TABLE[[#This Row],[GST Rate]])/2)</f>
        <v>0</v>
      </c>
      <c r="Q939" s="32">
        <f>IF(MAIN_TABLE[[#This Row],[Supplier State]]&lt;&gt;MAIN_TABLE[[#This Row],[Destination State Name]],0,(MAIN_TABLE[[#This Row],[Taxable Value]]*MAIN_TABLE[[#This Row],[GST Rate]])/2)</f>
        <v>0</v>
      </c>
      <c r="R939" s="33">
        <f>SUM(MAIN_TABLE[[#This Row],[IGST]:[SGST]])</f>
        <v>8668.1579999999994</v>
      </c>
      <c r="S93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39" s="32" t="str">
        <f>IFERROR(VLOOKUP(MAIN_TABLE[[#This Row],[GST Number]],Backend!L:M,2,),"")</f>
        <v>MEENAAR GLOBAL CONSULTANTS LLP</v>
      </c>
    </row>
    <row r="940" spans="1:20" x14ac:dyDescent="0.3">
      <c r="A940" s="18" t="s">
        <v>8</v>
      </c>
      <c r="B940" s="1" t="s">
        <v>248</v>
      </c>
      <c r="C940" s="2">
        <v>1008</v>
      </c>
      <c r="D940" s="3">
        <v>43956</v>
      </c>
      <c r="E940" s="4" t="s">
        <v>10</v>
      </c>
      <c r="F940" s="1">
        <v>2327</v>
      </c>
      <c r="G940" s="5">
        <v>116.35000000000001</v>
      </c>
      <c r="H940" s="29">
        <f>VLOOKUP(MAIN_TABLE[[#This Row],[Product Code]],Prod_Master[[#All],[Product Code]:[PRICE]],4,)</f>
        <v>0.12</v>
      </c>
      <c r="I940" s="30">
        <f>VLOOKUP(MAIN_TABLE[[#This Row],[Product Code]],Prod_Master[[#All],[Product Code]:[PRICE]],5,)</f>
        <v>90</v>
      </c>
      <c r="J940" s="30">
        <f t="shared" si="16"/>
        <v>209430</v>
      </c>
      <c r="K940" s="30">
        <f>MAIN_TABLE[[#This Row],[Sales (Before Tax)]]-MAIN_TABLE[[#This Row],[Discount]]</f>
        <v>209313.65</v>
      </c>
      <c r="L940" s="31">
        <f>VLOOKUP(MAIN_TABLE[[#This Row],[Product Code]],Prod_Master[[#All],[Product Code]:[PRICE]],3,)</f>
        <v>4975</v>
      </c>
      <c r="M940" s="32" t="str">
        <f>VLOOKUP(MAIN_TABLE[[#This Row],[Product Code]],Prod_Master[[#All],[Product Code]:[PRICE]],2,)</f>
        <v>Soap</v>
      </c>
      <c r="N940" s="32" t="str">
        <f>IF(ISBLANK(MAIN_TABLE[[#This Row],[GST Number]]),"No GST Number Available",VLOOKUP(LEFT(MAIN_TABLE[[#This Row],[GST Number]],2)*1,Table1[],2,))</f>
        <v>DADRA AND NAGAR HAVELI AND DAMAN AND DIU (NEWLY MERGED UT)</v>
      </c>
      <c r="O940" s="32">
        <f>IF(MAIN_TABLE[[#This Row],[Supplier State]]=MAIN_TABLE[[#This Row],[Destination State Name]],0,MAIN_TABLE[[#This Row],[Taxable Value]]*MAIN_TABLE[[#This Row],[GST Rate]])</f>
        <v>25117.637999999999</v>
      </c>
      <c r="P940" s="32">
        <f>IF(MAIN_TABLE[[#This Row],[Supplier State]]&lt;&gt;MAIN_TABLE[[#This Row],[Destination State Name]],0,(MAIN_TABLE[[#This Row],[Taxable Value]]*MAIN_TABLE[[#This Row],[GST Rate]])/2)</f>
        <v>0</v>
      </c>
      <c r="Q940" s="32">
        <f>IF(MAIN_TABLE[[#This Row],[Supplier State]]&lt;&gt;MAIN_TABLE[[#This Row],[Destination State Name]],0,(MAIN_TABLE[[#This Row],[Taxable Value]]*MAIN_TABLE[[#This Row],[GST Rate]])/2)</f>
        <v>0</v>
      </c>
      <c r="R940" s="33">
        <f>SUM(MAIN_TABLE[[#This Row],[IGST]:[SGST]])</f>
        <v>25117.637999999999</v>
      </c>
      <c r="S94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40" s="32" t="str">
        <f>IFERROR(VLOOKUP(MAIN_TABLE[[#This Row],[GST Number]],Backend!L:M,2,),"")</f>
        <v>M/S DIGI ZONE</v>
      </c>
    </row>
    <row r="941" spans="1:20" x14ac:dyDescent="0.3">
      <c r="A941" s="18" t="s">
        <v>8</v>
      </c>
      <c r="B941" s="1" t="s">
        <v>142</v>
      </c>
      <c r="C941" s="2">
        <v>1004</v>
      </c>
      <c r="D941" s="3">
        <v>43988</v>
      </c>
      <c r="E941" s="4" t="s">
        <v>10</v>
      </c>
      <c r="F941" s="1">
        <v>991</v>
      </c>
      <c r="G941" s="5">
        <v>49.550000000000004</v>
      </c>
      <c r="H941" s="29">
        <f>VLOOKUP(MAIN_TABLE[[#This Row],[Product Code]],Prod_Master[[#All],[Product Code]:[PRICE]],4,)</f>
        <v>0.28000000000000003</v>
      </c>
      <c r="I941" s="30">
        <f>VLOOKUP(MAIN_TABLE[[#This Row],[Product Code]],Prod_Master[[#All],[Product Code]:[PRICE]],5,)</f>
        <v>80</v>
      </c>
      <c r="J941" s="30">
        <f t="shared" si="16"/>
        <v>79280</v>
      </c>
      <c r="K941" s="30">
        <f>MAIN_TABLE[[#This Row],[Sales (Before Tax)]]-MAIN_TABLE[[#This Row],[Discount]]</f>
        <v>79230.45</v>
      </c>
      <c r="L941" s="31">
        <f>VLOOKUP(MAIN_TABLE[[#This Row],[Product Code]],Prod_Master[[#All],[Product Code]:[PRICE]],3,)</f>
        <v>8462</v>
      </c>
      <c r="M941" s="32" t="str">
        <f>VLOOKUP(MAIN_TABLE[[#This Row],[Product Code]],Prod_Master[[#All],[Product Code]:[PRICE]],2,)</f>
        <v>Beverage</v>
      </c>
      <c r="N941" s="32" t="str">
        <f>IF(ISBLANK(MAIN_TABLE[[#This Row],[GST Number]]),"No GST Number Available",VLOOKUP(LEFT(MAIN_TABLE[[#This Row],[GST Number]],2)*1,Table1[],2,))</f>
        <v>MEGHLAYA</v>
      </c>
      <c r="O941" s="32">
        <f>IF(MAIN_TABLE[[#This Row],[Supplier State]]=MAIN_TABLE[[#This Row],[Destination State Name]],0,MAIN_TABLE[[#This Row],[Taxable Value]]*MAIN_TABLE[[#This Row],[GST Rate]])</f>
        <v>22184.526000000002</v>
      </c>
      <c r="P941" s="32">
        <f>IF(MAIN_TABLE[[#This Row],[Supplier State]]&lt;&gt;MAIN_TABLE[[#This Row],[Destination State Name]],0,(MAIN_TABLE[[#This Row],[Taxable Value]]*MAIN_TABLE[[#This Row],[GST Rate]])/2)</f>
        <v>0</v>
      </c>
      <c r="Q941" s="32">
        <f>IF(MAIN_TABLE[[#This Row],[Supplier State]]&lt;&gt;MAIN_TABLE[[#This Row],[Destination State Name]],0,(MAIN_TABLE[[#This Row],[Taxable Value]]*MAIN_TABLE[[#This Row],[GST Rate]])/2)</f>
        <v>0</v>
      </c>
      <c r="R941" s="33">
        <f>SUM(MAIN_TABLE[[#This Row],[IGST]:[SGST]])</f>
        <v>22184.526000000002</v>
      </c>
      <c r="S94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41" s="32" t="str">
        <f>IFERROR(VLOOKUP(MAIN_TABLE[[#This Row],[GST Number]],Backend!L:M,2,),"")</f>
        <v>SMART CARE</v>
      </c>
    </row>
    <row r="942" spans="1:20" x14ac:dyDescent="0.3">
      <c r="A942" s="18" t="s">
        <v>8</v>
      </c>
      <c r="B942" s="1" t="s">
        <v>143</v>
      </c>
      <c r="C942" s="2">
        <v>1210</v>
      </c>
      <c r="D942" s="3">
        <v>43988</v>
      </c>
      <c r="E942" s="4" t="s">
        <v>10</v>
      </c>
      <c r="F942" s="1">
        <v>602</v>
      </c>
      <c r="G942" s="5">
        <v>30.1</v>
      </c>
      <c r="H942" s="29">
        <f>VLOOKUP(MAIN_TABLE[[#This Row],[Product Code]],Prod_Master[[#All],[Product Code]:[PRICE]],4,)</f>
        <v>0.12</v>
      </c>
      <c r="I942" s="30">
        <f>VLOOKUP(MAIN_TABLE[[#This Row],[Product Code]],Prod_Master[[#All],[Product Code]:[PRICE]],5,)</f>
        <v>120</v>
      </c>
      <c r="J942" s="30">
        <f t="shared" si="16"/>
        <v>72240</v>
      </c>
      <c r="K942" s="30">
        <f>MAIN_TABLE[[#This Row],[Sales (Before Tax)]]-MAIN_TABLE[[#This Row],[Discount]]</f>
        <v>72209.899999999994</v>
      </c>
      <c r="L942" s="31">
        <f>VLOOKUP(MAIN_TABLE[[#This Row],[Product Code]],Prod_Master[[#All],[Product Code]:[PRICE]],3,)</f>
        <v>5524</v>
      </c>
      <c r="M942" s="32" t="str">
        <f>VLOOKUP(MAIN_TABLE[[#This Row],[Product Code]],Prod_Master[[#All],[Product Code]:[PRICE]],2,)</f>
        <v>Juice</v>
      </c>
      <c r="N942" s="32" t="str">
        <f>IF(ISBLANK(MAIN_TABLE[[#This Row],[GST Number]]),"No GST Number Available",VLOOKUP(LEFT(MAIN_TABLE[[#This Row],[GST Number]],2)*1,Table1[],2,))</f>
        <v>MIZORAM</v>
      </c>
      <c r="O942" s="32">
        <f>IF(MAIN_TABLE[[#This Row],[Supplier State]]=MAIN_TABLE[[#This Row],[Destination State Name]],0,MAIN_TABLE[[#This Row],[Taxable Value]]*MAIN_TABLE[[#This Row],[GST Rate]])</f>
        <v>8665.1879999999983</v>
      </c>
      <c r="P942" s="32">
        <f>IF(MAIN_TABLE[[#This Row],[Supplier State]]&lt;&gt;MAIN_TABLE[[#This Row],[Destination State Name]],0,(MAIN_TABLE[[#This Row],[Taxable Value]]*MAIN_TABLE[[#This Row],[GST Rate]])/2)</f>
        <v>0</v>
      </c>
      <c r="Q942" s="32">
        <f>IF(MAIN_TABLE[[#This Row],[Supplier State]]&lt;&gt;MAIN_TABLE[[#This Row],[Destination State Name]],0,(MAIN_TABLE[[#This Row],[Taxable Value]]*MAIN_TABLE[[#This Row],[GST Rate]])/2)</f>
        <v>0</v>
      </c>
      <c r="R942" s="33">
        <f>SUM(MAIN_TABLE[[#This Row],[IGST]:[SGST]])</f>
        <v>8665.1879999999983</v>
      </c>
      <c r="S94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42" s="32" t="str">
        <f>IFERROR(VLOOKUP(MAIN_TABLE[[#This Row],[GST Number]],Backend!L:M,2,),"")</f>
        <v>RPS-TECH</v>
      </c>
    </row>
    <row r="943" spans="1:20" x14ac:dyDescent="0.3">
      <c r="A943" s="18" t="s">
        <v>8</v>
      </c>
      <c r="B943" s="1" t="s">
        <v>144</v>
      </c>
      <c r="C943" s="2">
        <v>1001</v>
      </c>
      <c r="D943" s="3">
        <v>44083</v>
      </c>
      <c r="E943" s="4" t="s">
        <v>10</v>
      </c>
      <c r="F943" s="1">
        <v>2620</v>
      </c>
      <c r="G943" s="5">
        <v>131</v>
      </c>
      <c r="H943" s="29">
        <f>VLOOKUP(MAIN_TABLE[[#This Row],[Product Code]],Prod_Master[[#All],[Product Code]:[PRICE]],4,)</f>
        <v>0.12</v>
      </c>
      <c r="I943" s="30">
        <f>VLOOKUP(MAIN_TABLE[[#This Row],[Product Code]],Prod_Master[[#All],[Product Code]:[PRICE]],5,)</f>
        <v>45</v>
      </c>
      <c r="J943" s="30">
        <f t="shared" si="16"/>
        <v>117900</v>
      </c>
      <c r="K943" s="30">
        <f>MAIN_TABLE[[#This Row],[Sales (Before Tax)]]-MAIN_TABLE[[#This Row],[Discount]]</f>
        <v>117769</v>
      </c>
      <c r="L943" s="31">
        <f>VLOOKUP(MAIN_TABLE[[#This Row],[Product Code]],Prod_Master[[#All],[Product Code]:[PRICE]],3,)</f>
        <v>5542</v>
      </c>
      <c r="M943" s="32" t="str">
        <f>VLOOKUP(MAIN_TABLE[[#This Row],[Product Code]],Prod_Master[[#All],[Product Code]:[PRICE]],2,)</f>
        <v>Oil</v>
      </c>
      <c r="N943" s="32" t="str">
        <f>IF(ISBLANK(MAIN_TABLE[[#This Row],[GST Number]]),"No GST Number Available",VLOOKUP(LEFT(MAIN_TABLE[[#This Row],[GST Number]],2)*1,Table1[],2,))</f>
        <v>DADRA AND NAGAR HAVELI AND DAMAN AND DIU (NEWLY MERGED UT)</v>
      </c>
      <c r="O943" s="32">
        <f>IF(MAIN_TABLE[[#This Row],[Supplier State]]=MAIN_TABLE[[#This Row],[Destination State Name]],0,MAIN_TABLE[[#This Row],[Taxable Value]]*MAIN_TABLE[[#This Row],[GST Rate]])</f>
        <v>14132.279999999999</v>
      </c>
      <c r="P943" s="32">
        <f>IF(MAIN_TABLE[[#This Row],[Supplier State]]&lt;&gt;MAIN_TABLE[[#This Row],[Destination State Name]],0,(MAIN_TABLE[[#This Row],[Taxable Value]]*MAIN_TABLE[[#This Row],[GST Rate]])/2)</f>
        <v>0</v>
      </c>
      <c r="Q943" s="32">
        <f>IF(MAIN_TABLE[[#This Row],[Supplier State]]&lt;&gt;MAIN_TABLE[[#This Row],[Destination State Name]],0,(MAIN_TABLE[[#This Row],[Taxable Value]]*MAIN_TABLE[[#This Row],[GST Rate]])/2)</f>
        <v>0</v>
      </c>
      <c r="R943" s="33">
        <f>SUM(MAIN_TABLE[[#This Row],[IGST]:[SGST]])</f>
        <v>14132.279999999999</v>
      </c>
      <c r="S94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43" s="32" t="str">
        <f>IFERROR(VLOOKUP(MAIN_TABLE[[#This Row],[GST Number]],Backend!L:M,2,),"")</f>
        <v>M/S ASHA AND COMPANY</v>
      </c>
    </row>
    <row r="944" spans="1:20" x14ac:dyDescent="0.3">
      <c r="A944" s="18" t="s">
        <v>8</v>
      </c>
      <c r="B944" s="1" t="s">
        <v>249</v>
      </c>
      <c r="C944" s="2">
        <v>1004</v>
      </c>
      <c r="D944" s="3">
        <v>44114</v>
      </c>
      <c r="E944" s="4" t="s">
        <v>10</v>
      </c>
      <c r="F944" s="1">
        <v>1228</v>
      </c>
      <c r="G944" s="5">
        <v>61.400000000000006</v>
      </c>
      <c r="H944" s="29">
        <f>VLOOKUP(MAIN_TABLE[[#This Row],[Product Code]],Prod_Master[[#All],[Product Code]:[PRICE]],4,)</f>
        <v>0.28000000000000003</v>
      </c>
      <c r="I944" s="30">
        <f>VLOOKUP(MAIN_TABLE[[#This Row],[Product Code]],Prod_Master[[#All],[Product Code]:[PRICE]],5,)</f>
        <v>80</v>
      </c>
      <c r="J944" s="30">
        <f t="shared" si="16"/>
        <v>98240</v>
      </c>
      <c r="K944" s="30">
        <f>MAIN_TABLE[[#This Row],[Sales (Before Tax)]]-MAIN_TABLE[[#This Row],[Discount]]</f>
        <v>98178.6</v>
      </c>
      <c r="L944" s="31">
        <f>VLOOKUP(MAIN_TABLE[[#This Row],[Product Code]],Prod_Master[[#All],[Product Code]:[PRICE]],3,)</f>
        <v>8462</v>
      </c>
      <c r="M944" s="32" t="str">
        <f>VLOOKUP(MAIN_TABLE[[#This Row],[Product Code]],Prod_Master[[#All],[Product Code]:[PRICE]],2,)</f>
        <v>Beverage</v>
      </c>
      <c r="N944" s="32" t="str">
        <f>IF(ISBLANK(MAIN_TABLE[[#This Row],[GST Number]]),"No GST Number Available",VLOOKUP(LEFT(MAIN_TABLE[[#This Row],[GST Number]],2)*1,Table1[],2,))</f>
        <v>DADRA AND NAGAR HAVELI AND DAMAN AND DIU (NEWLY MERGED UT)</v>
      </c>
      <c r="O944" s="32">
        <f>IF(MAIN_TABLE[[#This Row],[Supplier State]]=MAIN_TABLE[[#This Row],[Destination State Name]],0,MAIN_TABLE[[#This Row],[Taxable Value]]*MAIN_TABLE[[#This Row],[GST Rate]])</f>
        <v>27490.008000000005</v>
      </c>
      <c r="P944" s="32">
        <f>IF(MAIN_TABLE[[#This Row],[Supplier State]]&lt;&gt;MAIN_TABLE[[#This Row],[Destination State Name]],0,(MAIN_TABLE[[#This Row],[Taxable Value]]*MAIN_TABLE[[#This Row],[GST Rate]])/2)</f>
        <v>0</v>
      </c>
      <c r="Q944" s="32">
        <f>IF(MAIN_TABLE[[#This Row],[Supplier State]]&lt;&gt;MAIN_TABLE[[#This Row],[Destination State Name]],0,(MAIN_TABLE[[#This Row],[Taxable Value]]*MAIN_TABLE[[#This Row],[GST Rate]])/2)</f>
        <v>0</v>
      </c>
      <c r="R944" s="33">
        <f>SUM(MAIN_TABLE[[#This Row],[IGST]:[SGST]])</f>
        <v>27490.008000000005</v>
      </c>
      <c r="S94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44" s="32" t="str">
        <f>IFERROR(VLOOKUP(MAIN_TABLE[[#This Row],[GST Number]],Backend!L:M,2,),"")</f>
        <v>M/S VALUE PLUS RETAIL PRIVATE LIMITED</v>
      </c>
    </row>
    <row r="945" spans="1:20" x14ac:dyDescent="0.3">
      <c r="A945" s="18" t="s">
        <v>8</v>
      </c>
      <c r="B945" s="1" t="s">
        <v>145</v>
      </c>
      <c r="C945" s="2">
        <v>1008</v>
      </c>
      <c r="D945" s="3">
        <v>44114</v>
      </c>
      <c r="E945" s="4" t="s">
        <v>10</v>
      </c>
      <c r="F945" s="1">
        <v>1389</v>
      </c>
      <c r="G945" s="5">
        <v>69.45</v>
      </c>
      <c r="H945" s="29">
        <f>VLOOKUP(MAIN_TABLE[[#This Row],[Product Code]],Prod_Master[[#All],[Product Code]:[PRICE]],4,)</f>
        <v>0.12</v>
      </c>
      <c r="I945" s="30">
        <f>VLOOKUP(MAIN_TABLE[[#This Row],[Product Code]],Prod_Master[[#All],[Product Code]:[PRICE]],5,)</f>
        <v>90</v>
      </c>
      <c r="J945" s="30">
        <f t="shared" si="16"/>
        <v>125010</v>
      </c>
      <c r="K945" s="30">
        <f>MAIN_TABLE[[#This Row],[Sales (Before Tax)]]-MAIN_TABLE[[#This Row],[Discount]]</f>
        <v>124940.55</v>
      </c>
      <c r="L945" s="31">
        <f>VLOOKUP(MAIN_TABLE[[#This Row],[Product Code]],Prod_Master[[#All],[Product Code]:[PRICE]],3,)</f>
        <v>4975</v>
      </c>
      <c r="M945" s="32" t="str">
        <f>VLOOKUP(MAIN_TABLE[[#This Row],[Product Code]],Prod_Master[[#All],[Product Code]:[PRICE]],2,)</f>
        <v>Soap</v>
      </c>
      <c r="N945" s="32" t="str">
        <f>IF(ISBLANK(MAIN_TABLE[[#This Row],[GST Number]]),"No GST Number Available",VLOOKUP(LEFT(MAIN_TABLE[[#This Row],[GST Number]],2)*1,Table1[],2,))</f>
        <v>ODISHA</v>
      </c>
      <c r="O945" s="32">
        <f>IF(MAIN_TABLE[[#This Row],[Supplier State]]=MAIN_TABLE[[#This Row],[Destination State Name]],0,MAIN_TABLE[[#This Row],[Taxable Value]]*MAIN_TABLE[[#This Row],[GST Rate]])</f>
        <v>14992.866</v>
      </c>
      <c r="P945" s="32">
        <f>IF(MAIN_TABLE[[#This Row],[Supplier State]]&lt;&gt;MAIN_TABLE[[#This Row],[Destination State Name]],0,(MAIN_TABLE[[#This Row],[Taxable Value]]*MAIN_TABLE[[#This Row],[GST Rate]])/2)</f>
        <v>0</v>
      </c>
      <c r="Q945" s="32">
        <f>IF(MAIN_TABLE[[#This Row],[Supplier State]]&lt;&gt;MAIN_TABLE[[#This Row],[Destination State Name]],0,(MAIN_TABLE[[#This Row],[Taxable Value]]*MAIN_TABLE[[#This Row],[GST Rate]])/2)</f>
        <v>0</v>
      </c>
      <c r="R945" s="33">
        <f>SUM(MAIN_TABLE[[#This Row],[IGST]:[SGST]])</f>
        <v>14992.866</v>
      </c>
      <c r="S94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45" s="32" t="str">
        <f>IFERROR(VLOOKUP(MAIN_TABLE[[#This Row],[GST Number]],Backend!L:M,2,),"")</f>
        <v>KAMLESH JHA</v>
      </c>
    </row>
    <row r="946" spans="1:20" x14ac:dyDescent="0.3">
      <c r="A946" s="18" t="s">
        <v>8</v>
      </c>
      <c r="B946" s="1" t="s">
        <v>146</v>
      </c>
      <c r="C946" s="2">
        <v>1004</v>
      </c>
      <c r="D946" s="3">
        <v>44114</v>
      </c>
      <c r="E946" s="4" t="s">
        <v>10</v>
      </c>
      <c r="F946" s="1">
        <v>861</v>
      </c>
      <c r="G946" s="5">
        <v>43.050000000000004</v>
      </c>
      <c r="H946" s="29">
        <f>VLOOKUP(MAIN_TABLE[[#This Row],[Product Code]],Prod_Master[[#All],[Product Code]:[PRICE]],4,)</f>
        <v>0.28000000000000003</v>
      </c>
      <c r="I946" s="30">
        <f>VLOOKUP(MAIN_TABLE[[#This Row],[Product Code]],Prod_Master[[#All],[Product Code]:[PRICE]],5,)</f>
        <v>80</v>
      </c>
      <c r="J946" s="30">
        <f t="shared" si="16"/>
        <v>68880</v>
      </c>
      <c r="K946" s="30">
        <f>MAIN_TABLE[[#This Row],[Sales (Before Tax)]]-MAIN_TABLE[[#This Row],[Discount]]</f>
        <v>68836.95</v>
      </c>
      <c r="L946" s="31">
        <f>VLOOKUP(MAIN_TABLE[[#This Row],[Product Code]],Prod_Master[[#All],[Product Code]:[PRICE]],3,)</f>
        <v>8462</v>
      </c>
      <c r="M946" s="32" t="str">
        <f>VLOOKUP(MAIN_TABLE[[#This Row],[Product Code]],Prod_Master[[#All],[Product Code]:[PRICE]],2,)</f>
        <v>Beverage</v>
      </c>
      <c r="N946" s="32" t="str">
        <f>IF(ISBLANK(MAIN_TABLE[[#This Row],[GST Number]]),"No GST Number Available",VLOOKUP(LEFT(MAIN_TABLE[[#This Row],[GST Number]],2)*1,Table1[],2,))</f>
        <v>ASSAM</v>
      </c>
      <c r="O946" s="32">
        <f>IF(MAIN_TABLE[[#This Row],[Supplier State]]=MAIN_TABLE[[#This Row],[Destination State Name]],0,MAIN_TABLE[[#This Row],[Taxable Value]]*MAIN_TABLE[[#This Row],[GST Rate]])</f>
        <v>19274.346000000001</v>
      </c>
      <c r="P946" s="32">
        <f>IF(MAIN_TABLE[[#This Row],[Supplier State]]&lt;&gt;MAIN_TABLE[[#This Row],[Destination State Name]],0,(MAIN_TABLE[[#This Row],[Taxable Value]]*MAIN_TABLE[[#This Row],[GST Rate]])/2)</f>
        <v>0</v>
      </c>
      <c r="Q946" s="32">
        <f>IF(MAIN_TABLE[[#This Row],[Supplier State]]&lt;&gt;MAIN_TABLE[[#This Row],[Destination State Name]],0,(MAIN_TABLE[[#This Row],[Taxable Value]]*MAIN_TABLE[[#This Row],[GST Rate]])/2)</f>
        <v>0</v>
      </c>
      <c r="R946" s="33">
        <f>SUM(MAIN_TABLE[[#This Row],[IGST]:[SGST]])</f>
        <v>19274.346000000001</v>
      </c>
      <c r="S94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46" s="32" t="str">
        <f>IFERROR(VLOOKUP(MAIN_TABLE[[#This Row],[GST Number]],Backend!L:M,2,),"")</f>
        <v>PROJECT MANAGEMENT ASSOCIATES</v>
      </c>
    </row>
    <row r="947" spans="1:20" x14ac:dyDescent="0.3">
      <c r="A947" s="18" t="s">
        <v>8</v>
      </c>
      <c r="B947" s="1" t="s">
        <v>147</v>
      </c>
      <c r="C947" s="2">
        <v>1210</v>
      </c>
      <c r="D947" s="3">
        <v>44114</v>
      </c>
      <c r="E947" s="4" t="s">
        <v>10</v>
      </c>
      <c r="F947" s="1">
        <v>704</v>
      </c>
      <c r="G947" s="5">
        <v>35.200000000000003</v>
      </c>
      <c r="H947" s="29">
        <f>VLOOKUP(MAIN_TABLE[[#This Row],[Product Code]],Prod_Master[[#All],[Product Code]:[PRICE]],4,)</f>
        <v>0.12</v>
      </c>
      <c r="I947" s="30">
        <f>VLOOKUP(MAIN_TABLE[[#This Row],[Product Code]],Prod_Master[[#All],[Product Code]:[PRICE]],5,)</f>
        <v>120</v>
      </c>
      <c r="J947" s="30">
        <f t="shared" si="16"/>
        <v>84480</v>
      </c>
      <c r="K947" s="30">
        <f>MAIN_TABLE[[#This Row],[Sales (Before Tax)]]-MAIN_TABLE[[#This Row],[Discount]]</f>
        <v>84444.800000000003</v>
      </c>
      <c r="L947" s="31">
        <f>VLOOKUP(MAIN_TABLE[[#This Row],[Product Code]],Prod_Master[[#All],[Product Code]:[PRICE]],3,)</f>
        <v>5524</v>
      </c>
      <c r="M947" s="32" t="str">
        <f>VLOOKUP(MAIN_TABLE[[#This Row],[Product Code]],Prod_Master[[#All],[Product Code]:[PRICE]],2,)</f>
        <v>Juice</v>
      </c>
      <c r="N947" s="32" t="str">
        <f>IF(ISBLANK(MAIN_TABLE[[#This Row],[GST Number]]),"No GST Number Available",VLOOKUP(LEFT(MAIN_TABLE[[#This Row],[GST Number]],2)*1,Table1[],2,))</f>
        <v>MANIPUR</v>
      </c>
      <c r="O947" s="32">
        <f>IF(MAIN_TABLE[[#This Row],[Supplier State]]=MAIN_TABLE[[#This Row],[Destination State Name]],0,MAIN_TABLE[[#This Row],[Taxable Value]]*MAIN_TABLE[[#This Row],[GST Rate]])</f>
        <v>10133.376</v>
      </c>
      <c r="P947" s="32">
        <f>IF(MAIN_TABLE[[#This Row],[Supplier State]]&lt;&gt;MAIN_TABLE[[#This Row],[Destination State Name]],0,(MAIN_TABLE[[#This Row],[Taxable Value]]*MAIN_TABLE[[#This Row],[GST Rate]])/2)</f>
        <v>0</v>
      </c>
      <c r="Q947" s="32">
        <f>IF(MAIN_TABLE[[#This Row],[Supplier State]]&lt;&gt;MAIN_TABLE[[#This Row],[Destination State Name]],0,(MAIN_TABLE[[#This Row],[Taxable Value]]*MAIN_TABLE[[#This Row],[GST Rate]])/2)</f>
        <v>0</v>
      </c>
      <c r="R947" s="33">
        <f>SUM(MAIN_TABLE[[#This Row],[IGST]:[SGST]])</f>
        <v>10133.376</v>
      </c>
      <c r="S94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47" s="32" t="str">
        <f>IFERROR(VLOOKUP(MAIN_TABLE[[#This Row],[GST Number]],Backend!L:M,2,),"")</f>
        <v>AANYA TRADERS</v>
      </c>
    </row>
    <row r="948" spans="1:20" x14ac:dyDescent="0.3">
      <c r="A948" s="18" t="s">
        <v>8</v>
      </c>
      <c r="B948" s="1" t="s">
        <v>148</v>
      </c>
      <c r="C948" s="2">
        <v>1210</v>
      </c>
      <c r="D948" s="3">
        <v>44177</v>
      </c>
      <c r="E948" s="4" t="s">
        <v>10</v>
      </c>
      <c r="F948" s="1">
        <v>1802</v>
      </c>
      <c r="G948" s="5">
        <v>90.100000000000009</v>
      </c>
      <c r="H948" s="29">
        <f>VLOOKUP(MAIN_TABLE[[#This Row],[Product Code]],Prod_Master[[#All],[Product Code]:[PRICE]],4,)</f>
        <v>0.12</v>
      </c>
      <c r="I948" s="30">
        <f>VLOOKUP(MAIN_TABLE[[#This Row],[Product Code]],Prod_Master[[#All],[Product Code]:[PRICE]],5,)</f>
        <v>120</v>
      </c>
      <c r="J948" s="30">
        <f t="shared" si="16"/>
        <v>216240</v>
      </c>
      <c r="K948" s="30">
        <f>MAIN_TABLE[[#This Row],[Sales (Before Tax)]]-MAIN_TABLE[[#This Row],[Discount]]</f>
        <v>216149.9</v>
      </c>
      <c r="L948" s="31">
        <f>VLOOKUP(MAIN_TABLE[[#This Row],[Product Code]],Prod_Master[[#All],[Product Code]:[PRICE]],3,)</f>
        <v>5524</v>
      </c>
      <c r="M948" s="32" t="str">
        <f>VLOOKUP(MAIN_TABLE[[#This Row],[Product Code]],Prod_Master[[#All],[Product Code]:[PRICE]],2,)</f>
        <v>Juice</v>
      </c>
      <c r="N948" s="32" t="str">
        <f>IF(ISBLANK(MAIN_TABLE[[#This Row],[GST Number]]),"No GST Number Available",VLOOKUP(LEFT(MAIN_TABLE[[#This Row],[GST Number]],2)*1,Table1[],2,))</f>
        <v>MEGHLAYA</v>
      </c>
      <c r="O948" s="32">
        <f>IF(MAIN_TABLE[[#This Row],[Supplier State]]=MAIN_TABLE[[#This Row],[Destination State Name]],0,MAIN_TABLE[[#This Row],[Taxable Value]]*MAIN_TABLE[[#This Row],[GST Rate]])</f>
        <v>25937.987999999998</v>
      </c>
      <c r="P948" s="32">
        <f>IF(MAIN_TABLE[[#This Row],[Supplier State]]&lt;&gt;MAIN_TABLE[[#This Row],[Destination State Name]],0,(MAIN_TABLE[[#This Row],[Taxable Value]]*MAIN_TABLE[[#This Row],[GST Rate]])/2)</f>
        <v>0</v>
      </c>
      <c r="Q948" s="32">
        <f>IF(MAIN_TABLE[[#This Row],[Supplier State]]&lt;&gt;MAIN_TABLE[[#This Row],[Destination State Name]],0,(MAIN_TABLE[[#This Row],[Taxable Value]]*MAIN_TABLE[[#This Row],[GST Rate]])/2)</f>
        <v>0</v>
      </c>
      <c r="R948" s="33">
        <f>SUM(MAIN_TABLE[[#This Row],[IGST]:[SGST]])</f>
        <v>25937.987999999998</v>
      </c>
      <c r="S94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48" s="32" t="str">
        <f>IFERROR(VLOOKUP(MAIN_TABLE[[#This Row],[GST Number]],Backend!L:M,2,),"")</f>
        <v>R. S. AUTOMATION CONTROLS</v>
      </c>
    </row>
    <row r="949" spans="1:20" x14ac:dyDescent="0.3">
      <c r="A949" s="18" t="s">
        <v>8</v>
      </c>
      <c r="B949" s="1" t="s">
        <v>149</v>
      </c>
      <c r="C949" s="2">
        <v>1210</v>
      </c>
      <c r="D949" s="3">
        <v>44177</v>
      </c>
      <c r="E949" s="4" t="s">
        <v>10</v>
      </c>
      <c r="F949" s="1">
        <v>2663</v>
      </c>
      <c r="G949" s="5">
        <v>133.15</v>
      </c>
      <c r="H949" s="29">
        <f>VLOOKUP(MAIN_TABLE[[#This Row],[Product Code]],Prod_Master[[#All],[Product Code]:[PRICE]],4,)</f>
        <v>0.12</v>
      </c>
      <c r="I949" s="30">
        <f>VLOOKUP(MAIN_TABLE[[#This Row],[Product Code]],Prod_Master[[#All],[Product Code]:[PRICE]],5,)</f>
        <v>120</v>
      </c>
      <c r="J949" s="30">
        <f t="shared" si="16"/>
        <v>319560</v>
      </c>
      <c r="K949" s="30">
        <f>MAIN_TABLE[[#This Row],[Sales (Before Tax)]]-MAIN_TABLE[[#This Row],[Discount]]</f>
        <v>319426.84999999998</v>
      </c>
      <c r="L949" s="31">
        <f>VLOOKUP(MAIN_TABLE[[#This Row],[Product Code]],Prod_Master[[#All],[Product Code]:[PRICE]],3,)</f>
        <v>5524</v>
      </c>
      <c r="M949" s="32" t="str">
        <f>VLOOKUP(MAIN_TABLE[[#This Row],[Product Code]],Prod_Master[[#All],[Product Code]:[PRICE]],2,)</f>
        <v>Juice</v>
      </c>
      <c r="N949" s="32" t="str">
        <f>IF(ISBLANK(MAIN_TABLE[[#This Row],[GST Number]]),"No GST Number Available",VLOOKUP(LEFT(MAIN_TABLE[[#This Row],[GST Number]],2)*1,Table1[],2,))</f>
        <v>MANIPUR</v>
      </c>
      <c r="O949" s="32">
        <f>IF(MAIN_TABLE[[#This Row],[Supplier State]]=MAIN_TABLE[[#This Row],[Destination State Name]],0,MAIN_TABLE[[#This Row],[Taxable Value]]*MAIN_TABLE[[#This Row],[GST Rate]])</f>
        <v>38331.221999999994</v>
      </c>
      <c r="P949" s="32">
        <f>IF(MAIN_TABLE[[#This Row],[Supplier State]]&lt;&gt;MAIN_TABLE[[#This Row],[Destination State Name]],0,(MAIN_TABLE[[#This Row],[Taxable Value]]*MAIN_TABLE[[#This Row],[GST Rate]])/2)</f>
        <v>0</v>
      </c>
      <c r="Q949" s="32">
        <f>IF(MAIN_TABLE[[#This Row],[Supplier State]]&lt;&gt;MAIN_TABLE[[#This Row],[Destination State Name]],0,(MAIN_TABLE[[#This Row],[Taxable Value]]*MAIN_TABLE[[#This Row],[GST Rate]])/2)</f>
        <v>0</v>
      </c>
      <c r="R949" s="33">
        <f>SUM(MAIN_TABLE[[#This Row],[IGST]:[SGST]])</f>
        <v>38331.221999999994</v>
      </c>
      <c r="S94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49" s="32" t="str">
        <f>IFERROR(VLOOKUP(MAIN_TABLE[[#This Row],[GST Number]],Backend!L:M,2,),"")</f>
        <v>DHARMENDER CONTRACTOR</v>
      </c>
    </row>
    <row r="950" spans="1:20" x14ac:dyDescent="0.3">
      <c r="A950" s="18" t="s">
        <v>8</v>
      </c>
      <c r="B950" s="1" t="s">
        <v>150</v>
      </c>
      <c r="C950" s="2">
        <v>1310</v>
      </c>
      <c r="D950" s="3">
        <v>44177</v>
      </c>
      <c r="E950" s="4" t="s">
        <v>10</v>
      </c>
      <c r="F950" s="1">
        <v>2136</v>
      </c>
      <c r="G950" s="5">
        <v>106.80000000000001</v>
      </c>
      <c r="H950" s="29">
        <f>VLOOKUP(MAIN_TABLE[[#This Row],[Product Code]],Prod_Master[[#All],[Product Code]:[PRICE]],4,)</f>
        <v>0.12</v>
      </c>
      <c r="I950" s="30">
        <f>VLOOKUP(MAIN_TABLE[[#This Row],[Product Code]],Prod_Master[[#All],[Product Code]:[PRICE]],5,)</f>
        <v>140</v>
      </c>
      <c r="J950" s="30">
        <f t="shared" si="16"/>
        <v>299040</v>
      </c>
      <c r="K950" s="30">
        <f>MAIN_TABLE[[#This Row],[Sales (Before Tax)]]-MAIN_TABLE[[#This Row],[Discount]]</f>
        <v>298933.2</v>
      </c>
      <c r="L950" s="31">
        <f>VLOOKUP(MAIN_TABLE[[#This Row],[Product Code]],Prod_Master[[#All],[Product Code]:[PRICE]],3,)</f>
        <v>5632</v>
      </c>
      <c r="M950" s="32" t="str">
        <f>VLOOKUP(MAIN_TABLE[[#This Row],[Product Code]],Prod_Master[[#All],[Product Code]:[PRICE]],2,)</f>
        <v>Shampoo</v>
      </c>
      <c r="N950" s="32" t="str">
        <f>IF(ISBLANK(MAIN_TABLE[[#This Row],[GST Number]]),"No GST Number Available",VLOOKUP(LEFT(MAIN_TABLE[[#This Row],[GST Number]],2)*1,Table1[],2,))</f>
        <v>ARUNACHAL PRADESH</v>
      </c>
      <c r="O950" s="32">
        <f>IF(MAIN_TABLE[[#This Row],[Supplier State]]=MAIN_TABLE[[#This Row],[Destination State Name]],0,MAIN_TABLE[[#This Row],[Taxable Value]]*MAIN_TABLE[[#This Row],[GST Rate]])</f>
        <v>35871.983999999997</v>
      </c>
      <c r="P950" s="32">
        <f>IF(MAIN_TABLE[[#This Row],[Supplier State]]&lt;&gt;MAIN_TABLE[[#This Row],[Destination State Name]],0,(MAIN_TABLE[[#This Row],[Taxable Value]]*MAIN_TABLE[[#This Row],[GST Rate]])/2)</f>
        <v>0</v>
      </c>
      <c r="Q950" s="32">
        <f>IF(MAIN_TABLE[[#This Row],[Supplier State]]&lt;&gt;MAIN_TABLE[[#This Row],[Destination State Name]],0,(MAIN_TABLE[[#This Row],[Taxable Value]]*MAIN_TABLE[[#This Row],[GST Rate]])/2)</f>
        <v>0</v>
      </c>
      <c r="R950" s="33">
        <f>SUM(MAIN_TABLE[[#This Row],[IGST]:[SGST]])</f>
        <v>35871.983999999997</v>
      </c>
      <c r="S95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50" s="32" t="str">
        <f>IFERROR(VLOOKUP(MAIN_TABLE[[#This Row],[GST Number]],Backend!L:M,2,),"")</f>
        <v>INDOSPIRIT PRIVATE LIMITED</v>
      </c>
    </row>
    <row r="951" spans="1:20" x14ac:dyDescent="0.3">
      <c r="A951" s="18" t="s">
        <v>8</v>
      </c>
      <c r="B951" s="1" t="s">
        <v>151</v>
      </c>
      <c r="C951" s="2">
        <v>1210</v>
      </c>
      <c r="D951" s="3">
        <v>44177</v>
      </c>
      <c r="E951" s="4" t="s">
        <v>10</v>
      </c>
      <c r="F951" s="1">
        <v>2116</v>
      </c>
      <c r="G951" s="5">
        <v>105.80000000000001</v>
      </c>
      <c r="H951" s="29">
        <f>VLOOKUP(MAIN_TABLE[[#This Row],[Product Code]],Prod_Master[[#All],[Product Code]:[PRICE]],4,)</f>
        <v>0.12</v>
      </c>
      <c r="I951" s="30">
        <f>VLOOKUP(MAIN_TABLE[[#This Row],[Product Code]],Prod_Master[[#All],[Product Code]:[PRICE]],5,)</f>
        <v>120</v>
      </c>
      <c r="J951" s="30">
        <f t="shared" si="16"/>
        <v>253920</v>
      </c>
      <c r="K951" s="30">
        <f>MAIN_TABLE[[#This Row],[Sales (Before Tax)]]-MAIN_TABLE[[#This Row],[Discount]]</f>
        <v>253814.2</v>
      </c>
      <c r="L951" s="31">
        <f>VLOOKUP(MAIN_TABLE[[#This Row],[Product Code]],Prod_Master[[#All],[Product Code]:[PRICE]],3,)</f>
        <v>5524</v>
      </c>
      <c r="M951" s="32" t="str">
        <f>VLOOKUP(MAIN_TABLE[[#This Row],[Product Code]],Prod_Master[[#All],[Product Code]:[PRICE]],2,)</f>
        <v>Juice</v>
      </c>
      <c r="N951" s="32" t="str">
        <f>IF(ISBLANK(MAIN_TABLE[[#This Row],[GST Number]]),"No GST Number Available",VLOOKUP(LEFT(MAIN_TABLE[[#This Row],[GST Number]],2)*1,Table1[],2,))</f>
        <v>ANDHRA PRADESH(BEFORE DIVISION)</v>
      </c>
      <c r="O951" s="32">
        <f>IF(MAIN_TABLE[[#This Row],[Supplier State]]=MAIN_TABLE[[#This Row],[Destination State Name]],0,MAIN_TABLE[[#This Row],[Taxable Value]]*MAIN_TABLE[[#This Row],[GST Rate]])</f>
        <v>30457.704000000002</v>
      </c>
      <c r="P951" s="32">
        <f>IF(MAIN_TABLE[[#This Row],[Supplier State]]&lt;&gt;MAIN_TABLE[[#This Row],[Destination State Name]],0,(MAIN_TABLE[[#This Row],[Taxable Value]]*MAIN_TABLE[[#This Row],[GST Rate]])/2)</f>
        <v>0</v>
      </c>
      <c r="Q951" s="32">
        <f>IF(MAIN_TABLE[[#This Row],[Supplier State]]&lt;&gt;MAIN_TABLE[[#This Row],[Destination State Name]],0,(MAIN_TABLE[[#This Row],[Taxable Value]]*MAIN_TABLE[[#This Row],[GST Rate]])/2)</f>
        <v>0</v>
      </c>
      <c r="R951" s="33">
        <f>SUM(MAIN_TABLE[[#This Row],[IGST]:[SGST]])</f>
        <v>30457.704000000002</v>
      </c>
      <c r="S95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51" s="32" t="str">
        <f>IFERROR(VLOOKUP(MAIN_TABLE[[#This Row],[GST Number]],Backend!L:M,2,),"")</f>
        <v>M/S VIJAY ELECTRONICS</v>
      </c>
    </row>
    <row r="952" spans="1:20" x14ac:dyDescent="0.3">
      <c r="A952" s="18" t="s">
        <v>8</v>
      </c>
      <c r="B952" s="1" t="s">
        <v>152</v>
      </c>
      <c r="C952" s="2">
        <v>1008</v>
      </c>
      <c r="D952" s="3">
        <v>43831</v>
      </c>
      <c r="E952" s="4" t="s">
        <v>10</v>
      </c>
      <c r="F952" s="1">
        <v>555</v>
      </c>
      <c r="G952" s="5">
        <v>27.75</v>
      </c>
      <c r="H952" s="29">
        <f>VLOOKUP(MAIN_TABLE[[#This Row],[Product Code]],Prod_Master[[#All],[Product Code]:[PRICE]],4,)</f>
        <v>0.12</v>
      </c>
      <c r="I952" s="30">
        <f>VLOOKUP(MAIN_TABLE[[#This Row],[Product Code]],Prod_Master[[#All],[Product Code]:[PRICE]],5,)</f>
        <v>90</v>
      </c>
      <c r="J952" s="30">
        <f t="shared" si="16"/>
        <v>49950</v>
      </c>
      <c r="K952" s="30">
        <f>MAIN_TABLE[[#This Row],[Sales (Before Tax)]]-MAIN_TABLE[[#This Row],[Discount]]</f>
        <v>49922.25</v>
      </c>
      <c r="L952" s="31">
        <f>VLOOKUP(MAIN_TABLE[[#This Row],[Product Code]],Prod_Master[[#All],[Product Code]:[PRICE]],3,)</f>
        <v>4975</v>
      </c>
      <c r="M952" s="32" t="str">
        <f>VLOOKUP(MAIN_TABLE[[#This Row],[Product Code]],Prod_Master[[#All],[Product Code]:[PRICE]],2,)</f>
        <v>Soap</v>
      </c>
      <c r="N952" s="32" t="str">
        <f>IF(ISBLANK(MAIN_TABLE[[#This Row],[GST Number]]),"No GST Number Available",VLOOKUP(LEFT(MAIN_TABLE[[#This Row],[GST Number]],2)*1,Table1[],2,))</f>
        <v>JHARKHAND</v>
      </c>
      <c r="O952" s="32">
        <f>IF(MAIN_TABLE[[#This Row],[Supplier State]]=MAIN_TABLE[[#This Row],[Destination State Name]],0,MAIN_TABLE[[#This Row],[Taxable Value]]*MAIN_TABLE[[#This Row],[GST Rate]])</f>
        <v>5990.67</v>
      </c>
      <c r="P952" s="32">
        <f>IF(MAIN_TABLE[[#This Row],[Supplier State]]&lt;&gt;MAIN_TABLE[[#This Row],[Destination State Name]],0,(MAIN_TABLE[[#This Row],[Taxable Value]]*MAIN_TABLE[[#This Row],[GST Rate]])/2)</f>
        <v>0</v>
      </c>
      <c r="Q952" s="32">
        <f>IF(MAIN_TABLE[[#This Row],[Supplier State]]&lt;&gt;MAIN_TABLE[[#This Row],[Destination State Name]],0,(MAIN_TABLE[[#This Row],[Taxable Value]]*MAIN_TABLE[[#This Row],[GST Rate]])/2)</f>
        <v>0</v>
      </c>
      <c r="R952" s="33">
        <f>SUM(MAIN_TABLE[[#This Row],[IGST]:[SGST]])</f>
        <v>5990.67</v>
      </c>
      <c r="S95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52" s="32" t="str">
        <f>IFERROR(VLOOKUP(MAIN_TABLE[[#This Row],[GST Number]],Backend!L:M,2,),"")</f>
        <v>KANDHARI GAS</v>
      </c>
    </row>
    <row r="953" spans="1:20" x14ac:dyDescent="0.3">
      <c r="A953" s="18" t="s">
        <v>8</v>
      </c>
      <c r="B953" s="1" t="s">
        <v>153</v>
      </c>
      <c r="C953" s="2">
        <v>1001</v>
      </c>
      <c r="D953" s="3">
        <v>43831</v>
      </c>
      <c r="E953" s="4" t="s">
        <v>10</v>
      </c>
      <c r="F953" s="1">
        <v>2861</v>
      </c>
      <c r="G953" s="5">
        <v>143.05000000000001</v>
      </c>
      <c r="H953" s="29">
        <f>VLOOKUP(MAIN_TABLE[[#This Row],[Product Code]],Prod_Master[[#All],[Product Code]:[PRICE]],4,)</f>
        <v>0.12</v>
      </c>
      <c r="I953" s="30">
        <f>VLOOKUP(MAIN_TABLE[[#This Row],[Product Code]],Prod_Master[[#All],[Product Code]:[PRICE]],5,)</f>
        <v>45</v>
      </c>
      <c r="J953" s="30">
        <f t="shared" si="16"/>
        <v>128745</v>
      </c>
      <c r="K953" s="30">
        <f>MAIN_TABLE[[#This Row],[Sales (Before Tax)]]-MAIN_TABLE[[#This Row],[Discount]]</f>
        <v>128601.95</v>
      </c>
      <c r="L953" s="31">
        <f>VLOOKUP(MAIN_TABLE[[#This Row],[Product Code]],Prod_Master[[#All],[Product Code]:[PRICE]],3,)</f>
        <v>5542</v>
      </c>
      <c r="M953" s="32" t="str">
        <f>VLOOKUP(MAIN_TABLE[[#This Row],[Product Code]],Prod_Master[[#All],[Product Code]:[PRICE]],2,)</f>
        <v>Oil</v>
      </c>
      <c r="N953" s="32" t="str">
        <f>IF(ISBLANK(MAIN_TABLE[[#This Row],[GST Number]]),"No GST Number Available",VLOOKUP(LEFT(MAIN_TABLE[[#This Row],[GST Number]],2)*1,Table1[],2,))</f>
        <v>GUJARAT</v>
      </c>
      <c r="O953" s="32">
        <f>IF(MAIN_TABLE[[#This Row],[Supplier State]]=MAIN_TABLE[[#This Row],[Destination State Name]],0,MAIN_TABLE[[#This Row],[Taxable Value]]*MAIN_TABLE[[#This Row],[GST Rate]])</f>
        <v>15432.233999999999</v>
      </c>
      <c r="P953" s="32">
        <f>IF(MAIN_TABLE[[#This Row],[Supplier State]]&lt;&gt;MAIN_TABLE[[#This Row],[Destination State Name]],0,(MAIN_TABLE[[#This Row],[Taxable Value]]*MAIN_TABLE[[#This Row],[GST Rate]])/2)</f>
        <v>0</v>
      </c>
      <c r="Q953" s="32">
        <f>IF(MAIN_TABLE[[#This Row],[Supplier State]]&lt;&gt;MAIN_TABLE[[#This Row],[Destination State Name]],0,(MAIN_TABLE[[#This Row],[Taxable Value]]*MAIN_TABLE[[#This Row],[GST Rate]])/2)</f>
        <v>0</v>
      </c>
      <c r="R953" s="33">
        <f>SUM(MAIN_TABLE[[#This Row],[IGST]:[SGST]])</f>
        <v>15432.233999999999</v>
      </c>
      <c r="S95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53" s="32" t="str">
        <f>IFERROR(VLOOKUP(MAIN_TABLE[[#This Row],[GST Number]],Backend!L:M,2,),"")</f>
        <v>MANN ELECTRONICS</v>
      </c>
    </row>
    <row r="954" spans="1:20" x14ac:dyDescent="0.3">
      <c r="A954" s="18" t="s">
        <v>8</v>
      </c>
      <c r="B954" s="1" t="s">
        <v>154</v>
      </c>
      <c r="C954" s="2">
        <v>1001</v>
      </c>
      <c r="D954" s="3">
        <v>43863</v>
      </c>
      <c r="E954" s="4" t="s">
        <v>10</v>
      </c>
      <c r="F954" s="1">
        <v>807</v>
      </c>
      <c r="G954" s="5">
        <v>40.35</v>
      </c>
      <c r="H954" s="29">
        <f>VLOOKUP(MAIN_TABLE[[#This Row],[Product Code]],Prod_Master[[#All],[Product Code]:[PRICE]],4,)</f>
        <v>0.12</v>
      </c>
      <c r="I954" s="30">
        <f>VLOOKUP(MAIN_TABLE[[#This Row],[Product Code]],Prod_Master[[#All],[Product Code]:[PRICE]],5,)</f>
        <v>45</v>
      </c>
      <c r="J954" s="30">
        <f t="shared" si="16"/>
        <v>36315</v>
      </c>
      <c r="K954" s="30">
        <f>MAIN_TABLE[[#This Row],[Sales (Before Tax)]]-MAIN_TABLE[[#This Row],[Discount]]</f>
        <v>36274.65</v>
      </c>
      <c r="L954" s="31">
        <f>VLOOKUP(MAIN_TABLE[[#This Row],[Product Code]],Prod_Master[[#All],[Product Code]:[PRICE]],3,)</f>
        <v>5542</v>
      </c>
      <c r="M954" s="32" t="str">
        <f>VLOOKUP(MAIN_TABLE[[#This Row],[Product Code]],Prod_Master[[#All],[Product Code]:[PRICE]],2,)</f>
        <v>Oil</v>
      </c>
      <c r="N954" s="32" t="str">
        <f>IF(ISBLANK(MAIN_TABLE[[#This Row],[GST Number]]),"No GST Number Available",VLOOKUP(LEFT(MAIN_TABLE[[#This Row],[GST Number]],2)*1,Table1[],2,))</f>
        <v>MANIPUR</v>
      </c>
      <c r="O954" s="32">
        <f>IF(MAIN_TABLE[[#This Row],[Supplier State]]=MAIN_TABLE[[#This Row],[Destination State Name]],0,MAIN_TABLE[[#This Row],[Taxable Value]]*MAIN_TABLE[[#This Row],[GST Rate]])</f>
        <v>4352.9579999999996</v>
      </c>
      <c r="P954" s="32">
        <f>IF(MAIN_TABLE[[#This Row],[Supplier State]]&lt;&gt;MAIN_TABLE[[#This Row],[Destination State Name]],0,(MAIN_TABLE[[#This Row],[Taxable Value]]*MAIN_TABLE[[#This Row],[GST Rate]])/2)</f>
        <v>0</v>
      </c>
      <c r="Q954" s="32">
        <f>IF(MAIN_TABLE[[#This Row],[Supplier State]]&lt;&gt;MAIN_TABLE[[#This Row],[Destination State Name]],0,(MAIN_TABLE[[#This Row],[Taxable Value]]*MAIN_TABLE[[#This Row],[GST Rate]])/2)</f>
        <v>0</v>
      </c>
      <c r="R954" s="33">
        <f>SUM(MAIN_TABLE[[#This Row],[IGST]:[SGST]])</f>
        <v>4352.9579999999996</v>
      </c>
      <c r="S95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54" s="32" t="str">
        <f>IFERROR(VLOOKUP(MAIN_TABLE[[#This Row],[GST Number]],Backend!L:M,2,),"")</f>
        <v>Deepak Electric Works</v>
      </c>
    </row>
    <row r="955" spans="1:20" x14ac:dyDescent="0.3">
      <c r="A955" s="18" t="s">
        <v>8</v>
      </c>
      <c r="B955" s="1" t="s">
        <v>155</v>
      </c>
      <c r="C955" s="2">
        <v>1004</v>
      </c>
      <c r="D955" s="3">
        <v>43988</v>
      </c>
      <c r="E955" s="4" t="s">
        <v>10</v>
      </c>
      <c r="F955" s="1">
        <v>602</v>
      </c>
      <c r="G955" s="5">
        <v>30.1</v>
      </c>
      <c r="H955" s="29">
        <f>VLOOKUP(MAIN_TABLE[[#This Row],[Product Code]],Prod_Master[[#All],[Product Code]:[PRICE]],4,)</f>
        <v>0.28000000000000003</v>
      </c>
      <c r="I955" s="30">
        <f>VLOOKUP(MAIN_TABLE[[#This Row],[Product Code]],Prod_Master[[#All],[Product Code]:[PRICE]],5,)</f>
        <v>80</v>
      </c>
      <c r="J955" s="30">
        <f t="shared" si="16"/>
        <v>48160</v>
      </c>
      <c r="K955" s="30">
        <f>MAIN_TABLE[[#This Row],[Sales (Before Tax)]]-MAIN_TABLE[[#This Row],[Discount]]</f>
        <v>48129.9</v>
      </c>
      <c r="L955" s="31">
        <f>VLOOKUP(MAIN_TABLE[[#This Row],[Product Code]],Prod_Master[[#All],[Product Code]:[PRICE]],3,)</f>
        <v>8462</v>
      </c>
      <c r="M955" s="32" t="str">
        <f>VLOOKUP(MAIN_TABLE[[#This Row],[Product Code]],Prod_Master[[#All],[Product Code]:[PRICE]],2,)</f>
        <v>Beverage</v>
      </c>
      <c r="N955" s="32" t="str">
        <f>IF(ISBLANK(MAIN_TABLE[[#This Row],[GST Number]]),"No GST Number Available",VLOOKUP(LEFT(MAIN_TABLE[[#This Row],[GST Number]],2)*1,Table1[],2,))</f>
        <v>JHARKHAND</v>
      </c>
      <c r="O955" s="32">
        <f>IF(MAIN_TABLE[[#This Row],[Supplier State]]=MAIN_TABLE[[#This Row],[Destination State Name]],0,MAIN_TABLE[[#This Row],[Taxable Value]]*MAIN_TABLE[[#This Row],[GST Rate]])</f>
        <v>13476.372000000001</v>
      </c>
      <c r="P955" s="32">
        <f>IF(MAIN_TABLE[[#This Row],[Supplier State]]&lt;&gt;MAIN_TABLE[[#This Row],[Destination State Name]],0,(MAIN_TABLE[[#This Row],[Taxable Value]]*MAIN_TABLE[[#This Row],[GST Rate]])/2)</f>
        <v>0</v>
      </c>
      <c r="Q955" s="32">
        <f>IF(MAIN_TABLE[[#This Row],[Supplier State]]&lt;&gt;MAIN_TABLE[[#This Row],[Destination State Name]],0,(MAIN_TABLE[[#This Row],[Taxable Value]]*MAIN_TABLE[[#This Row],[GST Rate]])/2)</f>
        <v>0</v>
      </c>
      <c r="R955" s="33">
        <f>SUM(MAIN_TABLE[[#This Row],[IGST]:[SGST]])</f>
        <v>13476.372000000001</v>
      </c>
      <c r="S95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55" s="32" t="str">
        <f>IFERROR(VLOOKUP(MAIN_TABLE[[#This Row],[GST Number]],Backend!L:M,2,),"")</f>
        <v>Candes Technology Private Limited</v>
      </c>
    </row>
    <row r="956" spans="1:20" x14ac:dyDescent="0.3">
      <c r="A956" s="18" t="s">
        <v>8</v>
      </c>
      <c r="B956" s="1" t="s">
        <v>156</v>
      </c>
      <c r="C956" s="2">
        <v>1001</v>
      </c>
      <c r="D956" s="3">
        <v>44051</v>
      </c>
      <c r="E956" s="4" t="s">
        <v>10</v>
      </c>
      <c r="F956" s="1">
        <v>2832</v>
      </c>
      <c r="G956" s="5">
        <v>141.6</v>
      </c>
      <c r="H956" s="29">
        <f>VLOOKUP(MAIN_TABLE[[#This Row],[Product Code]],Prod_Master[[#All],[Product Code]:[PRICE]],4,)</f>
        <v>0.12</v>
      </c>
      <c r="I956" s="30">
        <f>VLOOKUP(MAIN_TABLE[[#This Row],[Product Code]],Prod_Master[[#All],[Product Code]:[PRICE]],5,)</f>
        <v>45</v>
      </c>
      <c r="J956" s="30">
        <f t="shared" si="16"/>
        <v>127440</v>
      </c>
      <c r="K956" s="30">
        <f>MAIN_TABLE[[#This Row],[Sales (Before Tax)]]-MAIN_TABLE[[#This Row],[Discount]]</f>
        <v>127298.4</v>
      </c>
      <c r="L956" s="31">
        <f>VLOOKUP(MAIN_TABLE[[#This Row],[Product Code]],Prod_Master[[#All],[Product Code]:[PRICE]],3,)</f>
        <v>5542</v>
      </c>
      <c r="M956" s="32" t="str">
        <f>VLOOKUP(MAIN_TABLE[[#This Row],[Product Code]],Prod_Master[[#All],[Product Code]:[PRICE]],2,)</f>
        <v>Oil</v>
      </c>
      <c r="N956" s="32" t="str">
        <f>IF(ISBLANK(MAIN_TABLE[[#This Row],[GST Number]]),"No GST Number Available",VLOOKUP(LEFT(MAIN_TABLE[[#This Row],[GST Number]],2)*1,Table1[],2,))</f>
        <v>MADHYA PRADESH</v>
      </c>
      <c r="O956" s="32">
        <f>IF(MAIN_TABLE[[#This Row],[Supplier State]]=MAIN_TABLE[[#This Row],[Destination State Name]],0,MAIN_TABLE[[#This Row],[Taxable Value]]*MAIN_TABLE[[#This Row],[GST Rate]])</f>
        <v>15275.807999999999</v>
      </c>
      <c r="P956" s="32">
        <f>IF(MAIN_TABLE[[#This Row],[Supplier State]]&lt;&gt;MAIN_TABLE[[#This Row],[Destination State Name]],0,(MAIN_TABLE[[#This Row],[Taxable Value]]*MAIN_TABLE[[#This Row],[GST Rate]])/2)</f>
        <v>0</v>
      </c>
      <c r="Q956" s="32">
        <f>IF(MAIN_TABLE[[#This Row],[Supplier State]]&lt;&gt;MAIN_TABLE[[#This Row],[Destination State Name]],0,(MAIN_TABLE[[#This Row],[Taxable Value]]*MAIN_TABLE[[#This Row],[GST Rate]])/2)</f>
        <v>0</v>
      </c>
      <c r="R956" s="33">
        <f>SUM(MAIN_TABLE[[#This Row],[IGST]:[SGST]])</f>
        <v>15275.807999999999</v>
      </c>
      <c r="S95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56" s="32" t="str">
        <f>IFERROR(VLOOKUP(MAIN_TABLE[[#This Row],[GST Number]],Backend!L:M,2,),"")</f>
        <v>HCIL COMTEL PRIVATE LIMITED</v>
      </c>
    </row>
    <row r="957" spans="1:20" x14ac:dyDescent="0.3">
      <c r="A957" s="18" t="s">
        <v>8</v>
      </c>
      <c r="B957" s="1" t="s">
        <v>250</v>
      </c>
      <c r="C957" s="2">
        <v>1004</v>
      </c>
      <c r="D957" s="3">
        <v>44051</v>
      </c>
      <c r="E957" s="4" t="s">
        <v>10</v>
      </c>
      <c r="F957" s="1">
        <v>1579</v>
      </c>
      <c r="G957" s="5">
        <v>78.95</v>
      </c>
      <c r="H957" s="29">
        <f>VLOOKUP(MAIN_TABLE[[#This Row],[Product Code]],Prod_Master[[#All],[Product Code]:[PRICE]],4,)</f>
        <v>0.28000000000000003</v>
      </c>
      <c r="I957" s="30">
        <f>VLOOKUP(MAIN_TABLE[[#This Row],[Product Code]],Prod_Master[[#All],[Product Code]:[PRICE]],5,)</f>
        <v>80</v>
      </c>
      <c r="J957" s="30">
        <f t="shared" si="16"/>
        <v>126320</v>
      </c>
      <c r="K957" s="30">
        <f>MAIN_TABLE[[#This Row],[Sales (Before Tax)]]-MAIN_TABLE[[#This Row],[Discount]]</f>
        <v>126241.05</v>
      </c>
      <c r="L957" s="31">
        <f>VLOOKUP(MAIN_TABLE[[#This Row],[Product Code]],Prod_Master[[#All],[Product Code]:[PRICE]],3,)</f>
        <v>8462</v>
      </c>
      <c r="M957" s="32" t="str">
        <f>VLOOKUP(MAIN_TABLE[[#This Row],[Product Code]],Prod_Master[[#All],[Product Code]:[PRICE]],2,)</f>
        <v>Beverage</v>
      </c>
      <c r="N957" s="32" t="str">
        <f>IF(ISBLANK(MAIN_TABLE[[#This Row],[GST Number]]),"No GST Number Available",VLOOKUP(LEFT(MAIN_TABLE[[#This Row],[GST Number]],2)*1,Table1[],2,))</f>
        <v>DADRA AND NAGAR HAVELI AND DAMAN AND DIU (NEWLY MERGED UT)</v>
      </c>
      <c r="O957" s="32">
        <f>IF(MAIN_TABLE[[#This Row],[Supplier State]]=MAIN_TABLE[[#This Row],[Destination State Name]],0,MAIN_TABLE[[#This Row],[Taxable Value]]*MAIN_TABLE[[#This Row],[GST Rate]])</f>
        <v>35347.494000000006</v>
      </c>
      <c r="P957" s="32">
        <f>IF(MAIN_TABLE[[#This Row],[Supplier State]]&lt;&gt;MAIN_TABLE[[#This Row],[Destination State Name]],0,(MAIN_TABLE[[#This Row],[Taxable Value]]*MAIN_TABLE[[#This Row],[GST Rate]])/2)</f>
        <v>0</v>
      </c>
      <c r="Q957" s="32">
        <f>IF(MAIN_TABLE[[#This Row],[Supplier State]]&lt;&gt;MAIN_TABLE[[#This Row],[Destination State Name]],0,(MAIN_TABLE[[#This Row],[Taxable Value]]*MAIN_TABLE[[#This Row],[GST Rate]])/2)</f>
        <v>0</v>
      </c>
      <c r="R957" s="33">
        <f>SUM(MAIN_TABLE[[#This Row],[IGST]:[SGST]])</f>
        <v>35347.494000000006</v>
      </c>
      <c r="S95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57" s="32" t="str">
        <f>IFERROR(VLOOKUP(MAIN_TABLE[[#This Row],[GST Number]],Backend!L:M,2,),"")</f>
        <v>M/S SIGMA I.T. SUPER STORE (P) LTD</v>
      </c>
    </row>
    <row r="958" spans="1:20" x14ac:dyDescent="0.3">
      <c r="A958" s="18" t="s">
        <v>8</v>
      </c>
      <c r="B958" s="1" t="s">
        <v>157</v>
      </c>
      <c r="C958" s="2">
        <v>1008</v>
      </c>
      <c r="D958" s="3">
        <v>44114</v>
      </c>
      <c r="E958" s="4" t="s">
        <v>10</v>
      </c>
      <c r="F958" s="1">
        <v>861</v>
      </c>
      <c r="G958" s="5">
        <v>43.050000000000004</v>
      </c>
      <c r="H958" s="29">
        <f>VLOOKUP(MAIN_TABLE[[#This Row],[Product Code]],Prod_Master[[#All],[Product Code]:[PRICE]],4,)</f>
        <v>0.12</v>
      </c>
      <c r="I958" s="30">
        <f>VLOOKUP(MAIN_TABLE[[#This Row],[Product Code]],Prod_Master[[#All],[Product Code]:[PRICE]],5,)</f>
        <v>90</v>
      </c>
      <c r="J958" s="30">
        <f t="shared" si="16"/>
        <v>77490</v>
      </c>
      <c r="K958" s="30">
        <f>MAIN_TABLE[[#This Row],[Sales (Before Tax)]]-MAIN_TABLE[[#This Row],[Discount]]</f>
        <v>77446.95</v>
      </c>
      <c r="L958" s="31">
        <f>VLOOKUP(MAIN_TABLE[[#This Row],[Product Code]],Prod_Master[[#All],[Product Code]:[PRICE]],3,)</f>
        <v>4975</v>
      </c>
      <c r="M958" s="32" t="str">
        <f>VLOOKUP(MAIN_TABLE[[#This Row],[Product Code]],Prod_Master[[#All],[Product Code]:[PRICE]],2,)</f>
        <v>Soap</v>
      </c>
      <c r="N958" s="32" t="str">
        <f>IF(ISBLANK(MAIN_TABLE[[#This Row],[GST Number]]),"No GST Number Available",VLOOKUP(LEFT(MAIN_TABLE[[#This Row],[GST Number]],2)*1,Table1[],2,))</f>
        <v>ODISHA</v>
      </c>
      <c r="O958" s="32">
        <f>IF(MAIN_TABLE[[#This Row],[Supplier State]]=MAIN_TABLE[[#This Row],[Destination State Name]],0,MAIN_TABLE[[#This Row],[Taxable Value]]*MAIN_TABLE[[#This Row],[GST Rate]])</f>
        <v>9293.634</v>
      </c>
      <c r="P958" s="32">
        <f>IF(MAIN_TABLE[[#This Row],[Supplier State]]&lt;&gt;MAIN_TABLE[[#This Row],[Destination State Name]],0,(MAIN_TABLE[[#This Row],[Taxable Value]]*MAIN_TABLE[[#This Row],[GST Rate]])/2)</f>
        <v>0</v>
      </c>
      <c r="Q958" s="32">
        <f>IF(MAIN_TABLE[[#This Row],[Supplier State]]&lt;&gt;MAIN_TABLE[[#This Row],[Destination State Name]],0,(MAIN_TABLE[[#This Row],[Taxable Value]]*MAIN_TABLE[[#This Row],[GST Rate]])/2)</f>
        <v>0</v>
      </c>
      <c r="R958" s="33">
        <f>SUM(MAIN_TABLE[[#This Row],[IGST]:[SGST]])</f>
        <v>9293.634</v>
      </c>
      <c r="S95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58" s="32" t="str">
        <f>IFERROR(VLOOKUP(MAIN_TABLE[[#This Row],[GST Number]],Backend!L:M,2,),"")</f>
        <v>GASTEK ENGINEERS</v>
      </c>
    </row>
    <row r="959" spans="1:20" x14ac:dyDescent="0.3">
      <c r="A959" s="18" t="s">
        <v>8</v>
      </c>
      <c r="B959" s="1" t="s">
        <v>158</v>
      </c>
      <c r="C959" s="2">
        <v>1210</v>
      </c>
      <c r="D959" s="3">
        <v>44114</v>
      </c>
      <c r="E959" s="4" t="s">
        <v>10</v>
      </c>
      <c r="F959" s="1">
        <v>704</v>
      </c>
      <c r="G959" s="5">
        <v>35.200000000000003</v>
      </c>
      <c r="H959" s="29">
        <f>VLOOKUP(MAIN_TABLE[[#This Row],[Product Code]],Prod_Master[[#All],[Product Code]:[PRICE]],4,)</f>
        <v>0.12</v>
      </c>
      <c r="I959" s="30">
        <f>VLOOKUP(MAIN_TABLE[[#This Row],[Product Code]],Prod_Master[[#All],[Product Code]:[PRICE]],5,)</f>
        <v>120</v>
      </c>
      <c r="J959" s="30">
        <f t="shared" si="16"/>
        <v>84480</v>
      </c>
      <c r="K959" s="30">
        <f>MAIN_TABLE[[#This Row],[Sales (Before Tax)]]-MAIN_TABLE[[#This Row],[Discount]]</f>
        <v>84444.800000000003</v>
      </c>
      <c r="L959" s="31">
        <f>VLOOKUP(MAIN_TABLE[[#This Row],[Product Code]],Prod_Master[[#All],[Product Code]:[PRICE]],3,)</f>
        <v>5524</v>
      </c>
      <c r="M959" s="32" t="str">
        <f>VLOOKUP(MAIN_TABLE[[#This Row],[Product Code]],Prod_Master[[#All],[Product Code]:[PRICE]],2,)</f>
        <v>Juice</v>
      </c>
      <c r="N959" s="32" t="str">
        <f>IF(ISBLANK(MAIN_TABLE[[#This Row],[GST Number]]),"No GST Number Available",VLOOKUP(LEFT(MAIN_TABLE[[#This Row],[GST Number]],2)*1,Table1[],2,))</f>
        <v>DADRA AND NAGAR HAVELI AND DAMAN AND DIU (NEWLY MERGED UT)</v>
      </c>
      <c r="O959" s="32">
        <f>IF(MAIN_TABLE[[#This Row],[Supplier State]]=MAIN_TABLE[[#This Row],[Destination State Name]],0,MAIN_TABLE[[#This Row],[Taxable Value]]*MAIN_TABLE[[#This Row],[GST Rate]])</f>
        <v>10133.376</v>
      </c>
      <c r="P959" s="32">
        <f>IF(MAIN_TABLE[[#This Row],[Supplier State]]&lt;&gt;MAIN_TABLE[[#This Row],[Destination State Name]],0,(MAIN_TABLE[[#This Row],[Taxable Value]]*MAIN_TABLE[[#This Row],[GST Rate]])/2)</f>
        <v>0</v>
      </c>
      <c r="Q959" s="32">
        <f>IF(MAIN_TABLE[[#This Row],[Supplier State]]&lt;&gt;MAIN_TABLE[[#This Row],[Destination State Name]],0,(MAIN_TABLE[[#This Row],[Taxable Value]]*MAIN_TABLE[[#This Row],[GST Rate]])/2)</f>
        <v>0</v>
      </c>
      <c r="R959" s="33">
        <f>SUM(MAIN_TABLE[[#This Row],[IGST]:[SGST]])</f>
        <v>10133.376</v>
      </c>
      <c r="S95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59" s="32" t="str">
        <f>IFERROR(VLOOKUP(MAIN_TABLE[[#This Row],[GST Number]],Backend!L:M,2,),"")</f>
        <v>M/S ANKUR ELECTRICALS</v>
      </c>
    </row>
    <row r="960" spans="1:20" x14ac:dyDescent="0.3">
      <c r="A960" s="18" t="s">
        <v>8</v>
      </c>
      <c r="B960" s="1" t="s">
        <v>159</v>
      </c>
      <c r="C960" s="2">
        <v>1004</v>
      </c>
      <c r="D960" s="3">
        <v>44177</v>
      </c>
      <c r="E960" s="4" t="s">
        <v>10</v>
      </c>
      <c r="F960" s="1">
        <v>1033</v>
      </c>
      <c r="G960" s="5">
        <v>51.650000000000006</v>
      </c>
      <c r="H960" s="29">
        <f>VLOOKUP(MAIN_TABLE[[#This Row],[Product Code]],Prod_Master[[#All],[Product Code]:[PRICE]],4,)</f>
        <v>0.28000000000000003</v>
      </c>
      <c r="I960" s="30">
        <f>VLOOKUP(MAIN_TABLE[[#This Row],[Product Code]],Prod_Master[[#All],[Product Code]:[PRICE]],5,)</f>
        <v>80</v>
      </c>
      <c r="J960" s="30">
        <f t="shared" si="16"/>
        <v>82640</v>
      </c>
      <c r="K960" s="30">
        <f>MAIN_TABLE[[#This Row],[Sales (Before Tax)]]-MAIN_TABLE[[#This Row],[Discount]]</f>
        <v>82588.350000000006</v>
      </c>
      <c r="L960" s="31">
        <f>VLOOKUP(MAIN_TABLE[[#This Row],[Product Code]],Prod_Master[[#All],[Product Code]:[PRICE]],3,)</f>
        <v>8462</v>
      </c>
      <c r="M960" s="32" t="str">
        <f>VLOOKUP(MAIN_TABLE[[#This Row],[Product Code]],Prod_Master[[#All],[Product Code]:[PRICE]],2,)</f>
        <v>Beverage</v>
      </c>
      <c r="N960" s="32" t="str">
        <f>IF(ISBLANK(MAIN_TABLE[[#This Row],[GST Number]]),"No GST Number Available",VLOOKUP(LEFT(MAIN_TABLE[[#This Row],[GST Number]],2)*1,Table1[],2,))</f>
        <v>ANDHRA PRADESH(BEFORE DIVISION)</v>
      </c>
      <c r="O960" s="32">
        <f>IF(MAIN_TABLE[[#This Row],[Supplier State]]=MAIN_TABLE[[#This Row],[Destination State Name]],0,MAIN_TABLE[[#This Row],[Taxable Value]]*MAIN_TABLE[[#This Row],[GST Rate]])</f>
        <v>23124.738000000005</v>
      </c>
      <c r="P960" s="32">
        <f>IF(MAIN_TABLE[[#This Row],[Supplier State]]&lt;&gt;MAIN_TABLE[[#This Row],[Destination State Name]],0,(MAIN_TABLE[[#This Row],[Taxable Value]]*MAIN_TABLE[[#This Row],[GST Rate]])/2)</f>
        <v>0</v>
      </c>
      <c r="Q960" s="32">
        <f>IF(MAIN_TABLE[[#This Row],[Supplier State]]&lt;&gt;MAIN_TABLE[[#This Row],[Destination State Name]],0,(MAIN_TABLE[[#This Row],[Taxable Value]]*MAIN_TABLE[[#This Row],[GST Rate]])/2)</f>
        <v>0</v>
      </c>
      <c r="R960" s="33">
        <f>SUM(MAIN_TABLE[[#This Row],[IGST]:[SGST]])</f>
        <v>23124.738000000005</v>
      </c>
      <c r="S96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60" s="32" t="str">
        <f>IFERROR(VLOOKUP(MAIN_TABLE[[#This Row],[GST Number]],Backend!L:M,2,),"")</f>
        <v>M/S PAL FURNITURE GHAR</v>
      </c>
    </row>
    <row r="961" spans="1:20" x14ac:dyDescent="0.3">
      <c r="A961" s="18" t="s">
        <v>8</v>
      </c>
      <c r="B961" s="1" t="s">
        <v>160</v>
      </c>
      <c r="C961" s="2">
        <v>1008</v>
      </c>
      <c r="D961" s="3">
        <v>44177</v>
      </c>
      <c r="E961" s="4" t="s">
        <v>10</v>
      </c>
      <c r="F961" s="1">
        <v>1250</v>
      </c>
      <c r="G961" s="5">
        <v>62.5</v>
      </c>
      <c r="H961" s="29">
        <f>VLOOKUP(MAIN_TABLE[[#This Row],[Product Code]],Prod_Master[[#All],[Product Code]:[PRICE]],4,)</f>
        <v>0.12</v>
      </c>
      <c r="I961" s="30">
        <f>VLOOKUP(MAIN_TABLE[[#This Row],[Product Code]],Prod_Master[[#All],[Product Code]:[PRICE]],5,)</f>
        <v>90</v>
      </c>
      <c r="J961" s="30">
        <f t="shared" si="16"/>
        <v>112500</v>
      </c>
      <c r="K961" s="30">
        <f>MAIN_TABLE[[#This Row],[Sales (Before Tax)]]-MAIN_TABLE[[#This Row],[Discount]]</f>
        <v>112437.5</v>
      </c>
      <c r="L961" s="31">
        <f>VLOOKUP(MAIN_TABLE[[#This Row],[Product Code]],Prod_Master[[#All],[Product Code]:[PRICE]],3,)</f>
        <v>4975</v>
      </c>
      <c r="M961" s="32" t="str">
        <f>VLOOKUP(MAIN_TABLE[[#This Row],[Product Code]],Prod_Master[[#All],[Product Code]:[PRICE]],2,)</f>
        <v>Soap</v>
      </c>
      <c r="N961" s="32" t="str">
        <f>IF(ISBLANK(MAIN_TABLE[[#This Row],[GST Number]]),"No GST Number Available",VLOOKUP(LEFT(MAIN_TABLE[[#This Row],[GST Number]],2)*1,Table1[],2,))</f>
        <v>SIKKIM</v>
      </c>
      <c r="O961" s="32">
        <f>IF(MAIN_TABLE[[#This Row],[Supplier State]]=MAIN_TABLE[[#This Row],[Destination State Name]],0,MAIN_TABLE[[#This Row],[Taxable Value]]*MAIN_TABLE[[#This Row],[GST Rate]])</f>
        <v>13492.5</v>
      </c>
      <c r="P961" s="32">
        <f>IF(MAIN_TABLE[[#This Row],[Supplier State]]&lt;&gt;MAIN_TABLE[[#This Row],[Destination State Name]],0,(MAIN_TABLE[[#This Row],[Taxable Value]]*MAIN_TABLE[[#This Row],[GST Rate]])/2)</f>
        <v>0</v>
      </c>
      <c r="Q961" s="32">
        <f>IF(MAIN_TABLE[[#This Row],[Supplier State]]&lt;&gt;MAIN_TABLE[[#This Row],[Destination State Name]],0,(MAIN_TABLE[[#This Row],[Taxable Value]]*MAIN_TABLE[[#This Row],[GST Rate]])/2)</f>
        <v>0</v>
      </c>
      <c r="R961" s="33">
        <f>SUM(MAIN_TABLE[[#This Row],[IGST]:[SGST]])</f>
        <v>13492.5</v>
      </c>
      <c r="S96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61" s="32" t="str">
        <f>IFERROR(VLOOKUP(MAIN_TABLE[[#This Row],[GST Number]],Backend!L:M,2,),"")</f>
        <v>DUROFLEX PRIVATE LIMITED</v>
      </c>
    </row>
    <row r="962" spans="1:20" x14ac:dyDescent="0.3">
      <c r="A962" s="18" t="s">
        <v>8</v>
      </c>
      <c r="B962" s="1" t="s">
        <v>161</v>
      </c>
      <c r="C962" s="2">
        <v>1310</v>
      </c>
      <c r="D962" s="3">
        <v>44114</v>
      </c>
      <c r="E962" s="4" t="s">
        <v>10</v>
      </c>
      <c r="F962" s="1">
        <v>1389</v>
      </c>
      <c r="G962" s="5">
        <v>69.45</v>
      </c>
      <c r="H962" s="29">
        <f>VLOOKUP(MAIN_TABLE[[#This Row],[Product Code]],Prod_Master[[#All],[Product Code]:[PRICE]],4,)</f>
        <v>0.12</v>
      </c>
      <c r="I962" s="30">
        <f>VLOOKUP(MAIN_TABLE[[#This Row],[Product Code]],Prod_Master[[#All],[Product Code]:[PRICE]],5,)</f>
        <v>140</v>
      </c>
      <c r="J962" s="30">
        <f t="shared" si="16"/>
        <v>194460</v>
      </c>
      <c r="K962" s="30">
        <f>MAIN_TABLE[[#This Row],[Sales (Before Tax)]]-MAIN_TABLE[[#This Row],[Discount]]</f>
        <v>194390.55</v>
      </c>
      <c r="L962" s="31">
        <f>VLOOKUP(MAIN_TABLE[[#This Row],[Product Code]],Prod_Master[[#All],[Product Code]:[PRICE]],3,)</f>
        <v>5632</v>
      </c>
      <c r="M962" s="32" t="str">
        <f>VLOOKUP(MAIN_TABLE[[#This Row],[Product Code]],Prod_Master[[#All],[Product Code]:[PRICE]],2,)</f>
        <v>Shampoo</v>
      </c>
      <c r="N962" s="32" t="str">
        <f>IF(ISBLANK(MAIN_TABLE[[#This Row],[GST Number]]),"No GST Number Available",VLOOKUP(LEFT(MAIN_TABLE[[#This Row],[GST Number]],2)*1,Table1[],2,))</f>
        <v>ODISHA</v>
      </c>
      <c r="O962" s="32">
        <f>IF(MAIN_TABLE[[#This Row],[Supplier State]]=MAIN_TABLE[[#This Row],[Destination State Name]],0,MAIN_TABLE[[#This Row],[Taxable Value]]*MAIN_TABLE[[#This Row],[GST Rate]])</f>
        <v>23326.865999999998</v>
      </c>
      <c r="P962" s="32">
        <f>IF(MAIN_TABLE[[#This Row],[Supplier State]]&lt;&gt;MAIN_TABLE[[#This Row],[Destination State Name]],0,(MAIN_TABLE[[#This Row],[Taxable Value]]*MAIN_TABLE[[#This Row],[GST Rate]])/2)</f>
        <v>0</v>
      </c>
      <c r="Q962" s="32">
        <f>IF(MAIN_TABLE[[#This Row],[Supplier State]]&lt;&gt;MAIN_TABLE[[#This Row],[Destination State Name]],0,(MAIN_TABLE[[#This Row],[Taxable Value]]*MAIN_TABLE[[#This Row],[GST Rate]])/2)</f>
        <v>0</v>
      </c>
      <c r="R962" s="33">
        <f>SUM(MAIN_TABLE[[#This Row],[IGST]:[SGST]])</f>
        <v>23326.865999999998</v>
      </c>
      <c r="S96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62" s="32" t="str">
        <f>IFERROR(VLOOKUP(MAIN_TABLE[[#This Row],[GST Number]],Backend!L:M,2,),"")</f>
        <v>GURU KRIPA ELECTRONICS</v>
      </c>
    </row>
    <row r="963" spans="1:20" x14ac:dyDescent="0.3">
      <c r="A963" s="18" t="s">
        <v>8</v>
      </c>
      <c r="B963" s="1" t="s">
        <v>162</v>
      </c>
      <c r="C963" s="2">
        <v>1001</v>
      </c>
      <c r="D963" s="3">
        <v>44146</v>
      </c>
      <c r="E963" s="4" t="s">
        <v>10</v>
      </c>
      <c r="F963" s="1">
        <v>1265</v>
      </c>
      <c r="G963" s="5">
        <v>63.25</v>
      </c>
      <c r="H963" s="29">
        <f>VLOOKUP(MAIN_TABLE[[#This Row],[Product Code]],Prod_Master[[#All],[Product Code]:[PRICE]],4,)</f>
        <v>0.12</v>
      </c>
      <c r="I963" s="30">
        <f>VLOOKUP(MAIN_TABLE[[#This Row],[Product Code]],Prod_Master[[#All],[Product Code]:[PRICE]],5,)</f>
        <v>45</v>
      </c>
      <c r="J963" s="30">
        <f t="shared" si="16"/>
        <v>56925</v>
      </c>
      <c r="K963" s="30">
        <f>MAIN_TABLE[[#This Row],[Sales (Before Tax)]]-MAIN_TABLE[[#This Row],[Discount]]</f>
        <v>56861.75</v>
      </c>
      <c r="L963" s="31">
        <f>VLOOKUP(MAIN_TABLE[[#This Row],[Product Code]],Prod_Master[[#All],[Product Code]:[PRICE]],3,)</f>
        <v>5542</v>
      </c>
      <c r="M963" s="32" t="str">
        <f>VLOOKUP(MAIN_TABLE[[#This Row],[Product Code]],Prod_Master[[#All],[Product Code]:[PRICE]],2,)</f>
        <v>Oil</v>
      </c>
      <c r="N963" s="32" t="str">
        <f>IF(ISBLANK(MAIN_TABLE[[#This Row],[GST Number]]),"No GST Number Available",VLOOKUP(LEFT(MAIN_TABLE[[#This Row],[GST Number]],2)*1,Table1[],2,))</f>
        <v>MANIPUR</v>
      </c>
      <c r="O963" s="32">
        <f>IF(MAIN_TABLE[[#This Row],[Supplier State]]=MAIN_TABLE[[#This Row],[Destination State Name]],0,MAIN_TABLE[[#This Row],[Taxable Value]]*MAIN_TABLE[[#This Row],[GST Rate]])</f>
        <v>6823.41</v>
      </c>
      <c r="P963" s="32">
        <f>IF(MAIN_TABLE[[#This Row],[Supplier State]]&lt;&gt;MAIN_TABLE[[#This Row],[Destination State Name]],0,(MAIN_TABLE[[#This Row],[Taxable Value]]*MAIN_TABLE[[#This Row],[GST Rate]])/2)</f>
        <v>0</v>
      </c>
      <c r="Q963" s="32">
        <f>IF(MAIN_TABLE[[#This Row],[Supplier State]]&lt;&gt;MAIN_TABLE[[#This Row],[Destination State Name]],0,(MAIN_TABLE[[#This Row],[Taxable Value]]*MAIN_TABLE[[#This Row],[GST Rate]])/2)</f>
        <v>0</v>
      </c>
      <c r="R963" s="33">
        <f>SUM(MAIN_TABLE[[#This Row],[IGST]:[SGST]])</f>
        <v>6823.41</v>
      </c>
      <c r="S96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63" s="32" t="str">
        <f>IFERROR(VLOOKUP(MAIN_TABLE[[#This Row],[GST Number]],Backend!L:M,2,),"")</f>
        <v>S &amp; S INTRUMENTATION</v>
      </c>
    </row>
    <row r="964" spans="1:20" x14ac:dyDescent="0.3">
      <c r="A964" s="18" t="s">
        <v>8</v>
      </c>
      <c r="B964" s="1" t="s">
        <v>163</v>
      </c>
      <c r="C964" s="2">
        <v>1310</v>
      </c>
      <c r="D964" s="3">
        <v>44146</v>
      </c>
      <c r="E964" s="4" t="s">
        <v>10</v>
      </c>
      <c r="F964" s="1">
        <v>2297</v>
      </c>
      <c r="G964" s="5">
        <v>114.85000000000001</v>
      </c>
      <c r="H964" s="29">
        <f>VLOOKUP(MAIN_TABLE[[#This Row],[Product Code]],Prod_Master[[#All],[Product Code]:[PRICE]],4,)</f>
        <v>0.12</v>
      </c>
      <c r="I964" s="30">
        <f>VLOOKUP(MAIN_TABLE[[#This Row],[Product Code]],Prod_Master[[#All],[Product Code]:[PRICE]],5,)</f>
        <v>140</v>
      </c>
      <c r="J964" s="30">
        <f t="shared" si="16"/>
        <v>321580</v>
      </c>
      <c r="K964" s="30">
        <f>MAIN_TABLE[[#This Row],[Sales (Before Tax)]]-MAIN_TABLE[[#This Row],[Discount]]</f>
        <v>321465.15000000002</v>
      </c>
      <c r="L964" s="31">
        <f>VLOOKUP(MAIN_TABLE[[#This Row],[Product Code]],Prod_Master[[#All],[Product Code]:[PRICE]],3,)</f>
        <v>5632</v>
      </c>
      <c r="M964" s="32" t="str">
        <f>VLOOKUP(MAIN_TABLE[[#This Row],[Product Code]],Prod_Master[[#All],[Product Code]:[PRICE]],2,)</f>
        <v>Shampoo</v>
      </c>
      <c r="N964" s="32" t="str">
        <f>IF(ISBLANK(MAIN_TABLE[[#This Row],[GST Number]]),"No GST Number Available",VLOOKUP(LEFT(MAIN_TABLE[[#This Row],[GST Number]],2)*1,Table1[],2,))</f>
        <v>MEGHLAYA</v>
      </c>
      <c r="O964" s="32">
        <f>IF(MAIN_TABLE[[#This Row],[Supplier State]]=MAIN_TABLE[[#This Row],[Destination State Name]],0,MAIN_TABLE[[#This Row],[Taxable Value]]*MAIN_TABLE[[#This Row],[GST Rate]])</f>
        <v>38575.817999999999</v>
      </c>
      <c r="P964" s="32">
        <f>IF(MAIN_TABLE[[#This Row],[Supplier State]]&lt;&gt;MAIN_TABLE[[#This Row],[Destination State Name]],0,(MAIN_TABLE[[#This Row],[Taxable Value]]*MAIN_TABLE[[#This Row],[GST Rate]])/2)</f>
        <v>0</v>
      </c>
      <c r="Q964" s="32">
        <f>IF(MAIN_TABLE[[#This Row],[Supplier State]]&lt;&gt;MAIN_TABLE[[#This Row],[Destination State Name]],0,(MAIN_TABLE[[#This Row],[Taxable Value]]*MAIN_TABLE[[#This Row],[GST Rate]])/2)</f>
        <v>0</v>
      </c>
      <c r="R964" s="33">
        <f>SUM(MAIN_TABLE[[#This Row],[IGST]:[SGST]])</f>
        <v>38575.817999999999</v>
      </c>
      <c r="S96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64" s="32" t="str">
        <f>IFERROR(VLOOKUP(MAIN_TABLE[[#This Row],[GST Number]],Backend!L:M,2,),"")</f>
        <v>Flora Appliances Pvt. Ltd.</v>
      </c>
    </row>
    <row r="965" spans="1:20" x14ac:dyDescent="0.3">
      <c r="A965" s="18" t="s">
        <v>8</v>
      </c>
      <c r="B965" s="1" t="s">
        <v>164</v>
      </c>
      <c r="C965" s="2">
        <v>1310</v>
      </c>
      <c r="D965" s="3">
        <v>44177</v>
      </c>
      <c r="E965" s="4" t="s">
        <v>10</v>
      </c>
      <c r="F965" s="1">
        <v>2663</v>
      </c>
      <c r="G965" s="5">
        <v>133.15</v>
      </c>
      <c r="H965" s="29">
        <f>VLOOKUP(MAIN_TABLE[[#This Row],[Product Code]],Prod_Master[[#All],[Product Code]:[PRICE]],4,)</f>
        <v>0.12</v>
      </c>
      <c r="I965" s="30">
        <f>VLOOKUP(MAIN_TABLE[[#This Row],[Product Code]],Prod_Master[[#All],[Product Code]:[PRICE]],5,)</f>
        <v>140</v>
      </c>
      <c r="J965" s="30">
        <f t="shared" si="16"/>
        <v>372820</v>
      </c>
      <c r="K965" s="30">
        <f>MAIN_TABLE[[#This Row],[Sales (Before Tax)]]-MAIN_TABLE[[#This Row],[Discount]]</f>
        <v>372686.85</v>
      </c>
      <c r="L965" s="31">
        <f>VLOOKUP(MAIN_TABLE[[#This Row],[Product Code]],Prod_Master[[#All],[Product Code]:[PRICE]],3,)</f>
        <v>5632</v>
      </c>
      <c r="M965" s="32" t="str">
        <f>VLOOKUP(MAIN_TABLE[[#This Row],[Product Code]],Prod_Master[[#All],[Product Code]:[PRICE]],2,)</f>
        <v>Shampoo</v>
      </c>
      <c r="N965" s="32" t="str">
        <f>IF(ISBLANK(MAIN_TABLE[[#This Row],[GST Number]]),"No GST Number Available",VLOOKUP(LEFT(MAIN_TABLE[[#This Row],[GST Number]],2)*1,Table1[],2,))</f>
        <v>MANIPUR</v>
      </c>
      <c r="O965" s="32">
        <f>IF(MAIN_TABLE[[#This Row],[Supplier State]]=MAIN_TABLE[[#This Row],[Destination State Name]],0,MAIN_TABLE[[#This Row],[Taxable Value]]*MAIN_TABLE[[#This Row],[GST Rate]])</f>
        <v>44722.421999999999</v>
      </c>
      <c r="P965" s="32">
        <f>IF(MAIN_TABLE[[#This Row],[Supplier State]]&lt;&gt;MAIN_TABLE[[#This Row],[Destination State Name]],0,(MAIN_TABLE[[#This Row],[Taxable Value]]*MAIN_TABLE[[#This Row],[GST Rate]])/2)</f>
        <v>0</v>
      </c>
      <c r="Q965" s="32">
        <f>IF(MAIN_TABLE[[#This Row],[Supplier State]]&lt;&gt;MAIN_TABLE[[#This Row],[Destination State Name]],0,(MAIN_TABLE[[#This Row],[Taxable Value]]*MAIN_TABLE[[#This Row],[GST Rate]])/2)</f>
        <v>0</v>
      </c>
      <c r="R965" s="33">
        <f>SUM(MAIN_TABLE[[#This Row],[IGST]:[SGST]])</f>
        <v>44722.421999999999</v>
      </c>
      <c r="S96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65" s="32" t="str">
        <f>IFERROR(VLOOKUP(MAIN_TABLE[[#This Row],[GST Number]],Backend!L:M,2,),"")</f>
        <v>BRIJESH CATERER</v>
      </c>
    </row>
    <row r="966" spans="1:20" x14ac:dyDescent="0.3">
      <c r="A966" s="18" t="s">
        <v>8</v>
      </c>
      <c r="B966" s="1" t="s">
        <v>165</v>
      </c>
      <c r="C966" s="2">
        <v>1008</v>
      </c>
      <c r="D966" s="3">
        <v>44177</v>
      </c>
      <c r="E966" s="4" t="s">
        <v>10</v>
      </c>
      <c r="F966" s="1">
        <v>570</v>
      </c>
      <c r="G966" s="5">
        <v>28.5</v>
      </c>
      <c r="H966" s="29">
        <f>VLOOKUP(MAIN_TABLE[[#This Row],[Product Code]],Prod_Master[[#All],[Product Code]:[PRICE]],4,)</f>
        <v>0.12</v>
      </c>
      <c r="I966" s="30">
        <f>VLOOKUP(MAIN_TABLE[[#This Row],[Product Code]],Prod_Master[[#All],[Product Code]:[PRICE]],5,)</f>
        <v>90</v>
      </c>
      <c r="J966" s="30">
        <f t="shared" si="16"/>
        <v>51300</v>
      </c>
      <c r="K966" s="30">
        <f>MAIN_TABLE[[#This Row],[Sales (Before Tax)]]-MAIN_TABLE[[#This Row],[Discount]]</f>
        <v>51271.5</v>
      </c>
      <c r="L966" s="31">
        <f>VLOOKUP(MAIN_TABLE[[#This Row],[Product Code]],Prod_Master[[#All],[Product Code]:[PRICE]],3,)</f>
        <v>4975</v>
      </c>
      <c r="M966" s="32" t="str">
        <f>VLOOKUP(MAIN_TABLE[[#This Row],[Product Code]],Prod_Master[[#All],[Product Code]:[PRICE]],2,)</f>
        <v>Soap</v>
      </c>
      <c r="N966" s="32" t="str">
        <f>IF(ISBLANK(MAIN_TABLE[[#This Row],[GST Number]]),"No GST Number Available",VLOOKUP(LEFT(MAIN_TABLE[[#This Row],[GST Number]],2)*1,Table1[],2,))</f>
        <v>MANIPUR</v>
      </c>
      <c r="O966" s="32">
        <f>IF(MAIN_TABLE[[#This Row],[Supplier State]]=MAIN_TABLE[[#This Row],[Destination State Name]],0,MAIN_TABLE[[#This Row],[Taxable Value]]*MAIN_TABLE[[#This Row],[GST Rate]])</f>
        <v>6152.58</v>
      </c>
      <c r="P966" s="32">
        <f>IF(MAIN_TABLE[[#This Row],[Supplier State]]&lt;&gt;MAIN_TABLE[[#This Row],[Destination State Name]],0,(MAIN_TABLE[[#This Row],[Taxable Value]]*MAIN_TABLE[[#This Row],[GST Rate]])/2)</f>
        <v>0</v>
      </c>
      <c r="Q966" s="32">
        <f>IF(MAIN_TABLE[[#This Row],[Supplier State]]&lt;&gt;MAIN_TABLE[[#This Row],[Destination State Name]],0,(MAIN_TABLE[[#This Row],[Taxable Value]]*MAIN_TABLE[[#This Row],[GST Rate]])/2)</f>
        <v>0</v>
      </c>
      <c r="R966" s="33">
        <f>SUM(MAIN_TABLE[[#This Row],[IGST]:[SGST]])</f>
        <v>6152.58</v>
      </c>
      <c r="S96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66" s="32" t="str">
        <f>IFERROR(VLOOKUP(MAIN_TABLE[[#This Row],[GST Number]],Backend!L:M,2,),"")</f>
        <v>MOHIT SALES AGENCIES</v>
      </c>
    </row>
    <row r="967" spans="1:20" x14ac:dyDescent="0.3">
      <c r="A967" s="18" t="s">
        <v>8</v>
      </c>
      <c r="B967" s="1" t="s">
        <v>251</v>
      </c>
      <c r="C967" s="2">
        <v>1008</v>
      </c>
      <c r="D967" s="3">
        <v>44177</v>
      </c>
      <c r="E967" s="4" t="s">
        <v>10</v>
      </c>
      <c r="F967" s="1">
        <v>2487</v>
      </c>
      <c r="G967" s="5">
        <v>124.35000000000001</v>
      </c>
      <c r="H967" s="29">
        <f>VLOOKUP(MAIN_TABLE[[#This Row],[Product Code]],Prod_Master[[#All],[Product Code]:[PRICE]],4,)</f>
        <v>0.12</v>
      </c>
      <c r="I967" s="30">
        <f>VLOOKUP(MAIN_TABLE[[#This Row],[Product Code]],Prod_Master[[#All],[Product Code]:[PRICE]],5,)</f>
        <v>90</v>
      </c>
      <c r="J967" s="30">
        <f t="shared" si="16"/>
        <v>223830</v>
      </c>
      <c r="K967" s="30">
        <f>MAIN_TABLE[[#This Row],[Sales (Before Tax)]]-MAIN_TABLE[[#This Row],[Discount]]</f>
        <v>223705.65</v>
      </c>
      <c r="L967" s="31">
        <f>VLOOKUP(MAIN_TABLE[[#This Row],[Product Code]],Prod_Master[[#All],[Product Code]:[PRICE]],3,)</f>
        <v>4975</v>
      </c>
      <c r="M967" s="32" t="str">
        <f>VLOOKUP(MAIN_TABLE[[#This Row],[Product Code]],Prod_Master[[#All],[Product Code]:[PRICE]],2,)</f>
        <v>Soap</v>
      </c>
      <c r="N967" s="32" t="str">
        <f>IF(ISBLANK(MAIN_TABLE[[#This Row],[GST Number]]),"No GST Number Available",VLOOKUP(LEFT(MAIN_TABLE[[#This Row],[GST Number]],2)*1,Table1[],2,))</f>
        <v>DADRA AND NAGAR HAVELI AND DAMAN AND DIU (NEWLY MERGED UT)</v>
      </c>
      <c r="O967" s="32">
        <f>IF(MAIN_TABLE[[#This Row],[Supplier State]]=MAIN_TABLE[[#This Row],[Destination State Name]],0,MAIN_TABLE[[#This Row],[Taxable Value]]*MAIN_TABLE[[#This Row],[GST Rate]])</f>
        <v>26844.678</v>
      </c>
      <c r="P967" s="32">
        <f>IF(MAIN_TABLE[[#This Row],[Supplier State]]&lt;&gt;MAIN_TABLE[[#This Row],[Destination State Name]],0,(MAIN_TABLE[[#This Row],[Taxable Value]]*MAIN_TABLE[[#This Row],[GST Rate]])/2)</f>
        <v>0</v>
      </c>
      <c r="Q967" s="32">
        <f>IF(MAIN_TABLE[[#This Row],[Supplier State]]&lt;&gt;MAIN_TABLE[[#This Row],[Destination State Name]],0,(MAIN_TABLE[[#This Row],[Taxable Value]]*MAIN_TABLE[[#This Row],[GST Rate]])/2)</f>
        <v>0</v>
      </c>
      <c r="R967" s="33">
        <f>SUM(MAIN_TABLE[[#This Row],[IGST]:[SGST]])</f>
        <v>26844.678</v>
      </c>
      <c r="S96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67" s="32" t="str">
        <f>IFERROR(VLOOKUP(MAIN_TABLE[[#This Row],[GST Number]],Backend!L:M,2,),"")</f>
        <v>RAGHUPATI SYNERGY PRIVATE LIMITED</v>
      </c>
    </row>
    <row r="968" spans="1:20" x14ac:dyDescent="0.3">
      <c r="A968" s="18" t="s">
        <v>8</v>
      </c>
      <c r="B968" s="1" t="s">
        <v>166</v>
      </c>
      <c r="C968" s="2">
        <v>1008</v>
      </c>
      <c r="D968" s="3">
        <v>43863</v>
      </c>
      <c r="E968" s="4" t="s">
        <v>10</v>
      </c>
      <c r="F968" s="1">
        <v>1350</v>
      </c>
      <c r="G968" s="5">
        <v>67.5</v>
      </c>
      <c r="H968" s="29">
        <f>VLOOKUP(MAIN_TABLE[[#This Row],[Product Code]],Prod_Master[[#All],[Product Code]:[PRICE]],4,)</f>
        <v>0.12</v>
      </c>
      <c r="I968" s="30">
        <f>VLOOKUP(MAIN_TABLE[[#This Row],[Product Code]],Prod_Master[[#All],[Product Code]:[PRICE]],5,)</f>
        <v>90</v>
      </c>
      <c r="J968" s="30">
        <f t="shared" si="16"/>
        <v>121500</v>
      </c>
      <c r="K968" s="30">
        <f>MAIN_TABLE[[#This Row],[Sales (Before Tax)]]-MAIN_TABLE[[#This Row],[Discount]]</f>
        <v>121432.5</v>
      </c>
      <c r="L968" s="31">
        <f>VLOOKUP(MAIN_TABLE[[#This Row],[Product Code]],Prod_Master[[#All],[Product Code]:[PRICE]],3,)</f>
        <v>4975</v>
      </c>
      <c r="M968" s="32" t="str">
        <f>VLOOKUP(MAIN_TABLE[[#This Row],[Product Code]],Prod_Master[[#All],[Product Code]:[PRICE]],2,)</f>
        <v>Soap</v>
      </c>
      <c r="N968" s="32" t="str">
        <f>IF(ISBLANK(MAIN_TABLE[[#This Row],[GST Number]]),"No GST Number Available",VLOOKUP(LEFT(MAIN_TABLE[[#This Row],[GST Number]],2)*1,Table1[],2,))</f>
        <v>DADRA AND NAGAR HAVELI AND DAMAN AND DIU (NEWLY MERGED UT)</v>
      </c>
      <c r="O968" s="32">
        <f>IF(MAIN_TABLE[[#This Row],[Supplier State]]=MAIN_TABLE[[#This Row],[Destination State Name]],0,MAIN_TABLE[[#This Row],[Taxable Value]]*MAIN_TABLE[[#This Row],[GST Rate]])</f>
        <v>14571.9</v>
      </c>
      <c r="P968" s="32">
        <f>IF(MAIN_TABLE[[#This Row],[Supplier State]]&lt;&gt;MAIN_TABLE[[#This Row],[Destination State Name]],0,(MAIN_TABLE[[#This Row],[Taxable Value]]*MAIN_TABLE[[#This Row],[GST Rate]])/2)</f>
        <v>0</v>
      </c>
      <c r="Q968" s="32">
        <f>IF(MAIN_TABLE[[#This Row],[Supplier State]]&lt;&gt;MAIN_TABLE[[#This Row],[Destination State Name]],0,(MAIN_TABLE[[#This Row],[Taxable Value]]*MAIN_TABLE[[#This Row],[GST Rate]])/2)</f>
        <v>0</v>
      </c>
      <c r="R968" s="33">
        <f>SUM(MAIN_TABLE[[#This Row],[IGST]:[SGST]])</f>
        <v>14571.9</v>
      </c>
      <c r="S96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68" s="32" t="str">
        <f>IFERROR(VLOOKUP(MAIN_TABLE[[#This Row],[GST Number]],Backend!L:M,2,),"")</f>
        <v>INITIATIVE DATA SYSTEMS PVT LTD</v>
      </c>
    </row>
    <row r="969" spans="1:20" x14ac:dyDescent="0.3">
      <c r="A969" s="18" t="s">
        <v>8</v>
      </c>
      <c r="B969" s="1" t="s">
        <v>167</v>
      </c>
      <c r="C969" s="2">
        <v>1001</v>
      </c>
      <c r="D969" s="3">
        <v>44051</v>
      </c>
      <c r="E969" s="4" t="s">
        <v>10</v>
      </c>
      <c r="F969" s="1">
        <v>552</v>
      </c>
      <c r="G969" s="5">
        <v>27.6</v>
      </c>
      <c r="H969" s="29">
        <f>VLOOKUP(MAIN_TABLE[[#This Row],[Product Code]],Prod_Master[[#All],[Product Code]:[PRICE]],4,)</f>
        <v>0.12</v>
      </c>
      <c r="I969" s="30">
        <f>VLOOKUP(MAIN_TABLE[[#This Row],[Product Code]],Prod_Master[[#All],[Product Code]:[PRICE]],5,)</f>
        <v>45</v>
      </c>
      <c r="J969" s="30">
        <f t="shared" si="16"/>
        <v>24840</v>
      </c>
      <c r="K969" s="30">
        <f>MAIN_TABLE[[#This Row],[Sales (Before Tax)]]-MAIN_TABLE[[#This Row],[Discount]]</f>
        <v>24812.400000000001</v>
      </c>
      <c r="L969" s="31">
        <f>VLOOKUP(MAIN_TABLE[[#This Row],[Product Code]],Prod_Master[[#All],[Product Code]:[PRICE]],3,)</f>
        <v>5542</v>
      </c>
      <c r="M969" s="32" t="str">
        <f>VLOOKUP(MAIN_TABLE[[#This Row],[Product Code]],Prod_Master[[#All],[Product Code]:[PRICE]],2,)</f>
        <v>Oil</v>
      </c>
      <c r="N969" s="32" t="str">
        <f>IF(ISBLANK(MAIN_TABLE[[#This Row],[GST Number]]),"No GST Number Available",VLOOKUP(LEFT(MAIN_TABLE[[#This Row],[GST Number]],2)*1,Table1[],2,))</f>
        <v>NAGALAND</v>
      </c>
      <c r="O969" s="32">
        <f>IF(MAIN_TABLE[[#This Row],[Supplier State]]=MAIN_TABLE[[#This Row],[Destination State Name]],0,MAIN_TABLE[[#This Row],[Taxable Value]]*MAIN_TABLE[[#This Row],[GST Rate]])</f>
        <v>2977.4880000000003</v>
      </c>
      <c r="P969" s="32">
        <f>IF(MAIN_TABLE[[#This Row],[Supplier State]]&lt;&gt;MAIN_TABLE[[#This Row],[Destination State Name]],0,(MAIN_TABLE[[#This Row],[Taxable Value]]*MAIN_TABLE[[#This Row],[GST Rate]])/2)</f>
        <v>0</v>
      </c>
      <c r="Q969" s="32">
        <f>IF(MAIN_TABLE[[#This Row],[Supplier State]]&lt;&gt;MAIN_TABLE[[#This Row],[Destination State Name]],0,(MAIN_TABLE[[#This Row],[Taxable Value]]*MAIN_TABLE[[#This Row],[GST Rate]])/2)</f>
        <v>0</v>
      </c>
      <c r="R969" s="33">
        <f>SUM(MAIN_TABLE[[#This Row],[IGST]:[SGST]])</f>
        <v>2977.4880000000003</v>
      </c>
      <c r="S96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69" s="32" t="str">
        <f>IFERROR(VLOOKUP(MAIN_TABLE[[#This Row],[GST Number]],Backend!L:M,2,),"")</f>
        <v>SIDHARATH AND GAUTAM ENGG.</v>
      </c>
    </row>
    <row r="970" spans="1:20" x14ac:dyDescent="0.3">
      <c r="A970" s="18" t="s">
        <v>8</v>
      </c>
      <c r="B970" s="1" t="s">
        <v>168</v>
      </c>
      <c r="C970" s="2">
        <v>1310</v>
      </c>
      <c r="D970" s="3">
        <v>44114</v>
      </c>
      <c r="E970" s="4" t="s">
        <v>10</v>
      </c>
      <c r="F970" s="1">
        <v>1228</v>
      </c>
      <c r="G970" s="5">
        <v>61.400000000000006</v>
      </c>
      <c r="H970" s="29">
        <f>VLOOKUP(MAIN_TABLE[[#This Row],[Product Code]],Prod_Master[[#All],[Product Code]:[PRICE]],4,)</f>
        <v>0.12</v>
      </c>
      <c r="I970" s="30">
        <f>VLOOKUP(MAIN_TABLE[[#This Row],[Product Code]],Prod_Master[[#All],[Product Code]:[PRICE]],5,)</f>
        <v>140</v>
      </c>
      <c r="J970" s="30">
        <f t="shared" si="16"/>
        <v>171920</v>
      </c>
      <c r="K970" s="30">
        <f>MAIN_TABLE[[#This Row],[Sales (Before Tax)]]-MAIN_TABLE[[#This Row],[Discount]]</f>
        <v>171858.6</v>
      </c>
      <c r="L970" s="31">
        <f>VLOOKUP(MAIN_TABLE[[#This Row],[Product Code]],Prod_Master[[#All],[Product Code]:[PRICE]],3,)</f>
        <v>5632</v>
      </c>
      <c r="M970" s="32" t="str">
        <f>VLOOKUP(MAIN_TABLE[[#This Row],[Product Code]],Prod_Master[[#All],[Product Code]:[PRICE]],2,)</f>
        <v>Shampoo</v>
      </c>
      <c r="N970" s="32" t="str">
        <f>IF(ISBLANK(MAIN_TABLE[[#This Row],[GST Number]]),"No GST Number Available",VLOOKUP(LEFT(MAIN_TABLE[[#This Row],[GST Number]],2)*1,Table1[],2,))</f>
        <v>DADRA AND NAGAR HAVELI AND DAMAN AND DIU (NEWLY MERGED UT)</v>
      </c>
      <c r="O970" s="32">
        <f>IF(MAIN_TABLE[[#This Row],[Supplier State]]=MAIN_TABLE[[#This Row],[Destination State Name]],0,MAIN_TABLE[[#This Row],[Taxable Value]]*MAIN_TABLE[[#This Row],[GST Rate]])</f>
        <v>20623.031999999999</v>
      </c>
      <c r="P970" s="32">
        <f>IF(MAIN_TABLE[[#This Row],[Supplier State]]&lt;&gt;MAIN_TABLE[[#This Row],[Destination State Name]],0,(MAIN_TABLE[[#This Row],[Taxable Value]]*MAIN_TABLE[[#This Row],[GST Rate]])/2)</f>
        <v>0</v>
      </c>
      <c r="Q970" s="32">
        <f>IF(MAIN_TABLE[[#This Row],[Supplier State]]&lt;&gt;MAIN_TABLE[[#This Row],[Destination State Name]],0,(MAIN_TABLE[[#This Row],[Taxable Value]]*MAIN_TABLE[[#This Row],[GST Rate]])/2)</f>
        <v>0</v>
      </c>
      <c r="R970" s="33">
        <f>SUM(MAIN_TABLE[[#This Row],[IGST]:[SGST]])</f>
        <v>20623.031999999999</v>
      </c>
      <c r="S97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70" s="32" t="str">
        <f>IFERROR(VLOOKUP(MAIN_TABLE[[#This Row],[GST Number]],Backend!L:M,2,),"")</f>
        <v>VIPRAB TECHNOLOGIES PRIVATE LIMITED</v>
      </c>
    </row>
    <row r="971" spans="1:20" x14ac:dyDescent="0.3">
      <c r="A971" s="18" t="s">
        <v>8</v>
      </c>
      <c r="B971" s="1" t="s">
        <v>169</v>
      </c>
      <c r="C971" s="2">
        <v>1310</v>
      </c>
      <c r="D971" s="3">
        <v>44177</v>
      </c>
      <c r="E971" s="4" t="s">
        <v>10</v>
      </c>
      <c r="F971" s="1">
        <v>1250</v>
      </c>
      <c r="G971" s="5">
        <v>62.5</v>
      </c>
      <c r="H971" s="29">
        <f>VLOOKUP(MAIN_TABLE[[#This Row],[Product Code]],Prod_Master[[#All],[Product Code]:[PRICE]],4,)</f>
        <v>0.12</v>
      </c>
      <c r="I971" s="30">
        <f>VLOOKUP(MAIN_TABLE[[#This Row],[Product Code]],Prod_Master[[#All],[Product Code]:[PRICE]],5,)</f>
        <v>140</v>
      </c>
      <c r="J971" s="30">
        <f t="shared" si="16"/>
        <v>175000</v>
      </c>
      <c r="K971" s="30">
        <f>MAIN_TABLE[[#This Row],[Sales (Before Tax)]]-MAIN_TABLE[[#This Row],[Discount]]</f>
        <v>174937.5</v>
      </c>
      <c r="L971" s="31">
        <f>VLOOKUP(MAIN_TABLE[[#This Row],[Product Code]],Prod_Master[[#All],[Product Code]:[PRICE]],3,)</f>
        <v>5632</v>
      </c>
      <c r="M971" s="32" t="str">
        <f>VLOOKUP(MAIN_TABLE[[#This Row],[Product Code]],Prod_Master[[#All],[Product Code]:[PRICE]],2,)</f>
        <v>Shampoo</v>
      </c>
      <c r="N971" s="32" t="str">
        <f>IF(ISBLANK(MAIN_TABLE[[#This Row],[GST Number]]),"No GST Number Available",VLOOKUP(LEFT(MAIN_TABLE[[#This Row],[GST Number]],2)*1,Table1[],2,))</f>
        <v>WEST BENGAL</v>
      </c>
      <c r="O971" s="32">
        <f>IF(MAIN_TABLE[[#This Row],[Supplier State]]=MAIN_TABLE[[#This Row],[Destination State Name]],0,MAIN_TABLE[[#This Row],[Taxable Value]]*MAIN_TABLE[[#This Row],[GST Rate]])</f>
        <v>20992.5</v>
      </c>
      <c r="P971" s="32">
        <f>IF(MAIN_TABLE[[#This Row],[Supplier State]]&lt;&gt;MAIN_TABLE[[#This Row],[Destination State Name]],0,(MAIN_TABLE[[#This Row],[Taxable Value]]*MAIN_TABLE[[#This Row],[GST Rate]])/2)</f>
        <v>0</v>
      </c>
      <c r="Q971" s="32">
        <f>IF(MAIN_TABLE[[#This Row],[Supplier State]]&lt;&gt;MAIN_TABLE[[#This Row],[Destination State Name]],0,(MAIN_TABLE[[#This Row],[Taxable Value]]*MAIN_TABLE[[#This Row],[GST Rate]])/2)</f>
        <v>0</v>
      </c>
      <c r="R971" s="33">
        <f>SUM(MAIN_TABLE[[#This Row],[IGST]:[SGST]])</f>
        <v>20992.5</v>
      </c>
      <c r="S97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71" s="32" t="str">
        <f>IFERROR(VLOOKUP(MAIN_TABLE[[#This Row],[GST Number]],Backend!L:M,2,),"")</f>
        <v>RAJESH ENTERPRISES</v>
      </c>
    </row>
    <row r="972" spans="1:20" x14ac:dyDescent="0.3">
      <c r="A972" s="18" t="s">
        <v>8</v>
      </c>
      <c r="B972" s="1" t="s">
        <v>170</v>
      </c>
      <c r="C972" s="2">
        <v>1001</v>
      </c>
      <c r="D972" s="3">
        <v>43925</v>
      </c>
      <c r="E972" s="4" t="s">
        <v>10</v>
      </c>
      <c r="F972" s="1">
        <v>3801</v>
      </c>
      <c r="G972" s="5">
        <v>190.05</v>
      </c>
      <c r="H972" s="29">
        <f>VLOOKUP(MAIN_TABLE[[#This Row],[Product Code]],Prod_Master[[#All],[Product Code]:[PRICE]],4,)</f>
        <v>0.12</v>
      </c>
      <c r="I972" s="30">
        <f>VLOOKUP(MAIN_TABLE[[#This Row],[Product Code]],Prod_Master[[#All],[Product Code]:[PRICE]],5,)</f>
        <v>45</v>
      </c>
      <c r="J972" s="30">
        <f t="shared" ref="J972:J1035" si="17">(F972*I972)</f>
        <v>171045</v>
      </c>
      <c r="K972" s="30">
        <f>MAIN_TABLE[[#This Row],[Sales (Before Tax)]]-MAIN_TABLE[[#This Row],[Discount]]</f>
        <v>170854.95</v>
      </c>
      <c r="L972" s="31">
        <f>VLOOKUP(MAIN_TABLE[[#This Row],[Product Code]],Prod_Master[[#All],[Product Code]:[PRICE]],3,)</f>
        <v>5542</v>
      </c>
      <c r="M972" s="32" t="str">
        <f>VLOOKUP(MAIN_TABLE[[#This Row],[Product Code]],Prod_Master[[#All],[Product Code]:[PRICE]],2,)</f>
        <v>Oil</v>
      </c>
      <c r="N972" s="32" t="str">
        <f>IF(ISBLANK(MAIN_TABLE[[#This Row],[GST Number]]),"No GST Number Available",VLOOKUP(LEFT(MAIN_TABLE[[#This Row],[GST Number]],2)*1,Table1[],2,))</f>
        <v>BIHAR</v>
      </c>
      <c r="O972" s="32">
        <f>IF(MAIN_TABLE[[#This Row],[Supplier State]]=MAIN_TABLE[[#This Row],[Destination State Name]],0,MAIN_TABLE[[#This Row],[Taxable Value]]*MAIN_TABLE[[#This Row],[GST Rate]])</f>
        <v>0</v>
      </c>
      <c r="P972" s="32">
        <f>IF(MAIN_TABLE[[#This Row],[Supplier State]]&lt;&gt;MAIN_TABLE[[#This Row],[Destination State Name]],0,(MAIN_TABLE[[#This Row],[Taxable Value]]*MAIN_TABLE[[#This Row],[GST Rate]])/2)</f>
        <v>10251.297</v>
      </c>
      <c r="Q972" s="32">
        <f>IF(MAIN_TABLE[[#This Row],[Supplier State]]&lt;&gt;MAIN_TABLE[[#This Row],[Destination State Name]],0,(MAIN_TABLE[[#This Row],[Taxable Value]]*MAIN_TABLE[[#This Row],[GST Rate]])/2)</f>
        <v>10251.297</v>
      </c>
      <c r="R972" s="33">
        <f>SUM(MAIN_TABLE[[#This Row],[IGST]:[SGST]])</f>
        <v>20502.594000000001</v>
      </c>
      <c r="S97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72" s="32" t="str">
        <f>IFERROR(VLOOKUP(MAIN_TABLE[[#This Row],[GST Number]],Backend!L:M,2,),"")</f>
        <v>LAYCOCK ENGINEER PVT LTD</v>
      </c>
    </row>
    <row r="973" spans="1:20" x14ac:dyDescent="0.3">
      <c r="A973" s="18" t="s">
        <v>8</v>
      </c>
      <c r="B973" s="1" t="s">
        <v>171</v>
      </c>
      <c r="C973" s="2">
        <v>1004</v>
      </c>
      <c r="D973" s="3">
        <v>43831</v>
      </c>
      <c r="E973" s="4" t="s">
        <v>10</v>
      </c>
      <c r="F973" s="1">
        <v>1117.5</v>
      </c>
      <c r="G973" s="5">
        <v>55.875</v>
      </c>
      <c r="H973" s="29">
        <f>VLOOKUP(MAIN_TABLE[[#This Row],[Product Code]],Prod_Master[[#All],[Product Code]:[PRICE]],4,)</f>
        <v>0.28000000000000003</v>
      </c>
      <c r="I973" s="30">
        <f>VLOOKUP(MAIN_TABLE[[#This Row],[Product Code]],Prod_Master[[#All],[Product Code]:[PRICE]],5,)</f>
        <v>80</v>
      </c>
      <c r="J973" s="30">
        <f t="shared" si="17"/>
        <v>89400</v>
      </c>
      <c r="K973" s="30">
        <f>MAIN_TABLE[[#This Row],[Sales (Before Tax)]]-MAIN_TABLE[[#This Row],[Discount]]</f>
        <v>89344.125</v>
      </c>
      <c r="L973" s="31">
        <f>VLOOKUP(MAIN_TABLE[[#This Row],[Product Code]],Prod_Master[[#All],[Product Code]:[PRICE]],3,)</f>
        <v>8462</v>
      </c>
      <c r="M973" s="32" t="str">
        <f>VLOOKUP(MAIN_TABLE[[#This Row],[Product Code]],Prod_Master[[#All],[Product Code]:[PRICE]],2,)</f>
        <v>Beverage</v>
      </c>
      <c r="N973" s="32" t="str">
        <f>IF(ISBLANK(MAIN_TABLE[[#This Row],[GST Number]]),"No GST Number Available",VLOOKUP(LEFT(MAIN_TABLE[[#This Row],[GST Number]],2)*1,Table1[],2,))</f>
        <v>MAHARASHTRA</v>
      </c>
      <c r="O973" s="32">
        <f>IF(MAIN_TABLE[[#This Row],[Supplier State]]=MAIN_TABLE[[#This Row],[Destination State Name]],0,MAIN_TABLE[[#This Row],[Taxable Value]]*MAIN_TABLE[[#This Row],[GST Rate]])</f>
        <v>25016.355000000003</v>
      </c>
      <c r="P973" s="32">
        <f>IF(MAIN_TABLE[[#This Row],[Supplier State]]&lt;&gt;MAIN_TABLE[[#This Row],[Destination State Name]],0,(MAIN_TABLE[[#This Row],[Taxable Value]]*MAIN_TABLE[[#This Row],[GST Rate]])/2)</f>
        <v>0</v>
      </c>
      <c r="Q973" s="32">
        <f>IF(MAIN_TABLE[[#This Row],[Supplier State]]&lt;&gt;MAIN_TABLE[[#This Row],[Destination State Name]],0,(MAIN_TABLE[[#This Row],[Taxable Value]]*MAIN_TABLE[[#This Row],[GST Rate]])/2)</f>
        <v>0</v>
      </c>
      <c r="R973" s="33">
        <f>SUM(MAIN_TABLE[[#This Row],[IGST]:[SGST]])</f>
        <v>25016.355000000003</v>
      </c>
      <c r="S97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73" s="32" t="str">
        <f>IFERROR(VLOOKUP(MAIN_TABLE[[#This Row],[GST Number]],Backend!L:M,2,),"")</f>
        <v>APPARIO RETAIL PRIVATE LIMITED</v>
      </c>
    </row>
    <row r="974" spans="1:20" x14ac:dyDescent="0.3">
      <c r="A974" s="18" t="s">
        <v>8</v>
      </c>
      <c r="B974" s="1" t="s">
        <v>172</v>
      </c>
      <c r="C974" s="2">
        <v>1004</v>
      </c>
      <c r="D974" s="3">
        <v>43988</v>
      </c>
      <c r="E974" s="4" t="s">
        <v>10</v>
      </c>
      <c r="F974" s="1">
        <v>2844</v>
      </c>
      <c r="G974" s="5">
        <v>142.20000000000002</v>
      </c>
      <c r="H974" s="29">
        <f>VLOOKUP(MAIN_TABLE[[#This Row],[Product Code]],Prod_Master[[#All],[Product Code]:[PRICE]],4,)</f>
        <v>0.28000000000000003</v>
      </c>
      <c r="I974" s="30">
        <f>VLOOKUP(MAIN_TABLE[[#This Row],[Product Code]],Prod_Master[[#All],[Product Code]:[PRICE]],5,)</f>
        <v>80</v>
      </c>
      <c r="J974" s="30">
        <f t="shared" si="17"/>
        <v>227520</v>
      </c>
      <c r="K974" s="30">
        <f>MAIN_TABLE[[#This Row],[Sales (Before Tax)]]-MAIN_TABLE[[#This Row],[Discount]]</f>
        <v>227377.8</v>
      </c>
      <c r="L974" s="31">
        <f>VLOOKUP(MAIN_TABLE[[#This Row],[Product Code]],Prod_Master[[#All],[Product Code]:[PRICE]],3,)</f>
        <v>8462</v>
      </c>
      <c r="M974" s="32" t="str">
        <f>VLOOKUP(MAIN_TABLE[[#This Row],[Product Code]],Prod_Master[[#All],[Product Code]:[PRICE]],2,)</f>
        <v>Beverage</v>
      </c>
      <c r="N974" s="32" t="str">
        <f>IF(ISBLANK(MAIN_TABLE[[#This Row],[GST Number]]),"No GST Number Available",VLOOKUP(LEFT(MAIN_TABLE[[#This Row],[GST Number]],2)*1,Table1[],2,))</f>
        <v>NAGALAND</v>
      </c>
      <c r="O974" s="32">
        <f>IF(MAIN_TABLE[[#This Row],[Supplier State]]=MAIN_TABLE[[#This Row],[Destination State Name]],0,MAIN_TABLE[[#This Row],[Taxable Value]]*MAIN_TABLE[[#This Row],[GST Rate]])</f>
        <v>63665.784</v>
      </c>
      <c r="P974" s="32">
        <f>IF(MAIN_TABLE[[#This Row],[Supplier State]]&lt;&gt;MAIN_TABLE[[#This Row],[Destination State Name]],0,(MAIN_TABLE[[#This Row],[Taxable Value]]*MAIN_TABLE[[#This Row],[GST Rate]])/2)</f>
        <v>0</v>
      </c>
      <c r="Q974" s="32">
        <f>IF(MAIN_TABLE[[#This Row],[Supplier State]]&lt;&gt;MAIN_TABLE[[#This Row],[Destination State Name]],0,(MAIN_TABLE[[#This Row],[Taxable Value]]*MAIN_TABLE[[#This Row],[GST Rate]])/2)</f>
        <v>0</v>
      </c>
      <c r="R974" s="33">
        <f>SUM(MAIN_TABLE[[#This Row],[IGST]:[SGST]])</f>
        <v>63665.784</v>
      </c>
      <c r="S97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74" s="32" t="str">
        <f>IFERROR(VLOOKUP(MAIN_TABLE[[#This Row],[GST Number]],Backend!L:M,2,),"")</f>
        <v>SANE RETAILS PRIVATE LIMITED</v>
      </c>
    </row>
    <row r="975" spans="1:20" x14ac:dyDescent="0.3">
      <c r="A975" s="18" t="s">
        <v>8</v>
      </c>
      <c r="B975" s="1" t="s">
        <v>173</v>
      </c>
      <c r="C975" s="2">
        <v>1008</v>
      </c>
      <c r="D975" s="3">
        <v>44083</v>
      </c>
      <c r="E975" s="4" t="s">
        <v>10</v>
      </c>
      <c r="F975" s="1">
        <v>562</v>
      </c>
      <c r="G975" s="5">
        <v>28.1</v>
      </c>
      <c r="H975" s="29">
        <f>VLOOKUP(MAIN_TABLE[[#This Row],[Product Code]],Prod_Master[[#All],[Product Code]:[PRICE]],4,)</f>
        <v>0.12</v>
      </c>
      <c r="I975" s="30">
        <f>VLOOKUP(MAIN_TABLE[[#This Row],[Product Code]],Prod_Master[[#All],[Product Code]:[PRICE]],5,)</f>
        <v>90</v>
      </c>
      <c r="J975" s="30">
        <f t="shared" si="17"/>
        <v>50580</v>
      </c>
      <c r="K975" s="30">
        <f>MAIN_TABLE[[#This Row],[Sales (Before Tax)]]-MAIN_TABLE[[#This Row],[Discount]]</f>
        <v>50551.9</v>
      </c>
      <c r="L975" s="31">
        <f>VLOOKUP(MAIN_TABLE[[#This Row],[Product Code]],Prod_Master[[#All],[Product Code]:[PRICE]],3,)</f>
        <v>4975</v>
      </c>
      <c r="M975" s="32" t="str">
        <f>VLOOKUP(MAIN_TABLE[[#This Row],[Product Code]],Prod_Master[[#All],[Product Code]:[PRICE]],2,)</f>
        <v>Soap</v>
      </c>
      <c r="N975" s="32" t="str">
        <f>IF(ISBLANK(MAIN_TABLE[[#This Row],[GST Number]]),"No GST Number Available",VLOOKUP(LEFT(MAIN_TABLE[[#This Row],[GST Number]],2)*1,Table1[],2,))</f>
        <v>MANIPUR</v>
      </c>
      <c r="O975" s="32">
        <f>IF(MAIN_TABLE[[#This Row],[Supplier State]]=MAIN_TABLE[[#This Row],[Destination State Name]],0,MAIN_TABLE[[#This Row],[Taxable Value]]*MAIN_TABLE[[#This Row],[GST Rate]])</f>
        <v>6066.2280000000001</v>
      </c>
      <c r="P975" s="32">
        <f>IF(MAIN_TABLE[[#This Row],[Supplier State]]&lt;&gt;MAIN_TABLE[[#This Row],[Destination State Name]],0,(MAIN_TABLE[[#This Row],[Taxable Value]]*MAIN_TABLE[[#This Row],[GST Rate]])/2)</f>
        <v>0</v>
      </c>
      <c r="Q975" s="32">
        <f>IF(MAIN_TABLE[[#This Row],[Supplier State]]&lt;&gt;MAIN_TABLE[[#This Row],[Destination State Name]],0,(MAIN_TABLE[[#This Row],[Taxable Value]]*MAIN_TABLE[[#This Row],[GST Rate]])/2)</f>
        <v>0</v>
      </c>
      <c r="R975" s="33">
        <f>SUM(MAIN_TABLE[[#This Row],[IGST]:[SGST]])</f>
        <v>6066.2280000000001</v>
      </c>
      <c r="S97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75" s="32" t="str">
        <f>IFERROR(VLOOKUP(MAIN_TABLE[[#This Row],[GST Number]],Backend!L:M,2,),"")</f>
        <v>M.H.ENGINEERING WORKS</v>
      </c>
    </row>
    <row r="976" spans="1:20" x14ac:dyDescent="0.3">
      <c r="A976" s="18" t="s">
        <v>8</v>
      </c>
      <c r="B976" s="1" t="s">
        <v>31</v>
      </c>
      <c r="C976" s="2">
        <v>1008</v>
      </c>
      <c r="D976" s="3">
        <v>44114</v>
      </c>
      <c r="E976" s="4" t="s">
        <v>10</v>
      </c>
      <c r="F976" s="1">
        <v>2299</v>
      </c>
      <c r="G976" s="5">
        <v>114.95</v>
      </c>
      <c r="H976" s="29">
        <f>VLOOKUP(MAIN_TABLE[[#This Row],[Product Code]],Prod_Master[[#All],[Product Code]:[PRICE]],4,)</f>
        <v>0.12</v>
      </c>
      <c r="I976" s="30">
        <f>VLOOKUP(MAIN_TABLE[[#This Row],[Product Code]],Prod_Master[[#All],[Product Code]:[PRICE]],5,)</f>
        <v>90</v>
      </c>
      <c r="J976" s="30">
        <f t="shared" si="17"/>
        <v>206910</v>
      </c>
      <c r="K976" s="30">
        <f>MAIN_TABLE[[#This Row],[Sales (Before Tax)]]-MAIN_TABLE[[#This Row],[Discount]]</f>
        <v>206795.05</v>
      </c>
      <c r="L976" s="31">
        <f>VLOOKUP(MAIN_TABLE[[#This Row],[Product Code]],Prod_Master[[#All],[Product Code]:[PRICE]],3,)</f>
        <v>4975</v>
      </c>
      <c r="M976" s="32" t="str">
        <f>VLOOKUP(MAIN_TABLE[[#This Row],[Product Code]],Prod_Master[[#All],[Product Code]:[PRICE]],2,)</f>
        <v>Soap</v>
      </c>
      <c r="N976" s="32" t="str">
        <f>IF(ISBLANK(MAIN_TABLE[[#This Row],[GST Number]]),"No GST Number Available",VLOOKUP(LEFT(MAIN_TABLE[[#This Row],[GST Number]],2)*1,Table1[],2,))</f>
        <v>MANIPUR</v>
      </c>
      <c r="O976" s="32">
        <f>IF(MAIN_TABLE[[#This Row],[Supplier State]]=MAIN_TABLE[[#This Row],[Destination State Name]],0,MAIN_TABLE[[#This Row],[Taxable Value]]*MAIN_TABLE[[#This Row],[GST Rate]])</f>
        <v>24815.405999999999</v>
      </c>
      <c r="P976" s="32">
        <f>IF(MAIN_TABLE[[#This Row],[Supplier State]]&lt;&gt;MAIN_TABLE[[#This Row],[Destination State Name]],0,(MAIN_TABLE[[#This Row],[Taxable Value]]*MAIN_TABLE[[#This Row],[GST Rate]])/2)</f>
        <v>0</v>
      </c>
      <c r="Q976" s="32">
        <f>IF(MAIN_TABLE[[#This Row],[Supplier State]]&lt;&gt;MAIN_TABLE[[#This Row],[Destination State Name]],0,(MAIN_TABLE[[#This Row],[Taxable Value]]*MAIN_TABLE[[#This Row],[GST Rate]])/2)</f>
        <v>0</v>
      </c>
      <c r="R976" s="33">
        <f>SUM(MAIN_TABLE[[#This Row],[IGST]:[SGST]])</f>
        <v>24815.405999999999</v>
      </c>
      <c r="S97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76" s="32" t="str">
        <f>IFERROR(VLOOKUP(MAIN_TABLE[[#This Row],[GST Number]],Backend!L:M,2,),"")</f>
        <v>SHANKAR NARAYAN SAHU</v>
      </c>
    </row>
    <row r="977" spans="1:20" x14ac:dyDescent="0.3">
      <c r="A977" s="18" t="s">
        <v>8</v>
      </c>
      <c r="B977" s="1" t="s">
        <v>32</v>
      </c>
      <c r="C977" s="2">
        <v>1004</v>
      </c>
      <c r="D977" s="3">
        <v>44146</v>
      </c>
      <c r="E977" s="4" t="s">
        <v>10</v>
      </c>
      <c r="F977" s="1">
        <v>2030</v>
      </c>
      <c r="G977" s="5">
        <v>101.5</v>
      </c>
      <c r="H977" s="29">
        <f>VLOOKUP(MAIN_TABLE[[#This Row],[Product Code]],Prod_Master[[#All],[Product Code]:[PRICE]],4,)</f>
        <v>0.28000000000000003</v>
      </c>
      <c r="I977" s="30">
        <f>VLOOKUP(MAIN_TABLE[[#This Row],[Product Code]],Prod_Master[[#All],[Product Code]:[PRICE]],5,)</f>
        <v>80</v>
      </c>
      <c r="J977" s="30">
        <f t="shared" si="17"/>
        <v>162400</v>
      </c>
      <c r="K977" s="30">
        <f>MAIN_TABLE[[#This Row],[Sales (Before Tax)]]-MAIN_TABLE[[#This Row],[Discount]]</f>
        <v>162298.5</v>
      </c>
      <c r="L977" s="31">
        <f>VLOOKUP(MAIN_TABLE[[#This Row],[Product Code]],Prod_Master[[#All],[Product Code]:[PRICE]],3,)</f>
        <v>8462</v>
      </c>
      <c r="M977" s="32" t="str">
        <f>VLOOKUP(MAIN_TABLE[[#This Row],[Product Code]],Prod_Master[[#All],[Product Code]:[PRICE]],2,)</f>
        <v>Beverage</v>
      </c>
      <c r="N977" s="32" t="str">
        <f>IF(ISBLANK(MAIN_TABLE[[#This Row],[GST Number]]),"No GST Number Available",VLOOKUP(LEFT(MAIN_TABLE[[#This Row],[GST Number]],2)*1,Table1[],2,))</f>
        <v>NAGALAND</v>
      </c>
      <c r="O977" s="32">
        <f>IF(MAIN_TABLE[[#This Row],[Supplier State]]=MAIN_TABLE[[#This Row],[Destination State Name]],0,MAIN_TABLE[[#This Row],[Taxable Value]]*MAIN_TABLE[[#This Row],[GST Rate]])</f>
        <v>45443.58</v>
      </c>
      <c r="P977" s="32">
        <f>IF(MAIN_TABLE[[#This Row],[Supplier State]]&lt;&gt;MAIN_TABLE[[#This Row],[Destination State Name]],0,(MAIN_TABLE[[#This Row],[Taxable Value]]*MAIN_TABLE[[#This Row],[GST Rate]])/2)</f>
        <v>0</v>
      </c>
      <c r="Q977" s="32">
        <f>IF(MAIN_TABLE[[#This Row],[Supplier State]]&lt;&gt;MAIN_TABLE[[#This Row],[Destination State Name]],0,(MAIN_TABLE[[#This Row],[Taxable Value]]*MAIN_TABLE[[#This Row],[GST Rate]])/2)</f>
        <v>0</v>
      </c>
      <c r="R977" s="33">
        <f>SUM(MAIN_TABLE[[#This Row],[IGST]:[SGST]])</f>
        <v>45443.58</v>
      </c>
      <c r="S97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77" s="32" t="str">
        <f>IFERROR(VLOOKUP(MAIN_TABLE[[#This Row],[GST Number]],Backend!L:M,2,),"")</f>
        <v>VARDHMAN TELE MARKETING</v>
      </c>
    </row>
    <row r="978" spans="1:20" x14ac:dyDescent="0.3">
      <c r="A978" s="18" t="s">
        <v>8</v>
      </c>
      <c r="B978" s="1" t="s">
        <v>33</v>
      </c>
      <c r="C978" s="2">
        <v>1001</v>
      </c>
      <c r="D978" s="3">
        <v>44146</v>
      </c>
      <c r="E978" s="4" t="s">
        <v>20</v>
      </c>
      <c r="F978" s="1">
        <v>263</v>
      </c>
      <c r="G978" s="5">
        <v>13.15</v>
      </c>
      <c r="H978" s="29">
        <f>VLOOKUP(MAIN_TABLE[[#This Row],[Product Code]],Prod_Master[[#All],[Product Code]:[PRICE]],4,)</f>
        <v>0.12</v>
      </c>
      <c r="I978" s="30">
        <f>VLOOKUP(MAIN_TABLE[[#This Row],[Product Code]],Prod_Master[[#All],[Product Code]:[PRICE]],5,)</f>
        <v>45</v>
      </c>
      <c r="J978" s="30">
        <f t="shared" si="17"/>
        <v>11835</v>
      </c>
      <c r="K978" s="30">
        <f>MAIN_TABLE[[#This Row],[Sales (Before Tax)]]-MAIN_TABLE[[#This Row],[Discount]]</f>
        <v>11821.85</v>
      </c>
      <c r="L978" s="31">
        <f>VLOOKUP(MAIN_TABLE[[#This Row],[Product Code]],Prod_Master[[#All],[Product Code]:[PRICE]],3,)</f>
        <v>5542</v>
      </c>
      <c r="M978" s="32" t="str">
        <f>VLOOKUP(MAIN_TABLE[[#This Row],[Product Code]],Prod_Master[[#All],[Product Code]:[PRICE]],2,)</f>
        <v>Oil</v>
      </c>
      <c r="N978" s="32" t="str">
        <f>IF(ISBLANK(MAIN_TABLE[[#This Row],[GST Number]]),"No GST Number Available",VLOOKUP(LEFT(MAIN_TABLE[[#This Row],[GST Number]],2)*1,Table1[],2,))</f>
        <v>SIKKIM</v>
      </c>
      <c r="O978" s="32">
        <f>IF(MAIN_TABLE[[#This Row],[Supplier State]]=MAIN_TABLE[[#This Row],[Destination State Name]],0,MAIN_TABLE[[#This Row],[Taxable Value]]*MAIN_TABLE[[#This Row],[GST Rate]])</f>
        <v>1418.6220000000001</v>
      </c>
      <c r="P978" s="32">
        <f>IF(MAIN_TABLE[[#This Row],[Supplier State]]&lt;&gt;MAIN_TABLE[[#This Row],[Destination State Name]],0,(MAIN_TABLE[[#This Row],[Taxable Value]]*MAIN_TABLE[[#This Row],[GST Rate]])/2)</f>
        <v>0</v>
      </c>
      <c r="Q978" s="32">
        <f>IF(MAIN_TABLE[[#This Row],[Supplier State]]&lt;&gt;MAIN_TABLE[[#This Row],[Destination State Name]],0,(MAIN_TABLE[[#This Row],[Taxable Value]]*MAIN_TABLE[[#This Row],[GST Rate]])/2)</f>
        <v>0</v>
      </c>
      <c r="R978" s="33">
        <f>SUM(MAIN_TABLE[[#This Row],[IGST]:[SGST]])</f>
        <v>1418.6220000000001</v>
      </c>
      <c r="S978" s="32" t="str">
        <f>IF(MAIN_TABLE[[#This Row],[Doc Type]]="Credit Note","Table 9A",IF(AND(MAIN_TABLE[[#This Row],[Doc Type]]="Invoice",MAIN_TABLE[[#This Row],[GST Number]]&lt;&gt;""),"Table 4A -B2B","Table 5A-B2C"))</f>
        <v>Table 9A</v>
      </c>
      <c r="T978" s="32" t="str">
        <f>IFERROR(VLOOKUP(MAIN_TABLE[[#This Row],[GST Number]],Backend!L:M,2,),"")</f>
        <v>TRACTEBEL ENGINEERING PVT LTD</v>
      </c>
    </row>
    <row r="979" spans="1:20" x14ac:dyDescent="0.3">
      <c r="A979" s="18" t="s">
        <v>8</v>
      </c>
      <c r="B979" s="1" t="s">
        <v>34</v>
      </c>
      <c r="C979" s="2">
        <v>1008</v>
      </c>
      <c r="D979" s="3">
        <v>44177</v>
      </c>
      <c r="E979" s="4" t="s">
        <v>10</v>
      </c>
      <c r="F979" s="1">
        <v>887</v>
      </c>
      <c r="G979" s="5">
        <v>44.35</v>
      </c>
      <c r="H979" s="29">
        <f>VLOOKUP(MAIN_TABLE[[#This Row],[Product Code]],Prod_Master[[#All],[Product Code]:[PRICE]],4,)</f>
        <v>0.12</v>
      </c>
      <c r="I979" s="30">
        <f>VLOOKUP(MAIN_TABLE[[#This Row],[Product Code]],Prod_Master[[#All],[Product Code]:[PRICE]],5,)</f>
        <v>90</v>
      </c>
      <c r="J979" s="30">
        <f t="shared" si="17"/>
        <v>79830</v>
      </c>
      <c r="K979" s="30">
        <f>MAIN_TABLE[[#This Row],[Sales (Before Tax)]]-MAIN_TABLE[[#This Row],[Discount]]</f>
        <v>79785.649999999994</v>
      </c>
      <c r="L979" s="31">
        <f>VLOOKUP(MAIN_TABLE[[#This Row],[Product Code]],Prod_Master[[#All],[Product Code]:[PRICE]],3,)</f>
        <v>4975</v>
      </c>
      <c r="M979" s="32" t="str">
        <f>VLOOKUP(MAIN_TABLE[[#This Row],[Product Code]],Prod_Master[[#All],[Product Code]:[PRICE]],2,)</f>
        <v>Soap</v>
      </c>
      <c r="N979" s="32" t="str">
        <f>IF(ISBLANK(MAIN_TABLE[[#This Row],[GST Number]]),"No GST Number Available",VLOOKUP(LEFT(MAIN_TABLE[[#This Row],[GST Number]],2)*1,Table1[],2,))</f>
        <v>ODISHA</v>
      </c>
      <c r="O979" s="32">
        <f>IF(MAIN_TABLE[[#This Row],[Supplier State]]=MAIN_TABLE[[#This Row],[Destination State Name]],0,MAIN_TABLE[[#This Row],[Taxable Value]]*MAIN_TABLE[[#This Row],[GST Rate]])</f>
        <v>9574.2779999999984</v>
      </c>
      <c r="P979" s="32">
        <f>IF(MAIN_TABLE[[#This Row],[Supplier State]]&lt;&gt;MAIN_TABLE[[#This Row],[Destination State Name]],0,(MAIN_TABLE[[#This Row],[Taxable Value]]*MAIN_TABLE[[#This Row],[GST Rate]])/2)</f>
        <v>0</v>
      </c>
      <c r="Q979" s="32">
        <f>IF(MAIN_TABLE[[#This Row],[Supplier State]]&lt;&gt;MAIN_TABLE[[#This Row],[Destination State Name]],0,(MAIN_TABLE[[#This Row],[Taxable Value]]*MAIN_TABLE[[#This Row],[GST Rate]])/2)</f>
        <v>0</v>
      </c>
      <c r="R979" s="33">
        <f>SUM(MAIN_TABLE[[#This Row],[IGST]:[SGST]])</f>
        <v>9574.2779999999984</v>
      </c>
      <c r="S97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79" s="32" t="str">
        <f>IFERROR(VLOOKUP(MAIN_TABLE[[#This Row],[GST Number]],Backend!L:M,2,),"")</f>
        <v>KIM BAG HOUSE</v>
      </c>
    </row>
    <row r="980" spans="1:20" x14ac:dyDescent="0.3">
      <c r="A980" s="18" t="s">
        <v>8</v>
      </c>
      <c r="B980" s="1" t="s">
        <v>242</v>
      </c>
      <c r="C980" s="2">
        <v>1210</v>
      </c>
      <c r="D980" s="3">
        <v>43925</v>
      </c>
      <c r="E980" s="4" t="s">
        <v>10</v>
      </c>
      <c r="F980" s="1">
        <v>980</v>
      </c>
      <c r="G980" s="5">
        <v>49</v>
      </c>
      <c r="H980" s="29">
        <f>VLOOKUP(MAIN_TABLE[[#This Row],[Product Code]],Prod_Master[[#All],[Product Code]:[PRICE]],4,)</f>
        <v>0.12</v>
      </c>
      <c r="I980" s="30">
        <f>VLOOKUP(MAIN_TABLE[[#This Row],[Product Code]],Prod_Master[[#All],[Product Code]:[PRICE]],5,)</f>
        <v>120</v>
      </c>
      <c r="J980" s="30">
        <f t="shared" si="17"/>
        <v>117600</v>
      </c>
      <c r="K980" s="30">
        <f>MAIN_TABLE[[#This Row],[Sales (Before Tax)]]-MAIN_TABLE[[#This Row],[Discount]]</f>
        <v>117551</v>
      </c>
      <c r="L980" s="31">
        <f>VLOOKUP(MAIN_TABLE[[#This Row],[Product Code]],Prod_Master[[#All],[Product Code]:[PRICE]],3,)</f>
        <v>5524</v>
      </c>
      <c r="M980" s="32" t="str">
        <f>VLOOKUP(MAIN_TABLE[[#This Row],[Product Code]],Prod_Master[[#All],[Product Code]:[PRICE]],2,)</f>
        <v>Juice</v>
      </c>
      <c r="N980" s="32" t="str">
        <f>IF(ISBLANK(MAIN_TABLE[[#This Row],[GST Number]]),"No GST Number Available",VLOOKUP(LEFT(MAIN_TABLE[[#This Row],[GST Number]],2)*1,Table1[],2,))</f>
        <v>DADRA AND NAGAR HAVELI AND DAMAN AND DIU (NEWLY MERGED UT)</v>
      </c>
      <c r="O980" s="32">
        <f>IF(MAIN_TABLE[[#This Row],[Supplier State]]=MAIN_TABLE[[#This Row],[Destination State Name]],0,MAIN_TABLE[[#This Row],[Taxable Value]]*MAIN_TABLE[[#This Row],[GST Rate]])</f>
        <v>14106.119999999999</v>
      </c>
      <c r="P980" s="32">
        <f>IF(MAIN_TABLE[[#This Row],[Supplier State]]&lt;&gt;MAIN_TABLE[[#This Row],[Destination State Name]],0,(MAIN_TABLE[[#This Row],[Taxable Value]]*MAIN_TABLE[[#This Row],[GST Rate]])/2)</f>
        <v>0</v>
      </c>
      <c r="Q980" s="32">
        <f>IF(MAIN_TABLE[[#This Row],[Supplier State]]&lt;&gt;MAIN_TABLE[[#This Row],[Destination State Name]],0,(MAIN_TABLE[[#This Row],[Taxable Value]]*MAIN_TABLE[[#This Row],[GST Rate]])/2)</f>
        <v>0</v>
      </c>
      <c r="R980" s="33">
        <f>SUM(MAIN_TABLE[[#This Row],[IGST]:[SGST]])</f>
        <v>14106.119999999999</v>
      </c>
      <c r="S98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80" s="32" t="str">
        <f>IFERROR(VLOOKUP(MAIN_TABLE[[#This Row],[GST Number]],Backend!L:M,2,),"")</f>
        <v>WM ENERGY AND LIGHTING PRIVATE LIMITED</v>
      </c>
    </row>
    <row r="981" spans="1:20" x14ac:dyDescent="0.3">
      <c r="A981" s="18" t="s">
        <v>8</v>
      </c>
      <c r="B981" s="1" t="s">
        <v>35</v>
      </c>
      <c r="C981" s="2">
        <v>1004</v>
      </c>
      <c r="D981" s="3">
        <v>43956</v>
      </c>
      <c r="E981" s="4" t="s">
        <v>10</v>
      </c>
      <c r="F981" s="1">
        <v>1460</v>
      </c>
      <c r="G981" s="5">
        <v>73</v>
      </c>
      <c r="H981" s="29">
        <f>VLOOKUP(MAIN_TABLE[[#This Row],[Product Code]],Prod_Master[[#All],[Product Code]:[PRICE]],4,)</f>
        <v>0.28000000000000003</v>
      </c>
      <c r="I981" s="30">
        <f>VLOOKUP(MAIN_TABLE[[#This Row],[Product Code]],Prod_Master[[#All],[Product Code]:[PRICE]],5,)</f>
        <v>80</v>
      </c>
      <c r="J981" s="30">
        <f t="shared" si="17"/>
        <v>116800</v>
      </c>
      <c r="K981" s="30">
        <f>MAIN_TABLE[[#This Row],[Sales (Before Tax)]]-MAIN_TABLE[[#This Row],[Discount]]</f>
        <v>116727</v>
      </c>
      <c r="L981" s="31">
        <f>VLOOKUP(MAIN_TABLE[[#This Row],[Product Code]],Prod_Master[[#All],[Product Code]:[PRICE]],3,)</f>
        <v>8462</v>
      </c>
      <c r="M981" s="32" t="str">
        <f>VLOOKUP(MAIN_TABLE[[#This Row],[Product Code]],Prod_Master[[#All],[Product Code]:[PRICE]],2,)</f>
        <v>Beverage</v>
      </c>
      <c r="N981" s="32" t="str">
        <f>IF(ISBLANK(MAIN_TABLE[[#This Row],[GST Number]]),"No GST Number Available",VLOOKUP(LEFT(MAIN_TABLE[[#This Row],[GST Number]],2)*1,Table1[],2,))</f>
        <v>GUJARAT</v>
      </c>
      <c r="O981" s="32">
        <f>IF(MAIN_TABLE[[#This Row],[Supplier State]]=MAIN_TABLE[[#This Row],[Destination State Name]],0,MAIN_TABLE[[#This Row],[Taxable Value]]*MAIN_TABLE[[#This Row],[GST Rate]])</f>
        <v>32683.56</v>
      </c>
      <c r="P981" s="32">
        <f>IF(MAIN_TABLE[[#This Row],[Supplier State]]&lt;&gt;MAIN_TABLE[[#This Row],[Destination State Name]],0,(MAIN_TABLE[[#This Row],[Taxable Value]]*MAIN_TABLE[[#This Row],[GST Rate]])/2)</f>
        <v>0</v>
      </c>
      <c r="Q981" s="32">
        <f>IF(MAIN_TABLE[[#This Row],[Supplier State]]&lt;&gt;MAIN_TABLE[[#This Row],[Destination State Name]],0,(MAIN_TABLE[[#This Row],[Taxable Value]]*MAIN_TABLE[[#This Row],[GST Rate]])/2)</f>
        <v>0</v>
      </c>
      <c r="R981" s="33">
        <f>SUM(MAIN_TABLE[[#This Row],[IGST]:[SGST]])</f>
        <v>32683.56</v>
      </c>
      <c r="S98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81" s="32" t="str">
        <f>IFERROR(VLOOKUP(MAIN_TABLE[[#This Row],[GST Number]],Backend!L:M,2,),"")</f>
        <v>Strong Like Wood and Iron Furniture</v>
      </c>
    </row>
    <row r="982" spans="1:20" x14ac:dyDescent="0.3">
      <c r="A982" s="18" t="s">
        <v>8</v>
      </c>
      <c r="B982" s="1" t="s">
        <v>14</v>
      </c>
      <c r="C982" s="2">
        <v>1310</v>
      </c>
      <c r="D982" s="3">
        <v>44114</v>
      </c>
      <c r="E982" s="4" t="s">
        <v>10</v>
      </c>
      <c r="F982" s="1">
        <v>1403</v>
      </c>
      <c r="G982" s="5">
        <v>70.150000000000006</v>
      </c>
      <c r="H982" s="29">
        <f>VLOOKUP(MAIN_TABLE[[#This Row],[Product Code]],Prod_Master[[#All],[Product Code]:[PRICE]],4,)</f>
        <v>0.12</v>
      </c>
      <c r="I982" s="30">
        <f>VLOOKUP(MAIN_TABLE[[#This Row],[Product Code]],Prod_Master[[#All],[Product Code]:[PRICE]],5,)</f>
        <v>140</v>
      </c>
      <c r="J982" s="30">
        <f t="shared" si="17"/>
        <v>196420</v>
      </c>
      <c r="K982" s="30">
        <f>MAIN_TABLE[[#This Row],[Sales (Before Tax)]]-MAIN_TABLE[[#This Row],[Discount]]</f>
        <v>196349.85</v>
      </c>
      <c r="L982" s="31">
        <f>VLOOKUP(MAIN_TABLE[[#This Row],[Product Code]],Prod_Master[[#All],[Product Code]:[PRICE]],3,)</f>
        <v>5632</v>
      </c>
      <c r="M982" s="32" t="str">
        <f>VLOOKUP(MAIN_TABLE[[#This Row],[Product Code]],Prod_Master[[#All],[Product Code]:[PRICE]],2,)</f>
        <v>Shampoo</v>
      </c>
      <c r="N982" s="32" t="str">
        <f>IF(ISBLANK(MAIN_TABLE[[#This Row],[GST Number]]),"No GST Number Available",VLOOKUP(LEFT(MAIN_TABLE[[#This Row],[GST Number]],2)*1,Table1[],2,))</f>
        <v>BIHAR</v>
      </c>
      <c r="O982" s="32">
        <f>IF(MAIN_TABLE[[#This Row],[Supplier State]]=MAIN_TABLE[[#This Row],[Destination State Name]],0,MAIN_TABLE[[#This Row],[Taxable Value]]*MAIN_TABLE[[#This Row],[GST Rate]])</f>
        <v>0</v>
      </c>
      <c r="P982" s="32">
        <f>IF(MAIN_TABLE[[#This Row],[Supplier State]]&lt;&gt;MAIN_TABLE[[#This Row],[Destination State Name]],0,(MAIN_TABLE[[#This Row],[Taxable Value]]*MAIN_TABLE[[#This Row],[GST Rate]])/2)</f>
        <v>11780.991</v>
      </c>
      <c r="Q982" s="32">
        <f>IF(MAIN_TABLE[[#This Row],[Supplier State]]&lt;&gt;MAIN_TABLE[[#This Row],[Destination State Name]],0,(MAIN_TABLE[[#This Row],[Taxable Value]]*MAIN_TABLE[[#This Row],[GST Rate]])/2)</f>
        <v>11780.991</v>
      </c>
      <c r="R982" s="33">
        <f>SUM(MAIN_TABLE[[#This Row],[IGST]:[SGST]])</f>
        <v>23561.982</v>
      </c>
      <c r="S98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82" s="32" t="str">
        <f>IFERROR(VLOOKUP(MAIN_TABLE[[#This Row],[GST Number]],Backend!L:M,2,),"")</f>
        <v>PRABHA ELECTRONICS PVT. LTD.</v>
      </c>
    </row>
    <row r="983" spans="1:20" x14ac:dyDescent="0.3">
      <c r="A983" s="18" t="s">
        <v>8</v>
      </c>
      <c r="B983" s="1" t="s">
        <v>15</v>
      </c>
      <c r="C983" s="2">
        <v>1001</v>
      </c>
      <c r="D983" s="3">
        <v>44146</v>
      </c>
      <c r="E983" s="4" t="s">
        <v>10</v>
      </c>
      <c r="F983" s="1">
        <v>2723</v>
      </c>
      <c r="G983" s="5">
        <v>136.15</v>
      </c>
      <c r="H983" s="29">
        <f>VLOOKUP(MAIN_TABLE[[#This Row],[Product Code]],Prod_Master[[#All],[Product Code]:[PRICE]],4,)</f>
        <v>0.12</v>
      </c>
      <c r="I983" s="30">
        <f>VLOOKUP(MAIN_TABLE[[#This Row],[Product Code]],Prod_Master[[#All],[Product Code]:[PRICE]],5,)</f>
        <v>45</v>
      </c>
      <c r="J983" s="30">
        <f t="shared" si="17"/>
        <v>122535</v>
      </c>
      <c r="K983" s="30">
        <f>MAIN_TABLE[[#This Row],[Sales (Before Tax)]]-MAIN_TABLE[[#This Row],[Discount]]</f>
        <v>122398.85</v>
      </c>
      <c r="L983" s="31">
        <f>VLOOKUP(MAIN_TABLE[[#This Row],[Product Code]],Prod_Master[[#All],[Product Code]:[PRICE]],3,)</f>
        <v>5542</v>
      </c>
      <c r="M983" s="32" t="str">
        <f>VLOOKUP(MAIN_TABLE[[#This Row],[Product Code]],Prod_Master[[#All],[Product Code]:[PRICE]],2,)</f>
        <v>Oil</v>
      </c>
      <c r="N983" s="32" t="str">
        <f>IF(ISBLANK(MAIN_TABLE[[#This Row],[GST Number]]),"No GST Number Available",VLOOKUP(LEFT(MAIN_TABLE[[#This Row],[GST Number]],2)*1,Table1[],2,))</f>
        <v>CHATTISGARH</v>
      </c>
      <c r="O983" s="32">
        <f>IF(MAIN_TABLE[[#This Row],[Supplier State]]=MAIN_TABLE[[#This Row],[Destination State Name]],0,MAIN_TABLE[[#This Row],[Taxable Value]]*MAIN_TABLE[[#This Row],[GST Rate]])</f>
        <v>14687.862000000001</v>
      </c>
      <c r="P983" s="32">
        <f>IF(MAIN_TABLE[[#This Row],[Supplier State]]&lt;&gt;MAIN_TABLE[[#This Row],[Destination State Name]],0,(MAIN_TABLE[[#This Row],[Taxable Value]]*MAIN_TABLE[[#This Row],[GST Rate]])/2)</f>
        <v>0</v>
      </c>
      <c r="Q983" s="32">
        <f>IF(MAIN_TABLE[[#This Row],[Supplier State]]&lt;&gt;MAIN_TABLE[[#This Row],[Destination State Name]],0,(MAIN_TABLE[[#This Row],[Taxable Value]]*MAIN_TABLE[[#This Row],[GST Rate]])/2)</f>
        <v>0</v>
      </c>
      <c r="R983" s="33">
        <f>SUM(MAIN_TABLE[[#This Row],[IGST]:[SGST]])</f>
        <v>14687.862000000001</v>
      </c>
      <c r="S98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83" s="32" t="str">
        <f>IFERROR(VLOOKUP(MAIN_TABLE[[#This Row],[GST Number]],Backend!L:M,2,),"")</f>
        <v>CORRSONIC ENGG. &amp; NDT SERVICES</v>
      </c>
    </row>
    <row r="984" spans="1:20" x14ac:dyDescent="0.3">
      <c r="A984" s="18" t="s">
        <v>8</v>
      </c>
      <c r="B984" s="1" t="s">
        <v>240</v>
      </c>
      <c r="C984" s="2">
        <v>1008</v>
      </c>
      <c r="D984" s="3">
        <v>43988</v>
      </c>
      <c r="E984" s="4" t="s">
        <v>10</v>
      </c>
      <c r="F984" s="1">
        <v>1496</v>
      </c>
      <c r="G984" s="5">
        <v>74.8</v>
      </c>
      <c r="H984" s="29">
        <f>VLOOKUP(MAIN_TABLE[[#This Row],[Product Code]],Prod_Master[[#All],[Product Code]:[PRICE]],4,)</f>
        <v>0.12</v>
      </c>
      <c r="I984" s="30">
        <f>VLOOKUP(MAIN_TABLE[[#This Row],[Product Code]],Prod_Master[[#All],[Product Code]:[PRICE]],5,)</f>
        <v>90</v>
      </c>
      <c r="J984" s="30">
        <f t="shared" si="17"/>
        <v>134640</v>
      </c>
      <c r="K984" s="30">
        <f>MAIN_TABLE[[#This Row],[Sales (Before Tax)]]-MAIN_TABLE[[#This Row],[Discount]]</f>
        <v>134565.20000000001</v>
      </c>
      <c r="L984" s="31">
        <f>VLOOKUP(MAIN_TABLE[[#This Row],[Product Code]],Prod_Master[[#All],[Product Code]:[PRICE]],3,)</f>
        <v>4975</v>
      </c>
      <c r="M984" s="32" t="str">
        <f>VLOOKUP(MAIN_TABLE[[#This Row],[Product Code]],Prod_Master[[#All],[Product Code]:[PRICE]],2,)</f>
        <v>Soap</v>
      </c>
      <c r="N984" s="32" t="str">
        <f>IF(ISBLANK(MAIN_TABLE[[#This Row],[GST Number]]),"No GST Number Available",VLOOKUP(LEFT(MAIN_TABLE[[#This Row],[GST Number]],2)*1,Table1[],2,))</f>
        <v>DADRA AND NAGAR HAVELI AND DAMAN AND DIU (NEWLY MERGED UT)</v>
      </c>
      <c r="O984" s="32">
        <f>IF(MAIN_TABLE[[#This Row],[Supplier State]]=MAIN_TABLE[[#This Row],[Destination State Name]],0,MAIN_TABLE[[#This Row],[Taxable Value]]*MAIN_TABLE[[#This Row],[GST Rate]])</f>
        <v>16147.824000000001</v>
      </c>
      <c r="P984" s="32">
        <f>IF(MAIN_TABLE[[#This Row],[Supplier State]]&lt;&gt;MAIN_TABLE[[#This Row],[Destination State Name]],0,(MAIN_TABLE[[#This Row],[Taxable Value]]*MAIN_TABLE[[#This Row],[GST Rate]])/2)</f>
        <v>0</v>
      </c>
      <c r="Q984" s="32">
        <f>IF(MAIN_TABLE[[#This Row],[Supplier State]]&lt;&gt;MAIN_TABLE[[#This Row],[Destination State Name]],0,(MAIN_TABLE[[#This Row],[Taxable Value]]*MAIN_TABLE[[#This Row],[GST Rate]])/2)</f>
        <v>0</v>
      </c>
      <c r="R984" s="33">
        <f>SUM(MAIN_TABLE[[#This Row],[IGST]:[SGST]])</f>
        <v>16147.824000000001</v>
      </c>
      <c r="S98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84" s="32" t="str">
        <f>IFERROR(VLOOKUP(MAIN_TABLE[[#This Row],[GST Number]],Backend!L:M,2,),"")</f>
        <v>RELIANCE RETAIL LIMITED</v>
      </c>
    </row>
    <row r="985" spans="1:20" x14ac:dyDescent="0.3">
      <c r="A985" s="18" t="s">
        <v>8</v>
      </c>
      <c r="B985" s="1" t="s">
        <v>16</v>
      </c>
      <c r="C985" s="2">
        <v>1004</v>
      </c>
      <c r="D985" s="3">
        <v>44114</v>
      </c>
      <c r="E985" s="4" t="s">
        <v>10</v>
      </c>
      <c r="F985" s="1">
        <v>2299</v>
      </c>
      <c r="G985" s="5">
        <v>114.95</v>
      </c>
      <c r="H985" s="29">
        <f>VLOOKUP(MAIN_TABLE[[#This Row],[Product Code]],Prod_Master[[#All],[Product Code]:[PRICE]],4,)</f>
        <v>0.28000000000000003</v>
      </c>
      <c r="I985" s="30">
        <f>VLOOKUP(MAIN_TABLE[[#This Row],[Product Code]],Prod_Master[[#All],[Product Code]:[PRICE]],5,)</f>
        <v>80</v>
      </c>
      <c r="J985" s="30">
        <f t="shared" si="17"/>
        <v>183920</v>
      </c>
      <c r="K985" s="30">
        <f>MAIN_TABLE[[#This Row],[Sales (Before Tax)]]-MAIN_TABLE[[#This Row],[Discount]]</f>
        <v>183805.05</v>
      </c>
      <c r="L985" s="31">
        <f>VLOOKUP(MAIN_TABLE[[#This Row],[Product Code]],Prod_Master[[#All],[Product Code]:[PRICE]],3,)</f>
        <v>8462</v>
      </c>
      <c r="M985" s="32" t="str">
        <f>VLOOKUP(MAIN_TABLE[[#This Row],[Product Code]],Prod_Master[[#All],[Product Code]:[PRICE]],2,)</f>
        <v>Beverage</v>
      </c>
      <c r="N985" s="32" t="str">
        <f>IF(ISBLANK(MAIN_TABLE[[#This Row],[GST Number]]),"No GST Number Available",VLOOKUP(LEFT(MAIN_TABLE[[#This Row],[GST Number]],2)*1,Table1[],2,))</f>
        <v>MADHYA PRADESH</v>
      </c>
      <c r="O985" s="32">
        <f>IF(MAIN_TABLE[[#This Row],[Supplier State]]=MAIN_TABLE[[#This Row],[Destination State Name]],0,MAIN_TABLE[[#This Row],[Taxable Value]]*MAIN_TABLE[[#This Row],[GST Rate]])</f>
        <v>51465.414000000004</v>
      </c>
      <c r="P985" s="32">
        <f>IF(MAIN_TABLE[[#This Row],[Supplier State]]&lt;&gt;MAIN_TABLE[[#This Row],[Destination State Name]],0,(MAIN_TABLE[[#This Row],[Taxable Value]]*MAIN_TABLE[[#This Row],[GST Rate]])/2)</f>
        <v>0</v>
      </c>
      <c r="Q985" s="32">
        <f>IF(MAIN_TABLE[[#This Row],[Supplier State]]&lt;&gt;MAIN_TABLE[[#This Row],[Destination State Name]],0,(MAIN_TABLE[[#This Row],[Taxable Value]]*MAIN_TABLE[[#This Row],[GST Rate]])/2)</f>
        <v>0</v>
      </c>
      <c r="R985" s="33">
        <f>SUM(MAIN_TABLE[[#This Row],[IGST]:[SGST]])</f>
        <v>51465.414000000004</v>
      </c>
      <c r="S98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85" s="32" t="str">
        <f>IFERROR(VLOOKUP(MAIN_TABLE[[#This Row],[GST Number]],Backend!L:M,2,),"")</f>
        <v>PROFESSIONAL TRADERS</v>
      </c>
    </row>
    <row r="986" spans="1:20" x14ac:dyDescent="0.3">
      <c r="A986" s="18" t="s">
        <v>8</v>
      </c>
      <c r="B986" s="1" t="s">
        <v>17</v>
      </c>
      <c r="C986" s="2">
        <v>1310</v>
      </c>
      <c r="D986" s="3">
        <v>44114</v>
      </c>
      <c r="E986" s="4" t="s">
        <v>10</v>
      </c>
      <c r="F986" s="1">
        <v>727</v>
      </c>
      <c r="G986" s="5">
        <v>36.35</v>
      </c>
      <c r="H986" s="29">
        <f>VLOOKUP(MAIN_TABLE[[#This Row],[Product Code]],Prod_Master[[#All],[Product Code]:[PRICE]],4,)</f>
        <v>0.12</v>
      </c>
      <c r="I986" s="30">
        <f>VLOOKUP(MAIN_TABLE[[#This Row],[Product Code]],Prod_Master[[#All],[Product Code]:[PRICE]],5,)</f>
        <v>140</v>
      </c>
      <c r="J986" s="30">
        <f t="shared" si="17"/>
        <v>101780</v>
      </c>
      <c r="K986" s="30">
        <f>MAIN_TABLE[[#This Row],[Sales (Before Tax)]]-MAIN_TABLE[[#This Row],[Discount]]</f>
        <v>101743.65</v>
      </c>
      <c r="L986" s="31">
        <f>VLOOKUP(MAIN_TABLE[[#This Row],[Product Code]],Prod_Master[[#All],[Product Code]:[PRICE]],3,)</f>
        <v>5632</v>
      </c>
      <c r="M986" s="32" t="str">
        <f>VLOOKUP(MAIN_TABLE[[#This Row],[Product Code]],Prod_Master[[#All],[Product Code]:[PRICE]],2,)</f>
        <v>Shampoo</v>
      </c>
      <c r="N986" s="32" t="str">
        <f>IF(ISBLANK(MAIN_TABLE[[#This Row],[GST Number]]),"No GST Number Available",VLOOKUP(LEFT(MAIN_TABLE[[#This Row],[GST Number]],2)*1,Table1[],2,))</f>
        <v>ODISHA</v>
      </c>
      <c r="O986" s="32">
        <f>IF(MAIN_TABLE[[#This Row],[Supplier State]]=MAIN_TABLE[[#This Row],[Destination State Name]],0,MAIN_TABLE[[#This Row],[Taxable Value]]*MAIN_TABLE[[#This Row],[GST Rate]])</f>
        <v>12209.237999999999</v>
      </c>
      <c r="P986" s="32">
        <f>IF(MAIN_TABLE[[#This Row],[Supplier State]]&lt;&gt;MAIN_TABLE[[#This Row],[Destination State Name]],0,(MAIN_TABLE[[#This Row],[Taxable Value]]*MAIN_TABLE[[#This Row],[GST Rate]])/2)</f>
        <v>0</v>
      </c>
      <c r="Q986" s="32">
        <f>IF(MAIN_TABLE[[#This Row],[Supplier State]]&lt;&gt;MAIN_TABLE[[#This Row],[Destination State Name]],0,(MAIN_TABLE[[#This Row],[Taxable Value]]*MAIN_TABLE[[#This Row],[GST Rate]])/2)</f>
        <v>0</v>
      </c>
      <c r="R986" s="33">
        <f>SUM(MAIN_TABLE[[#This Row],[IGST]:[SGST]])</f>
        <v>12209.237999999999</v>
      </c>
      <c r="S98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86" s="32" t="str">
        <f>IFERROR(VLOOKUP(MAIN_TABLE[[#This Row],[GST Number]],Backend!L:M,2,),"")</f>
        <v>N.M.ENTERPRISES</v>
      </c>
    </row>
    <row r="987" spans="1:20" x14ac:dyDescent="0.3">
      <c r="A987" s="18" t="s">
        <v>8</v>
      </c>
      <c r="B987" s="1" t="s">
        <v>18</v>
      </c>
      <c r="C987" s="2">
        <v>1210</v>
      </c>
      <c r="D987" s="3">
        <v>43863</v>
      </c>
      <c r="E987" s="4" t="s">
        <v>10</v>
      </c>
      <c r="F987" s="1">
        <v>952</v>
      </c>
      <c r="G987" s="5">
        <v>47.6</v>
      </c>
      <c r="H987" s="29">
        <f>VLOOKUP(MAIN_TABLE[[#This Row],[Product Code]],Prod_Master[[#All],[Product Code]:[PRICE]],4,)</f>
        <v>0.12</v>
      </c>
      <c r="I987" s="30">
        <f>VLOOKUP(MAIN_TABLE[[#This Row],[Product Code]],Prod_Master[[#All],[Product Code]:[PRICE]],5,)</f>
        <v>120</v>
      </c>
      <c r="J987" s="30">
        <f t="shared" si="17"/>
        <v>114240</v>
      </c>
      <c r="K987" s="30">
        <f>MAIN_TABLE[[#This Row],[Sales (Before Tax)]]-MAIN_TABLE[[#This Row],[Discount]]</f>
        <v>114192.4</v>
      </c>
      <c r="L987" s="31">
        <f>VLOOKUP(MAIN_TABLE[[#This Row],[Product Code]],Prod_Master[[#All],[Product Code]:[PRICE]],3,)</f>
        <v>5524</v>
      </c>
      <c r="M987" s="32" t="str">
        <f>VLOOKUP(MAIN_TABLE[[#This Row],[Product Code]],Prod_Master[[#All],[Product Code]:[PRICE]],2,)</f>
        <v>Juice</v>
      </c>
      <c r="N987" s="32" t="str">
        <f>IF(ISBLANK(MAIN_TABLE[[#This Row],[GST Number]]),"No GST Number Available",VLOOKUP(LEFT(MAIN_TABLE[[#This Row],[GST Number]],2)*1,Table1[],2,))</f>
        <v>BIHAR</v>
      </c>
      <c r="O987" s="32">
        <f>IF(MAIN_TABLE[[#This Row],[Supplier State]]=MAIN_TABLE[[#This Row],[Destination State Name]],0,MAIN_TABLE[[#This Row],[Taxable Value]]*MAIN_TABLE[[#This Row],[GST Rate]])</f>
        <v>0</v>
      </c>
      <c r="P987" s="32">
        <f>IF(MAIN_TABLE[[#This Row],[Supplier State]]&lt;&gt;MAIN_TABLE[[#This Row],[Destination State Name]],0,(MAIN_TABLE[[#This Row],[Taxable Value]]*MAIN_TABLE[[#This Row],[GST Rate]])/2)</f>
        <v>6851.543999999999</v>
      </c>
      <c r="Q987" s="32">
        <f>IF(MAIN_TABLE[[#This Row],[Supplier State]]&lt;&gt;MAIN_TABLE[[#This Row],[Destination State Name]],0,(MAIN_TABLE[[#This Row],[Taxable Value]]*MAIN_TABLE[[#This Row],[GST Rate]])/2)</f>
        <v>6851.543999999999</v>
      </c>
      <c r="R987" s="33">
        <f>SUM(MAIN_TABLE[[#This Row],[IGST]:[SGST]])</f>
        <v>13703.087999999998</v>
      </c>
      <c r="S98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87" s="32" t="str">
        <f>IFERROR(VLOOKUP(MAIN_TABLE[[#This Row],[GST Number]],Backend!L:M,2,),"")</f>
        <v>UNITY CYLINDERS &amp; EQUIPMENTS PRIVATE LIMITED</v>
      </c>
    </row>
    <row r="988" spans="1:20" x14ac:dyDescent="0.3">
      <c r="A988" s="18" t="s">
        <v>8</v>
      </c>
      <c r="B988" s="1" t="s">
        <v>19</v>
      </c>
      <c r="C988" s="2">
        <v>1210</v>
      </c>
      <c r="D988" s="3">
        <v>43863</v>
      </c>
      <c r="E988" s="4" t="s">
        <v>10</v>
      </c>
      <c r="F988" s="1">
        <v>2755</v>
      </c>
      <c r="G988" s="5">
        <v>137.75</v>
      </c>
      <c r="H988" s="29">
        <f>VLOOKUP(MAIN_TABLE[[#This Row],[Product Code]],Prod_Master[[#All],[Product Code]:[PRICE]],4,)</f>
        <v>0.12</v>
      </c>
      <c r="I988" s="30">
        <f>VLOOKUP(MAIN_TABLE[[#This Row],[Product Code]],Prod_Master[[#All],[Product Code]:[PRICE]],5,)</f>
        <v>120</v>
      </c>
      <c r="J988" s="30">
        <f t="shared" si="17"/>
        <v>330600</v>
      </c>
      <c r="K988" s="30">
        <f>MAIN_TABLE[[#This Row],[Sales (Before Tax)]]-MAIN_TABLE[[#This Row],[Discount]]</f>
        <v>330462.25</v>
      </c>
      <c r="L988" s="31">
        <f>VLOOKUP(MAIN_TABLE[[#This Row],[Product Code]],Prod_Master[[#All],[Product Code]:[PRICE]],3,)</f>
        <v>5524</v>
      </c>
      <c r="M988" s="32" t="str">
        <f>VLOOKUP(MAIN_TABLE[[#This Row],[Product Code]],Prod_Master[[#All],[Product Code]:[PRICE]],2,)</f>
        <v>Juice</v>
      </c>
      <c r="N988" s="32" t="str">
        <f>IF(ISBLANK(MAIN_TABLE[[#This Row],[GST Number]]),"No GST Number Available",VLOOKUP(LEFT(MAIN_TABLE[[#This Row],[GST Number]],2)*1,Table1[],2,))</f>
        <v>ANDHRA PRADESH(BEFORE DIVISION)</v>
      </c>
      <c r="O988" s="32">
        <f>IF(MAIN_TABLE[[#This Row],[Supplier State]]=MAIN_TABLE[[#This Row],[Destination State Name]],0,MAIN_TABLE[[#This Row],[Taxable Value]]*MAIN_TABLE[[#This Row],[GST Rate]])</f>
        <v>39655.47</v>
      </c>
      <c r="P988" s="32">
        <f>IF(MAIN_TABLE[[#This Row],[Supplier State]]&lt;&gt;MAIN_TABLE[[#This Row],[Destination State Name]],0,(MAIN_TABLE[[#This Row],[Taxable Value]]*MAIN_TABLE[[#This Row],[GST Rate]])/2)</f>
        <v>0</v>
      </c>
      <c r="Q988" s="32">
        <f>IF(MAIN_TABLE[[#This Row],[Supplier State]]&lt;&gt;MAIN_TABLE[[#This Row],[Destination State Name]],0,(MAIN_TABLE[[#This Row],[Taxable Value]]*MAIN_TABLE[[#This Row],[GST Rate]])/2)</f>
        <v>0</v>
      </c>
      <c r="R988" s="33">
        <f>SUM(MAIN_TABLE[[#This Row],[IGST]:[SGST]])</f>
        <v>39655.47</v>
      </c>
      <c r="S98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88" s="32" t="str">
        <f>IFERROR(VLOOKUP(MAIN_TABLE[[#This Row],[GST Number]],Backend!L:M,2,),"")</f>
        <v>M/S AKASH INFOTECH</v>
      </c>
    </row>
    <row r="989" spans="1:20" x14ac:dyDescent="0.3">
      <c r="A989" s="18" t="s">
        <v>8</v>
      </c>
      <c r="B989" s="1" t="s">
        <v>23</v>
      </c>
      <c r="C989" s="2">
        <v>1001</v>
      </c>
      <c r="D989" s="3">
        <v>43956</v>
      </c>
      <c r="E989" s="4" t="s">
        <v>10</v>
      </c>
      <c r="F989" s="1">
        <v>1530</v>
      </c>
      <c r="G989" s="5">
        <v>76.5</v>
      </c>
      <c r="H989" s="29">
        <f>VLOOKUP(MAIN_TABLE[[#This Row],[Product Code]],Prod_Master[[#All],[Product Code]:[PRICE]],4,)</f>
        <v>0.12</v>
      </c>
      <c r="I989" s="30">
        <f>VLOOKUP(MAIN_TABLE[[#This Row],[Product Code]],Prod_Master[[#All],[Product Code]:[PRICE]],5,)</f>
        <v>45</v>
      </c>
      <c r="J989" s="30">
        <f t="shared" si="17"/>
        <v>68850</v>
      </c>
      <c r="K989" s="30">
        <f>MAIN_TABLE[[#This Row],[Sales (Before Tax)]]-MAIN_TABLE[[#This Row],[Discount]]</f>
        <v>68773.5</v>
      </c>
      <c r="L989" s="31">
        <f>VLOOKUP(MAIN_TABLE[[#This Row],[Product Code]],Prod_Master[[#All],[Product Code]:[PRICE]],3,)</f>
        <v>5542</v>
      </c>
      <c r="M989" s="32" t="str">
        <f>VLOOKUP(MAIN_TABLE[[#This Row],[Product Code]],Prod_Master[[#All],[Product Code]:[PRICE]],2,)</f>
        <v>Oil</v>
      </c>
      <c r="N989" s="32" t="str">
        <f>IF(ISBLANK(MAIN_TABLE[[#This Row],[GST Number]]),"No GST Number Available",VLOOKUP(LEFT(MAIN_TABLE[[#This Row],[GST Number]],2)*1,Table1[],2,))</f>
        <v>CHATTISGARH</v>
      </c>
      <c r="O989" s="32">
        <f>IF(MAIN_TABLE[[#This Row],[Supplier State]]=MAIN_TABLE[[#This Row],[Destination State Name]],0,MAIN_TABLE[[#This Row],[Taxable Value]]*MAIN_TABLE[[#This Row],[GST Rate]])</f>
        <v>8252.82</v>
      </c>
      <c r="P989" s="32">
        <f>IF(MAIN_TABLE[[#This Row],[Supplier State]]&lt;&gt;MAIN_TABLE[[#This Row],[Destination State Name]],0,(MAIN_TABLE[[#This Row],[Taxable Value]]*MAIN_TABLE[[#This Row],[GST Rate]])/2)</f>
        <v>0</v>
      </c>
      <c r="Q989" s="32">
        <f>IF(MAIN_TABLE[[#This Row],[Supplier State]]&lt;&gt;MAIN_TABLE[[#This Row],[Destination State Name]],0,(MAIN_TABLE[[#This Row],[Taxable Value]]*MAIN_TABLE[[#This Row],[GST Rate]])/2)</f>
        <v>0</v>
      </c>
      <c r="R989" s="33">
        <f>SUM(MAIN_TABLE[[#This Row],[IGST]:[SGST]])</f>
        <v>8252.82</v>
      </c>
      <c r="S98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89" s="32" t="str">
        <f>IFERROR(VLOOKUP(MAIN_TABLE[[#This Row],[GST Number]],Backend!L:M,2,),"")</f>
        <v>M/s NG Trading Co.</v>
      </c>
    </row>
    <row r="990" spans="1:20" x14ac:dyDescent="0.3">
      <c r="A990" s="18" t="s">
        <v>8</v>
      </c>
      <c r="B990" s="1" t="s">
        <v>24</v>
      </c>
      <c r="C990" s="2">
        <v>1310</v>
      </c>
      <c r="D990" s="3">
        <v>43988</v>
      </c>
      <c r="E990" s="4" t="s">
        <v>10</v>
      </c>
      <c r="F990" s="1">
        <v>1496</v>
      </c>
      <c r="G990" s="5">
        <v>74.8</v>
      </c>
      <c r="H990" s="29">
        <f>VLOOKUP(MAIN_TABLE[[#This Row],[Product Code]],Prod_Master[[#All],[Product Code]:[PRICE]],4,)</f>
        <v>0.12</v>
      </c>
      <c r="I990" s="30">
        <f>VLOOKUP(MAIN_TABLE[[#This Row],[Product Code]],Prod_Master[[#All],[Product Code]:[PRICE]],5,)</f>
        <v>140</v>
      </c>
      <c r="J990" s="30">
        <f t="shared" si="17"/>
        <v>209440</v>
      </c>
      <c r="K990" s="30">
        <f>MAIN_TABLE[[#This Row],[Sales (Before Tax)]]-MAIN_TABLE[[#This Row],[Discount]]</f>
        <v>209365.2</v>
      </c>
      <c r="L990" s="31">
        <f>VLOOKUP(MAIN_TABLE[[#This Row],[Product Code]],Prod_Master[[#All],[Product Code]:[PRICE]],3,)</f>
        <v>5632</v>
      </c>
      <c r="M990" s="32" t="str">
        <f>VLOOKUP(MAIN_TABLE[[#This Row],[Product Code]],Prod_Master[[#All],[Product Code]:[PRICE]],2,)</f>
        <v>Shampoo</v>
      </c>
      <c r="N990" s="32" t="str">
        <f>IF(ISBLANK(MAIN_TABLE[[#This Row],[GST Number]]),"No GST Number Available",VLOOKUP(LEFT(MAIN_TABLE[[#This Row],[GST Number]],2)*1,Table1[],2,))</f>
        <v>BIHAR</v>
      </c>
      <c r="O990" s="32">
        <f>IF(MAIN_TABLE[[#This Row],[Supplier State]]=MAIN_TABLE[[#This Row],[Destination State Name]],0,MAIN_TABLE[[#This Row],[Taxable Value]]*MAIN_TABLE[[#This Row],[GST Rate]])</f>
        <v>0</v>
      </c>
      <c r="P990" s="32">
        <f>IF(MAIN_TABLE[[#This Row],[Supplier State]]&lt;&gt;MAIN_TABLE[[#This Row],[Destination State Name]],0,(MAIN_TABLE[[#This Row],[Taxable Value]]*MAIN_TABLE[[#This Row],[GST Rate]])/2)</f>
        <v>12561.912</v>
      </c>
      <c r="Q990" s="32">
        <f>IF(MAIN_TABLE[[#This Row],[Supplier State]]&lt;&gt;MAIN_TABLE[[#This Row],[Destination State Name]],0,(MAIN_TABLE[[#This Row],[Taxable Value]]*MAIN_TABLE[[#This Row],[GST Rate]])/2)</f>
        <v>12561.912</v>
      </c>
      <c r="R990" s="33">
        <f>SUM(MAIN_TABLE[[#This Row],[IGST]:[SGST]])</f>
        <v>25123.824000000001</v>
      </c>
      <c r="S99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90" s="32" t="str">
        <f>IFERROR(VLOOKUP(MAIN_TABLE[[#This Row],[GST Number]],Backend!L:M,2,),"")</f>
        <v>N.K. HANDICRAFTS  PVT LTD</v>
      </c>
    </row>
    <row r="991" spans="1:20" x14ac:dyDescent="0.3">
      <c r="A991" s="18" t="s">
        <v>8</v>
      </c>
      <c r="B991" s="1" t="s">
        <v>25</v>
      </c>
      <c r="C991" s="2">
        <v>1310</v>
      </c>
      <c r="D991" s="3">
        <v>43988</v>
      </c>
      <c r="E991" s="4" t="s">
        <v>10</v>
      </c>
      <c r="F991" s="1">
        <v>1498</v>
      </c>
      <c r="G991" s="5">
        <v>74.900000000000006</v>
      </c>
      <c r="H991" s="29">
        <f>VLOOKUP(MAIN_TABLE[[#This Row],[Product Code]],Prod_Master[[#All],[Product Code]:[PRICE]],4,)</f>
        <v>0.12</v>
      </c>
      <c r="I991" s="30">
        <f>VLOOKUP(MAIN_TABLE[[#This Row],[Product Code]],Prod_Master[[#All],[Product Code]:[PRICE]],5,)</f>
        <v>140</v>
      </c>
      <c r="J991" s="30">
        <f t="shared" si="17"/>
        <v>209720</v>
      </c>
      <c r="K991" s="30">
        <f>MAIN_TABLE[[#This Row],[Sales (Before Tax)]]-MAIN_TABLE[[#This Row],[Discount]]</f>
        <v>209645.1</v>
      </c>
      <c r="L991" s="31">
        <f>VLOOKUP(MAIN_TABLE[[#This Row],[Product Code]],Prod_Master[[#All],[Product Code]:[PRICE]],3,)</f>
        <v>5632</v>
      </c>
      <c r="M991" s="32" t="str">
        <f>VLOOKUP(MAIN_TABLE[[#This Row],[Product Code]],Prod_Master[[#All],[Product Code]:[PRICE]],2,)</f>
        <v>Shampoo</v>
      </c>
      <c r="N991" s="32" t="str">
        <f>IF(ISBLANK(MAIN_TABLE[[#This Row],[GST Number]]),"No GST Number Available",VLOOKUP(LEFT(MAIN_TABLE[[#This Row],[GST Number]],2)*1,Table1[],2,))</f>
        <v>MADHYA PRADESH</v>
      </c>
      <c r="O991" s="32">
        <f>IF(MAIN_TABLE[[#This Row],[Supplier State]]=MAIN_TABLE[[#This Row],[Destination State Name]],0,MAIN_TABLE[[#This Row],[Taxable Value]]*MAIN_TABLE[[#This Row],[GST Rate]])</f>
        <v>25157.412</v>
      </c>
      <c r="P991" s="32">
        <f>IF(MAIN_TABLE[[#This Row],[Supplier State]]&lt;&gt;MAIN_TABLE[[#This Row],[Destination State Name]],0,(MAIN_TABLE[[#This Row],[Taxable Value]]*MAIN_TABLE[[#This Row],[GST Rate]])/2)</f>
        <v>0</v>
      </c>
      <c r="Q991" s="32">
        <f>IF(MAIN_TABLE[[#This Row],[Supplier State]]&lt;&gt;MAIN_TABLE[[#This Row],[Destination State Name]],0,(MAIN_TABLE[[#This Row],[Taxable Value]]*MAIN_TABLE[[#This Row],[GST Rate]])/2)</f>
        <v>0</v>
      </c>
      <c r="R991" s="33">
        <f>SUM(MAIN_TABLE[[#This Row],[IGST]:[SGST]])</f>
        <v>25157.412</v>
      </c>
      <c r="S99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91" s="32" t="str">
        <f>IFERROR(VLOOKUP(MAIN_TABLE[[#This Row],[GST Number]],Backend!L:M,2,),"")</f>
        <v>PRITI INTERNATIONAL LIMITED</v>
      </c>
    </row>
    <row r="992" spans="1:20" x14ac:dyDescent="0.3">
      <c r="A992" s="18" t="s">
        <v>8</v>
      </c>
      <c r="B992" s="1" t="s">
        <v>26</v>
      </c>
      <c r="C992" s="2">
        <v>1001</v>
      </c>
      <c r="D992" s="3">
        <v>44114</v>
      </c>
      <c r="E992" s="4" t="s">
        <v>10</v>
      </c>
      <c r="F992" s="1">
        <v>1221</v>
      </c>
      <c r="G992" s="5">
        <v>61.050000000000004</v>
      </c>
      <c r="H992" s="29">
        <f>VLOOKUP(MAIN_TABLE[[#This Row],[Product Code]],Prod_Master[[#All],[Product Code]:[PRICE]],4,)</f>
        <v>0.12</v>
      </c>
      <c r="I992" s="30">
        <f>VLOOKUP(MAIN_TABLE[[#This Row],[Product Code]],Prod_Master[[#All],[Product Code]:[PRICE]],5,)</f>
        <v>45</v>
      </c>
      <c r="J992" s="30">
        <f t="shared" si="17"/>
        <v>54945</v>
      </c>
      <c r="K992" s="30">
        <f>MAIN_TABLE[[#This Row],[Sales (Before Tax)]]-MAIN_TABLE[[#This Row],[Discount]]</f>
        <v>54883.95</v>
      </c>
      <c r="L992" s="31">
        <f>VLOOKUP(MAIN_TABLE[[#This Row],[Product Code]],Prod_Master[[#All],[Product Code]:[PRICE]],3,)</f>
        <v>5542</v>
      </c>
      <c r="M992" s="32" t="str">
        <f>VLOOKUP(MAIN_TABLE[[#This Row],[Product Code]],Prod_Master[[#All],[Product Code]:[PRICE]],2,)</f>
        <v>Oil</v>
      </c>
      <c r="N992" s="32" t="str">
        <f>IF(ISBLANK(MAIN_TABLE[[#This Row],[GST Number]]),"No GST Number Available",VLOOKUP(LEFT(MAIN_TABLE[[#This Row],[GST Number]],2)*1,Table1[],2,))</f>
        <v>SIKKIM</v>
      </c>
      <c r="O992" s="32">
        <f>IF(MAIN_TABLE[[#This Row],[Supplier State]]=MAIN_TABLE[[#This Row],[Destination State Name]],0,MAIN_TABLE[[#This Row],[Taxable Value]]*MAIN_TABLE[[#This Row],[GST Rate]])</f>
        <v>6586.0739999999996</v>
      </c>
      <c r="P992" s="32">
        <f>IF(MAIN_TABLE[[#This Row],[Supplier State]]&lt;&gt;MAIN_TABLE[[#This Row],[Destination State Name]],0,(MAIN_TABLE[[#This Row],[Taxable Value]]*MAIN_TABLE[[#This Row],[GST Rate]])/2)</f>
        <v>0</v>
      </c>
      <c r="Q992" s="32">
        <f>IF(MAIN_TABLE[[#This Row],[Supplier State]]&lt;&gt;MAIN_TABLE[[#This Row],[Destination State Name]],0,(MAIN_TABLE[[#This Row],[Taxable Value]]*MAIN_TABLE[[#This Row],[GST Rate]])/2)</f>
        <v>0</v>
      </c>
      <c r="R992" s="33">
        <f>SUM(MAIN_TABLE[[#This Row],[IGST]:[SGST]])</f>
        <v>6586.0739999999996</v>
      </c>
      <c r="S99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92" s="32" t="str">
        <f>IFERROR(VLOOKUP(MAIN_TABLE[[#This Row],[GST Number]],Backend!L:M,2,),"")</f>
        <v>BATHLA TELETECH PRIVATE LIMITED</v>
      </c>
    </row>
    <row r="993" spans="1:20" x14ac:dyDescent="0.3">
      <c r="A993" s="18" t="s">
        <v>8</v>
      </c>
      <c r="B993" s="1" t="s">
        <v>27</v>
      </c>
      <c r="C993" s="2">
        <v>1004</v>
      </c>
      <c r="D993" s="3">
        <v>44114</v>
      </c>
      <c r="E993" s="4" t="s">
        <v>10</v>
      </c>
      <c r="F993" s="1">
        <v>2076</v>
      </c>
      <c r="G993" s="5">
        <v>103.80000000000001</v>
      </c>
      <c r="H993" s="29">
        <f>VLOOKUP(MAIN_TABLE[[#This Row],[Product Code]],Prod_Master[[#All],[Product Code]:[PRICE]],4,)</f>
        <v>0.28000000000000003</v>
      </c>
      <c r="I993" s="30">
        <f>VLOOKUP(MAIN_TABLE[[#This Row],[Product Code]],Prod_Master[[#All],[Product Code]:[PRICE]],5,)</f>
        <v>80</v>
      </c>
      <c r="J993" s="30">
        <f t="shared" si="17"/>
        <v>166080</v>
      </c>
      <c r="K993" s="30">
        <f>MAIN_TABLE[[#This Row],[Sales (Before Tax)]]-MAIN_TABLE[[#This Row],[Discount]]</f>
        <v>165976.20000000001</v>
      </c>
      <c r="L993" s="31">
        <f>VLOOKUP(MAIN_TABLE[[#This Row],[Product Code]],Prod_Master[[#All],[Product Code]:[PRICE]],3,)</f>
        <v>8462</v>
      </c>
      <c r="M993" s="32" t="str">
        <f>VLOOKUP(MAIN_TABLE[[#This Row],[Product Code]],Prod_Master[[#All],[Product Code]:[PRICE]],2,)</f>
        <v>Beverage</v>
      </c>
      <c r="N993" s="32" t="str">
        <f>IF(ISBLANK(MAIN_TABLE[[#This Row],[GST Number]]),"No GST Number Available",VLOOKUP(LEFT(MAIN_TABLE[[#This Row],[GST Number]],2)*1,Table1[],2,))</f>
        <v>WEST BENGAL</v>
      </c>
      <c r="O993" s="32">
        <f>IF(MAIN_TABLE[[#This Row],[Supplier State]]=MAIN_TABLE[[#This Row],[Destination State Name]],0,MAIN_TABLE[[#This Row],[Taxable Value]]*MAIN_TABLE[[#This Row],[GST Rate]])</f>
        <v>46473.33600000001</v>
      </c>
      <c r="P993" s="32">
        <f>IF(MAIN_TABLE[[#This Row],[Supplier State]]&lt;&gt;MAIN_TABLE[[#This Row],[Destination State Name]],0,(MAIN_TABLE[[#This Row],[Taxable Value]]*MAIN_TABLE[[#This Row],[GST Rate]])/2)</f>
        <v>0</v>
      </c>
      <c r="Q993" s="32">
        <f>IF(MAIN_TABLE[[#This Row],[Supplier State]]&lt;&gt;MAIN_TABLE[[#This Row],[Destination State Name]],0,(MAIN_TABLE[[#This Row],[Taxable Value]]*MAIN_TABLE[[#This Row],[GST Rate]])/2)</f>
        <v>0</v>
      </c>
      <c r="R993" s="33">
        <f>SUM(MAIN_TABLE[[#This Row],[IGST]:[SGST]])</f>
        <v>46473.33600000001</v>
      </c>
      <c r="S99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93" s="32" t="str">
        <f>IFERROR(VLOOKUP(MAIN_TABLE[[#This Row],[GST Number]],Backend!L:M,2,),"")</f>
        <v>Croma</v>
      </c>
    </row>
    <row r="994" spans="1:20" x14ac:dyDescent="0.3">
      <c r="A994" s="18" t="s">
        <v>8</v>
      </c>
      <c r="B994" s="1" t="s">
        <v>28</v>
      </c>
      <c r="C994" s="2">
        <v>1008</v>
      </c>
      <c r="D994" s="3">
        <v>43988</v>
      </c>
      <c r="E994" s="4" t="s">
        <v>10</v>
      </c>
      <c r="F994" s="1">
        <v>2844</v>
      </c>
      <c r="G994" s="5">
        <v>142.20000000000002</v>
      </c>
      <c r="H994" s="29">
        <f>VLOOKUP(MAIN_TABLE[[#This Row],[Product Code]],Prod_Master[[#All],[Product Code]:[PRICE]],4,)</f>
        <v>0.12</v>
      </c>
      <c r="I994" s="30">
        <f>VLOOKUP(MAIN_TABLE[[#This Row],[Product Code]],Prod_Master[[#All],[Product Code]:[PRICE]],5,)</f>
        <v>90</v>
      </c>
      <c r="J994" s="30">
        <f t="shared" si="17"/>
        <v>255960</v>
      </c>
      <c r="K994" s="30">
        <f>MAIN_TABLE[[#This Row],[Sales (Before Tax)]]-MAIN_TABLE[[#This Row],[Discount]]</f>
        <v>255817.8</v>
      </c>
      <c r="L994" s="31">
        <f>VLOOKUP(MAIN_TABLE[[#This Row],[Product Code]],Prod_Master[[#All],[Product Code]:[PRICE]],3,)</f>
        <v>4975</v>
      </c>
      <c r="M994" s="32" t="str">
        <f>VLOOKUP(MAIN_TABLE[[#This Row],[Product Code]],Prod_Master[[#All],[Product Code]:[PRICE]],2,)</f>
        <v>Soap</v>
      </c>
      <c r="N994" s="32" t="str">
        <f>IF(ISBLANK(MAIN_TABLE[[#This Row],[GST Number]]),"No GST Number Available",VLOOKUP(LEFT(MAIN_TABLE[[#This Row],[GST Number]],2)*1,Table1[],2,))</f>
        <v>ANDHRA PRADESH(BEFORE DIVISION)</v>
      </c>
      <c r="O994" s="32">
        <f>IF(MAIN_TABLE[[#This Row],[Supplier State]]=MAIN_TABLE[[#This Row],[Destination State Name]],0,MAIN_TABLE[[#This Row],[Taxable Value]]*MAIN_TABLE[[#This Row],[GST Rate]])</f>
        <v>30698.135999999999</v>
      </c>
      <c r="P994" s="32">
        <f>IF(MAIN_TABLE[[#This Row],[Supplier State]]&lt;&gt;MAIN_TABLE[[#This Row],[Destination State Name]],0,(MAIN_TABLE[[#This Row],[Taxable Value]]*MAIN_TABLE[[#This Row],[GST Rate]])/2)</f>
        <v>0</v>
      </c>
      <c r="Q994" s="32">
        <f>IF(MAIN_TABLE[[#This Row],[Supplier State]]&lt;&gt;MAIN_TABLE[[#This Row],[Destination State Name]],0,(MAIN_TABLE[[#This Row],[Taxable Value]]*MAIN_TABLE[[#This Row],[GST Rate]])/2)</f>
        <v>0</v>
      </c>
      <c r="R994" s="33">
        <f>SUM(MAIN_TABLE[[#This Row],[IGST]:[SGST]])</f>
        <v>30698.135999999999</v>
      </c>
      <c r="S99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94" s="32" t="str">
        <f>IFERROR(VLOOKUP(MAIN_TABLE[[#This Row],[GST Number]],Backend!L:M,2,),"")</f>
        <v>M/S OM SAI COMPUTERS</v>
      </c>
    </row>
    <row r="995" spans="1:20" x14ac:dyDescent="0.3">
      <c r="A995" s="18" t="s">
        <v>8</v>
      </c>
      <c r="B995" s="1" t="s">
        <v>29</v>
      </c>
      <c r="C995" s="2">
        <v>1210</v>
      </c>
      <c r="D995" s="3">
        <v>43988</v>
      </c>
      <c r="E995" s="4" t="s">
        <v>10</v>
      </c>
      <c r="F995" s="1">
        <v>1498</v>
      </c>
      <c r="G995" s="5">
        <v>74.900000000000006</v>
      </c>
      <c r="H995" s="29">
        <f>VLOOKUP(MAIN_TABLE[[#This Row],[Product Code]],Prod_Master[[#All],[Product Code]:[PRICE]],4,)</f>
        <v>0.12</v>
      </c>
      <c r="I995" s="30">
        <f>VLOOKUP(MAIN_TABLE[[#This Row],[Product Code]],Prod_Master[[#All],[Product Code]:[PRICE]],5,)</f>
        <v>120</v>
      </c>
      <c r="J995" s="30">
        <f t="shared" si="17"/>
        <v>179760</v>
      </c>
      <c r="K995" s="30">
        <f>MAIN_TABLE[[#This Row],[Sales (Before Tax)]]-MAIN_TABLE[[#This Row],[Discount]]</f>
        <v>179685.1</v>
      </c>
      <c r="L995" s="31">
        <f>VLOOKUP(MAIN_TABLE[[#This Row],[Product Code]],Prod_Master[[#All],[Product Code]:[PRICE]],3,)</f>
        <v>5524</v>
      </c>
      <c r="M995" s="32" t="str">
        <f>VLOOKUP(MAIN_TABLE[[#This Row],[Product Code]],Prod_Master[[#All],[Product Code]:[PRICE]],2,)</f>
        <v>Juice</v>
      </c>
      <c r="N995" s="32" t="str">
        <f>IF(ISBLANK(MAIN_TABLE[[#This Row],[GST Number]]),"No GST Number Available",VLOOKUP(LEFT(MAIN_TABLE[[#This Row],[GST Number]],2)*1,Table1[],2,))</f>
        <v>MEGHLAYA</v>
      </c>
      <c r="O995" s="32">
        <f>IF(MAIN_TABLE[[#This Row],[Supplier State]]=MAIN_TABLE[[#This Row],[Destination State Name]],0,MAIN_TABLE[[#This Row],[Taxable Value]]*MAIN_TABLE[[#This Row],[GST Rate]])</f>
        <v>21562.212</v>
      </c>
      <c r="P995" s="32">
        <f>IF(MAIN_TABLE[[#This Row],[Supplier State]]&lt;&gt;MAIN_TABLE[[#This Row],[Destination State Name]],0,(MAIN_TABLE[[#This Row],[Taxable Value]]*MAIN_TABLE[[#This Row],[GST Rate]])/2)</f>
        <v>0</v>
      </c>
      <c r="Q995" s="32">
        <f>IF(MAIN_TABLE[[#This Row],[Supplier State]]&lt;&gt;MAIN_TABLE[[#This Row],[Destination State Name]],0,(MAIN_TABLE[[#This Row],[Taxable Value]]*MAIN_TABLE[[#This Row],[GST Rate]])/2)</f>
        <v>0</v>
      </c>
      <c r="R995" s="33">
        <f>SUM(MAIN_TABLE[[#This Row],[IGST]:[SGST]])</f>
        <v>21562.212</v>
      </c>
      <c r="S99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95" s="32" t="str">
        <f>IFERROR(VLOOKUP(MAIN_TABLE[[#This Row],[GST Number]],Backend!L:M,2,),"")</f>
        <v>A K AUTOMATION</v>
      </c>
    </row>
    <row r="996" spans="1:20" x14ac:dyDescent="0.3">
      <c r="A996" s="18" t="s">
        <v>8</v>
      </c>
      <c r="B996" s="1" t="s">
        <v>30</v>
      </c>
      <c r="C996" s="2">
        <v>1008</v>
      </c>
      <c r="D996" s="3">
        <v>44114</v>
      </c>
      <c r="E996" s="4" t="s">
        <v>10</v>
      </c>
      <c r="F996" s="1">
        <v>1221</v>
      </c>
      <c r="G996" s="5">
        <v>61.050000000000004</v>
      </c>
      <c r="H996" s="29">
        <f>VLOOKUP(MAIN_TABLE[[#This Row],[Product Code]],Prod_Master[[#All],[Product Code]:[PRICE]],4,)</f>
        <v>0.12</v>
      </c>
      <c r="I996" s="30">
        <f>VLOOKUP(MAIN_TABLE[[#This Row],[Product Code]],Prod_Master[[#All],[Product Code]:[PRICE]],5,)</f>
        <v>90</v>
      </c>
      <c r="J996" s="30">
        <f t="shared" si="17"/>
        <v>109890</v>
      </c>
      <c r="K996" s="30">
        <f>MAIN_TABLE[[#This Row],[Sales (Before Tax)]]-MAIN_TABLE[[#This Row],[Discount]]</f>
        <v>109828.95</v>
      </c>
      <c r="L996" s="31">
        <f>VLOOKUP(MAIN_TABLE[[#This Row],[Product Code]],Prod_Master[[#All],[Product Code]:[PRICE]],3,)</f>
        <v>4975</v>
      </c>
      <c r="M996" s="32" t="str">
        <f>VLOOKUP(MAIN_TABLE[[#This Row],[Product Code]],Prod_Master[[#All],[Product Code]:[PRICE]],2,)</f>
        <v>Soap</v>
      </c>
      <c r="N996" s="32" t="str">
        <f>IF(ISBLANK(MAIN_TABLE[[#This Row],[GST Number]]),"No GST Number Available",VLOOKUP(LEFT(MAIN_TABLE[[#This Row],[GST Number]],2)*1,Table1[],2,))</f>
        <v>ANDHRA PRADESH(BEFORE DIVISION)</v>
      </c>
      <c r="O996" s="32">
        <f>IF(MAIN_TABLE[[#This Row],[Supplier State]]=MAIN_TABLE[[#This Row],[Destination State Name]],0,MAIN_TABLE[[#This Row],[Taxable Value]]*MAIN_TABLE[[#This Row],[GST Rate]])</f>
        <v>13179.473999999998</v>
      </c>
      <c r="P996" s="32">
        <f>IF(MAIN_TABLE[[#This Row],[Supplier State]]&lt;&gt;MAIN_TABLE[[#This Row],[Destination State Name]],0,(MAIN_TABLE[[#This Row],[Taxable Value]]*MAIN_TABLE[[#This Row],[GST Rate]])/2)</f>
        <v>0</v>
      </c>
      <c r="Q996" s="32">
        <f>IF(MAIN_TABLE[[#This Row],[Supplier State]]&lt;&gt;MAIN_TABLE[[#This Row],[Destination State Name]],0,(MAIN_TABLE[[#This Row],[Taxable Value]]*MAIN_TABLE[[#This Row],[GST Rate]])/2)</f>
        <v>0</v>
      </c>
      <c r="R996" s="33">
        <f>SUM(MAIN_TABLE[[#This Row],[IGST]:[SGST]])</f>
        <v>13179.473999999998</v>
      </c>
      <c r="S99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96" s="32" t="str">
        <f>IFERROR(VLOOKUP(MAIN_TABLE[[#This Row],[GST Number]],Backend!L:M,2,),"")</f>
        <v>M/S  CLOUDTAIL INDIA PRIVATE LIMITED</v>
      </c>
    </row>
    <row r="997" spans="1:20" x14ac:dyDescent="0.3">
      <c r="A997" s="18" t="s">
        <v>8</v>
      </c>
      <c r="B997" s="1" t="s">
        <v>9</v>
      </c>
      <c r="C997" s="2">
        <v>1210</v>
      </c>
      <c r="D997" s="3">
        <v>44146</v>
      </c>
      <c r="E997" s="4" t="s">
        <v>10</v>
      </c>
      <c r="F997" s="1">
        <v>1123</v>
      </c>
      <c r="G997" s="5">
        <v>56.150000000000006</v>
      </c>
      <c r="H997" s="29">
        <f>VLOOKUP(MAIN_TABLE[[#This Row],[Product Code]],Prod_Master[[#All],[Product Code]:[PRICE]],4,)</f>
        <v>0.12</v>
      </c>
      <c r="I997" s="30">
        <f>VLOOKUP(MAIN_TABLE[[#This Row],[Product Code]],Prod_Master[[#All],[Product Code]:[PRICE]],5,)</f>
        <v>120</v>
      </c>
      <c r="J997" s="30">
        <f t="shared" si="17"/>
        <v>134760</v>
      </c>
      <c r="K997" s="30">
        <f>MAIN_TABLE[[#This Row],[Sales (Before Tax)]]-MAIN_TABLE[[#This Row],[Discount]]</f>
        <v>134703.85</v>
      </c>
      <c r="L997" s="31">
        <f>VLOOKUP(MAIN_TABLE[[#This Row],[Product Code]],Prod_Master[[#All],[Product Code]:[PRICE]],3,)</f>
        <v>5524</v>
      </c>
      <c r="M997" s="32" t="str">
        <f>VLOOKUP(MAIN_TABLE[[#This Row],[Product Code]],Prod_Master[[#All],[Product Code]:[PRICE]],2,)</f>
        <v>Juice</v>
      </c>
      <c r="N997" s="32" t="str">
        <f>IF(ISBLANK(MAIN_TABLE[[#This Row],[GST Number]]),"No GST Number Available",VLOOKUP(LEFT(MAIN_TABLE[[#This Row],[GST Number]],2)*1,Table1[],2,))</f>
        <v>ANDHRA PRADESH(BEFORE DIVISION)</v>
      </c>
      <c r="O997" s="32">
        <f>IF(MAIN_TABLE[[#This Row],[Supplier State]]=MAIN_TABLE[[#This Row],[Destination State Name]],0,MAIN_TABLE[[#This Row],[Taxable Value]]*MAIN_TABLE[[#This Row],[GST Rate]])</f>
        <v>16164.462</v>
      </c>
      <c r="P997" s="32">
        <f>IF(MAIN_TABLE[[#This Row],[Supplier State]]&lt;&gt;MAIN_TABLE[[#This Row],[Destination State Name]],0,(MAIN_TABLE[[#This Row],[Taxable Value]]*MAIN_TABLE[[#This Row],[GST Rate]])/2)</f>
        <v>0</v>
      </c>
      <c r="Q997" s="32">
        <f>IF(MAIN_TABLE[[#This Row],[Supplier State]]&lt;&gt;MAIN_TABLE[[#This Row],[Destination State Name]],0,(MAIN_TABLE[[#This Row],[Taxable Value]]*MAIN_TABLE[[#This Row],[GST Rate]])/2)</f>
        <v>0</v>
      </c>
      <c r="R997" s="33">
        <f>SUM(MAIN_TABLE[[#This Row],[IGST]:[SGST]])</f>
        <v>16164.462</v>
      </c>
      <c r="S99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97" s="32" t="str">
        <f>IFERROR(VLOOKUP(MAIN_TABLE[[#This Row],[GST Number]],Backend!L:M,2,),"")</f>
        <v>RAJ RAJESHWARI SALES &amp; SERVICES</v>
      </c>
    </row>
    <row r="998" spans="1:20" x14ac:dyDescent="0.3">
      <c r="A998" s="18" t="s">
        <v>8</v>
      </c>
      <c r="B998" s="1" t="s">
        <v>11</v>
      </c>
      <c r="C998" s="2">
        <v>1310</v>
      </c>
      <c r="D998" s="3">
        <v>44177</v>
      </c>
      <c r="E998" s="4" t="s">
        <v>10</v>
      </c>
      <c r="F998" s="1">
        <v>2436</v>
      </c>
      <c r="G998" s="5">
        <v>121.80000000000001</v>
      </c>
      <c r="H998" s="29">
        <f>VLOOKUP(MAIN_TABLE[[#This Row],[Product Code]],Prod_Master[[#All],[Product Code]:[PRICE]],4,)</f>
        <v>0.12</v>
      </c>
      <c r="I998" s="30">
        <f>VLOOKUP(MAIN_TABLE[[#This Row],[Product Code]],Prod_Master[[#All],[Product Code]:[PRICE]],5,)</f>
        <v>140</v>
      </c>
      <c r="J998" s="30">
        <f t="shared" si="17"/>
        <v>341040</v>
      </c>
      <c r="K998" s="30">
        <f>MAIN_TABLE[[#This Row],[Sales (Before Tax)]]-MAIN_TABLE[[#This Row],[Discount]]</f>
        <v>340918.2</v>
      </c>
      <c r="L998" s="31">
        <f>VLOOKUP(MAIN_TABLE[[#This Row],[Product Code]],Prod_Master[[#All],[Product Code]:[PRICE]],3,)</f>
        <v>5632</v>
      </c>
      <c r="M998" s="32" t="str">
        <f>VLOOKUP(MAIN_TABLE[[#This Row],[Product Code]],Prod_Master[[#All],[Product Code]:[PRICE]],2,)</f>
        <v>Shampoo</v>
      </c>
      <c r="N998" s="32" t="str">
        <f>IF(ISBLANK(MAIN_TABLE[[#This Row],[GST Number]]),"No GST Number Available",VLOOKUP(LEFT(MAIN_TABLE[[#This Row],[GST Number]],2)*1,Table1[],2,))</f>
        <v>WEST BENGAL</v>
      </c>
      <c r="O998" s="32">
        <f>IF(MAIN_TABLE[[#This Row],[Supplier State]]=MAIN_TABLE[[#This Row],[Destination State Name]],0,MAIN_TABLE[[#This Row],[Taxable Value]]*MAIN_TABLE[[#This Row],[GST Rate]])</f>
        <v>40910.184000000001</v>
      </c>
      <c r="P998" s="32">
        <f>IF(MAIN_TABLE[[#This Row],[Supplier State]]&lt;&gt;MAIN_TABLE[[#This Row],[Destination State Name]],0,(MAIN_TABLE[[#This Row],[Taxable Value]]*MAIN_TABLE[[#This Row],[GST Rate]])/2)</f>
        <v>0</v>
      </c>
      <c r="Q998" s="32">
        <f>IF(MAIN_TABLE[[#This Row],[Supplier State]]&lt;&gt;MAIN_TABLE[[#This Row],[Destination State Name]],0,(MAIN_TABLE[[#This Row],[Taxable Value]]*MAIN_TABLE[[#This Row],[GST Rate]])/2)</f>
        <v>0</v>
      </c>
      <c r="R998" s="33">
        <f>SUM(MAIN_TABLE[[#This Row],[IGST]:[SGST]])</f>
        <v>40910.184000000001</v>
      </c>
      <c r="S99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98" s="32" t="str">
        <f>IFERROR(VLOOKUP(MAIN_TABLE[[#This Row],[GST Number]],Backend!L:M,2,),"")</f>
        <v>COMPAC INDUSTRIES INDIA LIMITED</v>
      </c>
    </row>
    <row r="999" spans="1:20" x14ac:dyDescent="0.3">
      <c r="A999" s="18" t="s">
        <v>8</v>
      </c>
      <c r="B999" s="1" t="s">
        <v>12</v>
      </c>
      <c r="C999" s="2">
        <v>1004</v>
      </c>
      <c r="D999" s="3">
        <v>43831</v>
      </c>
      <c r="E999" s="4" t="s">
        <v>10</v>
      </c>
      <c r="F999" s="1">
        <v>1987.5</v>
      </c>
      <c r="G999" s="5">
        <v>99.375</v>
      </c>
      <c r="H999" s="29">
        <f>VLOOKUP(MAIN_TABLE[[#This Row],[Product Code]],Prod_Master[[#All],[Product Code]:[PRICE]],4,)</f>
        <v>0.28000000000000003</v>
      </c>
      <c r="I999" s="30">
        <f>VLOOKUP(MAIN_TABLE[[#This Row],[Product Code]],Prod_Master[[#All],[Product Code]:[PRICE]],5,)</f>
        <v>80</v>
      </c>
      <c r="J999" s="30">
        <f t="shared" si="17"/>
        <v>159000</v>
      </c>
      <c r="K999" s="30">
        <f>MAIN_TABLE[[#This Row],[Sales (Before Tax)]]-MAIN_TABLE[[#This Row],[Discount]]</f>
        <v>158900.625</v>
      </c>
      <c r="L999" s="31">
        <f>VLOOKUP(MAIN_TABLE[[#This Row],[Product Code]],Prod_Master[[#All],[Product Code]:[PRICE]],3,)</f>
        <v>8462</v>
      </c>
      <c r="M999" s="32" t="str">
        <f>VLOOKUP(MAIN_TABLE[[#This Row],[Product Code]],Prod_Master[[#All],[Product Code]:[PRICE]],2,)</f>
        <v>Beverage</v>
      </c>
      <c r="N999" s="32" t="str">
        <f>IF(ISBLANK(MAIN_TABLE[[#This Row],[GST Number]]),"No GST Number Available",VLOOKUP(LEFT(MAIN_TABLE[[#This Row],[GST Number]],2)*1,Table1[],2,))</f>
        <v>ARUNACHAL PRADESH</v>
      </c>
      <c r="O999" s="32">
        <f>IF(MAIN_TABLE[[#This Row],[Supplier State]]=MAIN_TABLE[[#This Row],[Destination State Name]],0,MAIN_TABLE[[#This Row],[Taxable Value]]*MAIN_TABLE[[#This Row],[GST Rate]])</f>
        <v>44492.175000000003</v>
      </c>
      <c r="P999" s="32">
        <f>IF(MAIN_TABLE[[#This Row],[Supplier State]]&lt;&gt;MAIN_TABLE[[#This Row],[Destination State Name]],0,(MAIN_TABLE[[#This Row],[Taxable Value]]*MAIN_TABLE[[#This Row],[GST Rate]])/2)</f>
        <v>0</v>
      </c>
      <c r="Q999" s="32">
        <f>IF(MAIN_TABLE[[#This Row],[Supplier State]]&lt;&gt;MAIN_TABLE[[#This Row],[Destination State Name]],0,(MAIN_TABLE[[#This Row],[Taxable Value]]*MAIN_TABLE[[#This Row],[GST Rate]])/2)</f>
        <v>0</v>
      </c>
      <c r="R999" s="33">
        <f>SUM(MAIN_TABLE[[#This Row],[IGST]:[SGST]])</f>
        <v>44492.175000000003</v>
      </c>
      <c r="S99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999" s="32" t="str">
        <f>IFERROR(VLOOKUP(MAIN_TABLE[[#This Row],[GST Number]],Backend!L:M,2,),"")</f>
        <v>HIND VALVES</v>
      </c>
    </row>
    <row r="1000" spans="1:20" x14ac:dyDescent="0.3">
      <c r="A1000" s="18" t="s">
        <v>8</v>
      </c>
      <c r="B1000" s="1" t="s">
        <v>13</v>
      </c>
      <c r="C1000" s="2">
        <v>1008</v>
      </c>
      <c r="D1000" s="3">
        <v>44083</v>
      </c>
      <c r="E1000" s="4" t="s">
        <v>10</v>
      </c>
      <c r="F1000" s="1">
        <v>1679</v>
      </c>
      <c r="G1000" s="5">
        <v>83.95</v>
      </c>
      <c r="H1000" s="29">
        <f>VLOOKUP(MAIN_TABLE[[#This Row],[Product Code]],Prod_Master[[#All],[Product Code]:[PRICE]],4,)</f>
        <v>0.12</v>
      </c>
      <c r="I1000" s="30">
        <f>VLOOKUP(MAIN_TABLE[[#This Row],[Product Code]],Prod_Master[[#All],[Product Code]:[PRICE]],5,)</f>
        <v>90</v>
      </c>
      <c r="J1000" s="30">
        <f t="shared" si="17"/>
        <v>151110</v>
      </c>
      <c r="K1000" s="30">
        <f>MAIN_TABLE[[#This Row],[Sales (Before Tax)]]-MAIN_TABLE[[#This Row],[Discount]]</f>
        <v>151026.04999999999</v>
      </c>
      <c r="L1000" s="31">
        <f>VLOOKUP(MAIN_TABLE[[#This Row],[Product Code]],Prod_Master[[#All],[Product Code]:[PRICE]],3,)</f>
        <v>4975</v>
      </c>
      <c r="M1000" s="32" t="str">
        <f>VLOOKUP(MAIN_TABLE[[#This Row],[Product Code]],Prod_Master[[#All],[Product Code]:[PRICE]],2,)</f>
        <v>Soap</v>
      </c>
      <c r="N1000" s="32" t="str">
        <f>IF(ISBLANK(MAIN_TABLE[[#This Row],[GST Number]]),"No GST Number Available",VLOOKUP(LEFT(MAIN_TABLE[[#This Row],[GST Number]],2)*1,Table1[],2,))</f>
        <v>ASSAM</v>
      </c>
      <c r="O1000" s="32">
        <f>IF(MAIN_TABLE[[#This Row],[Supplier State]]=MAIN_TABLE[[#This Row],[Destination State Name]],0,MAIN_TABLE[[#This Row],[Taxable Value]]*MAIN_TABLE[[#This Row],[GST Rate]])</f>
        <v>18123.125999999997</v>
      </c>
      <c r="P1000" s="32">
        <f>IF(MAIN_TABLE[[#This Row],[Supplier State]]&lt;&gt;MAIN_TABLE[[#This Row],[Destination State Name]],0,(MAIN_TABLE[[#This Row],[Taxable Value]]*MAIN_TABLE[[#This Row],[GST Rate]])/2)</f>
        <v>0</v>
      </c>
      <c r="Q1000" s="32">
        <f>IF(MAIN_TABLE[[#This Row],[Supplier State]]&lt;&gt;MAIN_TABLE[[#This Row],[Destination State Name]],0,(MAIN_TABLE[[#This Row],[Taxable Value]]*MAIN_TABLE[[#This Row],[GST Rate]])/2)</f>
        <v>0</v>
      </c>
      <c r="R1000" s="33">
        <f>SUM(MAIN_TABLE[[#This Row],[IGST]:[SGST]])</f>
        <v>18123.125999999997</v>
      </c>
      <c r="S100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00" s="32" t="str">
        <f>IFERROR(VLOOKUP(MAIN_TABLE[[#This Row],[GST Number]],Backend!L:M,2,),"")</f>
        <v>CHADHA  INDUSTRIES  PRIVATE  LIMITED</v>
      </c>
    </row>
    <row r="1001" spans="1:20" x14ac:dyDescent="0.3">
      <c r="A1001" s="18" t="s">
        <v>8</v>
      </c>
      <c r="B1001" s="1" t="s">
        <v>14</v>
      </c>
      <c r="C1001" s="2">
        <v>1210</v>
      </c>
      <c r="D1001" s="3">
        <v>44114</v>
      </c>
      <c r="E1001" s="4" t="s">
        <v>10</v>
      </c>
      <c r="F1001" s="1">
        <v>727</v>
      </c>
      <c r="G1001" s="5">
        <v>36.35</v>
      </c>
      <c r="H1001" s="29">
        <f>VLOOKUP(MAIN_TABLE[[#This Row],[Product Code]],Prod_Master[[#All],[Product Code]:[PRICE]],4,)</f>
        <v>0.12</v>
      </c>
      <c r="I1001" s="30">
        <f>VLOOKUP(MAIN_TABLE[[#This Row],[Product Code]],Prod_Master[[#All],[Product Code]:[PRICE]],5,)</f>
        <v>120</v>
      </c>
      <c r="J1001" s="30">
        <f t="shared" si="17"/>
        <v>87240</v>
      </c>
      <c r="K1001" s="30">
        <f>MAIN_TABLE[[#This Row],[Sales (Before Tax)]]-MAIN_TABLE[[#This Row],[Discount]]</f>
        <v>87203.65</v>
      </c>
      <c r="L1001" s="31">
        <f>VLOOKUP(MAIN_TABLE[[#This Row],[Product Code]],Prod_Master[[#All],[Product Code]:[PRICE]],3,)</f>
        <v>5524</v>
      </c>
      <c r="M1001" s="32" t="str">
        <f>VLOOKUP(MAIN_TABLE[[#This Row],[Product Code]],Prod_Master[[#All],[Product Code]:[PRICE]],2,)</f>
        <v>Juice</v>
      </c>
      <c r="N1001" s="32" t="str">
        <f>IF(ISBLANK(MAIN_TABLE[[#This Row],[GST Number]]),"No GST Number Available",VLOOKUP(LEFT(MAIN_TABLE[[#This Row],[GST Number]],2)*1,Table1[],2,))</f>
        <v>BIHAR</v>
      </c>
      <c r="O1001" s="32">
        <f>IF(MAIN_TABLE[[#This Row],[Supplier State]]=MAIN_TABLE[[#This Row],[Destination State Name]],0,MAIN_TABLE[[#This Row],[Taxable Value]]*MAIN_TABLE[[#This Row],[GST Rate]])</f>
        <v>0</v>
      </c>
      <c r="P1001" s="32">
        <f>IF(MAIN_TABLE[[#This Row],[Supplier State]]&lt;&gt;MAIN_TABLE[[#This Row],[Destination State Name]],0,(MAIN_TABLE[[#This Row],[Taxable Value]]*MAIN_TABLE[[#This Row],[GST Rate]])/2)</f>
        <v>5232.2189999999991</v>
      </c>
      <c r="Q1001" s="32">
        <f>IF(MAIN_TABLE[[#This Row],[Supplier State]]&lt;&gt;MAIN_TABLE[[#This Row],[Destination State Name]],0,(MAIN_TABLE[[#This Row],[Taxable Value]]*MAIN_TABLE[[#This Row],[GST Rate]])/2)</f>
        <v>5232.2189999999991</v>
      </c>
      <c r="R1001" s="33">
        <f>SUM(MAIN_TABLE[[#This Row],[IGST]:[SGST]])</f>
        <v>10464.437999999998</v>
      </c>
      <c r="S100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01" s="32" t="str">
        <f>IFERROR(VLOOKUP(MAIN_TABLE[[#This Row],[GST Number]],Backend!L:M,2,),"")</f>
        <v>PRABHA ELECTRONICS PVT. LTD.</v>
      </c>
    </row>
    <row r="1002" spans="1:20" x14ac:dyDescent="0.3">
      <c r="A1002" s="18" t="s">
        <v>8</v>
      </c>
      <c r="B1002" s="1" t="s">
        <v>15</v>
      </c>
      <c r="C1002" s="2">
        <v>1004</v>
      </c>
      <c r="D1002" s="3">
        <v>44114</v>
      </c>
      <c r="E1002" s="4" t="s">
        <v>10</v>
      </c>
      <c r="F1002" s="1">
        <v>1403</v>
      </c>
      <c r="G1002" s="5">
        <v>70.150000000000006</v>
      </c>
      <c r="H1002" s="29">
        <f>VLOOKUP(MAIN_TABLE[[#This Row],[Product Code]],Prod_Master[[#All],[Product Code]:[PRICE]],4,)</f>
        <v>0.28000000000000003</v>
      </c>
      <c r="I1002" s="30">
        <f>VLOOKUP(MAIN_TABLE[[#This Row],[Product Code]],Prod_Master[[#All],[Product Code]:[PRICE]],5,)</f>
        <v>80</v>
      </c>
      <c r="J1002" s="30">
        <f t="shared" si="17"/>
        <v>112240</v>
      </c>
      <c r="K1002" s="30">
        <f>MAIN_TABLE[[#This Row],[Sales (Before Tax)]]-MAIN_TABLE[[#This Row],[Discount]]</f>
        <v>112169.85</v>
      </c>
      <c r="L1002" s="31">
        <f>VLOOKUP(MAIN_TABLE[[#This Row],[Product Code]],Prod_Master[[#All],[Product Code]:[PRICE]],3,)</f>
        <v>8462</v>
      </c>
      <c r="M1002" s="32" t="str">
        <f>VLOOKUP(MAIN_TABLE[[#This Row],[Product Code]],Prod_Master[[#All],[Product Code]:[PRICE]],2,)</f>
        <v>Beverage</v>
      </c>
      <c r="N1002" s="32" t="str">
        <f>IF(ISBLANK(MAIN_TABLE[[#This Row],[GST Number]]),"No GST Number Available",VLOOKUP(LEFT(MAIN_TABLE[[#This Row],[GST Number]],2)*1,Table1[],2,))</f>
        <v>CHATTISGARH</v>
      </c>
      <c r="O1002" s="32">
        <f>IF(MAIN_TABLE[[#This Row],[Supplier State]]=MAIN_TABLE[[#This Row],[Destination State Name]],0,MAIN_TABLE[[#This Row],[Taxable Value]]*MAIN_TABLE[[#This Row],[GST Rate]])</f>
        <v>31407.558000000005</v>
      </c>
      <c r="P1002" s="32">
        <f>IF(MAIN_TABLE[[#This Row],[Supplier State]]&lt;&gt;MAIN_TABLE[[#This Row],[Destination State Name]],0,(MAIN_TABLE[[#This Row],[Taxable Value]]*MAIN_TABLE[[#This Row],[GST Rate]])/2)</f>
        <v>0</v>
      </c>
      <c r="Q1002" s="32">
        <f>IF(MAIN_TABLE[[#This Row],[Supplier State]]&lt;&gt;MAIN_TABLE[[#This Row],[Destination State Name]],0,(MAIN_TABLE[[#This Row],[Taxable Value]]*MAIN_TABLE[[#This Row],[GST Rate]])/2)</f>
        <v>0</v>
      </c>
      <c r="R1002" s="33">
        <f>SUM(MAIN_TABLE[[#This Row],[IGST]:[SGST]])</f>
        <v>31407.558000000005</v>
      </c>
      <c r="S100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02" s="32" t="str">
        <f>IFERROR(VLOOKUP(MAIN_TABLE[[#This Row],[GST Number]],Backend!L:M,2,),"")</f>
        <v>CORRSONIC ENGG. &amp; NDT SERVICES</v>
      </c>
    </row>
    <row r="1003" spans="1:20" x14ac:dyDescent="0.3">
      <c r="A1003" s="18" t="s">
        <v>8</v>
      </c>
      <c r="B1003" s="1" t="s">
        <v>240</v>
      </c>
      <c r="C1003" s="2">
        <v>1008</v>
      </c>
      <c r="D1003" s="3">
        <v>44114</v>
      </c>
      <c r="E1003" s="4" t="s">
        <v>10</v>
      </c>
      <c r="F1003" s="1">
        <v>2076</v>
      </c>
      <c r="G1003" s="5">
        <v>103.80000000000001</v>
      </c>
      <c r="H1003" s="29">
        <f>VLOOKUP(MAIN_TABLE[[#This Row],[Product Code]],Prod_Master[[#All],[Product Code]:[PRICE]],4,)</f>
        <v>0.12</v>
      </c>
      <c r="I1003" s="30">
        <f>VLOOKUP(MAIN_TABLE[[#This Row],[Product Code]],Prod_Master[[#All],[Product Code]:[PRICE]],5,)</f>
        <v>90</v>
      </c>
      <c r="J1003" s="30">
        <f t="shared" si="17"/>
        <v>186840</v>
      </c>
      <c r="K1003" s="30">
        <f>MAIN_TABLE[[#This Row],[Sales (Before Tax)]]-MAIN_TABLE[[#This Row],[Discount]]</f>
        <v>186736.2</v>
      </c>
      <c r="L1003" s="31">
        <f>VLOOKUP(MAIN_TABLE[[#This Row],[Product Code]],Prod_Master[[#All],[Product Code]:[PRICE]],3,)</f>
        <v>4975</v>
      </c>
      <c r="M1003" s="32" t="str">
        <f>VLOOKUP(MAIN_TABLE[[#This Row],[Product Code]],Prod_Master[[#All],[Product Code]:[PRICE]],2,)</f>
        <v>Soap</v>
      </c>
      <c r="N1003" s="32" t="str">
        <f>IF(ISBLANK(MAIN_TABLE[[#This Row],[GST Number]]),"No GST Number Available",VLOOKUP(LEFT(MAIN_TABLE[[#This Row],[GST Number]],2)*1,Table1[],2,))</f>
        <v>DADRA AND NAGAR HAVELI AND DAMAN AND DIU (NEWLY MERGED UT)</v>
      </c>
      <c r="O1003" s="32">
        <f>IF(MAIN_TABLE[[#This Row],[Supplier State]]=MAIN_TABLE[[#This Row],[Destination State Name]],0,MAIN_TABLE[[#This Row],[Taxable Value]]*MAIN_TABLE[[#This Row],[GST Rate]])</f>
        <v>22408.344000000001</v>
      </c>
      <c r="P1003" s="32">
        <f>IF(MAIN_TABLE[[#This Row],[Supplier State]]&lt;&gt;MAIN_TABLE[[#This Row],[Destination State Name]],0,(MAIN_TABLE[[#This Row],[Taxable Value]]*MAIN_TABLE[[#This Row],[GST Rate]])/2)</f>
        <v>0</v>
      </c>
      <c r="Q1003" s="32">
        <f>IF(MAIN_TABLE[[#This Row],[Supplier State]]&lt;&gt;MAIN_TABLE[[#This Row],[Destination State Name]],0,(MAIN_TABLE[[#This Row],[Taxable Value]]*MAIN_TABLE[[#This Row],[GST Rate]])/2)</f>
        <v>0</v>
      </c>
      <c r="R1003" s="33">
        <f>SUM(MAIN_TABLE[[#This Row],[IGST]:[SGST]])</f>
        <v>22408.344000000001</v>
      </c>
      <c r="S100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03" s="32" t="str">
        <f>IFERROR(VLOOKUP(MAIN_TABLE[[#This Row],[GST Number]],Backend!L:M,2,),"")</f>
        <v>RELIANCE RETAIL LIMITED</v>
      </c>
    </row>
    <row r="1004" spans="1:20" x14ac:dyDescent="0.3">
      <c r="A1004" s="18" t="s">
        <v>8</v>
      </c>
      <c r="B1004" s="1" t="s">
        <v>16</v>
      </c>
      <c r="C1004" s="2">
        <v>1004</v>
      </c>
      <c r="D1004" s="3">
        <v>44114</v>
      </c>
      <c r="E1004" s="4" t="s">
        <v>10</v>
      </c>
      <c r="F1004" s="1">
        <v>1757</v>
      </c>
      <c r="G1004" s="5">
        <v>87.850000000000009</v>
      </c>
      <c r="H1004" s="29">
        <f>VLOOKUP(MAIN_TABLE[[#This Row],[Product Code]],Prod_Master[[#All],[Product Code]:[PRICE]],4,)</f>
        <v>0.28000000000000003</v>
      </c>
      <c r="I1004" s="30">
        <f>VLOOKUP(MAIN_TABLE[[#This Row],[Product Code]],Prod_Master[[#All],[Product Code]:[PRICE]],5,)</f>
        <v>80</v>
      </c>
      <c r="J1004" s="30">
        <f t="shared" si="17"/>
        <v>140560</v>
      </c>
      <c r="K1004" s="30">
        <f>MAIN_TABLE[[#This Row],[Sales (Before Tax)]]-MAIN_TABLE[[#This Row],[Discount]]</f>
        <v>140472.15</v>
      </c>
      <c r="L1004" s="31">
        <f>VLOOKUP(MAIN_TABLE[[#This Row],[Product Code]],Prod_Master[[#All],[Product Code]:[PRICE]],3,)</f>
        <v>8462</v>
      </c>
      <c r="M1004" s="32" t="str">
        <f>VLOOKUP(MAIN_TABLE[[#This Row],[Product Code]],Prod_Master[[#All],[Product Code]:[PRICE]],2,)</f>
        <v>Beverage</v>
      </c>
      <c r="N1004" s="32" t="str">
        <f>IF(ISBLANK(MAIN_TABLE[[#This Row],[GST Number]]),"No GST Number Available",VLOOKUP(LEFT(MAIN_TABLE[[#This Row],[GST Number]],2)*1,Table1[],2,))</f>
        <v>MADHYA PRADESH</v>
      </c>
      <c r="O1004" s="32">
        <f>IF(MAIN_TABLE[[#This Row],[Supplier State]]=MAIN_TABLE[[#This Row],[Destination State Name]],0,MAIN_TABLE[[#This Row],[Taxable Value]]*MAIN_TABLE[[#This Row],[GST Rate]])</f>
        <v>39332.202000000005</v>
      </c>
      <c r="P1004" s="32">
        <f>IF(MAIN_TABLE[[#This Row],[Supplier State]]&lt;&gt;MAIN_TABLE[[#This Row],[Destination State Name]],0,(MAIN_TABLE[[#This Row],[Taxable Value]]*MAIN_TABLE[[#This Row],[GST Rate]])/2)</f>
        <v>0</v>
      </c>
      <c r="Q1004" s="32">
        <f>IF(MAIN_TABLE[[#This Row],[Supplier State]]&lt;&gt;MAIN_TABLE[[#This Row],[Destination State Name]],0,(MAIN_TABLE[[#This Row],[Taxable Value]]*MAIN_TABLE[[#This Row],[GST Rate]])/2)</f>
        <v>0</v>
      </c>
      <c r="R1004" s="33">
        <f>SUM(MAIN_TABLE[[#This Row],[IGST]:[SGST]])</f>
        <v>39332.202000000005</v>
      </c>
      <c r="S100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04" s="32" t="str">
        <f>IFERROR(VLOOKUP(MAIN_TABLE[[#This Row],[GST Number]],Backend!L:M,2,),"")</f>
        <v>PROFESSIONAL TRADERS</v>
      </c>
    </row>
    <row r="1005" spans="1:20" x14ac:dyDescent="0.3">
      <c r="A1005" s="18" t="s">
        <v>8</v>
      </c>
      <c r="B1005" s="1" t="s">
        <v>17</v>
      </c>
      <c r="C1005" s="2">
        <v>1001</v>
      </c>
      <c r="D1005" s="3">
        <v>44051</v>
      </c>
      <c r="E1005" s="4" t="s">
        <v>10</v>
      </c>
      <c r="F1005" s="1">
        <v>2198</v>
      </c>
      <c r="G1005" s="5">
        <v>109.9</v>
      </c>
      <c r="H1005" s="29">
        <f>VLOOKUP(MAIN_TABLE[[#This Row],[Product Code]],Prod_Master[[#All],[Product Code]:[PRICE]],4,)</f>
        <v>0.12</v>
      </c>
      <c r="I1005" s="30">
        <f>VLOOKUP(MAIN_TABLE[[#This Row],[Product Code]],Prod_Master[[#All],[Product Code]:[PRICE]],5,)</f>
        <v>45</v>
      </c>
      <c r="J1005" s="30">
        <f t="shared" si="17"/>
        <v>98910</v>
      </c>
      <c r="K1005" s="30">
        <f>MAIN_TABLE[[#This Row],[Sales (Before Tax)]]-MAIN_TABLE[[#This Row],[Discount]]</f>
        <v>98800.1</v>
      </c>
      <c r="L1005" s="31">
        <f>VLOOKUP(MAIN_TABLE[[#This Row],[Product Code]],Prod_Master[[#All],[Product Code]:[PRICE]],3,)</f>
        <v>5542</v>
      </c>
      <c r="M1005" s="32" t="str">
        <f>VLOOKUP(MAIN_TABLE[[#This Row],[Product Code]],Prod_Master[[#All],[Product Code]:[PRICE]],2,)</f>
        <v>Oil</v>
      </c>
      <c r="N1005" s="32" t="str">
        <f>IF(ISBLANK(MAIN_TABLE[[#This Row],[GST Number]]),"No GST Number Available",VLOOKUP(LEFT(MAIN_TABLE[[#This Row],[GST Number]],2)*1,Table1[],2,))</f>
        <v>ODISHA</v>
      </c>
      <c r="O1005" s="32">
        <f>IF(MAIN_TABLE[[#This Row],[Supplier State]]=MAIN_TABLE[[#This Row],[Destination State Name]],0,MAIN_TABLE[[#This Row],[Taxable Value]]*MAIN_TABLE[[#This Row],[GST Rate]])</f>
        <v>11856.012000000001</v>
      </c>
      <c r="P1005" s="32">
        <f>IF(MAIN_TABLE[[#This Row],[Supplier State]]&lt;&gt;MAIN_TABLE[[#This Row],[Destination State Name]],0,(MAIN_TABLE[[#This Row],[Taxable Value]]*MAIN_TABLE[[#This Row],[GST Rate]])/2)</f>
        <v>0</v>
      </c>
      <c r="Q1005" s="32">
        <f>IF(MAIN_TABLE[[#This Row],[Supplier State]]&lt;&gt;MAIN_TABLE[[#This Row],[Destination State Name]],0,(MAIN_TABLE[[#This Row],[Taxable Value]]*MAIN_TABLE[[#This Row],[GST Rate]])/2)</f>
        <v>0</v>
      </c>
      <c r="R1005" s="33">
        <f>SUM(MAIN_TABLE[[#This Row],[IGST]:[SGST]])</f>
        <v>11856.012000000001</v>
      </c>
      <c r="S100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05" s="32" t="str">
        <f>IFERROR(VLOOKUP(MAIN_TABLE[[#This Row],[GST Number]],Backend!L:M,2,),"")</f>
        <v>N.M.ENTERPRISES</v>
      </c>
    </row>
    <row r="1006" spans="1:20" x14ac:dyDescent="0.3">
      <c r="A1006" s="18" t="s">
        <v>8</v>
      </c>
      <c r="B1006" s="1" t="s">
        <v>18</v>
      </c>
      <c r="C1006" s="2">
        <v>1001</v>
      </c>
      <c r="D1006" s="3">
        <v>44051</v>
      </c>
      <c r="E1006" s="4" t="s">
        <v>10</v>
      </c>
      <c r="F1006" s="1">
        <v>1743</v>
      </c>
      <c r="G1006" s="5">
        <v>87.15</v>
      </c>
      <c r="H1006" s="29">
        <f>VLOOKUP(MAIN_TABLE[[#This Row],[Product Code]],Prod_Master[[#All],[Product Code]:[PRICE]],4,)</f>
        <v>0.12</v>
      </c>
      <c r="I1006" s="30">
        <f>VLOOKUP(MAIN_TABLE[[#This Row],[Product Code]],Prod_Master[[#All],[Product Code]:[PRICE]],5,)</f>
        <v>45</v>
      </c>
      <c r="J1006" s="30">
        <f t="shared" si="17"/>
        <v>78435</v>
      </c>
      <c r="K1006" s="30">
        <f>MAIN_TABLE[[#This Row],[Sales (Before Tax)]]-MAIN_TABLE[[#This Row],[Discount]]</f>
        <v>78347.850000000006</v>
      </c>
      <c r="L1006" s="31">
        <f>VLOOKUP(MAIN_TABLE[[#This Row],[Product Code]],Prod_Master[[#All],[Product Code]:[PRICE]],3,)</f>
        <v>5542</v>
      </c>
      <c r="M1006" s="32" t="str">
        <f>VLOOKUP(MAIN_TABLE[[#This Row],[Product Code]],Prod_Master[[#All],[Product Code]:[PRICE]],2,)</f>
        <v>Oil</v>
      </c>
      <c r="N1006" s="32" t="str">
        <f>IF(ISBLANK(MAIN_TABLE[[#This Row],[GST Number]]),"No GST Number Available",VLOOKUP(LEFT(MAIN_TABLE[[#This Row],[GST Number]],2)*1,Table1[],2,))</f>
        <v>BIHAR</v>
      </c>
      <c r="O1006" s="32">
        <f>IF(MAIN_TABLE[[#This Row],[Supplier State]]=MAIN_TABLE[[#This Row],[Destination State Name]],0,MAIN_TABLE[[#This Row],[Taxable Value]]*MAIN_TABLE[[#This Row],[GST Rate]])</f>
        <v>0</v>
      </c>
      <c r="P1006" s="32">
        <f>IF(MAIN_TABLE[[#This Row],[Supplier State]]&lt;&gt;MAIN_TABLE[[#This Row],[Destination State Name]],0,(MAIN_TABLE[[#This Row],[Taxable Value]]*MAIN_TABLE[[#This Row],[GST Rate]])/2)</f>
        <v>4700.8710000000001</v>
      </c>
      <c r="Q1006" s="32">
        <f>IF(MAIN_TABLE[[#This Row],[Supplier State]]&lt;&gt;MAIN_TABLE[[#This Row],[Destination State Name]],0,(MAIN_TABLE[[#This Row],[Taxable Value]]*MAIN_TABLE[[#This Row],[GST Rate]])/2)</f>
        <v>4700.8710000000001</v>
      </c>
      <c r="R1006" s="33">
        <f>SUM(MAIN_TABLE[[#This Row],[IGST]:[SGST]])</f>
        <v>9401.7420000000002</v>
      </c>
      <c r="S100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06" s="32" t="str">
        <f>IFERROR(VLOOKUP(MAIN_TABLE[[#This Row],[GST Number]],Backend!L:M,2,),"")</f>
        <v>UNITY CYLINDERS &amp; EQUIPMENTS PRIVATE LIMITED</v>
      </c>
    </row>
    <row r="1007" spans="1:20" x14ac:dyDescent="0.3">
      <c r="A1007" s="18" t="s">
        <v>8</v>
      </c>
      <c r="B1007" s="1" t="s">
        <v>19</v>
      </c>
      <c r="C1007" s="2">
        <v>1310</v>
      </c>
      <c r="D1007" s="3">
        <v>44114</v>
      </c>
      <c r="E1007" s="4" t="s">
        <v>10</v>
      </c>
      <c r="F1007" s="1">
        <v>1153</v>
      </c>
      <c r="G1007" s="5">
        <v>57.650000000000006</v>
      </c>
      <c r="H1007" s="29">
        <f>VLOOKUP(MAIN_TABLE[[#This Row],[Product Code]],Prod_Master[[#All],[Product Code]:[PRICE]],4,)</f>
        <v>0.12</v>
      </c>
      <c r="I1007" s="30">
        <f>VLOOKUP(MAIN_TABLE[[#This Row],[Product Code]],Prod_Master[[#All],[Product Code]:[PRICE]],5,)</f>
        <v>140</v>
      </c>
      <c r="J1007" s="30">
        <f t="shared" si="17"/>
        <v>161420</v>
      </c>
      <c r="K1007" s="30">
        <f>MAIN_TABLE[[#This Row],[Sales (Before Tax)]]-MAIN_TABLE[[#This Row],[Discount]]</f>
        <v>161362.35</v>
      </c>
      <c r="L1007" s="31">
        <f>VLOOKUP(MAIN_TABLE[[#This Row],[Product Code]],Prod_Master[[#All],[Product Code]:[PRICE]],3,)</f>
        <v>5632</v>
      </c>
      <c r="M1007" s="32" t="str">
        <f>VLOOKUP(MAIN_TABLE[[#This Row],[Product Code]],Prod_Master[[#All],[Product Code]:[PRICE]],2,)</f>
        <v>Shampoo</v>
      </c>
      <c r="N1007" s="32" t="str">
        <f>IF(ISBLANK(MAIN_TABLE[[#This Row],[GST Number]]),"No GST Number Available",VLOOKUP(LEFT(MAIN_TABLE[[#This Row],[GST Number]],2)*1,Table1[],2,))</f>
        <v>ANDHRA PRADESH(BEFORE DIVISION)</v>
      </c>
      <c r="O1007" s="32">
        <f>IF(MAIN_TABLE[[#This Row],[Supplier State]]=MAIN_TABLE[[#This Row],[Destination State Name]],0,MAIN_TABLE[[#This Row],[Taxable Value]]*MAIN_TABLE[[#This Row],[GST Rate]])</f>
        <v>19363.482</v>
      </c>
      <c r="P1007" s="32">
        <f>IF(MAIN_TABLE[[#This Row],[Supplier State]]&lt;&gt;MAIN_TABLE[[#This Row],[Destination State Name]],0,(MAIN_TABLE[[#This Row],[Taxable Value]]*MAIN_TABLE[[#This Row],[GST Rate]])/2)</f>
        <v>0</v>
      </c>
      <c r="Q1007" s="32">
        <f>IF(MAIN_TABLE[[#This Row],[Supplier State]]&lt;&gt;MAIN_TABLE[[#This Row],[Destination State Name]],0,(MAIN_TABLE[[#This Row],[Taxable Value]]*MAIN_TABLE[[#This Row],[GST Rate]])/2)</f>
        <v>0</v>
      </c>
      <c r="R1007" s="33">
        <f>SUM(MAIN_TABLE[[#This Row],[IGST]:[SGST]])</f>
        <v>19363.482</v>
      </c>
      <c r="S100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07" s="32" t="str">
        <f>IFERROR(VLOOKUP(MAIN_TABLE[[#This Row],[GST Number]],Backend!L:M,2,),"")</f>
        <v>M/S AKASH INFOTECH</v>
      </c>
    </row>
    <row r="1008" spans="1:20" x14ac:dyDescent="0.3">
      <c r="A1008" s="18" t="s">
        <v>8</v>
      </c>
      <c r="B1008" s="1" t="s">
        <v>31</v>
      </c>
      <c r="C1008" s="2">
        <v>1008</v>
      </c>
      <c r="D1008" s="3">
        <v>44114</v>
      </c>
      <c r="E1008" s="4" t="s">
        <v>10</v>
      </c>
      <c r="F1008" s="1">
        <v>1757</v>
      </c>
      <c r="G1008" s="5">
        <v>87.850000000000009</v>
      </c>
      <c r="H1008" s="29">
        <f>VLOOKUP(MAIN_TABLE[[#This Row],[Product Code]],Prod_Master[[#All],[Product Code]:[PRICE]],4,)</f>
        <v>0.12</v>
      </c>
      <c r="I1008" s="30">
        <f>VLOOKUP(MAIN_TABLE[[#This Row],[Product Code]],Prod_Master[[#All],[Product Code]:[PRICE]],5,)</f>
        <v>90</v>
      </c>
      <c r="J1008" s="30">
        <f t="shared" si="17"/>
        <v>158130</v>
      </c>
      <c r="K1008" s="30">
        <f>MAIN_TABLE[[#This Row],[Sales (Before Tax)]]-MAIN_TABLE[[#This Row],[Discount]]</f>
        <v>158042.15</v>
      </c>
      <c r="L1008" s="31">
        <f>VLOOKUP(MAIN_TABLE[[#This Row],[Product Code]],Prod_Master[[#All],[Product Code]:[PRICE]],3,)</f>
        <v>4975</v>
      </c>
      <c r="M1008" s="32" t="str">
        <f>VLOOKUP(MAIN_TABLE[[#This Row],[Product Code]],Prod_Master[[#All],[Product Code]:[PRICE]],2,)</f>
        <v>Soap</v>
      </c>
      <c r="N1008" s="32" t="str">
        <f>IF(ISBLANK(MAIN_TABLE[[#This Row],[GST Number]]),"No GST Number Available",VLOOKUP(LEFT(MAIN_TABLE[[#This Row],[GST Number]],2)*1,Table1[],2,))</f>
        <v>MANIPUR</v>
      </c>
      <c r="O1008" s="32">
        <f>IF(MAIN_TABLE[[#This Row],[Supplier State]]=MAIN_TABLE[[#This Row],[Destination State Name]],0,MAIN_TABLE[[#This Row],[Taxable Value]]*MAIN_TABLE[[#This Row],[GST Rate]])</f>
        <v>18965.057999999997</v>
      </c>
      <c r="P1008" s="32">
        <f>IF(MAIN_TABLE[[#This Row],[Supplier State]]&lt;&gt;MAIN_TABLE[[#This Row],[Destination State Name]],0,(MAIN_TABLE[[#This Row],[Taxable Value]]*MAIN_TABLE[[#This Row],[GST Rate]])/2)</f>
        <v>0</v>
      </c>
      <c r="Q1008" s="32">
        <f>IF(MAIN_TABLE[[#This Row],[Supplier State]]&lt;&gt;MAIN_TABLE[[#This Row],[Destination State Name]],0,(MAIN_TABLE[[#This Row],[Taxable Value]]*MAIN_TABLE[[#This Row],[GST Rate]])/2)</f>
        <v>0</v>
      </c>
      <c r="R1008" s="33">
        <f>SUM(MAIN_TABLE[[#This Row],[IGST]:[SGST]])</f>
        <v>18965.057999999997</v>
      </c>
      <c r="S100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08" s="32" t="str">
        <f>IFERROR(VLOOKUP(MAIN_TABLE[[#This Row],[GST Number]],Backend!L:M,2,),"")</f>
        <v>SHANKAR NARAYAN SAHU</v>
      </c>
    </row>
    <row r="1009" spans="1:20" x14ac:dyDescent="0.3">
      <c r="A1009" s="18" t="s">
        <v>8</v>
      </c>
      <c r="B1009" s="1" t="s">
        <v>32</v>
      </c>
      <c r="C1009" s="2">
        <v>1310</v>
      </c>
      <c r="D1009" s="3">
        <v>44051</v>
      </c>
      <c r="E1009" s="4" t="s">
        <v>10</v>
      </c>
      <c r="F1009" s="1">
        <v>1001</v>
      </c>
      <c r="G1009" s="5">
        <v>50.050000000000004</v>
      </c>
      <c r="H1009" s="29">
        <f>VLOOKUP(MAIN_TABLE[[#This Row],[Product Code]],Prod_Master[[#All],[Product Code]:[PRICE]],4,)</f>
        <v>0.12</v>
      </c>
      <c r="I1009" s="30">
        <f>VLOOKUP(MAIN_TABLE[[#This Row],[Product Code]],Prod_Master[[#All],[Product Code]:[PRICE]],5,)</f>
        <v>140</v>
      </c>
      <c r="J1009" s="30">
        <f t="shared" si="17"/>
        <v>140140</v>
      </c>
      <c r="K1009" s="30">
        <f>MAIN_TABLE[[#This Row],[Sales (Before Tax)]]-MAIN_TABLE[[#This Row],[Discount]]</f>
        <v>140089.95000000001</v>
      </c>
      <c r="L1009" s="31">
        <f>VLOOKUP(MAIN_TABLE[[#This Row],[Product Code]],Prod_Master[[#All],[Product Code]:[PRICE]],3,)</f>
        <v>5632</v>
      </c>
      <c r="M1009" s="32" t="str">
        <f>VLOOKUP(MAIN_TABLE[[#This Row],[Product Code]],Prod_Master[[#All],[Product Code]:[PRICE]],2,)</f>
        <v>Shampoo</v>
      </c>
      <c r="N1009" s="32" t="str">
        <f>IF(ISBLANK(MAIN_TABLE[[#This Row],[GST Number]]),"No GST Number Available",VLOOKUP(LEFT(MAIN_TABLE[[#This Row],[GST Number]],2)*1,Table1[],2,))</f>
        <v>NAGALAND</v>
      </c>
      <c r="O1009" s="32">
        <f>IF(MAIN_TABLE[[#This Row],[Supplier State]]=MAIN_TABLE[[#This Row],[Destination State Name]],0,MAIN_TABLE[[#This Row],[Taxable Value]]*MAIN_TABLE[[#This Row],[GST Rate]])</f>
        <v>16810.794000000002</v>
      </c>
      <c r="P1009" s="32">
        <f>IF(MAIN_TABLE[[#This Row],[Supplier State]]&lt;&gt;MAIN_TABLE[[#This Row],[Destination State Name]],0,(MAIN_TABLE[[#This Row],[Taxable Value]]*MAIN_TABLE[[#This Row],[GST Rate]])/2)</f>
        <v>0</v>
      </c>
      <c r="Q1009" s="32">
        <f>IF(MAIN_TABLE[[#This Row],[Supplier State]]&lt;&gt;MAIN_TABLE[[#This Row],[Destination State Name]],0,(MAIN_TABLE[[#This Row],[Taxable Value]]*MAIN_TABLE[[#This Row],[GST Rate]])/2)</f>
        <v>0</v>
      </c>
      <c r="R1009" s="33">
        <f>SUM(MAIN_TABLE[[#This Row],[IGST]:[SGST]])</f>
        <v>16810.794000000002</v>
      </c>
      <c r="S100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09" s="32" t="str">
        <f>IFERROR(VLOOKUP(MAIN_TABLE[[#This Row],[GST Number]],Backend!L:M,2,),"")</f>
        <v>VARDHMAN TELE MARKETING</v>
      </c>
    </row>
    <row r="1010" spans="1:20" x14ac:dyDescent="0.3">
      <c r="A1010" s="18" t="s">
        <v>8</v>
      </c>
      <c r="B1010" s="1" t="s">
        <v>33</v>
      </c>
      <c r="C1010" s="2">
        <v>1001</v>
      </c>
      <c r="D1010" s="3">
        <v>44146</v>
      </c>
      <c r="E1010" s="4" t="s">
        <v>10</v>
      </c>
      <c r="F1010" s="1">
        <v>1333</v>
      </c>
      <c r="G1010" s="5">
        <v>66.650000000000006</v>
      </c>
      <c r="H1010" s="29">
        <f>VLOOKUP(MAIN_TABLE[[#This Row],[Product Code]],Prod_Master[[#All],[Product Code]:[PRICE]],4,)</f>
        <v>0.12</v>
      </c>
      <c r="I1010" s="30">
        <f>VLOOKUP(MAIN_TABLE[[#This Row],[Product Code]],Prod_Master[[#All],[Product Code]:[PRICE]],5,)</f>
        <v>45</v>
      </c>
      <c r="J1010" s="30">
        <f t="shared" si="17"/>
        <v>59985</v>
      </c>
      <c r="K1010" s="30">
        <f>MAIN_TABLE[[#This Row],[Sales (Before Tax)]]-MAIN_TABLE[[#This Row],[Discount]]</f>
        <v>59918.35</v>
      </c>
      <c r="L1010" s="31">
        <f>VLOOKUP(MAIN_TABLE[[#This Row],[Product Code]],Prod_Master[[#All],[Product Code]:[PRICE]],3,)</f>
        <v>5542</v>
      </c>
      <c r="M1010" s="32" t="str">
        <f>VLOOKUP(MAIN_TABLE[[#This Row],[Product Code]],Prod_Master[[#All],[Product Code]:[PRICE]],2,)</f>
        <v>Oil</v>
      </c>
      <c r="N1010" s="32" t="str">
        <f>IF(ISBLANK(MAIN_TABLE[[#This Row],[GST Number]]),"No GST Number Available",VLOOKUP(LEFT(MAIN_TABLE[[#This Row],[GST Number]],2)*1,Table1[],2,))</f>
        <v>SIKKIM</v>
      </c>
      <c r="O1010" s="32">
        <f>IF(MAIN_TABLE[[#This Row],[Supplier State]]=MAIN_TABLE[[#This Row],[Destination State Name]],0,MAIN_TABLE[[#This Row],[Taxable Value]]*MAIN_TABLE[[#This Row],[GST Rate]])</f>
        <v>7190.2019999999993</v>
      </c>
      <c r="P1010" s="32">
        <f>IF(MAIN_TABLE[[#This Row],[Supplier State]]&lt;&gt;MAIN_TABLE[[#This Row],[Destination State Name]],0,(MAIN_TABLE[[#This Row],[Taxable Value]]*MAIN_TABLE[[#This Row],[GST Rate]])/2)</f>
        <v>0</v>
      </c>
      <c r="Q1010" s="32">
        <f>IF(MAIN_TABLE[[#This Row],[Supplier State]]&lt;&gt;MAIN_TABLE[[#This Row],[Destination State Name]],0,(MAIN_TABLE[[#This Row],[Taxable Value]]*MAIN_TABLE[[#This Row],[GST Rate]])/2)</f>
        <v>0</v>
      </c>
      <c r="R1010" s="33">
        <f>SUM(MAIN_TABLE[[#This Row],[IGST]:[SGST]])</f>
        <v>7190.2019999999993</v>
      </c>
      <c r="S101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10" s="32" t="str">
        <f>IFERROR(VLOOKUP(MAIN_TABLE[[#This Row],[GST Number]],Backend!L:M,2,),"")</f>
        <v>TRACTEBEL ENGINEERING PVT LTD</v>
      </c>
    </row>
    <row r="1011" spans="1:20" x14ac:dyDescent="0.3">
      <c r="A1011" s="18" t="s">
        <v>8</v>
      </c>
      <c r="B1011" s="1" t="s">
        <v>34</v>
      </c>
      <c r="C1011" s="2">
        <v>1004</v>
      </c>
      <c r="D1011" s="3">
        <v>44114</v>
      </c>
      <c r="E1011" s="4" t="s">
        <v>10</v>
      </c>
      <c r="F1011" s="1">
        <v>1153</v>
      </c>
      <c r="G1011" s="5">
        <v>57.650000000000006</v>
      </c>
      <c r="H1011" s="29">
        <f>VLOOKUP(MAIN_TABLE[[#This Row],[Product Code]],Prod_Master[[#All],[Product Code]:[PRICE]],4,)</f>
        <v>0.28000000000000003</v>
      </c>
      <c r="I1011" s="30">
        <f>VLOOKUP(MAIN_TABLE[[#This Row],[Product Code]],Prod_Master[[#All],[Product Code]:[PRICE]],5,)</f>
        <v>80</v>
      </c>
      <c r="J1011" s="30">
        <f t="shared" si="17"/>
        <v>92240</v>
      </c>
      <c r="K1011" s="30">
        <f>MAIN_TABLE[[#This Row],[Sales (Before Tax)]]-MAIN_TABLE[[#This Row],[Discount]]</f>
        <v>92182.35</v>
      </c>
      <c r="L1011" s="31">
        <f>VLOOKUP(MAIN_TABLE[[#This Row],[Product Code]],Prod_Master[[#All],[Product Code]:[PRICE]],3,)</f>
        <v>8462</v>
      </c>
      <c r="M1011" s="32" t="str">
        <f>VLOOKUP(MAIN_TABLE[[#This Row],[Product Code]],Prod_Master[[#All],[Product Code]:[PRICE]],2,)</f>
        <v>Beverage</v>
      </c>
      <c r="N1011" s="32" t="str">
        <f>IF(ISBLANK(MAIN_TABLE[[#This Row],[GST Number]]),"No GST Number Available",VLOOKUP(LEFT(MAIN_TABLE[[#This Row],[GST Number]],2)*1,Table1[],2,))</f>
        <v>ODISHA</v>
      </c>
      <c r="O1011" s="32">
        <f>IF(MAIN_TABLE[[#This Row],[Supplier State]]=MAIN_TABLE[[#This Row],[Destination State Name]],0,MAIN_TABLE[[#This Row],[Taxable Value]]*MAIN_TABLE[[#This Row],[GST Rate]])</f>
        <v>25811.058000000005</v>
      </c>
      <c r="P1011" s="32">
        <f>IF(MAIN_TABLE[[#This Row],[Supplier State]]&lt;&gt;MAIN_TABLE[[#This Row],[Destination State Name]],0,(MAIN_TABLE[[#This Row],[Taxable Value]]*MAIN_TABLE[[#This Row],[GST Rate]])/2)</f>
        <v>0</v>
      </c>
      <c r="Q1011" s="32">
        <f>IF(MAIN_TABLE[[#This Row],[Supplier State]]&lt;&gt;MAIN_TABLE[[#This Row],[Destination State Name]],0,(MAIN_TABLE[[#This Row],[Taxable Value]]*MAIN_TABLE[[#This Row],[GST Rate]])/2)</f>
        <v>0</v>
      </c>
      <c r="R1011" s="33">
        <f>SUM(MAIN_TABLE[[#This Row],[IGST]:[SGST]])</f>
        <v>25811.058000000005</v>
      </c>
      <c r="S101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11" s="32" t="str">
        <f>IFERROR(VLOOKUP(MAIN_TABLE[[#This Row],[GST Number]],Backend!L:M,2,),"")</f>
        <v>KIM BAG HOUSE</v>
      </c>
    </row>
    <row r="1012" spans="1:20" x14ac:dyDescent="0.3">
      <c r="A1012" s="18" t="s">
        <v>8</v>
      </c>
      <c r="B1012" s="1" t="s">
        <v>242</v>
      </c>
      <c r="C1012" s="2">
        <v>1008</v>
      </c>
      <c r="D1012" s="3">
        <v>43863</v>
      </c>
      <c r="E1012" s="4" t="s">
        <v>10</v>
      </c>
      <c r="F1012" s="1">
        <v>727</v>
      </c>
      <c r="G1012" s="5">
        <v>36.35</v>
      </c>
      <c r="H1012" s="29">
        <f>VLOOKUP(MAIN_TABLE[[#This Row],[Product Code]],Prod_Master[[#All],[Product Code]:[PRICE]],4,)</f>
        <v>0.12</v>
      </c>
      <c r="I1012" s="30">
        <f>VLOOKUP(MAIN_TABLE[[#This Row],[Product Code]],Prod_Master[[#All],[Product Code]:[PRICE]],5,)</f>
        <v>90</v>
      </c>
      <c r="J1012" s="30">
        <f t="shared" si="17"/>
        <v>65430</v>
      </c>
      <c r="K1012" s="30">
        <f>MAIN_TABLE[[#This Row],[Sales (Before Tax)]]-MAIN_TABLE[[#This Row],[Discount]]</f>
        <v>65393.65</v>
      </c>
      <c r="L1012" s="31">
        <f>VLOOKUP(MAIN_TABLE[[#This Row],[Product Code]],Prod_Master[[#All],[Product Code]:[PRICE]],3,)</f>
        <v>4975</v>
      </c>
      <c r="M1012" s="32" t="str">
        <f>VLOOKUP(MAIN_TABLE[[#This Row],[Product Code]],Prod_Master[[#All],[Product Code]:[PRICE]],2,)</f>
        <v>Soap</v>
      </c>
      <c r="N1012" s="32" t="str">
        <f>IF(ISBLANK(MAIN_TABLE[[#This Row],[GST Number]]),"No GST Number Available",VLOOKUP(LEFT(MAIN_TABLE[[#This Row],[GST Number]],2)*1,Table1[],2,))</f>
        <v>DADRA AND NAGAR HAVELI AND DAMAN AND DIU (NEWLY MERGED UT)</v>
      </c>
      <c r="O1012" s="32">
        <f>IF(MAIN_TABLE[[#This Row],[Supplier State]]=MAIN_TABLE[[#This Row],[Destination State Name]],0,MAIN_TABLE[[#This Row],[Taxable Value]]*MAIN_TABLE[[#This Row],[GST Rate]])</f>
        <v>7847.2380000000003</v>
      </c>
      <c r="P1012" s="32">
        <f>IF(MAIN_TABLE[[#This Row],[Supplier State]]&lt;&gt;MAIN_TABLE[[#This Row],[Destination State Name]],0,(MAIN_TABLE[[#This Row],[Taxable Value]]*MAIN_TABLE[[#This Row],[GST Rate]])/2)</f>
        <v>0</v>
      </c>
      <c r="Q1012" s="32">
        <f>IF(MAIN_TABLE[[#This Row],[Supplier State]]&lt;&gt;MAIN_TABLE[[#This Row],[Destination State Name]],0,(MAIN_TABLE[[#This Row],[Taxable Value]]*MAIN_TABLE[[#This Row],[GST Rate]])/2)</f>
        <v>0</v>
      </c>
      <c r="R1012" s="33">
        <f>SUM(MAIN_TABLE[[#This Row],[IGST]:[SGST]])</f>
        <v>7847.2380000000003</v>
      </c>
      <c r="S101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12" s="32" t="str">
        <f>IFERROR(VLOOKUP(MAIN_TABLE[[#This Row],[GST Number]],Backend!L:M,2,),"")</f>
        <v>WM ENERGY AND LIGHTING PRIVATE LIMITED</v>
      </c>
    </row>
    <row r="1013" spans="1:20" x14ac:dyDescent="0.3">
      <c r="A1013" s="18" t="s">
        <v>8</v>
      </c>
      <c r="B1013" s="1" t="s">
        <v>35</v>
      </c>
      <c r="C1013" s="2">
        <v>1001</v>
      </c>
      <c r="D1013" s="3">
        <v>44051</v>
      </c>
      <c r="E1013" s="4" t="s">
        <v>10</v>
      </c>
      <c r="F1013" s="1">
        <v>1884</v>
      </c>
      <c r="G1013" s="5">
        <v>94.2</v>
      </c>
      <c r="H1013" s="29">
        <f>VLOOKUP(MAIN_TABLE[[#This Row],[Product Code]],Prod_Master[[#All],[Product Code]:[PRICE]],4,)</f>
        <v>0.12</v>
      </c>
      <c r="I1013" s="30">
        <f>VLOOKUP(MAIN_TABLE[[#This Row],[Product Code]],Prod_Master[[#All],[Product Code]:[PRICE]],5,)</f>
        <v>45</v>
      </c>
      <c r="J1013" s="30">
        <f t="shared" si="17"/>
        <v>84780</v>
      </c>
      <c r="K1013" s="30">
        <f>MAIN_TABLE[[#This Row],[Sales (Before Tax)]]-MAIN_TABLE[[#This Row],[Discount]]</f>
        <v>84685.8</v>
      </c>
      <c r="L1013" s="31">
        <f>VLOOKUP(MAIN_TABLE[[#This Row],[Product Code]],Prod_Master[[#All],[Product Code]:[PRICE]],3,)</f>
        <v>5542</v>
      </c>
      <c r="M1013" s="32" t="str">
        <f>VLOOKUP(MAIN_TABLE[[#This Row],[Product Code]],Prod_Master[[#All],[Product Code]:[PRICE]],2,)</f>
        <v>Oil</v>
      </c>
      <c r="N1013" s="32" t="str">
        <f>IF(ISBLANK(MAIN_TABLE[[#This Row],[GST Number]]),"No GST Number Available",VLOOKUP(LEFT(MAIN_TABLE[[#This Row],[GST Number]],2)*1,Table1[],2,))</f>
        <v>GUJARAT</v>
      </c>
      <c r="O1013" s="32">
        <f>IF(MAIN_TABLE[[#This Row],[Supplier State]]=MAIN_TABLE[[#This Row],[Destination State Name]],0,MAIN_TABLE[[#This Row],[Taxable Value]]*MAIN_TABLE[[#This Row],[GST Rate]])</f>
        <v>10162.296</v>
      </c>
      <c r="P1013" s="32">
        <f>IF(MAIN_TABLE[[#This Row],[Supplier State]]&lt;&gt;MAIN_TABLE[[#This Row],[Destination State Name]],0,(MAIN_TABLE[[#This Row],[Taxable Value]]*MAIN_TABLE[[#This Row],[GST Rate]])/2)</f>
        <v>0</v>
      </c>
      <c r="Q1013" s="32">
        <f>IF(MAIN_TABLE[[#This Row],[Supplier State]]&lt;&gt;MAIN_TABLE[[#This Row],[Destination State Name]],0,(MAIN_TABLE[[#This Row],[Taxable Value]]*MAIN_TABLE[[#This Row],[GST Rate]])/2)</f>
        <v>0</v>
      </c>
      <c r="R1013" s="33">
        <f>SUM(MAIN_TABLE[[#This Row],[IGST]:[SGST]])</f>
        <v>10162.296</v>
      </c>
      <c r="S101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13" s="32" t="str">
        <f>IFERROR(VLOOKUP(MAIN_TABLE[[#This Row],[GST Number]],Backend!L:M,2,),"")</f>
        <v>Strong Like Wood and Iron Furniture</v>
      </c>
    </row>
    <row r="1014" spans="1:20" x14ac:dyDescent="0.3">
      <c r="A1014" s="18" t="s">
        <v>8</v>
      </c>
      <c r="B1014" s="1" t="s">
        <v>36</v>
      </c>
      <c r="C1014" s="2">
        <v>1008</v>
      </c>
      <c r="D1014" s="3">
        <v>44083</v>
      </c>
      <c r="E1014" s="4" t="s">
        <v>10</v>
      </c>
      <c r="F1014" s="1">
        <v>1834</v>
      </c>
      <c r="G1014" s="5">
        <v>91.7</v>
      </c>
      <c r="H1014" s="29">
        <f>VLOOKUP(MAIN_TABLE[[#This Row],[Product Code]],Prod_Master[[#All],[Product Code]:[PRICE]],4,)</f>
        <v>0.12</v>
      </c>
      <c r="I1014" s="30">
        <f>VLOOKUP(MAIN_TABLE[[#This Row],[Product Code]],Prod_Master[[#All],[Product Code]:[PRICE]],5,)</f>
        <v>90</v>
      </c>
      <c r="J1014" s="30">
        <f t="shared" si="17"/>
        <v>165060</v>
      </c>
      <c r="K1014" s="30">
        <f>MAIN_TABLE[[#This Row],[Sales (Before Tax)]]-MAIN_TABLE[[#This Row],[Discount]]</f>
        <v>164968.29999999999</v>
      </c>
      <c r="L1014" s="31">
        <f>VLOOKUP(MAIN_TABLE[[#This Row],[Product Code]],Prod_Master[[#All],[Product Code]:[PRICE]],3,)</f>
        <v>4975</v>
      </c>
      <c r="M1014" s="32" t="str">
        <f>VLOOKUP(MAIN_TABLE[[#This Row],[Product Code]],Prod_Master[[#All],[Product Code]:[PRICE]],2,)</f>
        <v>Soap</v>
      </c>
      <c r="N1014" s="32" t="str">
        <f>IF(ISBLANK(MAIN_TABLE[[#This Row],[GST Number]]),"No GST Number Available",VLOOKUP(LEFT(MAIN_TABLE[[#This Row],[GST Number]],2)*1,Table1[],2,))</f>
        <v>ARUNACHAL PRADESH</v>
      </c>
      <c r="O1014" s="32">
        <f>IF(MAIN_TABLE[[#This Row],[Supplier State]]=MAIN_TABLE[[#This Row],[Destination State Name]],0,MAIN_TABLE[[#This Row],[Taxable Value]]*MAIN_TABLE[[#This Row],[GST Rate]])</f>
        <v>19796.195999999996</v>
      </c>
      <c r="P1014" s="32">
        <f>IF(MAIN_TABLE[[#This Row],[Supplier State]]&lt;&gt;MAIN_TABLE[[#This Row],[Destination State Name]],0,(MAIN_TABLE[[#This Row],[Taxable Value]]*MAIN_TABLE[[#This Row],[GST Rate]])/2)</f>
        <v>0</v>
      </c>
      <c r="Q1014" s="32">
        <f>IF(MAIN_TABLE[[#This Row],[Supplier State]]&lt;&gt;MAIN_TABLE[[#This Row],[Destination State Name]],0,(MAIN_TABLE[[#This Row],[Taxable Value]]*MAIN_TABLE[[#This Row],[GST Rate]])/2)</f>
        <v>0</v>
      </c>
      <c r="R1014" s="33">
        <f>SUM(MAIN_TABLE[[#This Row],[IGST]:[SGST]])</f>
        <v>19796.195999999996</v>
      </c>
      <c r="S101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14" s="32" t="str">
        <f>IFERROR(VLOOKUP(MAIN_TABLE[[#This Row],[GST Number]],Backend!L:M,2,),"")</f>
        <v>APPARIO RETAIL PRIVATE LIMITED</v>
      </c>
    </row>
    <row r="1015" spans="1:20" x14ac:dyDescent="0.3">
      <c r="A1015" s="18" t="s">
        <v>8</v>
      </c>
      <c r="B1015" s="1" t="s">
        <v>37</v>
      </c>
      <c r="C1015" s="2">
        <v>1310</v>
      </c>
      <c r="D1015" s="3">
        <v>43831</v>
      </c>
      <c r="E1015" s="4" t="s">
        <v>10</v>
      </c>
      <c r="F1015" s="1">
        <v>2340</v>
      </c>
      <c r="G1015" s="5">
        <v>117</v>
      </c>
      <c r="H1015" s="29">
        <f>VLOOKUP(MAIN_TABLE[[#This Row],[Product Code]],Prod_Master[[#All],[Product Code]:[PRICE]],4,)</f>
        <v>0.12</v>
      </c>
      <c r="I1015" s="30">
        <f>VLOOKUP(MAIN_TABLE[[#This Row],[Product Code]],Prod_Master[[#All],[Product Code]:[PRICE]],5,)</f>
        <v>140</v>
      </c>
      <c r="J1015" s="30">
        <f t="shared" si="17"/>
        <v>327600</v>
      </c>
      <c r="K1015" s="30">
        <f>MAIN_TABLE[[#This Row],[Sales (Before Tax)]]-MAIN_TABLE[[#This Row],[Discount]]</f>
        <v>327483</v>
      </c>
      <c r="L1015" s="31">
        <f>VLOOKUP(MAIN_TABLE[[#This Row],[Product Code]],Prod_Master[[#All],[Product Code]:[PRICE]],3,)</f>
        <v>5632</v>
      </c>
      <c r="M1015" s="32" t="str">
        <f>VLOOKUP(MAIN_TABLE[[#This Row],[Product Code]],Prod_Master[[#All],[Product Code]:[PRICE]],2,)</f>
        <v>Shampoo</v>
      </c>
      <c r="N1015" s="32" t="str">
        <f>IF(ISBLANK(MAIN_TABLE[[#This Row],[GST Number]]),"No GST Number Available",VLOOKUP(LEFT(MAIN_TABLE[[#This Row],[GST Number]],2)*1,Table1[],2,))</f>
        <v>MAHARASHTRA</v>
      </c>
      <c r="O1015" s="32">
        <f>IF(MAIN_TABLE[[#This Row],[Supplier State]]=MAIN_TABLE[[#This Row],[Destination State Name]],0,MAIN_TABLE[[#This Row],[Taxable Value]]*MAIN_TABLE[[#This Row],[GST Rate]])</f>
        <v>39297.96</v>
      </c>
      <c r="P1015" s="32">
        <f>IF(MAIN_TABLE[[#This Row],[Supplier State]]&lt;&gt;MAIN_TABLE[[#This Row],[Destination State Name]],0,(MAIN_TABLE[[#This Row],[Taxable Value]]*MAIN_TABLE[[#This Row],[GST Rate]])/2)</f>
        <v>0</v>
      </c>
      <c r="Q1015" s="32">
        <f>IF(MAIN_TABLE[[#This Row],[Supplier State]]&lt;&gt;MAIN_TABLE[[#This Row],[Destination State Name]],0,(MAIN_TABLE[[#This Row],[Taxable Value]]*MAIN_TABLE[[#This Row],[GST Rate]])/2)</f>
        <v>0</v>
      </c>
      <c r="R1015" s="33">
        <f>SUM(MAIN_TABLE[[#This Row],[IGST]:[SGST]])</f>
        <v>39297.96</v>
      </c>
      <c r="S101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15" s="32" t="str">
        <f>IFERROR(VLOOKUP(MAIN_TABLE[[#This Row],[GST Number]],Backend!L:M,2,),"")</f>
        <v>PARBIND PETSAFETY PRIVATE LIMITED</v>
      </c>
    </row>
    <row r="1016" spans="1:20" x14ac:dyDescent="0.3">
      <c r="A1016" s="18" t="s">
        <v>8</v>
      </c>
      <c r="B1016" s="1" t="s">
        <v>38</v>
      </c>
      <c r="C1016" s="2">
        <v>1001</v>
      </c>
      <c r="D1016" s="3">
        <v>44146</v>
      </c>
      <c r="E1016" s="4" t="s">
        <v>10</v>
      </c>
      <c r="F1016" s="1">
        <v>2342</v>
      </c>
      <c r="G1016" s="5">
        <v>117.10000000000001</v>
      </c>
      <c r="H1016" s="29">
        <f>VLOOKUP(MAIN_TABLE[[#This Row],[Product Code]],Prod_Master[[#All],[Product Code]:[PRICE]],4,)</f>
        <v>0.12</v>
      </c>
      <c r="I1016" s="30">
        <f>VLOOKUP(MAIN_TABLE[[#This Row],[Product Code]],Prod_Master[[#All],[Product Code]:[PRICE]],5,)</f>
        <v>45</v>
      </c>
      <c r="J1016" s="30">
        <f t="shared" si="17"/>
        <v>105390</v>
      </c>
      <c r="K1016" s="30">
        <f>MAIN_TABLE[[#This Row],[Sales (Before Tax)]]-MAIN_TABLE[[#This Row],[Discount]]</f>
        <v>105272.9</v>
      </c>
      <c r="L1016" s="31">
        <f>VLOOKUP(MAIN_TABLE[[#This Row],[Product Code]],Prod_Master[[#All],[Product Code]:[PRICE]],3,)</f>
        <v>5542</v>
      </c>
      <c r="M1016" s="32" t="str">
        <f>VLOOKUP(MAIN_TABLE[[#This Row],[Product Code]],Prod_Master[[#All],[Product Code]:[PRICE]],2,)</f>
        <v>Oil</v>
      </c>
      <c r="N1016" s="32" t="str">
        <f>IF(ISBLANK(MAIN_TABLE[[#This Row],[GST Number]]),"No GST Number Available",VLOOKUP(LEFT(MAIN_TABLE[[#This Row],[GST Number]],2)*1,Table1[],2,))</f>
        <v>SIKKIM</v>
      </c>
      <c r="O1016" s="32">
        <f>IF(MAIN_TABLE[[#This Row],[Supplier State]]=MAIN_TABLE[[#This Row],[Destination State Name]],0,MAIN_TABLE[[#This Row],[Taxable Value]]*MAIN_TABLE[[#This Row],[GST Rate]])</f>
        <v>12632.748</v>
      </c>
      <c r="P1016" s="32">
        <f>IF(MAIN_TABLE[[#This Row],[Supplier State]]&lt;&gt;MAIN_TABLE[[#This Row],[Destination State Name]],0,(MAIN_TABLE[[#This Row],[Taxable Value]]*MAIN_TABLE[[#This Row],[GST Rate]])/2)</f>
        <v>0</v>
      </c>
      <c r="Q1016" s="32">
        <f>IF(MAIN_TABLE[[#This Row],[Supplier State]]&lt;&gt;MAIN_TABLE[[#This Row],[Destination State Name]],0,(MAIN_TABLE[[#This Row],[Taxable Value]]*MAIN_TABLE[[#This Row],[GST Rate]])/2)</f>
        <v>0</v>
      </c>
      <c r="R1016" s="33">
        <f>SUM(MAIN_TABLE[[#This Row],[IGST]:[SGST]])</f>
        <v>12632.748</v>
      </c>
      <c r="S101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16" s="32" t="str">
        <f>IFERROR(VLOOKUP(MAIN_TABLE[[#This Row],[GST Number]],Backend!L:M,2,),"")</f>
        <v>KP ABRASIVES PRIVATE LIMITED</v>
      </c>
    </row>
    <row r="1017" spans="1:20" x14ac:dyDescent="0.3">
      <c r="A1017" s="18" t="s">
        <v>8</v>
      </c>
      <c r="B1017" s="1" t="s">
        <v>39</v>
      </c>
      <c r="C1017" s="2">
        <v>1210</v>
      </c>
      <c r="D1017" s="3">
        <v>44083</v>
      </c>
      <c r="E1017" s="4" t="s">
        <v>10</v>
      </c>
      <c r="F1017" s="1">
        <v>1031</v>
      </c>
      <c r="G1017" s="5">
        <v>51.550000000000004</v>
      </c>
      <c r="H1017" s="29">
        <f>VLOOKUP(MAIN_TABLE[[#This Row],[Product Code]],Prod_Master[[#All],[Product Code]:[PRICE]],4,)</f>
        <v>0.12</v>
      </c>
      <c r="I1017" s="30">
        <f>VLOOKUP(MAIN_TABLE[[#This Row],[Product Code]],Prod_Master[[#All],[Product Code]:[PRICE]],5,)</f>
        <v>120</v>
      </c>
      <c r="J1017" s="30">
        <f t="shared" si="17"/>
        <v>123720</v>
      </c>
      <c r="K1017" s="30">
        <f>MAIN_TABLE[[#This Row],[Sales (Before Tax)]]-MAIN_TABLE[[#This Row],[Discount]]</f>
        <v>123668.45</v>
      </c>
      <c r="L1017" s="31">
        <f>VLOOKUP(MAIN_TABLE[[#This Row],[Product Code]],Prod_Master[[#All],[Product Code]:[PRICE]],3,)</f>
        <v>5524</v>
      </c>
      <c r="M1017" s="32" t="str">
        <f>VLOOKUP(MAIN_TABLE[[#This Row],[Product Code]],Prod_Master[[#All],[Product Code]:[PRICE]],2,)</f>
        <v>Juice</v>
      </c>
      <c r="N1017" s="32" t="str">
        <f>IF(ISBLANK(MAIN_TABLE[[#This Row],[GST Number]]),"No GST Number Available",VLOOKUP(LEFT(MAIN_TABLE[[#This Row],[GST Number]],2)*1,Table1[],2,))</f>
        <v>WEST BENGAL</v>
      </c>
      <c r="O1017" s="32">
        <f>IF(MAIN_TABLE[[#This Row],[Supplier State]]=MAIN_TABLE[[#This Row],[Destination State Name]],0,MAIN_TABLE[[#This Row],[Taxable Value]]*MAIN_TABLE[[#This Row],[GST Rate]])</f>
        <v>14840.214</v>
      </c>
      <c r="P1017" s="32">
        <f>IF(MAIN_TABLE[[#This Row],[Supplier State]]&lt;&gt;MAIN_TABLE[[#This Row],[Destination State Name]],0,(MAIN_TABLE[[#This Row],[Taxable Value]]*MAIN_TABLE[[#This Row],[GST Rate]])/2)</f>
        <v>0</v>
      </c>
      <c r="Q1017" s="32">
        <f>IF(MAIN_TABLE[[#This Row],[Supplier State]]&lt;&gt;MAIN_TABLE[[#This Row],[Destination State Name]],0,(MAIN_TABLE[[#This Row],[Taxable Value]]*MAIN_TABLE[[#This Row],[GST Rate]])/2)</f>
        <v>0</v>
      </c>
      <c r="R1017" s="33">
        <f>SUM(MAIN_TABLE[[#This Row],[IGST]:[SGST]])</f>
        <v>14840.214</v>
      </c>
      <c r="S101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17" s="32" t="str">
        <f>IFERROR(VLOOKUP(MAIN_TABLE[[#This Row],[GST Number]],Backend!L:M,2,),"")</f>
        <v>KAILASH INTERNATIONAL</v>
      </c>
    </row>
    <row r="1018" spans="1:20" x14ac:dyDescent="0.3">
      <c r="A1018" s="18" t="s">
        <v>8</v>
      </c>
      <c r="B1018" s="1" t="s">
        <v>40</v>
      </c>
      <c r="C1018" s="2">
        <v>1001</v>
      </c>
      <c r="D1018" s="3">
        <v>43956</v>
      </c>
      <c r="E1018" s="4" t="s">
        <v>10</v>
      </c>
      <c r="F1018" s="1">
        <v>1262</v>
      </c>
      <c r="G1018" s="5">
        <v>63.1</v>
      </c>
      <c r="H1018" s="29">
        <f>VLOOKUP(MAIN_TABLE[[#This Row],[Product Code]],Prod_Master[[#All],[Product Code]:[PRICE]],4,)</f>
        <v>0.12</v>
      </c>
      <c r="I1018" s="30">
        <f>VLOOKUP(MAIN_TABLE[[#This Row],[Product Code]],Prod_Master[[#All],[Product Code]:[PRICE]],5,)</f>
        <v>45</v>
      </c>
      <c r="J1018" s="30">
        <f t="shared" si="17"/>
        <v>56790</v>
      </c>
      <c r="K1018" s="30">
        <f>MAIN_TABLE[[#This Row],[Sales (Before Tax)]]-MAIN_TABLE[[#This Row],[Discount]]</f>
        <v>56726.9</v>
      </c>
      <c r="L1018" s="31">
        <f>VLOOKUP(MAIN_TABLE[[#This Row],[Product Code]],Prod_Master[[#All],[Product Code]:[PRICE]],3,)</f>
        <v>5542</v>
      </c>
      <c r="M1018" s="32" t="str">
        <f>VLOOKUP(MAIN_TABLE[[#This Row],[Product Code]],Prod_Master[[#All],[Product Code]:[PRICE]],2,)</f>
        <v>Oil</v>
      </c>
      <c r="N1018" s="32" t="str">
        <f>IF(ISBLANK(MAIN_TABLE[[#This Row],[GST Number]]),"No GST Number Available",VLOOKUP(LEFT(MAIN_TABLE[[#This Row],[GST Number]],2)*1,Table1[],2,))</f>
        <v>TRIPURA</v>
      </c>
      <c r="O1018" s="32">
        <f>IF(MAIN_TABLE[[#This Row],[Supplier State]]=MAIN_TABLE[[#This Row],[Destination State Name]],0,MAIN_TABLE[[#This Row],[Taxable Value]]*MAIN_TABLE[[#This Row],[GST Rate]])</f>
        <v>6807.2280000000001</v>
      </c>
      <c r="P1018" s="32">
        <f>IF(MAIN_TABLE[[#This Row],[Supplier State]]&lt;&gt;MAIN_TABLE[[#This Row],[Destination State Name]],0,(MAIN_TABLE[[#This Row],[Taxable Value]]*MAIN_TABLE[[#This Row],[GST Rate]])/2)</f>
        <v>0</v>
      </c>
      <c r="Q1018" s="32">
        <f>IF(MAIN_TABLE[[#This Row],[Supplier State]]&lt;&gt;MAIN_TABLE[[#This Row],[Destination State Name]],0,(MAIN_TABLE[[#This Row],[Taxable Value]]*MAIN_TABLE[[#This Row],[GST Rate]])/2)</f>
        <v>0</v>
      </c>
      <c r="R1018" s="33">
        <f>SUM(MAIN_TABLE[[#This Row],[IGST]:[SGST]])</f>
        <v>6807.2280000000001</v>
      </c>
      <c r="S101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18" s="32" t="str">
        <f>IFERROR(VLOOKUP(MAIN_TABLE[[#This Row],[GST Number]],Backend!L:M,2,),"")</f>
        <v>KAMAL MOBILE</v>
      </c>
    </row>
    <row r="1019" spans="1:20" x14ac:dyDescent="0.3">
      <c r="A1019" s="18" t="s">
        <v>8</v>
      </c>
      <c r="B1019" s="1" t="s">
        <v>41</v>
      </c>
      <c r="C1019" s="2">
        <v>1310</v>
      </c>
      <c r="D1019" s="3">
        <v>43988</v>
      </c>
      <c r="E1019" s="4" t="s">
        <v>10</v>
      </c>
      <c r="F1019" s="1">
        <v>1135</v>
      </c>
      <c r="G1019" s="5">
        <v>56.75</v>
      </c>
      <c r="H1019" s="29">
        <f>VLOOKUP(MAIN_TABLE[[#This Row],[Product Code]],Prod_Master[[#All],[Product Code]:[PRICE]],4,)</f>
        <v>0.12</v>
      </c>
      <c r="I1019" s="30">
        <f>VLOOKUP(MAIN_TABLE[[#This Row],[Product Code]],Prod_Master[[#All],[Product Code]:[PRICE]],5,)</f>
        <v>140</v>
      </c>
      <c r="J1019" s="30">
        <f t="shared" si="17"/>
        <v>158900</v>
      </c>
      <c r="K1019" s="30">
        <f>MAIN_TABLE[[#This Row],[Sales (Before Tax)]]-MAIN_TABLE[[#This Row],[Discount]]</f>
        <v>158843.25</v>
      </c>
      <c r="L1019" s="31">
        <f>VLOOKUP(MAIN_TABLE[[#This Row],[Product Code]],Prod_Master[[#All],[Product Code]:[PRICE]],3,)</f>
        <v>5632</v>
      </c>
      <c r="M1019" s="32" t="str">
        <f>VLOOKUP(MAIN_TABLE[[#This Row],[Product Code]],Prod_Master[[#All],[Product Code]:[PRICE]],2,)</f>
        <v>Shampoo</v>
      </c>
      <c r="N1019" s="32" t="str">
        <f>IF(ISBLANK(MAIN_TABLE[[#This Row],[GST Number]]),"No GST Number Available",VLOOKUP(LEFT(MAIN_TABLE[[#This Row],[GST Number]],2)*1,Table1[],2,))</f>
        <v>MEGHLAYA</v>
      </c>
      <c r="O1019" s="32">
        <f>IF(MAIN_TABLE[[#This Row],[Supplier State]]=MAIN_TABLE[[#This Row],[Destination State Name]],0,MAIN_TABLE[[#This Row],[Taxable Value]]*MAIN_TABLE[[#This Row],[GST Rate]])</f>
        <v>19061.189999999999</v>
      </c>
      <c r="P1019" s="32">
        <f>IF(MAIN_TABLE[[#This Row],[Supplier State]]&lt;&gt;MAIN_TABLE[[#This Row],[Destination State Name]],0,(MAIN_TABLE[[#This Row],[Taxable Value]]*MAIN_TABLE[[#This Row],[GST Rate]])/2)</f>
        <v>0</v>
      </c>
      <c r="Q1019" s="32">
        <f>IF(MAIN_TABLE[[#This Row],[Supplier State]]&lt;&gt;MAIN_TABLE[[#This Row],[Destination State Name]],0,(MAIN_TABLE[[#This Row],[Taxable Value]]*MAIN_TABLE[[#This Row],[GST Rate]])/2)</f>
        <v>0</v>
      </c>
      <c r="R1019" s="33">
        <f>SUM(MAIN_TABLE[[#This Row],[IGST]:[SGST]])</f>
        <v>19061.189999999999</v>
      </c>
      <c r="S101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19" s="32" t="str">
        <f>IFERROR(VLOOKUP(MAIN_TABLE[[#This Row],[GST Number]],Backend!L:M,2,),"")</f>
        <v>SHIV SHAKTI TRADING COMPANY</v>
      </c>
    </row>
    <row r="1020" spans="1:20" x14ac:dyDescent="0.3">
      <c r="A1020" s="18" t="s">
        <v>8</v>
      </c>
      <c r="B1020" s="1" t="s">
        <v>42</v>
      </c>
      <c r="C1020" s="2">
        <v>1008</v>
      </c>
      <c r="D1020" s="3">
        <v>44146</v>
      </c>
      <c r="E1020" s="4" t="s">
        <v>10</v>
      </c>
      <c r="F1020" s="1">
        <v>547</v>
      </c>
      <c r="G1020" s="5">
        <v>27.35</v>
      </c>
      <c r="H1020" s="29">
        <f>VLOOKUP(MAIN_TABLE[[#This Row],[Product Code]],Prod_Master[[#All],[Product Code]:[PRICE]],4,)</f>
        <v>0.12</v>
      </c>
      <c r="I1020" s="30">
        <f>VLOOKUP(MAIN_TABLE[[#This Row],[Product Code]],Prod_Master[[#All],[Product Code]:[PRICE]],5,)</f>
        <v>90</v>
      </c>
      <c r="J1020" s="30">
        <f t="shared" si="17"/>
        <v>49230</v>
      </c>
      <c r="K1020" s="30">
        <f>MAIN_TABLE[[#This Row],[Sales (Before Tax)]]-MAIN_TABLE[[#This Row],[Discount]]</f>
        <v>49202.65</v>
      </c>
      <c r="L1020" s="31">
        <f>VLOOKUP(MAIN_TABLE[[#This Row],[Product Code]],Prod_Master[[#All],[Product Code]:[PRICE]],3,)</f>
        <v>4975</v>
      </c>
      <c r="M1020" s="32" t="str">
        <f>VLOOKUP(MAIN_TABLE[[#This Row],[Product Code]],Prod_Master[[#All],[Product Code]:[PRICE]],2,)</f>
        <v>Soap</v>
      </c>
      <c r="N1020" s="32" t="str">
        <f>IF(ISBLANK(MAIN_TABLE[[#This Row],[GST Number]]),"No GST Number Available",VLOOKUP(LEFT(MAIN_TABLE[[#This Row],[GST Number]],2)*1,Table1[],2,))</f>
        <v>WEST BENGAL</v>
      </c>
      <c r="O1020" s="32">
        <f>IF(MAIN_TABLE[[#This Row],[Supplier State]]=MAIN_TABLE[[#This Row],[Destination State Name]],0,MAIN_TABLE[[#This Row],[Taxable Value]]*MAIN_TABLE[[#This Row],[GST Rate]])</f>
        <v>5904.3180000000002</v>
      </c>
      <c r="P1020" s="32">
        <f>IF(MAIN_TABLE[[#This Row],[Supplier State]]&lt;&gt;MAIN_TABLE[[#This Row],[Destination State Name]],0,(MAIN_TABLE[[#This Row],[Taxable Value]]*MAIN_TABLE[[#This Row],[GST Rate]])/2)</f>
        <v>0</v>
      </c>
      <c r="Q1020" s="32">
        <f>IF(MAIN_TABLE[[#This Row],[Supplier State]]&lt;&gt;MAIN_TABLE[[#This Row],[Destination State Name]],0,(MAIN_TABLE[[#This Row],[Taxable Value]]*MAIN_TABLE[[#This Row],[GST Rate]])/2)</f>
        <v>0</v>
      </c>
      <c r="R1020" s="33">
        <f>SUM(MAIN_TABLE[[#This Row],[IGST]:[SGST]])</f>
        <v>5904.3180000000002</v>
      </c>
      <c r="S102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20" s="32" t="str">
        <f>IFERROR(VLOOKUP(MAIN_TABLE[[#This Row],[GST Number]],Backend!L:M,2,),"")</f>
        <v>JUPION ELECTRIC PRIVATE LIMITED</v>
      </c>
    </row>
    <row r="1021" spans="1:20" x14ac:dyDescent="0.3">
      <c r="A1021" s="18" t="s">
        <v>8</v>
      </c>
      <c r="B1021" s="1" t="s">
        <v>43</v>
      </c>
      <c r="C1021" s="2">
        <v>1004</v>
      </c>
      <c r="D1021" s="3">
        <v>44177</v>
      </c>
      <c r="E1021" s="4" t="s">
        <v>10</v>
      </c>
      <c r="F1021" s="1">
        <v>1582</v>
      </c>
      <c r="G1021" s="5">
        <v>79.100000000000009</v>
      </c>
      <c r="H1021" s="29">
        <f>VLOOKUP(MAIN_TABLE[[#This Row],[Product Code]],Prod_Master[[#All],[Product Code]:[PRICE]],4,)</f>
        <v>0.28000000000000003</v>
      </c>
      <c r="I1021" s="30">
        <f>VLOOKUP(MAIN_TABLE[[#This Row],[Product Code]],Prod_Master[[#All],[Product Code]:[PRICE]],5,)</f>
        <v>80</v>
      </c>
      <c r="J1021" s="30">
        <f t="shared" si="17"/>
        <v>126560</v>
      </c>
      <c r="K1021" s="30">
        <f>MAIN_TABLE[[#This Row],[Sales (Before Tax)]]-MAIN_TABLE[[#This Row],[Discount]]</f>
        <v>126480.9</v>
      </c>
      <c r="L1021" s="31">
        <f>VLOOKUP(MAIN_TABLE[[#This Row],[Product Code]],Prod_Master[[#All],[Product Code]:[PRICE]],3,)</f>
        <v>8462</v>
      </c>
      <c r="M1021" s="32" t="str">
        <f>VLOOKUP(MAIN_TABLE[[#This Row],[Product Code]],Prod_Master[[#All],[Product Code]:[PRICE]],2,)</f>
        <v>Beverage</v>
      </c>
      <c r="N1021" s="32" t="str">
        <f>IF(ISBLANK(MAIN_TABLE[[#This Row],[GST Number]]),"No GST Number Available",VLOOKUP(LEFT(MAIN_TABLE[[#This Row],[GST Number]],2)*1,Table1[],2,))</f>
        <v>CHATTISGARH</v>
      </c>
      <c r="O1021" s="32">
        <f>IF(MAIN_TABLE[[#This Row],[Supplier State]]=MAIN_TABLE[[#This Row],[Destination State Name]],0,MAIN_TABLE[[#This Row],[Taxable Value]]*MAIN_TABLE[[#This Row],[GST Rate]])</f>
        <v>35414.652000000002</v>
      </c>
      <c r="P1021" s="32">
        <f>IF(MAIN_TABLE[[#This Row],[Supplier State]]&lt;&gt;MAIN_TABLE[[#This Row],[Destination State Name]],0,(MAIN_TABLE[[#This Row],[Taxable Value]]*MAIN_TABLE[[#This Row],[GST Rate]])/2)</f>
        <v>0</v>
      </c>
      <c r="Q1021" s="32">
        <f>IF(MAIN_TABLE[[#This Row],[Supplier State]]&lt;&gt;MAIN_TABLE[[#This Row],[Destination State Name]],0,(MAIN_TABLE[[#This Row],[Taxable Value]]*MAIN_TABLE[[#This Row],[GST Rate]])/2)</f>
        <v>0</v>
      </c>
      <c r="R1021" s="33">
        <f>SUM(MAIN_TABLE[[#This Row],[IGST]:[SGST]])</f>
        <v>35414.652000000002</v>
      </c>
      <c r="S102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21" s="32" t="str">
        <f>IFERROR(VLOOKUP(MAIN_TABLE[[#This Row],[GST Number]],Backend!L:M,2,),"")</f>
        <v>Alpha Instrumentation and Allied Services</v>
      </c>
    </row>
    <row r="1022" spans="1:20" x14ac:dyDescent="0.3">
      <c r="A1022" s="18" t="s">
        <v>8</v>
      </c>
      <c r="B1022" s="1" t="s">
        <v>44</v>
      </c>
      <c r="C1022" s="2">
        <v>1001</v>
      </c>
      <c r="D1022" s="3">
        <v>43925</v>
      </c>
      <c r="E1022" s="4" t="s">
        <v>10</v>
      </c>
      <c r="F1022" s="1">
        <v>1738.5</v>
      </c>
      <c r="G1022" s="5">
        <v>86.925000000000011</v>
      </c>
      <c r="H1022" s="29">
        <f>VLOOKUP(MAIN_TABLE[[#This Row],[Product Code]],Prod_Master[[#All],[Product Code]:[PRICE]],4,)</f>
        <v>0.12</v>
      </c>
      <c r="I1022" s="30">
        <f>VLOOKUP(MAIN_TABLE[[#This Row],[Product Code]],Prod_Master[[#All],[Product Code]:[PRICE]],5,)</f>
        <v>45</v>
      </c>
      <c r="J1022" s="30">
        <f t="shared" si="17"/>
        <v>78232.5</v>
      </c>
      <c r="K1022" s="30">
        <f>MAIN_TABLE[[#This Row],[Sales (Before Tax)]]-MAIN_TABLE[[#This Row],[Discount]]</f>
        <v>78145.574999999997</v>
      </c>
      <c r="L1022" s="31">
        <f>VLOOKUP(MAIN_TABLE[[#This Row],[Product Code]],Prod_Master[[#All],[Product Code]:[PRICE]],3,)</f>
        <v>5542</v>
      </c>
      <c r="M1022" s="32" t="str">
        <f>VLOOKUP(MAIN_TABLE[[#This Row],[Product Code]],Prod_Master[[#All],[Product Code]:[PRICE]],2,)</f>
        <v>Oil</v>
      </c>
      <c r="N1022" s="32" t="str">
        <f>IF(ISBLANK(MAIN_TABLE[[#This Row],[GST Number]]),"No GST Number Available",VLOOKUP(LEFT(MAIN_TABLE[[#This Row],[GST Number]],2)*1,Table1[],2,))</f>
        <v>WEST BENGAL</v>
      </c>
      <c r="O1022" s="32">
        <f>IF(MAIN_TABLE[[#This Row],[Supplier State]]=MAIN_TABLE[[#This Row],[Destination State Name]],0,MAIN_TABLE[[#This Row],[Taxable Value]]*MAIN_TABLE[[#This Row],[GST Rate]])</f>
        <v>9377.4689999999991</v>
      </c>
      <c r="P1022" s="32">
        <f>IF(MAIN_TABLE[[#This Row],[Supplier State]]&lt;&gt;MAIN_TABLE[[#This Row],[Destination State Name]],0,(MAIN_TABLE[[#This Row],[Taxable Value]]*MAIN_TABLE[[#This Row],[GST Rate]])/2)</f>
        <v>0</v>
      </c>
      <c r="Q1022" s="32">
        <f>IF(MAIN_TABLE[[#This Row],[Supplier State]]&lt;&gt;MAIN_TABLE[[#This Row],[Destination State Name]],0,(MAIN_TABLE[[#This Row],[Taxable Value]]*MAIN_TABLE[[#This Row],[GST Rate]])/2)</f>
        <v>0</v>
      </c>
      <c r="R1022" s="33">
        <f>SUM(MAIN_TABLE[[#This Row],[IGST]:[SGST]])</f>
        <v>9377.4689999999991</v>
      </c>
      <c r="S102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22" s="32" t="str">
        <f>IFERROR(VLOOKUP(MAIN_TABLE[[#This Row],[GST Number]],Backend!L:M,2,),"")</f>
        <v>A.S. MECHANICAL SYSTEMS PVT. LTD.</v>
      </c>
    </row>
    <row r="1023" spans="1:20" x14ac:dyDescent="0.3">
      <c r="A1023" s="18" t="s">
        <v>8</v>
      </c>
      <c r="B1023" s="1" t="s">
        <v>45</v>
      </c>
      <c r="C1023" s="2">
        <v>1210</v>
      </c>
      <c r="D1023" s="3">
        <v>44083</v>
      </c>
      <c r="E1023" s="4" t="s">
        <v>10</v>
      </c>
      <c r="F1023" s="1">
        <v>2215</v>
      </c>
      <c r="G1023" s="5">
        <v>110.75</v>
      </c>
      <c r="H1023" s="29">
        <f>VLOOKUP(MAIN_TABLE[[#This Row],[Product Code]],Prod_Master[[#All],[Product Code]:[PRICE]],4,)</f>
        <v>0.12</v>
      </c>
      <c r="I1023" s="30">
        <f>VLOOKUP(MAIN_TABLE[[#This Row],[Product Code]],Prod_Master[[#All],[Product Code]:[PRICE]],5,)</f>
        <v>120</v>
      </c>
      <c r="J1023" s="30">
        <f t="shared" si="17"/>
        <v>265800</v>
      </c>
      <c r="K1023" s="30">
        <f>MAIN_TABLE[[#This Row],[Sales (Before Tax)]]-MAIN_TABLE[[#This Row],[Discount]]</f>
        <v>265689.25</v>
      </c>
      <c r="L1023" s="31">
        <f>VLOOKUP(MAIN_TABLE[[#This Row],[Product Code]],Prod_Master[[#All],[Product Code]:[PRICE]],3,)</f>
        <v>5524</v>
      </c>
      <c r="M1023" s="32" t="str">
        <f>VLOOKUP(MAIN_TABLE[[#This Row],[Product Code]],Prod_Master[[#All],[Product Code]:[PRICE]],2,)</f>
        <v>Juice</v>
      </c>
      <c r="N1023" s="32" t="str">
        <f>IF(ISBLANK(MAIN_TABLE[[#This Row],[GST Number]]),"No GST Number Available",VLOOKUP(LEFT(MAIN_TABLE[[#This Row],[GST Number]],2)*1,Table1[],2,))</f>
        <v>MAHARASHTRA</v>
      </c>
      <c r="O1023" s="32">
        <f>IF(MAIN_TABLE[[#This Row],[Supplier State]]=MAIN_TABLE[[#This Row],[Destination State Name]],0,MAIN_TABLE[[#This Row],[Taxable Value]]*MAIN_TABLE[[#This Row],[GST Rate]])</f>
        <v>31882.71</v>
      </c>
      <c r="P1023" s="32">
        <f>IF(MAIN_TABLE[[#This Row],[Supplier State]]&lt;&gt;MAIN_TABLE[[#This Row],[Destination State Name]],0,(MAIN_TABLE[[#This Row],[Taxable Value]]*MAIN_TABLE[[#This Row],[GST Rate]])/2)</f>
        <v>0</v>
      </c>
      <c r="Q1023" s="32">
        <f>IF(MAIN_TABLE[[#This Row],[Supplier State]]&lt;&gt;MAIN_TABLE[[#This Row],[Destination State Name]],0,(MAIN_TABLE[[#This Row],[Taxable Value]]*MAIN_TABLE[[#This Row],[GST Rate]])/2)</f>
        <v>0</v>
      </c>
      <c r="R1023" s="33">
        <f>SUM(MAIN_TABLE[[#This Row],[IGST]:[SGST]])</f>
        <v>31882.71</v>
      </c>
      <c r="S102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23" s="32" t="str">
        <f>IFERROR(VLOOKUP(MAIN_TABLE[[#This Row],[GST Number]],Backend!L:M,2,),"")</f>
        <v>BBC TECH ASSOCIATES</v>
      </c>
    </row>
    <row r="1024" spans="1:20" x14ac:dyDescent="0.3">
      <c r="A1024" s="18" t="s">
        <v>8</v>
      </c>
      <c r="B1024" s="1" t="s">
        <v>46</v>
      </c>
      <c r="C1024" s="2">
        <v>1310</v>
      </c>
      <c r="D1024" s="3">
        <v>44177</v>
      </c>
      <c r="E1024" s="4" t="s">
        <v>10</v>
      </c>
      <c r="F1024" s="1">
        <v>1582</v>
      </c>
      <c r="G1024" s="5">
        <v>79.100000000000009</v>
      </c>
      <c r="H1024" s="29">
        <f>VLOOKUP(MAIN_TABLE[[#This Row],[Product Code]],Prod_Master[[#All],[Product Code]:[PRICE]],4,)</f>
        <v>0.12</v>
      </c>
      <c r="I1024" s="30">
        <f>VLOOKUP(MAIN_TABLE[[#This Row],[Product Code]],Prod_Master[[#All],[Product Code]:[PRICE]],5,)</f>
        <v>140</v>
      </c>
      <c r="J1024" s="30">
        <f t="shared" si="17"/>
        <v>221480</v>
      </c>
      <c r="K1024" s="30">
        <f>MAIN_TABLE[[#This Row],[Sales (Before Tax)]]-MAIN_TABLE[[#This Row],[Discount]]</f>
        <v>221400.9</v>
      </c>
      <c r="L1024" s="31">
        <f>VLOOKUP(MAIN_TABLE[[#This Row],[Product Code]],Prod_Master[[#All],[Product Code]:[PRICE]],3,)</f>
        <v>5632</v>
      </c>
      <c r="M1024" s="32" t="str">
        <f>VLOOKUP(MAIN_TABLE[[#This Row],[Product Code]],Prod_Master[[#All],[Product Code]:[PRICE]],2,)</f>
        <v>Shampoo</v>
      </c>
      <c r="N1024" s="32" t="str">
        <f>IF(ISBLANK(MAIN_TABLE[[#This Row],[GST Number]]),"No GST Number Available",VLOOKUP(LEFT(MAIN_TABLE[[#This Row],[GST Number]],2)*1,Table1[],2,))</f>
        <v>GUJARAT</v>
      </c>
      <c r="O1024" s="32">
        <f>IF(MAIN_TABLE[[#This Row],[Supplier State]]=MAIN_TABLE[[#This Row],[Destination State Name]],0,MAIN_TABLE[[#This Row],[Taxable Value]]*MAIN_TABLE[[#This Row],[GST Rate]])</f>
        <v>26568.107999999997</v>
      </c>
      <c r="P1024" s="32">
        <f>IF(MAIN_TABLE[[#This Row],[Supplier State]]&lt;&gt;MAIN_TABLE[[#This Row],[Destination State Name]],0,(MAIN_TABLE[[#This Row],[Taxable Value]]*MAIN_TABLE[[#This Row],[GST Rate]])/2)</f>
        <v>0</v>
      </c>
      <c r="Q1024" s="32">
        <f>IF(MAIN_TABLE[[#This Row],[Supplier State]]&lt;&gt;MAIN_TABLE[[#This Row],[Destination State Name]],0,(MAIN_TABLE[[#This Row],[Taxable Value]]*MAIN_TABLE[[#This Row],[GST Rate]])/2)</f>
        <v>0</v>
      </c>
      <c r="R1024" s="33">
        <f>SUM(MAIN_TABLE[[#This Row],[IGST]:[SGST]])</f>
        <v>26568.107999999997</v>
      </c>
      <c r="S102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24" s="32" t="str">
        <f>IFERROR(VLOOKUP(MAIN_TABLE[[#This Row],[GST Number]],Backend!L:M,2,),"")</f>
        <v>M/S SAVEX TECHNOLOGIES PVT. LTD.</v>
      </c>
    </row>
    <row r="1025" spans="1:20" x14ac:dyDescent="0.3">
      <c r="A1025" s="18" t="s">
        <v>8</v>
      </c>
      <c r="B1025" s="1" t="s">
        <v>47</v>
      </c>
      <c r="C1025" s="2">
        <v>1008</v>
      </c>
      <c r="D1025" s="3">
        <v>43988</v>
      </c>
      <c r="E1025" s="4" t="s">
        <v>10</v>
      </c>
      <c r="F1025" s="1">
        <v>1135</v>
      </c>
      <c r="G1025" s="5">
        <v>56.75</v>
      </c>
      <c r="H1025" s="29">
        <f>VLOOKUP(MAIN_TABLE[[#This Row],[Product Code]],Prod_Master[[#All],[Product Code]:[PRICE]],4,)</f>
        <v>0.12</v>
      </c>
      <c r="I1025" s="30">
        <f>VLOOKUP(MAIN_TABLE[[#This Row],[Product Code]],Prod_Master[[#All],[Product Code]:[PRICE]],5,)</f>
        <v>90</v>
      </c>
      <c r="J1025" s="30">
        <f t="shared" si="17"/>
        <v>102150</v>
      </c>
      <c r="K1025" s="30">
        <f>MAIN_TABLE[[#This Row],[Sales (Before Tax)]]-MAIN_TABLE[[#This Row],[Discount]]</f>
        <v>102093.25</v>
      </c>
      <c r="L1025" s="31">
        <f>VLOOKUP(MAIN_TABLE[[#This Row],[Product Code]],Prod_Master[[#All],[Product Code]:[PRICE]],3,)</f>
        <v>4975</v>
      </c>
      <c r="M1025" s="32" t="str">
        <f>VLOOKUP(MAIN_TABLE[[#This Row],[Product Code]],Prod_Master[[#All],[Product Code]:[PRICE]],2,)</f>
        <v>Soap</v>
      </c>
      <c r="N1025" s="32" t="str">
        <f>IF(ISBLANK(MAIN_TABLE[[#This Row],[GST Number]]),"No GST Number Available",VLOOKUP(LEFT(MAIN_TABLE[[#This Row],[GST Number]],2)*1,Table1[],2,))</f>
        <v>WEST BENGAL</v>
      </c>
      <c r="O1025" s="32">
        <f>IF(MAIN_TABLE[[#This Row],[Supplier State]]=MAIN_TABLE[[#This Row],[Destination State Name]],0,MAIN_TABLE[[#This Row],[Taxable Value]]*MAIN_TABLE[[#This Row],[GST Rate]])</f>
        <v>12251.189999999999</v>
      </c>
      <c r="P1025" s="32">
        <f>IF(MAIN_TABLE[[#This Row],[Supplier State]]&lt;&gt;MAIN_TABLE[[#This Row],[Destination State Name]],0,(MAIN_TABLE[[#This Row],[Taxable Value]]*MAIN_TABLE[[#This Row],[GST Rate]])/2)</f>
        <v>0</v>
      </c>
      <c r="Q1025" s="32">
        <f>IF(MAIN_TABLE[[#This Row],[Supplier State]]&lt;&gt;MAIN_TABLE[[#This Row],[Destination State Name]],0,(MAIN_TABLE[[#This Row],[Taxable Value]]*MAIN_TABLE[[#This Row],[GST Rate]])/2)</f>
        <v>0</v>
      </c>
      <c r="R1025" s="33">
        <f>SUM(MAIN_TABLE[[#This Row],[IGST]:[SGST]])</f>
        <v>12251.189999999999</v>
      </c>
      <c r="S102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25" s="32" t="str">
        <f>IFERROR(VLOOKUP(MAIN_TABLE[[#This Row],[GST Number]],Backend!L:M,2,),"")</f>
        <v>EVERSHINE PAINTS AND CHEMICAL INDS</v>
      </c>
    </row>
    <row r="1026" spans="1:20" x14ac:dyDescent="0.3">
      <c r="A1026" s="18" t="s">
        <v>8</v>
      </c>
      <c r="B1026" s="1" t="s">
        <v>48</v>
      </c>
      <c r="C1026" s="2">
        <v>1210</v>
      </c>
      <c r="D1026" s="3">
        <v>43893</v>
      </c>
      <c r="E1026" s="4" t="s">
        <v>10</v>
      </c>
      <c r="F1026" s="1">
        <v>1761</v>
      </c>
      <c r="G1026" s="5">
        <v>88.050000000000011</v>
      </c>
      <c r="H1026" s="29">
        <f>VLOOKUP(MAIN_TABLE[[#This Row],[Product Code]],Prod_Master[[#All],[Product Code]:[PRICE]],4,)</f>
        <v>0.12</v>
      </c>
      <c r="I1026" s="30">
        <f>VLOOKUP(MAIN_TABLE[[#This Row],[Product Code]],Prod_Master[[#All],[Product Code]:[PRICE]],5,)</f>
        <v>120</v>
      </c>
      <c r="J1026" s="30">
        <f t="shared" si="17"/>
        <v>211320</v>
      </c>
      <c r="K1026" s="30">
        <f>MAIN_TABLE[[#This Row],[Sales (Before Tax)]]-MAIN_TABLE[[#This Row],[Discount]]</f>
        <v>211231.95</v>
      </c>
      <c r="L1026" s="31">
        <f>VLOOKUP(MAIN_TABLE[[#This Row],[Product Code]],Prod_Master[[#All],[Product Code]:[PRICE]],3,)</f>
        <v>5524</v>
      </c>
      <c r="M1026" s="32" t="str">
        <f>VLOOKUP(MAIN_TABLE[[#This Row],[Product Code]],Prod_Master[[#All],[Product Code]:[PRICE]],2,)</f>
        <v>Juice</v>
      </c>
      <c r="N1026" s="32" t="str">
        <f>IF(ISBLANK(MAIN_TABLE[[#This Row],[GST Number]]),"No GST Number Available",VLOOKUP(LEFT(MAIN_TABLE[[#This Row],[GST Number]],2)*1,Table1[],2,))</f>
        <v>MANIPUR</v>
      </c>
      <c r="O1026" s="32">
        <f>IF(MAIN_TABLE[[#This Row],[Supplier State]]=MAIN_TABLE[[#This Row],[Destination State Name]],0,MAIN_TABLE[[#This Row],[Taxable Value]]*MAIN_TABLE[[#This Row],[GST Rate]])</f>
        <v>25347.833999999999</v>
      </c>
      <c r="P1026" s="32">
        <f>IF(MAIN_TABLE[[#This Row],[Supplier State]]&lt;&gt;MAIN_TABLE[[#This Row],[Destination State Name]],0,(MAIN_TABLE[[#This Row],[Taxable Value]]*MAIN_TABLE[[#This Row],[GST Rate]])/2)</f>
        <v>0</v>
      </c>
      <c r="Q1026" s="32">
        <f>IF(MAIN_TABLE[[#This Row],[Supplier State]]&lt;&gt;MAIN_TABLE[[#This Row],[Destination State Name]],0,(MAIN_TABLE[[#This Row],[Taxable Value]]*MAIN_TABLE[[#This Row],[GST Rate]])/2)</f>
        <v>0</v>
      </c>
      <c r="R1026" s="33">
        <f>SUM(MAIN_TABLE[[#This Row],[IGST]:[SGST]])</f>
        <v>25347.833999999999</v>
      </c>
      <c r="S102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26" s="32" t="str">
        <f>IFERROR(VLOOKUP(MAIN_TABLE[[#This Row],[GST Number]],Backend!L:M,2,),"")</f>
        <v>PANKAJ ELECTRICALS</v>
      </c>
    </row>
    <row r="1027" spans="1:20" x14ac:dyDescent="0.3">
      <c r="A1027" s="18" t="s">
        <v>8</v>
      </c>
      <c r="B1027" s="1" t="s">
        <v>49</v>
      </c>
      <c r="C1027" s="2">
        <v>1004</v>
      </c>
      <c r="D1027" s="3">
        <v>43988</v>
      </c>
      <c r="E1027" s="4" t="s">
        <v>10</v>
      </c>
      <c r="F1027" s="1">
        <v>448</v>
      </c>
      <c r="G1027" s="5">
        <v>22.400000000000002</v>
      </c>
      <c r="H1027" s="29">
        <f>VLOOKUP(MAIN_TABLE[[#This Row],[Product Code]],Prod_Master[[#All],[Product Code]:[PRICE]],4,)</f>
        <v>0.28000000000000003</v>
      </c>
      <c r="I1027" s="30">
        <f>VLOOKUP(MAIN_TABLE[[#This Row],[Product Code]],Prod_Master[[#All],[Product Code]:[PRICE]],5,)</f>
        <v>80</v>
      </c>
      <c r="J1027" s="30">
        <f t="shared" si="17"/>
        <v>35840</v>
      </c>
      <c r="K1027" s="30">
        <f>MAIN_TABLE[[#This Row],[Sales (Before Tax)]]-MAIN_TABLE[[#This Row],[Discount]]</f>
        <v>35817.599999999999</v>
      </c>
      <c r="L1027" s="31">
        <f>VLOOKUP(MAIN_TABLE[[#This Row],[Product Code]],Prod_Master[[#All],[Product Code]:[PRICE]],3,)</f>
        <v>8462</v>
      </c>
      <c r="M1027" s="32" t="str">
        <f>VLOOKUP(MAIN_TABLE[[#This Row],[Product Code]],Prod_Master[[#All],[Product Code]:[PRICE]],2,)</f>
        <v>Beverage</v>
      </c>
      <c r="N1027" s="32" t="str">
        <f>IF(ISBLANK(MAIN_TABLE[[#This Row],[GST Number]]),"No GST Number Available",VLOOKUP(LEFT(MAIN_TABLE[[#This Row],[GST Number]],2)*1,Table1[],2,))</f>
        <v>ARUNACHAL PRADESH</v>
      </c>
      <c r="O1027" s="32">
        <f>IF(MAIN_TABLE[[#This Row],[Supplier State]]=MAIN_TABLE[[#This Row],[Destination State Name]],0,MAIN_TABLE[[#This Row],[Taxable Value]]*MAIN_TABLE[[#This Row],[GST Rate]])</f>
        <v>10028.928</v>
      </c>
      <c r="P1027" s="32">
        <f>IF(MAIN_TABLE[[#This Row],[Supplier State]]&lt;&gt;MAIN_TABLE[[#This Row],[Destination State Name]],0,(MAIN_TABLE[[#This Row],[Taxable Value]]*MAIN_TABLE[[#This Row],[GST Rate]])/2)</f>
        <v>0</v>
      </c>
      <c r="Q1027" s="32">
        <f>IF(MAIN_TABLE[[#This Row],[Supplier State]]&lt;&gt;MAIN_TABLE[[#This Row],[Destination State Name]],0,(MAIN_TABLE[[#This Row],[Taxable Value]]*MAIN_TABLE[[#This Row],[GST Rate]])/2)</f>
        <v>0</v>
      </c>
      <c r="R1027" s="33">
        <f>SUM(MAIN_TABLE[[#This Row],[IGST]:[SGST]])</f>
        <v>10028.928</v>
      </c>
      <c r="S102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27" s="32" t="str">
        <f>IFERROR(VLOOKUP(MAIN_TABLE[[#This Row],[GST Number]],Backend!L:M,2,),"")</f>
        <v>Konde Products and Services Private Limited</v>
      </c>
    </row>
    <row r="1028" spans="1:20" x14ac:dyDescent="0.3">
      <c r="A1028" s="18" t="s">
        <v>8</v>
      </c>
      <c r="B1028" s="1" t="s">
        <v>50</v>
      </c>
      <c r="C1028" s="2">
        <v>1008</v>
      </c>
      <c r="D1028" s="3">
        <v>44114</v>
      </c>
      <c r="E1028" s="4" t="s">
        <v>10</v>
      </c>
      <c r="F1028" s="1">
        <v>2181</v>
      </c>
      <c r="G1028" s="5">
        <v>109.05000000000001</v>
      </c>
      <c r="H1028" s="29">
        <f>VLOOKUP(MAIN_TABLE[[#This Row],[Product Code]],Prod_Master[[#All],[Product Code]:[PRICE]],4,)</f>
        <v>0.12</v>
      </c>
      <c r="I1028" s="30">
        <f>VLOOKUP(MAIN_TABLE[[#This Row],[Product Code]],Prod_Master[[#All],[Product Code]:[PRICE]],5,)</f>
        <v>90</v>
      </c>
      <c r="J1028" s="30">
        <f t="shared" si="17"/>
        <v>196290</v>
      </c>
      <c r="K1028" s="30">
        <f>MAIN_TABLE[[#This Row],[Sales (Before Tax)]]-MAIN_TABLE[[#This Row],[Discount]]</f>
        <v>196180.95</v>
      </c>
      <c r="L1028" s="31">
        <f>VLOOKUP(MAIN_TABLE[[#This Row],[Product Code]],Prod_Master[[#All],[Product Code]:[PRICE]],3,)</f>
        <v>4975</v>
      </c>
      <c r="M1028" s="32" t="str">
        <f>VLOOKUP(MAIN_TABLE[[#This Row],[Product Code]],Prod_Master[[#All],[Product Code]:[PRICE]],2,)</f>
        <v>Soap</v>
      </c>
      <c r="N1028" s="32" t="str">
        <f>IF(ISBLANK(MAIN_TABLE[[#This Row],[GST Number]]),"No GST Number Available",VLOOKUP(LEFT(MAIN_TABLE[[#This Row],[GST Number]],2)*1,Table1[],2,))</f>
        <v>NAGALAND</v>
      </c>
      <c r="O1028" s="32">
        <f>IF(MAIN_TABLE[[#This Row],[Supplier State]]=MAIN_TABLE[[#This Row],[Destination State Name]],0,MAIN_TABLE[[#This Row],[Taxable Value]]*MAIN_TABLE[[#This Row],[GST Rate]])</f>
        <v>23541.714</v>
      </c>
      <c r="P1028" s="32">
        <f>IF(MAIN_TABLE[[#This Row],[Supplier State]]&lt;&gt;MAIN_TABLE[[#This Row],[Destination State Name]],0,(MAIN_TABLE[[#This Row],[Taxable Value]]*MAIN_TABLE[[#This Row],[GST Rate]])/2)</f>
        <v>0</v>
      </c>
      <c r="Q1028" s="32">
        <f>IF(MAIN_TABLE[[#This Row],[Supplier State]]&lt;&gt;MAIN_TABLE[[#This Row],[Destination State Name]],0,(MAIN_TABLE[[#This Row],[Taxable Value]]*MAIN_TABLE[[#This Row],[GST Rate]])/2)</f>
        <v>0</v>
      </c>
      <c r="R1028" s="33">
        <f>SUM(MAIN_TABLE[[#This Row],[IGST]:[SGST]])</f>
        <v>23541.714</v>
      </c>
      <c r="S102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28" s="32" t="str">
        <f>IFERROR(VLOOKUP(MAIN_TABLE[[#This Row],[GST Number]],Backend!L:M,2,),"")</f>
        <v>SHREYASH RETAIL PRIVATE LIMITED</v>
      </c>
    </row>
    <row r="1029" spans="1:20" x14ac:dyDescent="0.3">
      <c r="A1029" s="18" t="s">
        <v>8</v>
      </c>
      <c r="B1029" s="1" t="s">
        <v>51</v>
      </c>
      <c r="C1029" s="2">
        <v>1001</v>
      </c>
      <c r="D1029" s="3">
        <v>44114</v>
      </c>
      <c r="E1029" s="4" t="s">
        <v>10</v>
      </c>
      <c r="F1029" s="1">
        <v>1976</v>
      </c>
      <c r="G1029" s="5">
        <v>98.800000000000011</v>
      </c>
      <c r="H1029" s="29">
        <f>VLOOKUP(MAIN_TABLE[[#This Row],[Product Code]],Prod_Master[[#All],[Product Code]:[PRICE]],4,)</f>
        <v>0.12</v>
      </c>
      <c r="I1029" s="30">
        <f>VLOOKUP(MAIN_TABLE[[#This Row],[Product Code]],Prod_Master[[#All],[Product Code]:[PRICE]],5,)</f>
        <v>45</v>
      </c>
      <c r="J1029" s="30">
        <f t="shared" si="17"/>
        <v>88920</v>
      </c>
      <c r="K1029" s="30">
        <f>MAIN_TABLE[[#This Row],[Sales (Before Tax)]]-MAIN_TABLE[[#This Row],[Discount]]</f>
        <v>88821.2</v>
      </c>
      <c r="L1029" s="31">
        <f>VLOOKUP(MAIN_TABLE[[#This Row],[Product Code]],Prod_Master[[#All],[Product Code]:[PRICE]],3,)</f>
        <v>5542</v>
      </c>
      <c r="M1029" s="32" t="str">
        <f>VLOOKUP(MAIN_TABLE[[#This Row],[Product Code]],Prod_Master[[#All],[Product Code]:[PRICE]],2,)</f>
        <v>Oil</v>
      </c>
      <c r="N1029" s="32" t="str">
        <f>IF(ISBLANK(MAIN_TABLE[[#This Row],[GST Number]]),"No GST Number Available",VLOOKUP(LEFT(MAIN_TABLE[[#This Row],[GST Number]],2)*1,Table1[],2,))</f>
        <v>NAGALAND</v>
      </c>
      <c r="O1029" s="32">
        <f>IF(MAIN_TABLE[[#This Row],[Supplier State]]=MAIN_TABLE[[#This Row],[Destination State Name]],0,MAIN_TABLE[[#This Row],[Taxable Value]]*MAIN_TABLE[[#This Row],[GST Rate]])</f>
        <v>10658.544</v>
      </c>
      <c r="P1029" s="32">
        <f>IF(MAIN_TABLE[[#This Row],[Supplier State]]&lt;&gt;MAIN_TABLE[[#This Row],[Destination State Name]],0,(MAIN_TABLE[[#This Row],[Taxable Value]]*MAIN_TABLE[[#This Row],[GST Rate]])/2)</f>
        <v>0</v>
      </c>
      <c r="Q1029" s="32">
        <f>IF(MAIN_TABLE[[#This Row],[Supplier State]]&lt;&gt;MAIN_TABLE[[#This Row],[Destination State Name]],0,(MAIN_TABLE[[#This Row],[Taxable Value]]*MAIN_TABLE[[#This Row],[GST Rate]])/2)</f>
        <v>0</v>
      </c>
      <c r="R1029" s="33">
        <f>SUM(MAIN_TABLE[[#This Row],[IGST]:[SGST]])</f>
        <v>10658.544</v>
      </c>
      <c r="S102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29" s="32" t="str">
        <f>IFERROR(VLOOKUP(MAIN_TABLE[[#This Row],[GST Number]],Backend!L:M,2,),"")</f>
        <v>SAVADIKA RETAIL PRIVATE LIMITED</v>
      </c>
    </row>
    <row r="1030" spans="1:20" x14ac:dyDescent="0.3">
      <c r="A1030" s="18" t="s">
        <v>8</v>
      </c>
      <c r="B1030" s="1" t="s">
        <v>52</v>
      </c>
      <c r="C1030" s="2">
        <v>1001</v>
      </c>
      <c r="D1030" s="3">
        <v>44114</v>
      </c>
      <c r="E1030" s="4" t="s">
        <v>10</v>
      </c>
      <c r="F1030" s="1">
        <v>2181</v>
      </c>
      <c r="G1030" s="5">
        <v>109.05000000000001</v>
      </c>
      <c r="H1030" s="29">
        <f>VLOOKUP(MAIN_TABLE[[#This Row],[Product Code]],Prod_Master[[#All],[Product Code]:[PRICE]],4,)</f>
        <v>0.12</v>
      </c>
      <c r="I1030" s="30">
        <f>VLOOKUP(MAIN_TABLE[[#This Row],[Product Code]],Prod_Master[[#All],[Product Code]:[PRICE]],5,)</f>
        <v>45</v>
      </c>
      <c r="J1030" s="30">
        <f t="shared" si="17"/>
        <v>98145</v>
      </c>
      <c r="K1030" s="30">
        <f>MAIN_TABLE[[#This Row],[Sales (Before Tax)]]-MAIN_TABLE[[#This Row],[Discount]]</f>
        <v>98035.95</v>
      </c>
      <c r="L1030" s="31">
        <f>VLOOKUP(MAIN_TABLE[[#This Row],[Product Code]],Prod_Master[[#All],[Product Code]:[PRICE]],3,)</f>
        <v>5542</v>
      </c>
      <c r="M1030" s="32" t="str">
        <f>VLOOKUP(MAIN_TABLE[[#This Row],[Product Code]],Prod_Master[[#All],[Product Code]:[PRICE]],2,)</f>
        <v>Oil</v>
      </c>
      <c r="N1030" s="32" t="str">
        <f>IF(ISBLANK(MAIN_TABLE[[#This Row],[GST Number]]),"No GST Number Available",VLOOKUP(LEFT(MAIN_TABLE[[#This Row],[GST Number]],2)*1,Table1[],2,))</f>
        <v>MADHYA PRADESH</v>
      </c>
      <c r="O1030" s="32">
        <f>IF(MAIN_TABLE[[#This Row],[Supplier State]]=MAIN_TABLE[[#This Row],[Destination State Name]],0,MAIN_TABLE[[#This Row],[Taxable Value]]*MAIN_TABLE[[#This Row],[GST Rate]])</f>
        <v>11764.313999999998</v>
      </c>
      <c r="P1030" s="32">
        <f>IF(MAIN_TABLE[[#This Row],[Supplier State]]&lt;&gt;MAIN_TABLE[[#This Row],[Destination State Name]],0,(MAIN_TABLE[[#This Row],[Taxable Value]]*MAIN_TABLE[[#This Row],[GST Rate]])/2)</f>
        <v>0</v>
      </c>
      <c r="Q1030" s="32">
        <f>IF(MAIN_TABLE[[#This Row],[Supplier State]]&lt;&gt;MAIN_TABLE[[#This Row],[Destination State Name]],0,(MAIN_TABLE[[#This Row],[Taxable Value]]*MAIN_TABLE[[#This Row],[GST Rate]])/2)</f>
        <v>0</v>
      </c>
      <c r="R1030" s="33">
        <f>SUM(MAIN_TABLE[[#This Row],[IGST]:[SGST]])</f>
        <v>11764.313999999998</v>
      </c>
      <c r="S103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30" s="32" t="str">
        <f>IFERROR(VLOOKUP(MAIN_TABLE[[#This Row],[GST Number]],Backend!L:M,2,),"")</f>
        <v>SAVEX TECHNOLOGIES PRIVATE LIMITED</v>
      </c>
    </row>
    <row r="1031" spans="1:20" x14ac:dyDescent="0.3">
      <c r="A1031" s="18" t="s">
        <v>8</v>
      </c>
      <c r="B1031" s="1" t="s">
        <v>53</v>
      </c>
      <c r="C1031" s="2">
        <v>1008</v>
      </c>
      <c r="D1031" s="3">
        <v>44146</v>
      </c>
      <c r="E1031" s="4" t="s">
        <v>10</v>
      </c>
      <c r="F1031" s="1">
        <v>2500</v>
      </c>
      <c r="G1031" s="5">
        <v>125</v>
      </c>
      <c r="H1031" s="29">
        <f>VLOOKUP(MAIN_TABLE[[#This Row],[Product Code]],Prod_Master[[#All],[Product Code]:[PRICE]],4,)</f>
        <v>0.12</v>
      </c>
      <c r="I1031" s="30">
        <f>VLOOKUP(MAIN_TABLE[[#This Row],[Product Code]],Prod_Master[[#All],[Product Code]:[PRICE]],5,)</f>
        <v>90</v>
      </c>
      <c r="J1031" s="30">
        <f t="shared" si="17"/>
        <v>225000</v>
      </c>
      <c r="K1031" s="30">
        <f>MAIN_TABLE[[#This Row],[Sales (Before Tax)]]-MAIN_TABLE[[#This Row],[Discount]]</f>
        <v>224875</v>
      </c>
      <c r="L1031" s="31">
        <f>VLOOKUP(MAIN_TABLE[[#This Row],[Product Code]],Prod_Master[[#All],[Product Code]:[PRICE]],3,)</f>
        <v>4975</v>
      </c>
      <c r="M1031" s="32" t="str">
        <f>VLOOKUP(MAIN_TABLE[[#This Row],[Product Code]],Prod_Master[[#All],[Product Code]:[PRICE]],2,)</f>
        <v>Soap</v>
      </c>
      <c r="N1031" s="32" t="str">
        <f>IF(ISBLANK(MAIN_TABLE[[#This Row],[GST Number]]),"No GST Number Available",VLOOKUP(LEFT(MAIN_TABLE[[#This Row],[GST Number]],2)*1,Table1[],2,))</f>
        <v>DADRA AND NAGAR HAVELI AND DAMAN AND DIU (NEWLY MERGED UT)</v>
      </c>
      <c r="O1031" s="32">
        <f>IF(MAIN_TABLE[[#This Row],[Supplier State]]=MAIN_TABLE[[#This Row],[Destination State Name]],0,MAIN_TABLE[[#This Row],[Taxable Value]]*MAIN_TABLE[[#This Row],[GST Rate]])</f>
        <v>26985</v>
      </c>
      <c r="P1031" s="32">
        <f>IF(MAIN_TABLE[[#This Row],[Supplier State]]&lt;&gt;MAIN_TABLE[[#This Row],[Destination State Name]],0,(MAIN_TABLE[[#This Row],[Taxable Value]]*MAIN_TABLE[[#This Row],[GST Rate]])/2)</f>
        <v>0</v>
      </c>
      <c r="Q1031" s="32">
        <f>IF(MAIN_TABLE[[#This Row],[Supplier State]]&lt;&gt;MAIN_TABLE[[#This Row],[Destination State Name]],0,(MAIN_TABLE[[#This Row],[Taxable Value]]*MAIN_TABLE[[#This Row],[GST Rate]])/2)</f>
        <v>0</v>
      </c>
      <c r="R1031" s="33">
        <f>SUM(MAIN_TABLE[[#This Row],[IGST]:[SGST]])</f>
        <v>26985</v>
      </c>
      <c r="S103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31" s="32" t="str">
        <f>IFERROR(VLOOKUP(MAIN_TABLE[[#This Row],[GST Number]],Backend!L:M,2,),"")</f>
        <v>M/S KENT R O SYSTEMS LTD</v>
      </c>
    </row>
    <row r="1032" spans="1:20" x14ac:dyDescent="0.3">
      <c r="A1032" s="18" t="s">
        <v>8</v>
      </c>
      <c r="B1032" s="1" t="s">
        <v>54</v>
      </c>
      <c r="C1032" s="2">
        <v>1001</v>
      </c>
      <c r="D1032" s="3">
        <v>43956</v>
      </c>
      <c r="E1032" s="4" t="s">
        <v>10</v>
      </c>
      <c r="F1032" s="1">
        <v>1702</v>
      </c>
      <c r="G1032" s="5">
        <v>85.100000000000009</v>
      </c>
      <c r="H1032" s="29">
        <f>VLOOKUP(MAIN_TABLE[[#This Row],[Product Code]],Prod_Master[[#All],[Product Code]:[PRICE]],4,)</f>
        <v>0.12</v>
      </c>
      <c r="I1032" s="30">
        <f>VLOOKUP(MAIN_TABLE[[#This Row],[Product Code]],Prod_Master[[#All],[Product Code]:[PRICE]],5,)</f>
        <v>45</v>
      </c>
      <c r="J1032" s="30">
        <f t="shared" si="17"/>
        <v>76590</v>
      </c>
      <c r="K1032" s="30">
        <f>MAIN_TABLE[[#This Row],[Sales (Before Tax)]]-MAIN_TABLE[[#This Row],[Discount]]</f>
        <v>76504.899999999994</v>
      </c>
      <c r="L1032" s="31">
        <f>VLOOKUP(MAIN_TABLE[[#This Row],[Product Code]],Prod_Master[[#All],[Product Code]:[PRICE]],3,)</f>
        <v>5542</v>
      </c>
      <c r="M1032" s="32" t="str">
        <f>VLOOKUP(MAIN_TABLE[[#This Row],[Product Code]],Prod_Master[[#All],[Product Code]:[PRICE]],2,)</f>
        <v>Oil</v>
      </c>
      <c r="N1032" s="32" t="str">
        <f>IF(ISBLANK(MAIN_TABLE[[#This Row],[GST Number]]),"No GST Number Available",VLOOKUP(LEFT(MAIN_TABLE[[#This Row],[GST Number]],2)*1,Table1[],2,))</f>
        <v>SIKKIM</v>
      </c>
      <c r="O1032" s="32">
        <f>IF(MAIN_TABLE[[#This Row],[Supplier State]]=MAIN_TABLE[[#This Row],[Destination State Name]],0,MAIN_TABLE[[#This Row],[Taxable Value]]*MAIN_TABLE[[#This Row],[GST Rate]])</f>
        <v>9180.5879999999997</v>
      </c>
      <c r="P1032" s="32">
        <f>IF(MAIN_TABLE[[#This Row],[Supplier State]]&lt;&gt;MAIN_TABLE[[#This Row],[Destination State Name]],0,(MAIN_TABLE[[#This Row],[Taxable Value]]*MAIN_TABLE[[#This Row],[GST Rate]])/2)</f>
        <v>0</v>
      </c>
      <c r="Q1032" s="32">
        <f>IF(MAIN_TABLE[[#This Row],[Supplier State]]&lt;&gt;MAIN_TABLE[[#This Row],[Destination State Name]],0,(MAIN_TABLE[[#This Row],[Taxable Value]]*MAIN_TABLE[[#This Row],[GST Rate]])/2)</f>
        <v>0</v>
      </c>
      <c r="R1032" s="33">
        <f>SUM(MAIN_TABLE[[#This Row],[IGST]:[SGST]])</f>
        <v>9180.5879999999997</v>
      </c>
      <c r="S103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32" s="32" t="str">
        <f>IFERROR(VLOOKUP(MAIN_TABLE[[#This Row],[GST Number]],Backend!L:M,2,),"")</f>
        <v>NARESH RUBBER UDYOG,</v>
      </c>
    </row>
    <row r="1033" spans="1:20" x14ac:dyDescent="0.3">
      <c r="A1033" s="18" t="s">
        <v>8</v>
      </c>
      <c r="B1033" s="1" t="s">
        <v>55</v>
      </c>
      <c r="C1033" s="2">
        <v>1001</v>
      </c>
      <c r="D1033" s="3">
        <v>43988</v>
      </c>
      <c r="E1033" s="4" t="s">
        <v>10</v>
      </c>
      <c r="F1033" s="1">
        <v>448</v>
      </c>
      <c r="G1033" s="5">
        <v>22.400000000000002</v>
      </c>
      <c r="H1033" s="29">
        <f>VLOOKUP(MAIN_TABLE[[#This Row],[Product Code]],Prod_Master[[#All],[Product Code]:[PRICE]],4,)</f>
        <v>0.12</v>
      </c>
      <c r="I1033" s="30">
        <f>VLOOKUP(MAIN_TABLE[[#This Row],[Product Code]],Prod_Master[[#All],[Product Code]:[PRICE]],5,)</f>
        <v>45</v>
      </c>
      <c r="J1033" s="30">
        <f t="shared" si="17"/>
        <v>20160</v>
      </c>
      <c r="K1033" s="30">
        <f>MAIN_TABLE[[#This Row],[Sales (Before Tax)]]-MAIN_TABLE[[#This Row],[Discount]]</f>
        <v>20137.599999999999</v>
      </c>
      <c r="L1033" s="31">
        <f>VLOOKUP(MAIN_TABLE[[#This Row],[Product Code]],Prod_Master[[#All],[Product Code]:[PRICE]],3,)</f>
        <v>5542</v>
      </c>
      <c r="M1033" s="32" t="str">
        <f>VLOOKUP(MAIN_TABLE[[#This Row],[Product Code]],Prod_Master[[#All],[Product Code]:[PRICE]],2,)</f>
        <v>Oil</v>
      </c>
      <c r="N1033" s="32" t="str">
        <f>IF(ISBLANK(MAIN_TABLE[[#This Row],[GST Number]]),"No GST Number Available",VLOOKUP(LEFT(MAIN_TABLE[[#This Row],[GST Number]],2)*1,Table1[],2,))</f>
        <v>GUJARAT</v>
      </c>
      <c r="O1033" s="32">
        <f>IF(MAIN_TABLE[[#This Row],[Supplier State]]=MAIN_TABLE[[#This Row],[Destination State Name]],0,MAIN_TABLE[[#This Row],[Taxable Value]]*MAIN_TABLE[[#This Row],[GST Rate]])</f>
        <v>2416.5119999999997</v>
      </c>
      <c r="P1033" s="32">
        <f>IF(MAIN_TABLE[[#This Row],[Supplier State]]&lt;&gt;MAIN_TABLE[[#This Row],[Destination State Name]],0,(MAIN_TABLE[[#This Row],[Taxable Value]]*MAIN_TABLE[[#This Row],[GST Rate]])/2)</f>
        <v>0</v>
      </c>
      <c r="Q1033" s="32">
        <f>IF(MAIN_TABLE[[#This Row],[Supplier State]]&lt;&gt;MAIN_TABLE[[#This Row],[Destination State Name]],0,(MAIN_TABLE[[#This Row],[Taxable Value]]*MAIN_TABLE[[#This Row],[GST Rate]])/2)</f>
        <v>0</v>
      </c>
      <c r="R1033" s="33">
        <f>SUM(MAIN_TABLE[[#This Row],[IGST]:[SGST]])</f>
        <v>2416.5119999999997</v>
      </c>
      <c r="S103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33" s="32" t="str">
        <f>IFERROR(VLOOKUP(MAIN_TABLE[[#This Row],[GST Number]],Backend!L:M,2,),"")</f>
        <v>PINNACLE solutions</v>
      </c>
    </row>
    <row r="1034" spans="1:20" x14ac:dyDescent="0.3">
      <c r="A1034" s="18" t="s">
        <v>8</v>
      </c>
      <c r="B1034" s="1" t="s">
        <v>56</v>
      </c>
      <c r="C1034" s="2">
        <v>1008</v>
      </c>
      <c r="D1034" s="3">
        <v>44019</v>
      </c>
      <c r="E1034" s="4" t="s">
        <v>10</v>
      </c>
      <c r="F1034" s="1">
        <v>3513</v>
      </c>
      <c r="G1034" s="5">
        <v>175.65</v>
      </c>
      <c r="H1034" s="29">
        <f>VLOOKUP(MAIN_TABLE[[#This Row],[Product Code]],Prod_Master[[#All],[Product Code]:[PRICE]],4,)</f>
        <v>0.12</v>
      </c>
      <c r="I1034" s="30">
        <f>VLOOKUP(MAIN_TABLE[[#This Row],[Product Code]],Prod_Master[[#All],[Product Code]:[PRICE]],5,)</f>
        <v>90</v>
      </c>
      <c r="J1034" s="30">
        <f t="shared" si="17"/>
        <v>316170</v>
      </c>
      <c r="K1034" s="30">
        <f>MAIN_TABLE[[#This Row],[Sales (Before Tax)]]-MAIN_TABLE[[#This Row],[Discount]]</f>
        <v>315994.34999999998</v>
      </c>
      <c r="L1034" s="31">
        <f>VLOOKUP(MAIN_TABLE[[#This Row],[Product Code]],Prod_Master[[#All],[Product Code]:[PRICE]],3,)</f>
        <v>4975</v>
      </c>
      <c r="M1034" s="32" t="str">
        <f>VLOOKUP(MAIN_TABLE[[#This Row],[Product Code]],Prod_Master[[#All],[Product Code]:[PRICE]],2,)</f>
        <v>Soap</v>
      </c>
      <c r="N1034" s="32" t="str">
        <f>IF(ISBLANK(MAIN_TABLE[[#This Row],[GST Number]]),"No GST Number Available",VLOOKUP(LEFT(MAIN_TABLE[[#This Row],[GST Number]],2)*1,Table1[],2,))</f>
        <v>DADRA AND NAGAR HAVELI AND DAMAN AND DIU (NEWLY MERGED UT)</v>
      </c>
      <c r="O1034" s="32">
        <f>IF(MAIN_TABLE[[#This Row],[Supplier State]]=MAIN_TABLE[[#This Row],[Destination State Name]],0,MAIN_TABLE[[#This Row],[Taxable Value]]*MAIN_TABLE[[#This Row],[GST Rate]])</f>
        <v>37919.321999999993</v>
      </c>
      <c r="P1034" s="32">
        <f>IF(MAIN_TABLE[[#This Row],[Supplier State]]&lt;&gt;MAIN_TABLE[[#This Row],[Destination State Name]],0,(MAIN_TABLE[[#This Row],[Taxable Value]]*MAIN_TABLE[[#This Row],[GST Rate]])/2)</f>
        <v>0</v>
      </c>
      <c r="Q1034" s="32">
        <f>IF(MAIN_TABLE[[#This Row],[Supplier State]]&lt;&gt;MAIN_TABLE[[#This Row],[Destination State Name]],0,(MAIN_TABLE[[#This Row],[Taxable Value]]*MAIN_TABLE[[#This Row],[GST Rate]])/2)</f>
        <v>0</v>
      </c>
      <c r="R1034" s="33">
        <f>SUM(MAIN_TABLE[[#This Row],[IGST]:[SGST]])</f>
        <v>37919.321999999993</v>
      </c>
      <c r="S103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34" s="32" t="str">
        <f>IFERROR(VLOOKUP(MAIN_TABLE[[#This Row],[GST Number]],Backend!L:M,2,),"")</f>
        <v>DARSHITA AASHIYANA PRIVATE LIMITED</v>
      </c>
    </row>
    <row r="1035" spans="1:20" x14ac:dyDescent="0.3">
      <c r="A1035" s="18" t="s">
        <v>8</v>
      </c>
      <c r="B1035" s="1"/>
      <c r="C1035" s="2">
        <v>1008</v>
      </c>
      <c r="D1035" s="3">
        <v>44051</v>
      </c>
      <c r="E1035" s="4" t="s">
        <v>10</v>
      </c>
      <c r="F1035" s="1">
        <v>2101</v>
      </c>
      <c r="G1035" s="5">
        <v>105.05000000000001</v>
      </c>
      <c r="H1035" s="29">
        <f>VLOOKUP(MAIN_TABLE[[#This Row],[Product Code]],Prod_Master[[#All],[Product Code]:[PRICE]],4,)</f>
        <v>0.12</v>
      </c>
      <c r="I1035" s="30">
        <f>VLOOKUP(MAIN_TABLE[[#This Row],[Product Code]],Prod_Master[[#All],[Product Code]:[PRICE]],5,)</f>
        <v>90</v>
      </c>
      <c r="J1035" s="30">
        <f t="shared" si="17"/>
        <v>189090</v>
      </c>
      <c r="K1035" s="30">
        <f>MAIN_TABLE[[#This Row],[Sales (Before Tax)]]-MAIN_TABLE[[#This Row],[Discount]]</f>
        <v>188984.95</v>
      </c>
      <c r="L1035" s="31">
        <f>VLOOKUP(MAIN_TABLE[[#This Row],[Product Code]],Prod_Master[[#All],[Product Code]:[PRICE]],3,)</f>
        <v>4975</v>
      </c>
      <c r="M1035" s="32" t="str">
        <f>VLOOKUP(MAIN_TABLE[[#This Row],[Product Code]],Prod_Master[[#All],[Product Code]:[PRICE]],2,)</f>
        <v>Soap</v>
      </c>
      <c r="N1035" s="32" t="str">
        <f>IF(ISBLANK(MAIN_TABLE[[#This Row],[GST Number]]),"No GST Number Available",VLOOKUP(LEFT(MAIN_TABLE[[#This Row],[GST Number]],2)*1,Table1[],2,))</f>
        <v>No GST Number Available</v>
      </c>
      <c r="O1035" s="32">
        <f>IF(MAIN_TABLE[[#This Row],[Supplier State]]=MAIN_TABLE[[#This Row],[Destination State Name]],0,MAIN_TABLE[[#This Row],[Taxable Value]]*MAIN_TABLE[[#This Row],[GST Rate]])</f>
        <v>22678.194</v>
      </c>
      <c r="P1035" s="32">
        <f>IF(MAIN_TABLE[[#This Row],[Supplier State]]&lt;&gt;MAIN_TABLE[[#This Row],[Destination State Name]],0,(MAIN_TABLE[[#This Row],[Taxable Value]]*MAIN_TABLE[[#This Row],[GST Rate]])/2)</f>
        <v>0</v>
      </c>
      <c r="Q1035" s="32">
        <f>IF(MAIN_TABLE[[#This Row],[Supplier State]]&lt;&gt;MAIN_TABLE[[#This Row],[Destination State Name]],0,(MAIN_TABLE[[#This Row],[Taxable Value]]*MAIN_TABLE[[#This Row],[GST Rate]])/2)</f>
        <v>0</v>
      </c>
      <c r="R1035" s="33">
        <f>SUM(MAIN_TABLE[[#This Row],[IGST]:[SGST]])</f>
        <v>22678.194</v>
      </c>
      <c r="S1035" s="32" t="str">
        <f>IF(MAIN_TABLE[[#This Row],[Doc Type]]="Credit Note","Table 9A",IF(AND(MAIN_TABLE[[#This Row],[Doc Type]]="Invoice",MAIN_TABLE[[#This Row],[GST Number]]&lt;&gt;""),"Table 4A -B2B","Table 5A-B2C"))</f>
        <v>Table 5A-B2C</v>
      </c>
      <c r="T1035" s="32" t="str">
        <f>IFERROR(VLOOKUP(MAIN_TABLE[[#This Row],[GST Number]],Backend!L:M,2,),"")</f>
        <v/>
      </c>
    </row>
    <row r="1036" spans="1:20" x14ac:dyDescent="0.3">
      <c r="A1036" s="18" t="s">
        <v>8</v>
      </c>
      <c r="B1036" s="1" t="s">
        <v>57</v>
      </c>
      <c r="C1036" s="2">
        <v>1310</v>
      </c>
      <c r="D1036" s="3">
        <v>44083</v>
      </c>
      <c r="E1036" s="4" t="s">
        <v>10</v>
      </c>
      <c r="F1036" s="1">
        <v>2931</v>
      </c>
      <c r="G1036" s="5">
        <v>146.55000000000001</v>
      </c>
      <c r="H1036" s="29">
        <f>VLOOKUP(MAIN_TABLE[[#This Row],[Product Code]],Prod_Master[[#All],[Product Code]:[PRICE]],4,)</f>
        <v>0.12</v>
      </c>
      <c r="I1036" s="30">
        <f>VLOOKUP(MAIN_TABLE[[#This Row],[Product Code]],Prod_Master[[#All],[Product Code]:[PRICE]],5,)</f>
        <v>140</v>
      </c>
      <c r="J1036" s="30">
        <f t="shared" ref="J1036:J1099" si="18">(F1036*I1036)</f>
        <v>410340</v>
      </c>
      <c r="K1036" s="30">
        <f>MAIN_TABLE[[#This Row],[Sales (Before Tax)]]-MAIN_TABLE[[#This Row],[Discount]]</f>
        <v>410193.45</v>
      </c>
      <c r="L1036" s="31">
        <f>VLOOKUP(MAIN_TABLE[[#This Row],[Product Code]],Prod_Master[[#All],[Product Code]:[PRICE]],3,)</f>
        <v>5632</v>
      </c>
      <c r="M1036" s="32" t="str">
        <f>VLOOKUP(MAIN_TABLE[[#This Row],[Product Code]],Prod_Master[[#All],[Product Code]:[PRICE]],2,)</f>
        <v>Shampoo</v>
      </c>
      <c r="N1036" s="32" t="str">
        <f>IF(ISBLANK(MAIN_TABLE[[#This Row],[GST Number]]),"No GST Number Available",VLOOKUP(LEFT(MAIN_TABLE[[#This Row],[GST Number]],2)*1,Table1[],2,))</f>
        <v>ODISHA</v>
      </c>
      <c r="O1036" s="32">
        <f>IF(MAIN_TABLE[[#This Row],[Supplier State]]=MAIN_TABLE[[#This Row],[Destination State Name]],0,MAIN_TABLE[[#This Row],[Taxable Value]]*MAIN_TABLE[[#This Row],[GST Rate]])</f>
        <v>49223.214</v>
      </c>
      <c r="P1036" s="32">
        <f>IF(MAIN_TABLE[[#This Row],[Supplier State]]&lt;&gt;MAIN_TABLE[[#This Row],[Destination State Name]],0,(MAIN_TABLE[[#This Row],[Taxable Value]]*MAIN_TABLE[[#This Row],[GST Rate]])/2)</f>
        <v>0</v>
      </c>
      <c r="Q1036" s="32">
        <f>IF(MAIN_TABLE[[#This Row],[Supplier State]]&lt;&gt;MAIN_TABLE[[#This Row],[Destination State Name]],0,(MAIN_TABLE[[#This Row],[Taxable Value]]*MAIN_TABLE[[#This Row],[GST Rate]])/2)</f>
        <v>0</v>
      </c>
      <c r="R1036" s="33">
        <f>SUM(MAIN_TABLE[[#This Row],[IGST]:[SGST]])</f>
        <v>49223.214</v>
      </c>
      <c r="S103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36" s="32" t="str">
        <f>IFERROR(VLOOKUP(MAIN_TABLE[[#This Row],[GST Number]],Backend!L:M,2,),"")</f>
        <v>Mittal Agencies</v>
      </c>
    </row>
    <row r="1037" spans="1:20" x14ac:dyDescent="0.3">
      <c r="A1037" s="18" t="s">
        <v>8</v>
      </c>
      <c r="B1037" s="1" t="s">
        <v>58</v>
      </c>
      <c r="C1037" s="2">
        <v>1210</v>
      </c>
      <c r="D1037" s="3">
        <v>44083</v>
      </c>
      <c r="E1037" s="4" t="s">
        <v>10</v>
      </c>
      <c r="F1037" s="1">
        <v>1535</v>
      </c>
      <c r="G1037" s="5">
        <v>76.75</v>
      </c>
      <c r="H1037" s="29">
        <f>VLOOKUP(MAIN_TABLE[[#This Row],[Product Code]],Prod_Master[[#All],[Product Code]:[PRICE]],4,)</f>
        <v>0.12</v>
      </c>
      <c r="I1037" s="30">
        <f>VLOOKUP(MAIN_TABLE[[#This Row],[Product Code]],Prod_Master[[#All],[Product Code]:[PRICE]],5,)</f>
        <v>120</v>
      </c>
      <c r="J1037" s="30">
        <f t="shared" si="18"/>
        <v>184200</v>
      </c>
      <c r="K1037" s="30">
        <f>MAIN_TABLE[[#This Row],[Sales (Before Tax)]]-MAIN_TABLE[[#This Row],[Discount]]</f>
        <v>184123.25</v>
      </c>
      <c r="L1037" s="31">
        <f>VLOOKUP(MAIN_TABLE[[#This Row],[Product Code]],Prod_Master[[#All],[Product Code]:[PRICE]],3,)</f>
        <v>5524</v>
      </c>
      <c r="M1037" s="32" t="str">
        <f>VLOOKUP(MAIN_TABLE[[#This Row],[Product Code]],Prod_Master[[#All],[Product Code]:[PRICE]],2,)</f>
        <v>Juice</v>
      </c>
      <c r="N1037" s="32" t="str">
        <f>IF(ISBLANK(MAIN_TABLE[[#This Row],[GST Number]]),"No GST Number Available",VLOOKUP(LEFT(MAIN_TABLE[[#This Row],[GST Number]],2)*1,Table1[],2,))</f>
        <v>ANDHRA PRADESH(BEFORE DIVISION)</v>
      </c>
      <c r="O1037" s="32">
        <f>IF(MAIN_TABLE[[#This Row],[Supplier State]]=MAIN_TABLE[[#This Row],[Destination State Name]],0,MAIN_TABLE[[#This Row],[Taxable Value]]*MAIN_TABLE[[#This Row],[GST Rate]])</f>
        <v>22094.79</v>
      </c>
      <c r="P1037" s="32">
        <f>IF(MAIN_TABLE[[#This Row],[Supplier State]]&lt;&gt;MAIN_TABLE[[#This Row],[Destination State Name]],0,(MAIN_TABLE[[#This Row],[Taxable Value]]*MAIN_TABLE[[#This Row],[GST Rate]])/2)</f>
        <v>0</v>
      </c>
      <c r="Q1037" s="32">
        <f>IF(MAIN_TABLE[[#This Row],[Supplier State]]&lt;&gt;MAIN_TABLE[[#This Row],[Destination State Name]],0,(MAIN_TABLE[[#This Row],[Taxable Value]]*MAIN_TABLE[[#This Row],[GST Rate]])/2)</f>
        <v>0</v>
      </c>
      <c r="R1037" s="33">
        <f>SUM(MAIN_TABLE[[#This Row],[IGST]:[SGST]])</f>
        <v>22094.79</v>
      </c>
      <c r="S103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37" s="32" t="str">
        <f>IFERROR(VLOOKUP(MAIN_TABLE[[#This Row],[GST Number]],Backend!L:M,2,),"")</f>
        <v>M/S NEW SR ELECTRICAL &amp; ENGINEERS</v>
      </c>
    </row>
    <row r="1038" spans="1:20" x14ac:dyDescent="0.3">
      <c r="A1038" s="18" t="s">
        <v>8</v>
      </c>
      <c r="B1038" s="1" t="s">
        <v>59</v>
      </c>
      <c r="C1038" s="2">
        <v>1004</v>
      </c>
      <c r="D1038" s="3">
        <v>44083</v>
      </c>
      <c r="E1038" s="4" t="s">
        <v>10</v>
      </c>
      <c r="F1038" s="1">
        <v>1123</v>
      </c>
      <c r="G1038" s="5">
        <v>56.150000000000006</v>
      </c>
      <c r="H1038" s="29">
        <f>VLOOKUP(MAIN_TABLE[[#This Row],[Product Code]],Prod_Master[[#All],[Product Code]:[PRICE]],4,)</f>
        <v>0.28000000000000003</v>
      </c>
      <c r="I1038" s="30">
        <f>VLOOKUP(MAIN_TABLE[[#This Row],[Product Code]],Prod_Master[[#All],[Product Code]:[PRICE]],5,)</f>
        <v>80</v>
      </c>
      <c r="J1038" s="30">
        <f t="shared" si="18"/>
        <v>89840</v>
      </c>
      <c r="K1038" s="30">
        <f>MAIN_TABLE[[#This Row],[Sales (Before Tax)]]-MAIN_TABLE[[#This Row],[Discount]]</f>
        <v>89783.85</v>
      </c>
      <c r="L1038" s="31">
        <f>VLOOKUP(MAIN_TABLE[[#This Row],[Product Code]],Prod_Master[[#All],[Product Code]:[PRICE]],3,)</f>
        <v>8462</v>
      </c>
      <c r="M1038" s="32" t="str">
        <f>VLOOKUP(MAIN_TABLE[[#This Row],[Product Code]],Prod_Master[[#All],[Product Code]:[PRICE]],2,)</f>
        <v>Beverage</v>
      </c>
      <c r="N1038" s="32" t="str">
        <f>IF(ISBLANK(MAIN_TABLE[[#This Row],[GST Number]]),"No GST Number Available",VLOOKUP(LEFT(MAIN_TABLE[[#This Row],[GST Number]],2)*1,Table1[],2,))</f>
        <v>NAGALAND</v>
      </c>
      <c r="O1038" s="32">
        <f>IF(MAIN_TABLE[[#This Row],[Supplier State]]=MAIN_TABLE[[#This Row],[Destination State Name]],0,MAIN_TABLE[[#This Row],[Taxable Value]]*MAIN_TABLE[[#This Row],[GST Rate]])</f>
        <v>25139.478000000003</v>
      </c>
      <c r="P1038" s="32">
        <f>IF(MAIN_TABLE[[#This Row],[Supplier State]]&lt;&gt;MAIN_TABLE[[#This Row],[Destination State Name]],0,(MAIN_TABLE[[#This Row],[Taxable Value]]*MAIN_TABLE[[#This Row],[GST Rate]])/2)</f>
        <v>0</v>
      </c>
      <c r="Q1038" s="32">
        <f>IF(MAIN_TABLE[[#This Row],[Supplier State]]&lt;&gt;MAIN_TABLE[[#This Row],[Destination State Name]],0,(MAIN_TABLE[[#This Row],[Taxable Value]]*MAIN_TABLE[[#This Row],[GST Rate]])/2)</f>
        <v>0</v>
      </c>
      <c r="R1038" s="33">
        <f>SUM(MAIN_TABLE[[#This Row],[IGST]:[SGST]])</f>
        <v>25139.478000000003</v>
      </c>
      <c r="S103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38" s="32" t="str">
        <f>IFERROR(VLOOKUP(MAIN_TABLE[[#This Row],[GST Number]],Backend!L:M,2,),"")</f>
        <v>SAVTECH MAINTENANCE</v>
      </c>
    </row>
    <row r="1039" spans="1:20" x14ac:dyDescent="0.3">
      <c r="A1039" s="18" t="s">
        <v>8</v>
      </c>
      <c r="B1039" s="1" t="s">
        <v>60</v>
      </c>
      <c r="C1039" s="2">
        <v>1001</v>
      </c>
      <c r="D1039" s="3">
        <v>44146</v>
      </c>
      <c r="E1039" s="4" t="s">
        <v>10</v>
      </c>
      <c r="F1039" s="1">
        <v>1404</v>
      </c>
      <c r="G1039" s="5">
        <v>70.2</v>
      </c>
      <c r="H1039" s="29">
        <f>VLOOKUP(MAIN_TABLE[[#This Row],[Product Code]],Prod_Master[[#All],[Product Code]:[PRICE]],4,)</f>
        <v>0.12</v>
      </c>
      <c r="I1039" s="30">
        <f>VLOOKUP(MAIN_TABLE[[#This Row],[Product Code]],Prod_Master[[#All],[Product Code]:[PRICE]],5,)</f>
        <v>45</v>
      </c>
      <c r="J1039" s="30">
        <f t="shared" si="18"/>
        <v>63180</v>
      </c>
      <c r="K1039" s="30">
        <f>MAIN_TABLE[[#This Row],[Sales (Before Tax)]]-MAIN_TABLE[[#This Row],[Discount]]</f>
        <v>63109.8</v>
      </c>
      <c r="L1039" s="31">
        <f>VLOOKUP(MAIN_TABLE[[#This Row],[Product Code]],Prod_Master[[#All],[Product Code]:[PRICE]],3,)</f>
        <v>5542</v>
      </c>
      <c r="M1039" s="32" t="str">
        <f>VLOOKUP(MAIN_TABLE[[#This Row],[Product Code]],Prod_Master[[#All],[Product Code]:[PRICE]],2,)</f>
        <v>Oil</v>
      </c>
      <c r="N1039" s="32" t="str">
        <f>IF(ISBLANK(MAIN_TABLE[[#This Row],[GST Number]]),"No GST Number Available",VLOOKUP(LEFT(MAIN_TABLE[[#This Row],[GST Number]],2)*1,Table1[],2,))</f>
        <v>MIZORAM</v>
      </c>
      <c r="O1039" s="32">
        <f>IF(MAIN_TABLE[[#This Row],[Supplier State]]=MAIN_TABLE[[#This Row],[Destination State Name]],0,MAIN_TABLE[[#This Row],[Taxable Value]]*MAIN_TABLE[[#This Row],[GST Rate]])</f>
        <v>7573.1760000000004</v>
      </c>
      <c r="P1039" s="32">
        <f>IF(MAIN_TABLE[[#This Row],[Supplier State]]&lt;&gt;MAIN_TABLE[[#This Row],[Destination State Name]],0,(MAIN_TABLE[[#This Row],[Taxable Value]]*MAIN_TABLE[[#This Row],[GST Rate]])/2)</f>
        <v>0</v>
      </c>
      <c r="Q1039" s="32">
        <f>IF(MAIN_TABLE[[#This Row],[Supplier State]]&lt;&gt;MAIN_TABLE[[#This Row],[Destination State Name]],0,(MAIN_TABLE[[#This Row],[Taxable Value]]*MAIN_TABLE[[#This Row],[GST Rate]])/2)</f>
        <v>0</v>
      </c>
      <c r="R1039" s="33">
        <f>SUM(MAIN_TABLE[[#This Row],[IGST]:[SGST]])</f>
        <v>7573.1760000000004</v>
      </c>
      <c r="S103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39" s="32" t="str">
        <f>IFERROR(VLOOKUP(MAIN_TABLE[[#This Row],[GST Number]],Backend!L:M,2,),"")</f>
        <v>MOXCEL STORE</v>
      </c>
    </row>
    <row r="1040" spans="1:20" x14ac:dyDescent="0.3">
      <c r="A1040" s="18" t="s">
        <v>8</v>
      </c>
      <c r="B1040" s="1" t="s">
        <v>61</v>
      </c>
      <c r="C1040" s="2">
        <v>1210</v>
      </c>
      <c r="D1040" s="3">
        <v>44146</v>
      </c>
      <c r="E1040" s="4" t="s">
        <v>10</v>
      </c>
      <c r="F1040" s="1">
        <v>2763</v>
      </c>
      <c r="G1040" s="5">
        <v>138.15</v>
      </c>
      <c r="H1040" s="29">
        <f>VLOOKUP(MAIN_TABLE[[#This Row],[Product Code]],Prod_Master[[#All],[Product Code]:[PRICE]],4,)</f>
        <v>0.12</v>
      </c>
      <c r="I1040" s="30">
        <f>VLOOKUP(MAIN_TABLE[[#This Row],[Product Code]],Prod_Master[[#All],[Product Code]:[PRICE]],5,)</f>
        <v>120</v>
      </c>
      <c r="J1040" s="30">
        <f t="shared" si="18"/>
        <v>331560</v>
      </c>
      <c r="K1040" s="30">
        <f>MAIN_TABLE[[#This Row],[Sales (Before Tax)]]-MAIN_TABLE[[#This Row],[Discount]]</f>
        <v>331421.84999999998</v>
      </c>
      <c r="L1040" s="31">
        <f>VLOOKUP(MAIN_TABLE[[#This Row],[Product Code]],Prod_Master[[#All],[Product Code]:[PRICE]],3,)</f>
        <v>5524</v>
      </c>
      <c r="M1040" s="32" t="str">
        <f>VLOOKUP(MAIN_TABLE[[#This Row],[Product Code]],Prod_Master[[#All],[Product Code]:[PRICE]],2,)</f>
        <v>Juice</v>
      </c>
      <c r="N1040" s="32" t="str">
        <f>IF(ISBLANK(MAIN_TABLE[[#This Row],[GST Number]]),"No GST Number Available",VLOOKUP(LEFT(MAIN_TABLE[[#This Row],[GST Number]],2)*1,Table1[],2,))</f>
        <v>DADRA AND NAGAR HAVELI AND DAMAN AND DIU (NEWLY MERGED UT)</v>
      </c>
      <c r="O1040" s="32">
        <f>IF(MAIN_TABLE[[#This Row],[Supplier State]]=MAIN_TABLE[[#This Row],[Destination State Name]],0,MAIN_TABLE[[#This Row],[Taxable Value]]*MAIN_TABLE[[#This Row],[GST Rate]])</f>
        <v>39770.621999999996</v>
      </c>
      <c r="P1040" s="32">
        <f>IF(MAIN_TABLE[[#This Row],[Supplier State]]&lt;&gt;MAIN_TABLE[[#This Row],[Destination State Name]],0,(MAIN_TABLE[[#This Row],[Taxable Value]]*MAIN_TABLE[[#This Row],[GST Rate]])/2)</f>
        <v>0</v>
      </c>
      <c r="Q1040" s="32">
        <f>IF(MAIN_TABLE[[#This Row],[Supplier State]]&lt;&gt;MAIN_TABLE[[#This Row],[Destination State Name]],0,(MAIN_TABLE[[#This Row],[Taxable Value]]*MAIN_TABLE[[#This Row],[GST Rate]])/2)</f>
        <v>0</v>
      </c>
      <c r="R1040" s="33">
        <f>SUM(MAIN_TABLE[[#This Row],[IGST]:[SGST]])</f>
        <v>39770.621999999996</v>
      </c>
      <c r="S104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40" s="32" t="str">
        <f>IFERROR(VLOOKUP(MAIN_TABLE[[#This Row],[GST Number]],Backend!L:M,2,),"")</f>
        <v>elektron</v>
      </c>
    </row>
    <row r="1041" spans="1:20" x14ac:dyDescent="0.3">
      <c r="A1041" s="18" t="s">
        <v>8</v>
      </c>
      <c r="B1041" s="1" t="s">
        <v>62</v>
      </c>
      <c r="C1041" s="2">
        <v>1008</v>
      </c>
      <c r="D1041" s="3">
        <v>44177</v>
      </c>
      <c r="E1041" s="4" t="s">
        <v>10</v>
      </c>
      <c r="F1041" s="1">
        <v>2125</v>
      </c>
      <c r="G1041" s="5">
        <v>106.25</v>
      </c>
      <c r="H1041" s="29">
        <f>VLOOKUP(MAIN_TABLE[[#This Row],[Product Code]],Prod_Master[[#All],[Product Code]:[PRICE]],4,)</f>
        <v>0.12</v>
      </c>
      <c r="I1041" s="30">
        <f>VLOOKUP(MAIN_TABLE[[#This Row],[Product Code]],Prod_Master[[#All],[Product Code]:[PRICE]],5,)</f>
        <v>90</v>
      </c>
      <c r="J1041" s="30">
        <f t="shared" si="18"/>
        <v>191250</v>
      </c>
      <c r="K1041" s="30">
        <f>MAIN_TABLE[[#This Row],[Sales (Before Tax)]]-MAIN_TABLE[[#This Row],[Discount]]</f>
        <v>191143.75</v>
      </c>
      <c r="L1041" s="31">
        <f>VLOOKUP(MAIN_TABLE[[#This Row],[Product Code]],Prod_Master[[#All],[Product Code]:[PRICE]],3,)</f>
        <v>4975</v>
      </c>
      <c r="M1041" s="32" t="str">
        <f>VLOOKUP(MAIN_TABLE[[#This Row],[Product Code]],Prod_Master[[#All],[Product Code]:[PRICE]],2,)</f>
        <v>Soap</v>
      </c>
      <c r="N1041" s="32" t="str">
        <f>IF(ISBLANK(MAIN_TABLE[[#This Row],[GST Number]]),"No GST Number Available",VLOOKUP(LEFT(MAIN_TABLE[[#This Row],[GST Number]],2)*1,Table1[],2,))</f>
        <v>MEGHLAYA</v>
      </c>
      <c r="O1041" s="32">
        <f>IF(MAIN_TABLE[[#This Row],[Supplier State]]=MAIN_TABLE[[#This Row],[Destination State Name]],0,MAIN_TABLE[[#This Row],[Taxable Value]]*MAIN_TABLE[[#This Row],[GST Rate]])</f>
        <v>22937.25</v>
      </c>
      <c r="P1041" s="32">
        <f>IF(MAIN_TABLE[[#This Row],[Supplier State]]&lt;&gt;MAIN_TABLE[[#This Row],[Destination State Name]],0,(MAIN_TABLE[[#This Row],[Taxable Value]]*MAIN_TABLE[[#This Row],[GST Rate]])/2)</f>
        <v>0</v>
      </c>
      <c r="Q1041" s="32">
        <f>IF(MAIN_TABLE[[#This Row],[Supplier State]]&lt;&gt;MAIN_TABLE[[#This Row],[Destination State Name]],0,(MAIN_TABLE[[#This Row],[Taxable Value]]*MAIN_TABLE[[#This Row],[GST Rate]])/2)</f>
        <v>0</v>
      </c>
      <c r="R1041" s="33">
        <f>SUM(MAIN_TABLE[[#This Row],[IGST]:[SGST]])</f>
        <v>22937.25</v>
      </c>
      <c r="S104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41" s="32" t="str">
        <f>IFERROR(VLOOKUP(MAIN_TABLE[[#This Row],[GST Number]],Backend!L:M,2,),"")</f>
        <v>SAVEX TECHNOLOGIES PRIVATE LIMITED</v>
      </c>
    </row>
    <row r="1042" spans="1:20" x14ac:dyDescent="0.3">
      <c r="A1042" s="18" t="s">
        <v>8</v>
      </c>
      <c r="B1042" s="1" t="s">
        <v>63</v>
      </c>
      <c r="C1042" s="2">
        <v>1004</v>
      </c>
      <c r="D1042" s="3">
        <v>44019</v>
      </c>
      <c r="E1042" s="4" t="s">
        <v>10</v>
      </c>
      <c r="F1042" s="1">
        <v>1659</v>
      </c>
      <c r="G1042" s="5">
        <v>82.95</v>
      </c>
      <c r="H1042" s="29">
        <f>VLOOKUP(MAIN_TABLE[[#This Row],[Product Code]],Prod_Master[[#All],[Product Code]:[PRICE]],4,)</f>
        <v>0.28000000000000003</v>
      </c>
      <c r="I1042" s="30">
        <f>VLOOKUP(MAIN_TABLE[[#This Row],[Product Code]],Prod_Master[[#All],[Product Code]:[PRICE]],5,)</f>
        <v>80</v>
      </c>
      <c r="J1042" s="30">
        <f t="shared" si="18"/>
        <v>132720</v>
      </c>
      <c r="K1042" s="30">
        <f>MAIN_TABLE[[#This Row],[Sales (Before Tax)]]-MAIN_TABLE[[#This Row],[Discount]]</f>
        <v>132637.04999999999</v>
      </c>
      <c r="L1042" s="31">
        <f>VLOOKUP(MAIN_TABLE[[#This Row],[Product Code]],Prod_Master[[#All],[Product Code]:[PRICE]],3,)</f>
        <v>8462</v>
      </c>
      <c r="M1042" s="32" t="str">
        <f>VLOOKUP(MAIN_TABLE[[#This Row],[Product Code]],Prod_Master[[#All],[Product Code]:[PRICE]],2,)</f>
        <v>Beverage</v>
      </c>
      <c r="N1042" s="32" t="str">
        <f>IF(ISBLANK(MAIN_TABLE[[#This Row],[GST Number]]),"No GST Number Available",VLOOKUP(LEFT(MAIN_TABLE[[#This Row],[GST Number]],2)*1,Table1[],2,))</f>
        <v>SIKKIM</v>
      </c>
      <c r="O1042" s="32">
        <f>IF(MAIN_TABLE[[#This Row],[Supplier State]]=MAIN_TABLE[[#This Row],[Destination State Name]],0,MAIN_TABLE[[#This Row],[Taxable Value]]*MAIN_TABLE[[#This Row],[GST Rate]])</f>
        <v>37138.374000000003</v>
      </c>
      <c r="P1042" s="32">
        <f>IF(MAIN_TABLE[[#This Row],[Supplier State]]&lt;&gt;MAIN_TABLE[[#This Row],[Destination State Name]],0,(MAIN_TABLE[[#This Row],[Taxable Value]]*MAIN_TABLE[[#This Row],[GST Rate]])/2)</f>
        <v>0</v>
      </c>
      <c r="Q1042" s="32">
        <f>IF(MAIN_TABLE[[#This Row],[Supplier State]]&lt;&gt;MAIN_TABLE[[#This Row],[Destination State Name]],0,(MAIN_TABLE[[#This Row],[Taxable Value]]*MAIN_TABLE[[#This Row],[GST Rate]])/2)</f>
        <v>0</v>
      </c>
      <c r="R1042" s="33">
        <f>SUM(MAIN_TABLE[[#This Row],[IGST]:[SGST]])</f>
        <v>37138.374000000003</v>
      </c>
      <c r="S104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42" s="32" t="str">
        <f>IFERROR(VLOOKUP(MAIN_TABLE[[#This Row],[GST Number]],Backend!L:M,2,),"")</f>
        <v>SURYA SHAKTI VESSELS PVT. LTD</v>
      </c>
    </row>
    <row r="1043" spans="1:20" x14ac:dyDescent="0.3">
      <c r="A1043" s="18" t="s">
        <v>8</v>
      </c>
      <c r="B1043" s="1" t="s">
        <v>64</v>
      </c>
      <c r="C1043" s="2">
        <v>1310</v>
      </c>
      <c r="D1043" s="3">
        <v>44051</v>
      </c>
      <c r="E1043" s="4" t="s">
        <v>10</v>
      </c>
      <c r="F1043" s="1">
        <v>609</v>
      </c>
      <c r="G1043" s="5">
        <v>30.450000000000003</v>
      </c>
      <c r="H1043" s="29">
        <f>VLOOKUP(MAIN_TABLE[[#This Row],[Product Code]],Prod_Master[[#All],[Product Code]:[PRICE]],4,)</f>
        <v>0.12</v>
      </c>
      <c r="I1043" s="30">
        <f>VLOOKUP(MAIN_TABLE[[#This Row],[Product Code]],Prod_Master[[#All],[Product Code]:[PRICE]],5,)</f>
        <v>140</v>
      </c>
      <c r="J1043" s="30">
        <f t="shared" si="18"/>
        <v>85260</v>
      </c>
      <c r="K1043" s="30">
        <f>MAIN_TABLE[[#This Row],[Sales (Before Tax)]]-MAIN_TABLE[[#This Row],[Discount]]</f>
        <v>85229.55</v>
      </c>
      <c r="L1043" s="31">
        <f>VLOOKUP(MAIN_TABLE[[#This Row],[Product Code]],Prod_Master[[#All],[Product Code]:[PRICE]],3,)</f>
        <v>5632</v>
      </c>
      <c r="M1043" s="32" t="str">
        <f>VLOOKUP(MAIN_TABLE[[#This Row],[Product Code]],Prod_Master[[#All],[Product Code]:[PRICE]],2,)</f>
        <v>Shampoo</v>
      </c>
      <c r="N1043" s="32" t="str">
        <f>IF(ISBLANK(MAIN_TABLE[[#This Row],[GST Number]]),"No GST Number Available",VLOOKUP(LEFT(MAIN_TABLE[[#This Row],[GST Number]],2)*1,Table1[],2,))</f>
        <v>DADRA AND NAGAR HAVELI AND DAMAN AND DIU (NEWLY MERGED UT)</v>
      </c>
      <c r="O1043" s="32">
        <f>IF(MAIN_TABLE[[#This Row],[Supplier State]]=MAIN_TABLE[[#This Row],[Destination State Name]],0,MAIN_TABLE[[#This Row],[Taxable Value]]*MAIN_TABLE[[#This Row],[GST Rate]])</f>
        <v>10227.546</v>
      </c>
      <c r="P1043" s="32">
        <f>IF(MAIN_TABLE[[#This Row],[Supplier State]]&lt;&gt;MAIN_TABLE[[#This Row],[Destination State Name]],0,(MAIN_TABLE[[#This Row],[Taxable Value]]*MAIN_TABLE[[#This Row],[GST Rate]])/2)</f>
        <v>0</v>
      </c>
      <c r="Q1043" s="32">
        <f>IF(MAIN_TABLE[[#This Row],[Supplier State]]&lt;&gt;MAIN_TABLE[[#This Row],[Destination State Name]],0,(MAIN_TABLE[[#This Row],[Taxable Value]]*MAIN_TABLE[[#This Row],[GST Rate]])/2)</f>
        <v>0</v>
      </c>
      <c r="R1043" s="33">
        <f>SUM(MAIN_TABLE[[#This Row],[IGST]:[SGST]])</f>
        <v>10227.546</v>
      </c>
      <c r="S104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43" s="32" t="str">
        <f>IFERROR(VLOOKUP(MAIN_TABLE[[#This Row],[GST Number]],Backend!L:M,2,),"")</f>
        <v>M/S ASHOKA FOAM MULTIPLAST PRIVATE LIMITED</v>
      </c>
    </row>
    <row r="1044" spans="1:20" x14ac:dyDescent="0.3">
      <c r="A1044" s="18" t="s">
        <v>8</v>
      </c>
      <c r="B1044" s="1" t="s">
        <v>65</v>
      </c>
      <c r="C1044" s="2">
        <v>1210</v>
      </c>
      <c r="D1044" s="3">
        <v>44083</v>
      </c>
      <c r="E1044" s="4" t="s">
        <v>10</v>
      </c>
      <c r="F1044" s="1">
        <v>2087</v>
      </c>
      <c r="G1044" s="5">
        <v>104.35000000000001</v>
      </c>
      <c r="H1044" s="29">
        <f>VLOOKUP(MAIN_TABLE[[#This Row],[Product Code]],Prod_Master[[#All],[Product Code]:[PRICE]],4,)</f>
        <v>0.12</v>
      </c>
      <c r="I1044" s="30">
        <f>VLOOKUP(MAIN_TABLE[[#This Row],[Product Code]],Prod_Master[[#All],[Product Code]:[PRICE]],5,)</f>
        <v>120</v>
      </c>
      <c r="J1044" s="30">
        <f t="shared" si="18"/>
        <v>250440</v>
      </c>
      <c r="K1044" s="30">
        <f>MAIN_TABLE[[#This Row],[Sales (Before Tax)]]-MAIN_TABLE[[#This Row],[Discount]]</f>
        <v>250335.65</v>
      </c>
      <c r="L1044" s="31">
        <f>VLOOKUP(MAIN_TABLE[[#This Row],[Product Code]],Prod_Master[[#All],[Product Code]:[PRICE]],3,)</f>
        <v>5524</v>
      </c>
      <c r="M1044" s="32" t="str">
        <f>VLOOKUP(MAIN_TABLE[[#This Row],[Product Code]],Prod_Master[[#All],[Product Code]:[PRICE]],2,)</f>
        <v>Juice</v>
      </c>
      <c r="N1044" s="32" t="str">
        <f>IF(ISBLANK(MAIN_TABLE[[#This Row],[GST Number]]),"No GST Number Available",VLOOKUP(LEFT(MAIN_TABLE[[#This Row],[GST Number]],2)*1,Table1[],2,))</f>
        <v>ANDHRA PRADESH(BEFORE DIVISION)</v>
      </c>
      <c r="O1044" s="32">
        <f>IF(MAIN_TABLE[[#This Row],[Supplier State]]=MAIN_TABLE[[#This Row],[Destination State Name]],0,MAIN_TABLE[[#This Row],[Taxable Value]]*MAIN_TABLE[[#This Row],[GST Rate]])</f>
        <v>30040.277999999998</v>
      </c>
      <c r="P1044" s="32">
        <f>IF(MAIN_TABLE[[#This Row],[Supplier State]]&lt;&gt;MAIN_TABLE[[#This Row],[Destination State Name]],0,(MAIN_TABLE[[#This Row],[Taxable Value]]*MAIN_TABLE[[#This Row],[GST Rate]])/2)</f>
        <v>0</v>
      </c>
      <c r="Q1044" s="32">
        <f>IF(MAIN_TABLE[[#This Row],[Supplier State]]&lt;&gt;MAIN_TABLE[[#This Row],[Destination State Name]],0,(MAIN_TABLE[[#This Row],[Taxable Value]]*MAIN_TABLE[[#This Row],[GST Rate]])/2)</f>
        <v>0</v>
      </c>
      <c r="R1044" s="33">
        <f>SUM(MAIN_TABLE[[#This Row],[IGST]:[SGST]])</f>
        <v>30040.277999999998</v>
      </c>
      <c r="S104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44" s="32" t="str">
        <f>IFERROR(VLOOKUP(MAIN_TABLE[[#This Row],[GST Number]],Backend!L:M,2,),"")</f>
        <v>M/S DELTA MECHTEK SERVISES</v>
      </c>
    </row>
    <row r="1045" spans="1:20" x14ac:dyDescent="0.3">
      <c r="A1045" s="18" t="s">
        <v>8</v>
      </c>
      <c r="B1045" s="1" t="s">
        <v>66</v>
      </c>
      <c r="C1045" s="2">
        <v>1210</v>
      </c>
      <c r="D1045" s="3">
        <v>44114</v>
      </c>
      <c r="E1045" s="4" t="s">
        <v>10</v>
      </c>
      <c r="F1045" s="1">
        <v>1976</v>
      </c>
      <c r="G1045" s="5">
        <v>98.800000000000011</v>
      </c>
      <c r="H1045" s="29">
        <f>VLOOKUP(MAIN_TABLE[[#This Row],[Product Code]],Prod_Master[[#All],[Product Code]:[PRICE]],4,)</f>
        <v>0.12</v>
      </c>
      <c r="I1045" s="30">
        <f>VLOOKUP(MAIN_TABLE[[#This Row],[Product Code]],Prod_Master[[#All],[Product Code]:[PRICE]],5,)</f>
        <v>120</v>
      </c>
      <c r="J1045" s="30">
        <f t="shared" si="18"/>
        <v>237120</v>
      </c>
      <c r="K1045" s="30">
        <f>MAIN_TABLE[[#This Row],[Sales (Before Tax)]]-MAIN_TABLE[[#This Row],[Discount]]</f>
        <v>237021.2</v>
      </c>
      <c r="L1045" s="31">
        <f>VLOOKUP(MAIN_TABLE[[#This Row],[Product Code]],Prod_Master[[#All],[Product Code]:[PRICE]],3,)</f>
        <v>5524</v>
      </c>
      <c r="M1045" s="32" t="str">
        <f>VLOOKUP(MAIN_TABLE[[#This Row],[Product Code]],Prod_Master[[#All],[Product Code]:[PRICE]],2,)</f>
        <v>Juice</v>
      </c>
      <c r="N1045" s="32" t="str">
        <f>IF(ISBLANK(MAIN_TABLE[[#This Row],[GST Number]]),"No GST Number Available",VLOOKUP(LEFT(MAIN_TABLE[[#This Row],[GST Number]],2)*1,Table1[],2,))</f>
        <v>MANIPUR</v>
      </c>
      <c r="O1045" s="32">
        <f>IF(MAIN_TABLE[[#This Row],[Supplier State]]=MAIN_TABLE[[#This Row],[Destination State Name]],0,MAIN_TABLE[[#This Row],[Taxable Value]]*MAIN_TABLE[[#This Row],[GST Rate]])</f>
        <v>28442.544000000002</v>
      </c>
      <c r="P1045" s="32">
        <f>IF(MAIN_TABLE[[#This Row],[Supplier State]]&lt;&gt;MAIN_TABLE[[#This Row],[Destination State Name]],0,(MAIN_TABLE[[#This Row],[Taxable Value]]*MAIN_TABLE[[#This Row],[GST Rate]])/2)</f>
        <v>0</v>
      </c>
      <c r="Q1045" s="32">
        <f>IF(MAIN_TABLE[[#This Row],[Supplier State]]&lt;&gt;MAIN_TABLE[[#This Row],[Destination State Name]],0,(MAIN_TABLE[[#This Row],[Taxable Value]]*MAIN_TABLE[[#This Row],[GST Rate]])/2)</f>
        <v>0</v>
      </c>
      <c r="R1045" s="33">
        <f>SUM(MAIN_TABLE[[#This Row],[IGST]:[SGST]])</f>
        <v>28442.544000000002</v>
      </c>
      <c r="S104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45" s="32" t="str">
        <f>IFERROR(VLOOKUP(MAIN_TABLE[[#This Row],[GST Number]],Backend!L:M,2,),"")</f>
        <v>CONTINENTAL INSTT.(INDIA)</v>
      </c>
    </row>
    <row r="1046" spans="1:20" x14ac:dyDescent="0.3">
      <c r="A1046" s="18" t="s">
        <v>8</v>
      </c>
      <c r="B1046" s="1" t="s">
        <v>67</v>
      </c>
      <c r="C1046" s="2">
        <v>1001</v>
      </c>
      <c r="D1046" s="3">
        <v>44177</v>
      </c>
      <c r="E1046" s="4" t="s">
        <v>10</v>
      </c>
      <c r="F1046" s="1">
        <v>1421</v>
      </c>
      <c r="G1046" s="5">
        <v>71.05</v>
      </c>
      <c r="H1046" s="29">
        <f>VLOOKUP(MAIN_TABLE[[#This Row],[Product Code]],Prod_Master[[#All],[Product Code]:[PRICE]],4,)</f>
        <v>0.12</v>
      </c>
      <c r="I1046" s="30">
        <f>VLOOKUP(MAIN_TABLE[[#This Row],[Product Code]],Prod_Master[[#All],[Product Code]:[PRICE]],5,)</f>
        <v>45</v>
      </c>
      <c r="J1046" s="30">
        <f t="shared" si="18"/>
        <v>63945</v>
      </c>
      <c r="K1046" s="30">
        <f>MAIN_TABLE[[#This Row],[Sales (Before Tax)]]-MAIN_TABLE[[#This Row],[Discount]]</f>
        <v>63873.95</v>
      </c>
      <c r="L1046" s="31">
        <f>VLOOKUP(MAIN_TABLE[[#This Row],[Product Code]],Prod_Master[[#All],[Product Code]:[PRICE]],3,)</f>
        <v>5542</v>
      </c>
      <c r="M1046" s="32" t="str">
        <f>VLOOKUP(MAIN_TABLE[[#This Row],[Product Code]],Prod_Master[[#All],[Product Code]:[PRICE]],2,)</f>
        <v>Oil</v>
      </c>
      <c r="N1046" s="32" t="str">
        <f>IF(ISBLANK(MAIN_TABLE[[#This Row],[GST Number]]),"No GST Number Available",VLOOKUP(LEFT(MAIN_TABLE[[#This Row],[GST Number]],2)*1,Table1[],2,))</f>
        <v>SIKKIM</v>
      </c>
      <c r="O1046" s="32">
        <f>IF(MAIN_TABLE[[#This Row],[Supplier State]]=MAIN_TABLE[[#This Row],[Destination State Name]],0,MAIN_TABLE[[#This Row],[Taxable Value]]*MAIN_TABLE[[#This Row],[GST Rate]])</f>
        <v>7664.8739999999998</v>
      </c>
      <c r="P1046" s="32">
        <f>IF(MAIN_TABLE[[#This Row],[Supplier State]]&lt;&gt;MAIN_TABLE[[#This Row],[Destination State Name]],0,(MAIN_TABLE[[#This Row],[Taxable Value]]*MAIN_TABLE[[#This Row],[GST Rate]])/2)</f>
        <v>0</v>
      </c>
      <c r="Q1046" s="32">
        <f>IF(MAIN_TABLE[[#This Row],[Supplier State]]&lt;&gt;MAIN_TABLE[[#This Row],[Destination State Name]],0,(MAIN_TABLE[[#This Row],[Taxable Value]]*MAIN_TABLE[[#This Row],[GST Rate]])/2)</f>
        <v>0</v>
      </c>
      <c r="R1046" s="33">
        <f>SUM(MAIN_TABLE[[#This Row],[IGST]:[SGST]])</f>
        <v>7664.8739999999998</v>
      </c>
      <c r="S104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46" s="32" t="str">
        <f>IFERROR(VLOOKUP(MAIN_TABLE[[#This Row],[GST Number]],Backend!L:M,2,),"")</f>
        <v>SAVEX TECHNOLOGIES PRIVATE LIMITED</v>
      </c>
    </row>
    <row r="1047" spans="1:20" x14ac:dyDescent="0.3">
      <c r="A1047" s="18" t="s">
        <v>8</v>
      </c>
      <c r="B1047" s="1" t="s">
        <v>68</v>
      </c>
      <c r="C1047" s="2">
        <v>1001</v>
      </c>
      <c r="D1047" s="3">
        <v>44177</v>
      </c>
      <c r="E1047" s="4" t="s">
        <v>10</v>
      </c>
      <c r="F1047" s="1">
        <v>1372</v>
      </c>
      <c r="G1047" s="5">
        <v>68.600000000000009</v>
      </c>
      <c r="H1047" s="29">
        <f>VLOOKUP(MAIN_TABLE[[#This Row],[Product Code]],Prod_Master[[#All],[Product Code]:[PRICE]],4,)</f>
        <v>0.12</v>
      </c>
      <c r="I1047" s="30">
        <f>VLOOKUP(MAIN_TABLE[[#This Row],[Product Code]],Prod_Master[[#All],[Product Code]:[PRICE]],5,)</f>
        <v>45</v>
      </c>
      <c r="J1047" s="30">
        <f t="shared" si="18"/>
        <v>61740</v>
      </c>
      <c r="K1047" s="30">
        <f>MAIN_TABLE[[#This Row],[Sales (Before Tax)]]-MAIN_TABLE[[#This Row],[Discount]]</f>
        <v>61671.4</v>
      </c>
      <c r="L1047" s="31">
        <f>VLOOKUP(MAIN_TABLE[[#This Row],[Product Code]],Prod_Master[[#All],[Product Code]:[PRICE]],3,)</f>
        <v>5542</v>
      </c>
      <c r="M1047" s="32" t="str">
        <f>VLOOKUP(MAIN_TABLE[[#This Row],[Product Code]],Prod_Master[[#All],[Product Code]:[PRICE]],2,)</f>
        <v>Oil</v>
      </c>
      <c r="N1047" s="32" t="str">
        <f>IF(ISBLANK(MAIN_TABLE[[#This Row],[GST Number]]),"No GST Number Available",VLOOKUP(LEFT(MAIN_TABLE[[#This Row],[GST Number]],2)*1,Table1[],2,))</f>
        <v>MANIPUR</v>
      </c>
      <c r="O1047" s="32">
        <f>IF(MAIN_TABLE[[#This Row],[Supplier State]]=MAIN_TABLE[[#This Row],[Destination State Name]],0,MAIN_TABLE[[#This Row],[Taxable Value]]*MAIN_TABLE[[#This Row],[GST Rate]])</f>
        <v>7400.5680000000002</v>
      </c>
      <c r="P1047" s="32">
        <f>IF(MAIN_TABLE[[#This Row],[Supplier State]]&lt;&gt;MAIN_TABLE[[#This Row],[Destination State Name]],0,(MAIN_TABLE[[#This Row],[Taxable Value]]*MAIN_TABLE[[#This Row],[GST Rate]])/2)</f>
        <v>0</v>
      </c>
      <c r="Q1047" s="32">
        <f>IF(MAIN_TABLE[[#This Row],[Supplier State]]&lt;&gt;MAIN_TABLE[[#This Row],[Destination State Name]],0,(MAIN_TABLE[[#This Row],[Taxable Value]]*MAIN_TABLE[[#This Row],[GST Rate]])/2)</f>
        <v>0</v>
      </c>
      <c r="R1047" s="33">
        <f>SUM(MAIN_TABLE[[#This Row],[IGST]:[SGST]])</f>
        <v>7400.5680000000002</v>
      </c>
      <c r="S104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47" s="32" t="str">
        <f>IFERROR(VLOOKUP(MAIN_TABLE[[#This Row],[GST Number]],Backend!L:M,2,),"")</f>
        <v>Good Life</v>
      </c>
    </row>
    <row r="1048" spans="1:20" x14ac:dyDescent="0.3">
      <c r="A1048" s="18" t="s">
        <v>8</v>
      </c>
      <c r="B1048" s="1" t="s">
        <v>69</v>
      </c>
      <c r="C1048" s="2">
        <v>1001</v>
      </c>
      <c r="D1048" s="3">
        <v>44177</v>
      </c>
      <c r="E1048" s="4" t="s">
        <v>10</v>
      </c>
      <c r="F1048" s="1">
        <v>588</v>
      </c>
      <c r="G1048" s="5">
        <v>29.400000000000002</v>
      </c>
      <c r="H1048" s="29">
        <f>VLOOKUP(MAIN_TABLE[[#This Row],[Product Code]],Prod_Master[[#All],[Product Code]:[PRICE]],4,)</f>
        <v>0.12</v>
      </c>
      <c r="I1048" s="30">
        <f>VLOOKUP(MAIN_TABLE[[#This Row],[Product Code]],Prod_Master[[#All],[Product Code]:[PRICE]],5,)</f>
        <v>45</v>
      </c>
      <c r="J1048" s="30">
        <f t="shared" si="18"/>
        <v>26460</v>
      </c>
      <c r="K1048" s="30">
        <f>MAIN_TABLE[[#This Row],[Sales (Before Tax)]]-MAIN_TABLE[[#This Row],[Discount]]</f>
        <v>26430.6</v>
      </c>
      <c r="L1048" s="31">
        <f>VLOOKUP(MAIN_TABLE[[#This Row],[Product Code]],Prod_Master[[#All],[Product Code]:[PRICE]],3,)</f>
        <v>5542</v>
      </c>
      <c r="M1048" s="32" t="str">
        <f>VLOOKUP(MAIN_TABLE[[#This Row],[Product Code]],Prod_Master[[#All],[Product Code]:[PRICE]],2,)</f>
        <v>Oil</v>
      </c>
      <c r="N1048" s="32" t="str">
        <f>IF(ISBLANK(MAIN_TABLE[[#This Row],[GST Number]]),"No GST Number Available",VLOOKUP(LEFT(MAIN_TABLE[[#This Row],[GST Number]],2)*1,Table1[],2,))</f>
        <v>DADRA AND NAGAR HAVELI AND DAMAN AND DIU (NEWLY MERGED UT)</v>
      </c>
      <c r="O1048" s="32">
        <f>IF(MAIN_TABLE[[#This Row],[Supplier State]]=MAIN_TABLE[[#This Row],[Destination State Name]],0,MAIN_TABLE[[#This Row],[Taxable Value]]*MAIN_TABLE[[#This Row],[GST Rate]])</f>
        <v>3171.6719999999996</v>
      </c>
      <c r="P1048" s="32">
        <f>IF(MAIN_TABLE[[#This Row],[Supplier State]]&lt;&gt;MAIN_TABLE[[#This Row],[Destination State Name]],0,(MAIN_TABLE[[#This Row],[Taxable Value]]*MAIN_TABLE[[#This Row],[GST Rate]])/2)</f>
        <v>0</v>
      </c>
      <c r="Q1048" s="32">
        <f>IF(MAIN_TABLE[[#This Row],[Supplier State]]&lt;&gt;MAIN_TABLE[[#This Row],[Destination State Name]],0,(MAIN_TABLE[[#This Row],[Taxable Value]]*MAIN_TABLE[[#This Row],[GST Rate]])/2)</f>
        <v>0</v>
      </c>
      <c r="R1048" s="33">
        <f>SUM(MAIN_TABLE[[#This Row],[IGST]:[SGST]])</f>
        <v>3171.6719999999996</v>
      </c>
      <c r="S104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48" s="32" t="str">
        <f>IFERROR(VLOOKUP(MAIN_TABLE[[#This Row],[GST Number]],Backend!L:M,2,),"")</f>
        <v>MAHAVEER CYLINDERS LIMITED</v>
      </c>
    </row>
    <row r="1049" spans="1:20" x14ac:dyDescent="0.3">
      <c r="A1049" s="18" t="s">
        <v>8</v>
      </c>
      <c r="B1049" s="1" t="s">
        <v>70</v>
      </c>
      <c r="C1049" s="2">
        <v>1001</v>
      </c>
      <c r="D1049" s="3">
        <v>43831</v>
      </c>
      <c r="E1049" s="4" t="s">
        <v>10</v>
      </c>
      <c r="F1049" s="1">
        <v>3244.5</v>
      </c>
      <c r="G1049" s="5">
        <v>162.22500000000002</v>
      </c>
      <c r="H1049" s="29">
        <f>VLOOKUP(MAIN_TABLE[[#This Row],[Product Code]],Prod_Master[[#All],[Product Code]:[PRICE]],4,)</f>
        <v>0.12</v>
      </c>
      <c r="I1049" s="30">
        <f>VLOOKUP(MAIN_TABLE[[#This Row],[Product Code]],Prod_Master[[#All],[Product Code]:[PRICE]],5,)</f>
        <v>45</v>
      </c>
      <c r="J1049" s="30">
        <f t="shared" si="18"/>
        <v>146002.5</v>
      </c>
      <c r="K1049" s="30">
        <f>MAIN_TABLE[[#This Row],[Sales (Before Tax)]]-MAIN_TABLE[[#This Row],[Discount]]</f>
        <v>145840.27499999999</v>
      </c>
      <c r="L1049" s="31">
        <f>VLOOKUP(MAIN_TABLE[[#This Row],[Product Code]],Prod_Master[[#All],[Product Code]:[PRICE]],3,)</f>
        <v>5542</v>
      </c>
      <c r="M1049" s="32" t="str">
        <f>VLOOKUP(MAIN_TABLE[[#This Row],[Product Code]],Prod_Master[[#All],[Product Code]:[PRICE]],2,)</f>
        <v>Oil</v>
      </c>
      <c r="N1049" s="32" t="str">
        <f>IF(ISBLANK(MAIN_TABLE[[#This Row],[GST Number]]),"No GST Number Available",VLOOKUP(LEFT(MAIN_TABLE[[#This Row],[GST Number]],2)*1,Table1[],2,))</f>
        <v>MADHYA PRADESH</v>
      </c>
      <c r="O1049" s="32">
        <f>IF(MAIN_TABLE[[#This Row],[Supplier State]]=MAIN_TABLE[[#This Row],[Destination State Name]],0,MAIN_TABLE[[#This Row],[Taxable Value]]*MAIN_TABLE[[#This Row],[GST Rate]])</f>
        <v>17500.832999999999</v>
      </c>
      <c r="P1049" s="32">
        <f>IF(MAIN_TABLE[[#This Row],[Supplier State]]&lt;&gt;MAIN_TABLE[[#This Row],[Destination State Name]],0,(MAIN_TABLE[[#This Row],[Taxable Value]]*MAIN_TABLE[[#This Row],[GST Rate]])/2)</f>
        <v>0</v>
      </c>
      <c r="Q1049" s="32">
        <f>IF(MAIN_TABLE[[#This Row],[Supplier State]]&lt;&gt;MAIN_TABLE[[#This Row],[Destination State Name]],0,(MAIN_TABLE[[#This Row],[Taxable Value]]*MAIN_TABLE[[#This Row],[GST Rate]])/2)</f>
        <v>0</v>
      </c>
      <c r="R1049" s="33">
        <f>SUM(MAIN_TABLE[[#This Row],[IGST]:[SGST]])</f>
        <v>17500.832999999999</v>
      </c>
      <c r="S104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49" s="32" t="str">
        <f>IFERROR(VLOOKUP(MAIN_TABLE[[#This Row],[GST Number]],Backend!L:M,2,),"")</f>
        <v>ETRADE MARKETING PRIVATE LIMITED</v>
      </c>
    </row>
    <row r="1050" spans="1:20" x14ac:dyDescent="0.3">
      <c r="A1050" s="18" t="s">
        <v>8</v>
      </c>
      <c r="B1050" s="1" t="s">
        <v>71</v>
      </c>
      <c r="C1050" s="2">
        <v>1210</v>
      </c>
      <c r="D1050" s="3">
        <v>43863</v>
      </c>
      <c r="E1050" s="4" t="s">
        <v>10</v>
      </c>
      <c r="F1050" s="1">
        <v>959</v>
      </c>
      <c r="G1050" s="5">
        <v>47.95</v>
      </c>
      <c r="H1050" s="29">
        <f>VLOOKUP(MAIN_TABLE[[#This Row],[Product Code]],Prod_Master[[#All],[Product Code]:[PRICE]],4,)</f>
        <v>0.12</v>
      </c>
      <c r="I1050" s="30">
        <f>VLOOKUP(MAIN_TABLE[[#This Row],[Product Code]],Prod_Master[[#All],[Product Code]:[PRICE]],5,)</f>
        <v>120</v>
      </c>
      <c r="J1050" s="30">
        <f t="shared" si="18"/>
        <v>115080</v>
      </c>
      <c r="K1050" s="30">
        <f>MAIN_TABLE[[#This Row],[Sales (Before Tax)]]-MAIN_TABLE[[#This Row],[Discount]]</f>
        <v>115032.05</v>
      </c>
      <c r="L1050" s="31">
        <f>VLOOKUP(MAIN_TABLE[[#This Row],[Product Code]],Prod_Master[[#All],[Product Code]:[PRICE]],3,)</f>
        <v>5524</v>
      </c>
      <c r="M1050" s="32" t="str">
        <f>VLOOKUP(MAIN_TABLE[[#This Row],[Product Code]],Prod_Master[[#All],[Product Code]:[PRICE]],2,)</f>
        <v>Juice</v>
      </c>
      <c r="N1050" s="32" t="str">
        <f>IF(ISBLANK(MAIN_TABLE[[#This Row],[GST Number]]),"No GST Number Available",VLOOKUP(LEFT(MAIN_TABLE[[#This Row],[GST Number]],2)*1,Table1[],2,))</f>
        <v>SIKKIM</v>
      </c>
      <c r="O1050" s="32">
        <f>IF(MAIN_TABLE[[#This Row],[Supplier State]]=MAIN_TABLE[[#This Row],[Destination State Name]],0,MAIN_TABLE[[#This Row],[Taxable Value]]*MAIN_TABLE[[#This Row],[GST Rate]])</f>
        <v>13803.846</v>
      </c>
      <c r="P1050" s="32">
        <f>IF(MAIN_TABLE[[#This Row],[Supplier State]]&lt;&gt;MAIN_TABLE[[#This Row],[Destination State Name]],0,(MAIN_TABLE[[#This Row],[Taxable Value]]*MAIN_TABLE[[#This Row],[GST Rate]])/2)</f>
        <v>0</v>
      </c>
      <c r="Q1050" s="32">
        <f>IF(MAIN_TABLE[[#This Row],[Supplier State]]&lt;&gt;MAIN_TABLE[[#This Row],[Destination State Name]],0,(MAIN_TABLE[[#This Row],[Taxable Value]]*MAIN_TABLE[[#This Row],[GST Rate]])/2)</f>
        <v>0</v>
      </c>
      <c r="R1050" s="33">
        <f>SUM(MAIN_TABLE[[#This Row],[IGST]:[SGST]])</f>
        <v>13803.846</v>
      </c>
      <c r="S105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50" s="32" t="str">
        <f>IFERROR(VLOOKUP(MAIN_TABLE[[#This Row],[GST Number]],Backend!L:M,2,),"")</f>
        <v>S.ADITYA IMPEX PRIVATE LIMITED</v>
      </c>
    </row>
    <row r="1051" spans="1:20" x14ac:dyDescent="0.3">
      <c r="A1051" s="18" t="s">
        <v>8</v>
      </c>
      <c r="B1051" s="1" t="s">
        <v>72</v>
      </c>
      <c r="C1051" s="2">
        <v>1210</v>
      </c>
      <c r="D1051" s="3">
        <v>43863</v>
      </c>
      <c r="E1051" s="4" t="s">
        <v>10</v>
      </c>
      <c r="F1051" s="1">
        <v>2747</v>
      </c>
      <c r="G1051" s="5">
        <v>137.35</v>
      </c>
      <c r="H1051" s="29">
        <f>VLOOKUP(MAIN_TABLE[[#This Row],[Product Code]],Prod_Master[[#All],[Product Code]:[PRICE]],4,)</f>
        <v>0.12</v>
      </c>
      <c r="I1051" s="30">
        <f>VLOOKUP(MAIN_TABLE[[#This Row],[Product Code]],Prod_Master[[#All],[Product Code]:[PRICE]],5,)</f>
        <v>120</v>
      </c>
      <c r="J1051" s="30">
        <f t="shared" si="18"/>
        <v>329640</v>
      </c>
      <c r="K1051" s="30">
        <f>MAIN_TABLE[[#This Row],[Sales (Before Tax)]]-MAIN_TABLE[[#This Row],[Discount]]</f>
        <v>329502.65000000002</v>
      </c>
      <c r="L1051" s="31">
        <f>VLOOKUP(MAIN_TABLE[[#This Row],[Product Code]],Prod_Master[[#All],[Product Code]:[PRICE]],3,)</f>
        <v>5524</v>
      </c>
      <c r="M1051" s="32" t="str">
        <f>VLOOKUP(MAIN_TABLE[[#This Row],[Product Code]],Prod_Master[[#All],[Product Code]:[PRICE]],2,)</f>
        <v>Juice</v>
      </c>
      <c r="N1051" s="32" t="str">
        <f>IF(ISBLANK(MAIN_TABLE[[#This Row],[GST Number]]),"No GST Number Available",VLOOKUP(LEFT(MAIN_TABLE[[#This Row],[GST Number]],2)*1,Table1[],2,))</f>
        <v>WEST BENGAL</v>
      </c>
      <c r="O1051" s="32">
        <f>IF(MAIN_TABLE[[#This Row],[Supplier State]]=MAIN_TABLE[[#This Row],[Destination State Name]],0,MAIN_TABLE[[#This Row],[Taxable Value]]*MAIN_TABLE[[#This Row],[GST Rate]])</f>
        <v>39540.317999999999</v>
      </c>
      <c r="P1051" s="32">
        <f>IF(MAIN_TABLE[[#This Row],[Supplier State]]&lt;&gt;MAIN_TABLE[[#This Row],[Destination State Name]],0,(MAIN_TABLE[[#This Row],[Taxable Value]]*MAIN_TABLE[[#This Row],[GST Rate]])/2)</f>
        <v>0</v>
      </c>
      <c r="Q1051" s="32">
        <f>IF(MAIN_TABLE[[#This Row],[Supplier State]]&lt;&gt;MAIN_TABLE[[#This Row],[Destination State Name]],0,(MAIN_TABLE[[#This Row],[Taxable Value]]*MAIN_TABLE[[#This Row],[GST Rate]])/2)</f>
        <v>0</v>
      </c>
      <c r="R1051" s="33">
        <f>SUM(MAIN_TABLE[[#This Row],[IGST]:[SGST]])</f>
        <v>39540.317999999999</v>
      </c>
      <c r="S105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51" s="32" t="str">
        <f>IFERROR(VLOOKUP(MAIN_TABLE[[#This Row],[GST Number]],Backend!L:M,2,),"")</f>
        <v>PHISTREAM CONSULTING PRIVATE LIMITED</v>
      </c>
    </row>
    <row r="1052" spans="1:20" x14ac:dyDescent="0.3">
      <c r="A1052" s="18" t="s">
        <v>8</v>
      </c>
      <c r="B1052" s="1" t="s">
        <v>73</v>
      </c>
      <c r="C1052" s="2">
        <v>1310</v>
      </c>
      <c r="D1052" s="3">
        <v>43956</v>
      </c>
      <c r="E1052" s="4" t="s">
        <v>10</v>
      </c>
      <c r="F1052" s="1">
        <v>1645</v>
      </c>
      <c r="G1052" s="5">
        <v>82.25</v>
      </c>
      <c r="H1052" s="29">
        <f>VLOOKUP(MAIN_TABLE[[#This Row],[Product Code]],Prod_Master[[#All],[Product Code]:[PRICE]],4,)</f>
        <v>0.12</v>
      </c>
      <c r="I1052" s="30">
        <f>VLOOKUP(MAIN_TABLE[[#This Row],[Product Code]],Prod_Master[[#All],[Product Code]:[PRICE]],5,)</f>
        <v>140</v>
      </c>
      <c r="J1052" s="30">
        <f t="shared" si="18"/>
        <v>230300</v>
      </c>
      <c r="K1052" s="30">
        <f>MAIN_TABLE[[#This Row],[Sales (Before Tax)]]-MAIN_TABLE[[#This Row],[Discount]]</f>
        <v>230217.75</v>
      </c>
      <c r="L1052" s="31">
        <f>VLOOKUP(MAIN_TABLE[[#This Row],[Product Code]],Prod_Master[[#All],[Product Code]:[PRICE]],3,)</f>
        <v>5632</v>
      </c>
      <c r="M1052" s="32" t="str">
        <f>VLOOKUP(MAIN_TABLE[[#This Row],[Product Code]],Prod_Master[[#All],[Product Code]:[PRICE]],2,)</f>
        <v>Shampoo</v>
      </c>
      <c r="N1052" s="32" t="str">
        <f>IF(ISBLANK(MAIN_TABLE[[#This Row],[GST Number]]),"No GST Number Available",VLOOKUP(LEFT(MAIN_TABLE[[#This Row],[GST Number]],2)*1,Table1[],2,))</f>
        <v>BIHAR</v>
      </c>
      <c r="O1052" s="32">
        <f>IF(MAIN_TABLE[[#This Row],[Supplier State]]=MAIN_TABLE[[#This Row],[Destination State Name]],0,MAIN_TABLE[[#This Row],[Taxable Value]]*MAIN_TABLE[[#This Row],[GST Rate]])</f>
        <v>0</v>
      </c>
      <c r="P1052" s="32">
        <f>IF(MAIN_TABLE[[#This Row],[Supplier State]]&lt;&gt;MAIN_TABLE[[#This Row],[Destination State Name]],0,(MAIN_TABLE[[#This Row],[Taxable Value]]*MAIN_TABLE[[#This Row],[GST Rate]])/2)</f>
        <v>13813.064999999999</v>
      </c>
      <c r="Q1052" s="32">
        <f>IF(MAIN_TABLE[[#This Row],[Supplier State]]&lt;&gt;MAIN_TABLE[[#This Row],[Destination State Name]],0,(MAIN_TABLE[[#This Row],[Taxable Value]]*MAIN_TABLE[[#This Row],[GST Rate]])/2)</f>
        <v>13813.064999999999</v>
      </c>
      <c r="R1052" s="33">
        <f>SUM(MAIN_TABLE[[#This Row],[IGST]:[SGST]])</f>
        <v>27626.129999999997</v>
      </c>
      <c r="S105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52" s="32" t="str">
        <f>IFERROR(VLOOKUP(MAIN_TABLE[[#This Row],[GST Number]],Backend!L:M,2,),"")</f>
        <v>MAHARASHTRA SEAMLESS LTD</v>
      </c>
    </row>
    <row r="1053" spans="1:20" x14ac:dyDescent="0.3">
      <c r="A1053" s="18" t="s">
        <v>8</v>
      </c>
      <c r="B1053" s="1" t="s">
        <v>74</v>
      </c>
      <c r="C1053" s="2">
        <v>1001</v>
      </c>
      <c r="D1053" s="3">
        <v>44083</v>
      </c>
      <c r="E1053" s="4" t="s">
        <v>10</v>
      </c>
      <c r="F1053" s="1">
        <v>2876</v>
      </c>
      <c r="G1053" s="5">
        <v>143.80000000000001</v>
      </c>
      <c r="H1053" s="29">
        <f>VLOOKUP(MAIN_TABLE[[#This Row],[Product Code]],Prod_Master[[#All],[Product Code]:[PRICE]],4,)</f>
        <v>0.12</v>
      </c>
      <c r="I1053" s="30">
        <f>VLOOKUP(MAIN_TABLE[[#This Row],[Product Code]],Prod_Master[[#All],[Product Code]:[PRICE]],5,)</f>
        <v>45</v>
      </c>
      <c r="J1053" s="30">
        <f t="shared" si="18"/>
        <v>129420</v>
      </c>
      <c r="K1053" s="30">
        <f>MAIN_TABLE[[#This Row],[Sales (Before Tax)]]-MAIN_TABLE[[#This Row],[Discount]]</f>
        <v>129276.2</v>
      </c>
      <c r="L1053" s="31">
        <f>VLOOKUP(MAIN_TABLE[[#This Row],[Product Code]],Prod_Master[[#All],[Product Code]:[PRICE]],3,)</f>
        <v>5542</v>
      </c>
      <c r="M1053" s="32" t="str">
        <f>VLOOKUP(MAIN_TABLE[[#This Row],[Product Code]],Prod_Master[[#All],[Product Code]:[PRICE]],2,)</f>
        <v>Oil</v>
      </c>
      <c r="N1053" s="32" t="str">
        <f>IF(ISBLANK(MAIN_TABLE[[#This Row],[GST Number]]),"No GST Number Available",VLOOKUP(LEFT(MAIN_TABLE[[#This Row],[GST Number]],2)*1,Table1[],2,))</f>
        <v>CHATTISGARH</v>
      </c>
      <c r="O1053" s="32">
        <f>IF(MAIN_TABLE[[#This Row],[Supplier State]]=MAIN_TABLE[[#This Row],[Destination State Name]],0,MAIN_TABLE[[#This Row],[Taxable Value]]*MAIN_TABLE[[#This Row],[GST Rate]])</f>
        <v>15513.143999999998</v>
      </c>
      <c r="P1053" s="32">
        <f>IF(MAIN_TABLE[[#This Row],[Supplier State]]&lt;&gt;MAIN_TABLE[[#This Row],[Destination State Name]],0,(MAIN_TABLE[[#This Row],[Taxable Value]]*MAIN_TABLE[[#This Row],[GST Rate]])/2)</f>
        <v>0</v>
      </c>
      <c r="Q1053" s="32">
        <f>IF(MAIN_TABLE[[#This Row],[Supplier State]]&lt;&gt;MAIN_TABLE[[#This Row],[Destination State Name]],0,(MAIN_TABLE[[#This Row],[Taxable Value]]*MAIN_TABLE[[#This Row],[GST Rate]])/2)</f>
        <v>0</v>
      </c>
      <c r="R1053" s="33">
        <f>SUM(MAIN_TABLE[[#This Row],[IGST]:[SGST]])</f>
        <v>15513.143999999998</v>
      </c>
      <c r="S105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53" s="32" t="str">
        <f>IFERROR(VLOOKUP(MAIN_TABLE[[#This Row],[GST Number]],Backend!L:M,2,),"")</f>
        <v>SCIENTIFIC ENTERPRISES</v>
      </c>
    </row>
    <row r="1054" spans="1:20" x14ac:dyDescent="0.3">
      <c r="A1054" s="18" t="s">
        <v>8</v>
      </c>
      <c r="B1054" s="1" t="s">
        <v>75</v>
      </c>
      <c r="C1054" s="2">
        <v>1004</v>
      </c>
      <c r="D1054" s="3">
        <v>44083</v>
      </c>
      <c r="E1054" s="4" t="s">
        <v>10</v>
      </c>
      <c r="F1054" s="1">
        <v>994</v>
      </c>
      <c r="G1054" s="5">
        <v>49.7</v>
      </c>
      <c r="H1054" s="29">
        <f>VLOOKUP(MAIN_TABLE[[#This Row],[Product Code]],Prod_Master[[#All],[Product Code]:[PRICE]],4,)</f>
        <v>0.28000000000000003</v>
      </c>
      <c r="I1054" s="30">
        <f>VLOOKUP(MAIN_TABLE[[#This Row],[Product Code]],Prod_Master[[#All],[Product Code]:[PRICE]],5,)</f>
        <v>80</v>
      </c>
      <c r="J1054" s="30">
        <f t="shared" si="18"/>
        <v>79520</v>
      </c>
      <c r="K1054" s="30">
        <f>MAIN_TABLE[[#This Row],[Sales (Before Tax)]]-MAIN_TABLE[[#This Row],[Discount]]</f>
        <v>79470.3</v>
      </c>
      <c r="L1054" s="31">
        <f>VLOOKUP(MAIN_TABLE[[#This Row],[Product Code]],Prod_Master[[#All],[Product Code]:[PRICE]],3,)</f>
        <v>8462</v>
      </c>
      <c r="M1054" s="32" t="str">
        <f>VLOOKUP(MAIN_TABLE[[#This Row],[Product Code]],Prod_Master[[#All],[Product Code]:[PRICE]],2,)</f>
        <v>Beverage</v>
      </c>
      <c r="N1054" s="32" t="str">
        <f>IF(ISBLANK(MAIN_TABLE[[#This Row],[GST Number]]),"No GST Number Available",VLOOKUP(LEFT(MAIN_TABLE[[#This Row],[GST Number]],2)*1,Table1[],2,))</f>
        <v>CHATTISGARH</v>
      </c>
      <c r="O1054" s="32">
        <f>IF(MAIN_TABLE[[#This Row],[Supplier State]]=MAIN_TABLE[[#This Row],[Destination State Name]],0,MAIN_TABLE[[#This Row],[Taxable Value]]*MAIN_TABLE[[#This Row],[GST Rate]])</f>
        <v>22251.684000000005</v>
      </c>
      <c r="P1054" s="32">
        <f>IF(MAIN_TABLE[[#This Row],[Supplier State]]&lt;&gt;MAIN_TABLE[[#This Row],[Destination State Name]],0,(MAIN_TABLE[[#This Row],[Taxable Value]]*MAIN_TABLE[[#This Row],[GST Rate]])/2)</f>
        <v>0</v>
      </c>
      <c r="Q1054" s="32">
        <f>IF(MAIN_TABLE[[#This Row],[Supplier State]]&lt;&gt;MAIN_TABLE[[#This Row],[Destination State Name]],0,(MAIN_TABLE[[#This Row],[Taxable Value]]*MAIN_TABLE[[#This Row],[GST Rate]])/2)</f>
        <v>0</v>
      </c>
      <c r="R1054" s="33">
        <f>SUM(MAIN_TABLE[[#This Row],[IGST]:[SGST]])</f>
        <v>22251.684000000005</v>
      </c>
      <c r="S105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54" s="32" t="str">
        <f>IFERROR(VLOOKUP(MAIN_TABLE[[#This Row],[GST Number]],Backend!L:M,2,),"")</f>
        <v>Progression India</v>
      </c>
    </row>
    <row r="1055" spans="1:20" x14ac:dyDescent="0.3">
      <c r="A1055" s="18" t="s">
        <v>8</v>
      </c>
      <c r="B1055" s="1" t="s">
        <v>76</v>
      </c>
      <c r="C1055" s="2">
        <v>1008</v>
      </c>
      <c r="D1055" s="3">
        <v>44146</v>
      </c>
      <c r="E1055" s="4" t="s">
        <v>10</v>
      </c>
      <c r="F1055" s="1">
        <v>1118</v>
      </c>
      <c r="G1055" s="5">
        <v>55.900000000000006</v>
      </c>
      <c r="H1055" s="29">
        <f>VLOOKUP(MAIN_TABLE[[#This Row],[Product Code]],Prod_Master[[#All],[Product Code]:[PRICE]],4,)</f>
        <v>0.12</v>
      </c>
      <c r="I1055" s="30">
        <f>VLOOKUP(MAIN_TABLE[[#This Row],[Product Code]],Prod_Master[[#All],[Product Code]:[PRICE]],5,)</f>
        <v>90</v>
      </c>
      <c r="J1055" s="30">
        <f t="shared" si="18"/>
        <v>100620</v>
      </c>
      <c r="K1055" s="30">
        <f>MAIN_TABLE[[#This Row],[Sales (Before Tax)]]-MAIN_TABLE[[#This Row],[Discount]]</f>
        <v>100564.1</v>
      </c>
      <c r="L1055" s="31">
        <f>VLOOKUP(MAIN_TABLE[[#This Row],[Product Code]],Prod_Master[[#All],[Product Code]:[PRICE]],3,)</f>
        <v>4975</v>
      </c>
      <c r="M1055" s="32" t="str">
        <f>VLOOKUP(MAIN_TABLE[[#This Row],[Product Code]],Prod_Master[[#All],[Product Code]:[PRICE]],2,)</f>
        <v>Soap</v>
      </c>
      <c r="N1055" s="32" t="str">
        <f>IF(ISBLANK(MAIN_TABLE[[#This Row],[GST Number]]),"No GST Number Available",VLOOKUP(LEFT(MAIN_TABLE[[#This Row],[GST Number]],2)*1,Table1[],2,))</f>
        <v>NAGALAND</v>
      </c>
      <c r="O1055" s="32">
        <f>IF(MAIN_TABLE[[#This Row],[Supplier State]]=MAIN_TABLE[[#This Row],[Destination State Name]],0,MAIN_TABLE[[#This Row],[Taxable Value]]*MAIN_TABLE[[#This Row],[GST Rate]])</f>
        <v>12067.692000000001</v>
      </c>
      <c r="P1055" s="32">
        <f>IF(MAIN_TABLE[[#This Row],[Supplier State]]&lt;&gt;MAIN_TABLE[[#This Row],[Destination State Name]],0,(MAIN_TABLE[[#This Row],[Taxable Value]]*MAIN_TABLE[[#This Row],[GST Rate]])/2)</f>
        <v>0</v>
      </c>
      <c r="Q1055" s="32">
        <f>IF(MAIN_TABLE[[#This Row],[Supplier State]]&lt;&gt;MAIN_TABLE[[#This Row],[Destination State Name]],0,(MAIN_TABLE[[#This Row],[Taxable Value]]*MAIN_TABLE[[#This Row],[GST Rate]])/2)</f>
        <v>0</v>
      </c>
      <c r="R1055" s="33">
        <f>SUM(MAIN_TABLE[[#This Row],[IGST]:[SGST]])</f>
        <v>12067.692000000001</v>
      </c>
      <c r="S105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55" s="32" t="str">
        <f>IFERROR(VLOOKUP(MAIN_TABLE[[#This Row],[GST Number]],Backend!L:M,2,),"")</f>
        <v>Sonmez Makina India Private Limited</v>
      </c>
    </row>
    <row r="1056" spans="1:20" x14ac:dyDescent="0.3">
      <c r="A1056" s="18" t="s">
        <v>8</v>
      </c>
      <c r="B1056" s="1" t="s">
        <v>243</v>
      </c>
      <c r="C1056" s="2">
        <v>1210</v>
      </c>
      <c r="D1056" s="3">
        <v>44177</v>
      </c>
      <c r="E1056" s="4" t="s">
        <v>10</v>
      </c>
      <c r="F1056" s="1">
        <v>1372</v>
      </c>
      <c r="G1056" s="5">
        <v>68.600000000000009</v>
      </c>
      <c r="H1056" s="29">
        <f>VLOOKUP(MAIN_TABLE[[#This Row],[Product Code]],Prod_Master[[#All],[Product Code]:[PRICE]],4,)</f>
        <v>0.12</v>
      </c>
      <c r="I1056" s="30">
        <f>VLOOKUP(MAIN_TABLE[[#This Row],[Product Code]],Prod_Master[[#All],[Product Code]:[PRICE]],5,)</f>
        <v>120</v>
      </c>
      <c r="J1056" s="30">
        <f t="shared" si="18"/>
        <v>164640</v>
      </c>
      <c r="K1056" s="30">
        <f>MAIN_TABLE[[#This Row],[Sales (Before Tax)]]-MAIN_TABLE[[#This Row],[Discount]]</f>
        <v>164571.4</v>
      </c>
      <c r="L1056" s="31">
        <f>VLOOKUP(MAIN_TABLE[[#This Row],[Product Code]],Prod_Master[[#All],[Product Code]:[PRICE]],3,)</f>
        <v>5524</v>
      </c>
      <c r="M1056" s="32" t="str">
        <f>VLOOKUP(MAIN_TABLE[[#This Row],[Product Code]],Prod_Master[[#All],[Product Code]:[PRICE]],2,)</f>
        <v>Juice</v>
      </c>
      <c r="N1056" s="32" t="str">
        <f>IF(ISBLANK(MAIN_TABLE[[#This Row],[GST Number]]),"No GST Number Available",VLOOKUP(LEFT(MAIN_TABLE[[#This Row],[GST Number]],2)*1,Table1[],2,))</f>
        <v>DADRA AND NAGAR HAVELI AND DAMAN AND DIU (NEWLY MERGED UT)</v>
      </c>
      <c r="O1056" s="32">
        <f>IF(MAIN_TABLE[[#This Row],[Supplier State]]=MAIN_TABLE[[#This Row],[Destination State Name]],0,MAIN_TABLE[[#This Row],[Taxable Value]]*MAIN_TABLE[[#This Row],[GST Rate]])</f>
        <v>19748.567999999999</v>
      </c>
      <c r="P1056" s="32">
        <f>IF(MAIN_TABLE[[#This Row],[Supplier State]]&lt;&gt;MAIN_TABLE[[#This Row],[Destination State Name]],0,(MAIN_TABLE[[#This Row],[Taxable Value]]*MAIN_TABLE[[#This Row],[GST Rate]])/2)</f>
        <v>0</v>
      </c>
      <c r="Q1056" s="32">
        <f>IF(MAIN_TABLE[[#This Row],[Supplier State]]&lt;&gt;MAIN_TABLE[[#This Row],[Destination State Name]],0,(MAIN_TABLE[[#This Row],[Taxable Value]]*MAIN_TABLE[[#This Row],[GST Rate]])/2)</f>
        <v>0</v>
      </c>
      <c r="R1056" s="33">
        <f>SUM(MAIN_TABLE[[#This Row],[IGST]:[SGST]])</f>
        <v>19748.567999999999</v>
      </c>
      <c r="S105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56" s="32" t="str">
        <f>IFERROR(VLOOKUP(MAIN_TABLE[[#This Row],[GST Number]],Backend!L:M,2,),"")</f>
        <v>A K INFRAPROJECTS PRIVATE LIMITED</v>
      </c>
    </row>
    <row r="1057" spans="1:20" x14ac:dyDescent="0.3">
      <c r="A1057" s="18" t="s">
        <v>8</v>
      </c>
      <c r="B1057" s="1" t="s">
        <v>77</v>
      </c>
      <c r="C1057" s="2">
        <v>1008</v>
      </c>
      <c r="D1057" s="3">
        <v>43863</v>
      </c>
      <c r="E1057" s="4" t="s">
        <v>10</v>
      </c>
      <c r="F1057" s="1">
        <v>488</v>
      </c>
      <c r="G1057" s="5">
        <v>24.400000000000002</v>
      </c>
      <c r="H1057" s="29">
        <f>VLOOKUP(MAIN_TABLE[[#This Row],[Product Code]],Prod_Master[[#All],[Product Code]:[PRICE]],4,)</f>
        <v>0.12</v>
      </c>
      <c r="I1057" s="30">
        <f>VLOOKUP(MAIN_TABLE[[#This Row],[Product Code]],Prod_Master[[#All],[Product Code]:[PRICE]],5,)</f>
        <v>90</v>
      </c>
      <c r="J1057" s="30">
        <f t="shared" si="18"/>
        <v>43920</v>
      </c>
      <c r="K1057" s="30">
        <f>MAIN_TABLE[[#This Row],[Sales (Before Tax)]]-MAIN_TABLE[[#This Row],[Discount]]</f>
        <v>43895.6</v>
      </c>
      <c r="L1057" s="31">
        <f>VLOOKUP(MAIN_TABLE[[#This Row],[Product Code]],Prod_Master[[#All],[Product Code]:[PRICE]],3,)</f>
        <v>4975</v>
      </c>
      <c r="M1057" s="32" t="str">
        <f>VLOOKUP(MAIN_TABLE[[#This Row],[Product Code]],Prod_Master[[#All],[Product Code]:[PRICE]],2,)</f>
        <v>Soap</v>
      </c>
      <c r="N1057" s="32" t="str">
        <f>IF(ISBLANK(MAIN_TABLE[[#This Row],[GST Number]]),"No GST Number Available",VLOOKUP(LEFT(MAIN_TABLE[[#This Row],[GST Number]],2)*1,Table1[],2,))</f>
        <v>DADRA AND NAGAR HAVELI AND DAMAN AND DIU (NEWLY MERGED UT)</v>
      </c>
      <c r="O1057" s="32">
        <f>IF(MAIN_TABLE[[#This Row],[Supplier State]]=MAIN_TABLE[[#This Row],[Destination State Name]],0,MAIN_TABLE[[#This Row],[Taxable Value]]*MAIN_TABLE[[#This Row],[GST Rate]])</f>
        <v>5267.4719999999998</v>
      </c>
      <c r="P1057" s="32">
        <f>IF(MAIN_TABLE[[#This Row],[Supplier State]]&lt;&gt;MAIN_TABLE[[#This Row],[Destination State Name]],0,(MAIN_TABLE[[#This Row],[Taxable Value]]*MAIN_TABLE[[#This Row],[GST Rate]])/2)</f>
        <v>0</v>
      </c>
      <c r="Q1057" s="32">
        <f>IF(MAIN_TABLE[[#This Row],[Supplier State]]&lt;&gt;MAIN_TABLE[[#This Row],[Destination State Name]],0,(MAIN_TABLE[[#This Row],[Taxable Value]]*MAIN_TABLE[[#This Row],[GST Rate]])/2)</f>
        <v>0</v>
      </c>
      <c r="R1057" s="33">
        <f>SUM(MAIN_TABLE[[#This Row],[IGST]:[SGST]])</f>
        <v>5267.4719999999998</v>
      </c>
      <c r="S105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57" s="32" t="str">
        <f>IFERROR(VLOOKUP(MAIN_TABLE[[#This Row],[GST Number]],Backend!L:M,2,),"")</f>
        <v>M/S SUSHIL  ELECTRICALS</v>
      </c>
    </row>
    <row r="1058" spans="1:20" x14ac:dyDescent="0.3">
      <c r="A1058" s="18" t="s">
        <v>8</v>
      </c>
      <c r="B1058" s="1" t="s">
        <v>244</v>
      </c>
      <c r="C1058" s="2">
        <v>1001</v>
      </c>
      <c r="D1058" s="3">
        <v>43988</v>
      </c>
      <c r="E1058" s="4" t="s">
        <v>10</v>
      </c>
      <c r="F1058" s="1">
        <v>1282</v>
      </c>
      <c r="G1058" s="5">
        <v>64.100000000000009</v>
      </c>
      <c r="H1058" s="29">
        <f>VLOOKUP(MAIN_TABLE[[#This Row],[Product Code]],Prod_Master[[#All],[Product Code]:[PRICE]],4,)</f>
        <v>0.12</v>
      </c>
      <c r="I1058" s="30">
        <f>VLOOKUP(MAIN_TABLE[[#This Row],[Product Code]],Prod_Master[[#All],[Product Code]:[PRICE]],5,)</f>
        <v>45</v>
      </c>
      <c r="J1058" s="30">
        <f t="shared" si="18"/>
        <v>57690</v>
      </c>
      <c r="K1058" s="30">
        <f>MAIN_TABLE[[#This Row],[Sales (Before Tax)]]-MAIN_TABLE[[#This Row],[Discount]]</f>
        <v>57625.9</v>
      </c>
      <c r="L1058" s="31">
        <f>VLOOKUP(MAIN_TABLE[[#This Row],[Product Code]],Prod_Master[[#All],[Product Code]:[PRICE]],3,)</f>
        <v>5542</v>
      </c>
      <c r="M1058" s="32" t="str">
        <f>VLOOKUP(MAIN_TABLE[[#This Row],[Product Code]],Prod_Master[[#All],[Product Code]:[PRICE]],2,)</f>
        <v>Oil</v>
      </c>
      <c r="N1058" s="32" t="str">
        <f>IF(ISBLANK(MAIN_TABLE[[#This Row],[GST Number]]),"No GST Number Available",VLOOKUP(LEFT(MAIN_TABLE[[#This Row],[GST Number]],2)*1,Table1[],2,))</f>
        <v>DADRA AND NAGAR HAVELI AND DAMAN AND DIU (NEWLY MERGED UT)</v>
      </c>
      <c r="O1058" s="32">
        <f>IF(MAIN_TABLE[[#This Row],[Supplier State]]=MAIN_TABLE[[#This Row],[Destination State Name]],0,MAIN_TABLE[[#This Row],[Taxable Value]]*MAIN_TABLE[[#This Row],[GST Rate]])</f>
        <v>6915.1080000000002</v>
      </c>
      <c r="P1058" s="32">
        <f>IF(MAIN_TABLE[[#This Row],[Supplier State]]&lt;&gt;MAIN_TABLE[[#This Row],[Destination State Name]],0,(MAIN_TABLE[[#This Row],[Taxable Value]]*MAIN_TABLE[[#This Row],[GST Rate]])/2)</f>
        <v>0</v>
      </c>
      <c r="Q1058" s="32">
        <f>IF(MAIN_TABLE[[#This Row],[Supplier State]]&lt;&gt;MAIN_TABLE[[#This Row],[Destination State Name]],0,(MAIN_TABLE[[#This Row],[Taxable Value]]*MAIN_TABLE[[#This Row],[GST Rate]])/2)</f>
        <v>0</v>
      </c>
      <c r="R1058" s="33">
        <f>SUM(MAIN_TABLE[[#This Row],[IGST]:[SGST]])</f>
        <v>6915.1080000000002</v>
      </c>
      <c r="S105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58" s="32" t="str">
        <f>IFERROR(VLOOKUP(MAIN_TABLE[[#This Row],[GST Number]],Backend!L:M,2,),"")</f>
        <v>M/S INFINITI RETAIL LIMITED (CROMA)</v>
      </c>
    </row>
    <row r="1059" spans="1:20" x14ac:dyDescent="0.3">
      <c r="A1059" s="18" t="s">
        <v>8</v>
      </c>
      <c r="B1059" s="1" t="s">
        <v>78</v>
      </c>
      <c r="C1059" s="2">
        <v>1001</v>
      </c>
      <c r="D1059" s="3">
        <v>43956</v>
      </c>
      <c r="E1059" s="4" t="s">
        <v>20</v>
      </c>
      <c r="F1059" s="1">
        <v>257</v>
      </c>
      <c r="G1059" s="5">
        <v>12.850000000000001</v>
      </c>
      <c r="H1059" s="29">
        <f>VLOOKUP(MAIN_TABLE[[#This Row],[Product Code]],Prod_Master[[#All],[Product Code]:[PRICE]],4,)</f>
        <v>0.12</v>
      </c>
      <c r="I1059" s="30">
        <f>VLOOKUP(MAIN_TABLE[[#This Row],[Product Code]],Prod_Master[[#All],[Product Code]:[PRICE]],5,)</f>
        <v>45</v>
      </c>
      <c r="J1059" s="30">
        <f t="shared" si="18"/>
        <v>11565</v>
      </c>
      <c r="K1059" s="30">
        <f>MAIN_TABLE[[#This Row],[Sales (Before Tax)]]-MAIN_TABLE[[#This Row],[Discount]]</f>
        <v>11552.15</v>
      </c>
      <c r="L1059" s="31">
        <f>VLOOKUP(MAIN_TABLE[[#This Row],[Product Code]],Prod_Master[[#All],[Product Code]:[PRICE]],3,)</f>
        <v>5542</v>
      </c>
      <c r="M1059" s="32" t="str">
        <f>VLOOKUP(MAIN_TABLE[[#This Row],[Product Code]],Prod_Master[[#All],[Product Code]:[PRICE]],2,)</f>
        <v>Oil</v>
      </c>
      <c r="N1059" s="32" t="str">
        <f>IF(ISBLANK(MAIN_TABLE[[#This Row],[GST Number]]),"No GST Number Available",VLOOKUP(LEFT(MAIN_TABLE[[#This Row],[GST Number]],2)*1,Table1[],2,))</f>
        <v>MADHYA PRADESH</v>
      </c>
      <c r="O1059" s="32">
        <f>IF(MAIN_TABLE[[#This Row],[Supplier State]]=MAIN_TABLE[[#This Row],[Destination State Name]],0,MAIN_TABLE[[#This Row],[Taxable Value]]*MAIN_TABLE[[#This Row],[GST Rate]])</f>
        <v>1386.2579999999998</v>
      </c>
      <c r="P1059" s="32">
        <f>IF(MAIN_TABLE[[#This Row],[Supplier State]]&lt;&gt;MAIN_TABLE[[#This Row],[Destination State Name]],0,(MAIN_TABLE[[#This Row],[Taxable Value]]*MAIN_TABLE[[#This Row],[GST Rate]])/2)</f>
        <v>0</v>
      </c>
      <c r="Q1059" s="32">
        <f>IF(MAIN_TABLE[[#This Row],[Supplier State]]&lt;&gt;MAIN_TABLE[[#This Row],[Destination State Name]],0,(MAIN_TABLE[[#This Row],[Taxable Value]]*MAIN_TABLE[[#This Row],[GST Rate]])/2)</f>
        <v>0</v>
      </c>
      <c r="R1059" s="33">
        <f>SUM(MAIN_TABLE[[#This Row],[IGST]:[SGST]])</f>
        <v>1386.2579999999998</v>
      </c>
      <c r="S1059" s="32" t="str">
        <f>IF(MAIN_TABLE[[#This Row],[Doc Type]]="Credit Note","Table 9A",IF(AND(MAIN_TABLE[[#This Row],[Doc Type]]="Invoice",MAIN_TABLE[[#This Row],[GST Number]]&lt;&gt;""),"Table 4A -B2B","Table 5A-B2C"))</f>
        <v>Table 9A</v>
      </c>
      <c r="T1059" s="32" t="str">
        <f>IFERROR(VLOOKUP(MAIN_TABLE[[#This Row],[GST Number]],Backend!L:M,2,),"")</f>
        <v>TOP TEN ENTERPRISE</v>
      </c>
    </row>
    <row r="1060" spans="1:20" x14ac:dyDescent="0.3">
      <c r="A1060" s="18" t="s">
        <v>8</v>
      </c>
      <c r="B1060" s="1" t="s">
        <v>245</v>
      </c>
      <c r="C1060" s="2">
        <v>1310</v>
      </c>
      <c r="D1060" s="3">
        <v>43988</v>
      </c>
      <c r="E1060" s="4" t="s">
        <v>10</v>
      </c>
      <c r="F1060" s="1">
        <v>1282</v>
      </c>
      <c r="G1060" s="5">
        <v>64.100000000000009</v>
      </c>
      <c r="H1060" s="29">
        <f>VLOOKUP(MAIN_TABLE[[#This Row],[Product Code]],Prod_Master[[#All],[Product Code]:[PRICE]],4,)</f>
        <v>0.12</v>
      </c>
      <c r="I1060" s="30">
        <f>VLOOKUP(MAIN_TABLE[[#This Row],[Product Code]],Prod_Master[[#All],[Product Code]:[PRICE]],5,)</f>
        <v>140</v>
      </c>
      <c r="J1060" s="30">
        <f t="shared" si="18"/>
        <v>179480</v>
      </c>
      <c r="K1060" s="30">
        <f>MAIN_TABLE[[#This Row],[Sales (Before Tax)]]-MAIN_TABLE[[#This Row],[Discount]]</f>
        <v>179415.9</v>
      </c>
      <c r="L1060" s="31">
        <f>VLOOKUP(MAIN_TABLE[[#This Row],[Product Code]],Prod_Master[[#All],[Product Code]:[PRICE]],3,)</f>
        <v>5632</v>
      </c>
      <c r="M1060" s="32" t="str">
        <f>VLOOKUP(MAIN_TABLE[[#This Row],[Product Code]],Prod_Master[[#All],[Product Code]:[PRICE]],2,)</f>
        <v>Shampoo</v>
      </c>
      <c r="N1060" s="32" t="str">
        <f>IF(ISBLANK(MAIN_TABLE[[#This Row],[GST Number]]),"No GST Number Available",VLOOKUP(LEFT(MAIN_TABLE[[#This Row],[GST Number]],2)*1,Table1[],2,))</f>
        <v>DADRA AND NAGAR HAVELI AND DAMAN AND DIU (NEWLY MERGED UT)</v>
      </c>
      <c r="O1060" s="32">
        <f>IF(MAIN_TABLE[[#This Row],[Supplier State]]=MAIN_TABLE[[#This Row],[Destination State Name]],0,MAIN_TABLE[[#This Row],[Taxable Value]]*MAIN_TABLE[[#This Row],[GST Rate]])</f>
        <v>21529.907999999999</v>
      </c>
      <c r="P1060" s="32">
        <f>IF(MAIN_TABLE[[#This Row],[Supplier State]]&lt;&gt;MAIN_TABLE[[#This Row],[Destination State Name]],0,(MAIN_TABLE[[#This Row],[Taxable Value]]*MAIN_TABLE[[#This Row],[GST Rate]])/2)</f>
        <v>0</v>
      </c>
      <c r="Q1060" s="32">
        <f>IF(MAIN_TABLE[[#This Row],[Supplier State]]&lt;&gt;MAIN_TABLE[[#This Row],[Destination State Name]],0,(MAIN_TABLE[[#This Row],[Taxable Value]]*MAIN_TABLE[[#This Row],[GST Rate]])/2)</f>
        <v>0</v>
      </c>
      <c r="R1060" s="33">
        <f>SUM(MAIN_TABLE[[#This Row],[IGST]:[SGST]])</f>
        <v>21529.907999999999</v>
      </c>
      <c r="S106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60" s="32" t="str">
        <f>IFERROR(VLOOKUP(MAIN_TABLE[[#This Row],[GST Number]],Backend!L:M,2,),"")</f>
        <v>AVRO INDIA LIMITED</v>
      </c>
    </row>
    <row r="1061" spans="1:20" x14ac:dyDescent="0.3">
      <c r="A1061" s="18" t="s">
        <v>8</v>
      </c>
      <c r="B1061" s="1" t="s">
        <v>79</v>
      </c>
      <c r="C1061" s="2">
        <v>1004</v>
      </c>
      <c r="D1061" s="3">
        <v>44051</v>
      </c>
      <c r="E1061" s="4" t="s">
        <v>10</v>
      </c>
      <c r="F1061" s="1">
        <v>1540</v>
      </c>
      <c r="G1061" s="5">
        <v>77</v>
      </c>
      <c r="H1061" s="29">
        <f>VLOOKUP(MAIN_TABLE[[#This Row],[Product Code]],Prod_Master[[#All],[Product Code]:[PRICE]],4,)</f>
        <v>0.28000000000000003</v>
      </c>
      <c r="I1061" s="30">
        <f>VLOOKUP(MAIN_TABLE[[#This Row],[Product Code]],Prod_Master[[#All],[Product Code]:[PRICE]],5,)</f>
        <v>80</v>
      </c>
      <c r="J1061" s="30">
        <f t="shared" si="18"/>
        <v>123200</v>
      </c>
      <c r="K1061" s="30">
        <f>MAIN_TABLE[[#This Row],[Sales (Before Tax)]]-MAIN_TABLE[[#This Row],[Discount]]</f>
        <v>123123</v>
      </c>
      <c r="L1061" s="31">
        <f>VLOOKUP(MAIN_TABLE[[#This Row],[Product Code]],Prod_Master[[#All],[Product Code]:[PRICE]],3,)</f>
        <v>8462</v>
      </c>
      <c r="M1061" s="32" t="str">
        <f>VLOOKUP(MAIN_TABLE[[#This Row],[Product Code]],Prod_Master[[#All],[Product Code]:[PRICE]],2,)</f>
        <v>Beverage</v>
      </c>
      <c r="N1061" s="32" t="str">
        <f>IF(ISBLANK(MAIN_TABLE[[#This Row],[GST Number]]),"No GST Number Available",VLOOKUP(LEFT(MAIN_TABLE[[#This Row],[GST Number]],2)*1,Table1[],2,))</f>
        <v>MEGHLAYA</v>
      </c>
      <c r="O1061" s="32">
        <f>IF(MAIN_TABLE[[#This Row],[Supplier State]]=MAIN_TABLE[[#This Row],[Destination State Name]],0,MAIN_TABLE[[#This Row],[Taxable Value]]*MAIN_TABLE[[#This Row],[GST Rate]])</f>
        <v>34474.44</v>
      </c>
      <c r="P1061" s="32">
        <f>IF(MAIN_TABLE[[#This Row],[Supplier State]]&lt;&gt;MAIN_TABLE[[#This Row],[Destination State Name]],0,(MAIN_TABLE[[#This Row],[Taxable Value]]*MAIN_TABLE[[#This Row],[GST Rate]])/2)</f>
        <v>0</v>
      </c>
      <c r="Q1061" s="32">
        <f>IF(MAIN_TABLE[[#This Row],[Supplier State]]&lt;&gt;MAIN_TABLE[[#This Row],[Destination State Name]],0,(MAIN_TABLE[[#This Row],[Taxable Value]]*MAIN_TABLE[[#This Row],[GST Rate]])/2)</f>
        <v>0</v>
      </c>
      <c r="R1061" s="33">
        <f>SUM(MAIN_TABLE[[#This Row],[IGST]:[SGST]])</f>
        <v>34474.44</v>
      </c>
      <c r="S106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61" s="32" t="str">
        <f>IFERROR(VLOOKUP(MAIN_TABLE[[#This Row],[GST Number]],Backend!L:M,2,),"")</f>
        <v>Swastik Home decor</v>
      </c>
    </row>
    <row r="1062" spans="1:20" x14ac:dyDescent="0.3">
      <c r="A1062" s="18" t="s">
        <v>8</v>
      </c>
      <c r="B1062" s="1" t="s">
        <v>80</v>
      </c>
      <c r="C1062" s="2">
        <v>1001</v>
      </c>
      <c r="D1062" s="3">
        <v>44146</v>
      </c>
      <c r="E1062" s="4" t="s">
        <v>10</v>
      </c>
      <c r="F1062" s="1">
        <v>490</v>
      </c>
      <c r="G1062" s="5">
        <v>24.5</v>
      </c>
      <c r="H1062" s="29">
        <f>VLOOKUP(MAIN_TABLE[[#This Row],[Product Code]],Prod_Master[[#All],[Product Code]:[PRICE]],4,)</f>
        <v>0.12</v>
      </c>
      <c r="I1062" s="30">
        <f>VLOOKUP(MAIN_TABLE[[#This Row],[Product Code]],Prod_Master[[#All],[Product Code]:[PRICE]],5,)</f>
        <v>45</v>
      </c>
      <c r="J1062" s="30">
        <f t="shared" si="18"/>
        <v>22050</v>
      </c>
      <c r="K1062" s="30">
        <f>MAIN_TABLE[[#This Row],[Sales (Before Tax)]]-MAIN_TABLE[[#This Row],[Discount]]</f>
        <v>22025.5</v>
      </c>
      <c r="L1062" s="31">
        <f>VLOOKUP(MAIN_TABLE[[#This Row],[Product Code]],Prod_Master[[#All],[Product Code]:[PRICE]],3,)</f>
        <v>5542</v>
      </c>
      <c r="M1062" s="32" t="str">
        <f>VLOOKUP(MAIN_TABLE[[#This Row],[Product Code]],Prod_Master[[#All],[Product Code]:[PRICE]],2,)</f>
        <v>Oil</v>
      </c>
      <c r="N1062" s="32" t="str">
        <f>IF(ISBLANK(MAIN_TABLE[[#This Row],[GST Number]]),"No GST Number Available",VLOOKUP(LEFT(MAIN_TABLE[[#This Row],[GST Number]],2)*1,Table1[],2,))</f>
        <v>TRIPURA</v>
      </c>
      <c r="O1062" s="32">
        <f>IF(MAIN_TABLE[[#This Row],[Supplier State]]=MAIN_TABLE[[#This Row],[Destination State Name]],0,MAIN_TABLE[[#This Row],[Taxable Value]]*MAIN_TABLE[[#This Row],[GST Rate]])</f>
        <v>2643.06</v>
      </c>
      <c r="P1062" s="32">
        <f>IF(MAIN_TABLE[[#This Row],[Supplier State]]&lt;&gt;MAIN_TABLE[[#This Row],[Destination State Name]],0,(MAIN_TABLE[[#This Row],[Taxable Value]]*MAIN_TABLE[[#This Row],[GST Rate]])/2)</f>
        <v>0</v>
      </c>
      <c r="Q1062" s="32">
        <f>IF(MAIN_TABLE[[#This Row],[Supplier State]]&lt;&gt;MAIN_TABLE[[#This Row],[Destination State Name]],0,(MAIN_TABLE[[#This Row],[Taxable Value]]*MAIN_TABLE[[#This Row],[GST Rate]])/2)</f>
        <v>0</v>
      </c>
      <c r="R1062" s="33">
        <f>SUM(MAIN_TABLE[[#This Row],[IGST]:[SGST]])</f>
        <v>2643.06</v>
      </c>
      <c r="S106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62" s="32" t="str">
        <f>IFERROR(VLOOKUP(MAIN_TABLE[[#This Row],[GST Number]],Backend!L:M,2,),"")</f>
        <v>CHOTE LAL SINGH</v>
      </c>
    </row>
    <row r="1063" spans="1:20" x14ac:dyDescent="0.3">
      <c r="A1063" s="18" t="s">
        <v>8</v>
      </c>
      <c r="B1063" s="1" t="s">
        <v>81</v>
      </c>
      <c r="C1063" s="2">
        <v>1004</v>
      </c>
      <c r="D1063" s="3">
        <v>44177</v>
      </c>
      <c r="E1063" s="4" t="s">
        <v>10</v>
      </c>
      <c r="F1063" s="1">
        <v>1362</v>
      </c>
      <c r="G1063" s="5">
        <v>68.100000000000009</v>
      </c>
      <c r="H1063" s="29">
        <f>VLOOKUP(MAIN_TABLE[[#This Row],[Product Code]],Prod_Master[[#All],[Product Code]:[PRICE]],4,)</f>
        <v>0.28000000000000003</v>
      </c>
      <c r="I1063" s="30">
        <f>VLOOKUP(MAIN_TABLE[[#This Row],[Product Code]],Prod_Master[[#All],[Product Code]:[PRICE]],5,)</f>
        <v>80</v>
      </c>
      <c r="J1063" s="30">
        <f t="shared" si="18"/>
        <v>108960</v>
      </c>
      <c r="K1063" s="30">
        <f>MAIN_TABLE[[#This Row],[Sales (Before Tax)]]-MAIN_TABLE[[#This Row],[Discount]]</f>
        <v>108891.9</v>
      </c>
      <c r="L1063" s="31">
        <f>VLOOKUP(MAIN_TABLE[[#This Row],[Product Code]],Prod_Master[[#All],[Product Code]:[PRICE]],3,)</f>
        <v>8462</v>
      </c>
      <c r="M1063" s="32" t="str">
        <f>VLOOKUP(MAIN_TABLE[[#This Row],[Product Code]],Prod_Master[[#All],[Product Code]:[PRICE]],2,)</f>
        <v>Beverage</v>
      </c>
      <c r="N1063" s="32" t="str">
        <f>IF(ISBLANK(MAIN_TABLE[[#This Row],[GST Number]]),"No GST Number Available",VLOOKUP(LEFT(MAIN_TABLE[[#This Row],[GST Number]],2)*1,Table1[],2,))</f>
        <v>GUJARAT</v>
      </c>
      <c r="O1063" s="32">
        <f>IF(MAIN_TABLE[[#This Row],[Supplier State]]=MAIN_TABLE[[#This Row],[Destination State Name]],0,MAIN_TABLE[[#This Row],[Taxable Value]]*MAIN_TABLE[[#This Row],[GST Rate]])</f>
        <v>30489.732</v>
      </c>
      <c r="P1063" s="32">
        <f>IF(MAIN_TABLE[[#This Row],[Supplier State]]&lt;&gt;MAIN_TABLE[[#This Row],[Destination State Name]],0,(MAIN_TABLE[[#This Row],[Taxable Value]]*MAIN_TABLE[[#This Row],[GST Rate]])/2)</f>
        <v>0</v>
      </c>
      <c r="Q1063" s="32">
        <f>IF(MAIN_TABLE[[#This Row],[Supplier State]]&lt;&gt;MAIN_TABLE[[#This Row],[Destination State Name]],0,(MAIN_TABLE[[#This Row],[Taxable Value]]*MAIN_TABLE[[#This Row],[GST Rate]])/2)</f>
        <v>0</v>
      </c>
      <c r="R1063" s="33">
        <f>SUM(MAIN_TABLE[[#This Row],[IGST]:[SGST]])</f>
        <v>30489.732</v>
      </c>
      <c r="S106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63" s="32" t="str">
        <f>IFERROR(VLOOKUP(MAIN_TABLE[[#This Row],[GST Number]],Backend!L:M,2,),"")</f>
        <v>Craftel India</v>
      </c>
    </row>
    <row r="1064" spans="1:20" x14ac:dyDescent="0.3">
      <c r="A1064" s="18" t="s">
        <v>8</v>
      </c>
      <c r="B1064" s="1" t="s">
        <v>82</v>
      </c>
      <c r="C1064" s="2">
        <v>1004</v>
      </c>
      <c r="D1064" s="3">
        <v>43893</v>
      </c>
      <c r="E1064" s="4" t="s">
        <v>10</v>
      </c>
      <c r="F1064" s="1">
        <v>2501</v>
      </c>
      <c r="G1064" s="5">
        <v>125.05000000000001</v>
      </c>
      <c r="H1064" s="29">
        <f>VLOOKUP(MAIN_TABLE[[#This Row],[Product Code]],Prod_Master[[#All],[Product Code]:[PRICE]],4,)</f>
        <v>0.28000000000000003</v>
      </c>
      <c r="I1064" s="30">
        <f>VLOOKUP(MAIN_TABLE[[#This Row],[Product Code]],Prod_Master[[#All],[Product Code]:[PRICE]],5,)</f>
        <v>80</v>
      </c>
      <c r="J1064" s="30">
        <f t="shared" si="18"/>
        <v>200080</v>
      </c>
      <c r="K1064" s="30">
        <f>MAIN_TABLE[[#This Row],[Sales (Before Tax)]]-MAIN_TABLE[[#This Row],[Discount]]</f>
        <v>199954.95</v>
      </c>
      <c r="L1064" s="31">
        <f>VLOOKUP(MAIN_TABLE[[#This Row],[Product Code]],Prod_Master[[#All],[Product Code]:[PRICE]],3,)</f>
        <v>8462</v>
      </c>
      <c r="M1064" s="32" t="str">
        <f>VLOOKUP(MAIN_TABLE[[#This Row],[Product Code]],Prod_Master[[#All],[Product Code]:[PRICE]],2,)</f>
        <v>Beverage</v>
      </c>
      <c r="N1064" s="32" t="str">
        <f>IF(ISBLANK(MAIN_TABLE[[#This Row],[GST Number]]),"No GST Number Available",VLOOKUP(LEFT(MAIN_TABLE[[#This Row],[GST Number]],2)*1,Table1[],2,))</f>
        <v>DADRA AND NAGAR HAVELI AND DAMAN AND DIU (NEWLY MERGED UT)</v>
      </c>
      <c r="O1064" s="32">
        <f>IF(MAIN_TABLE[[#This Row],[Supplier State]]=MAIN_TABLE[[#This Row],[Destination State Name]],0,MAIN_TABLE[[#This Row],[Taxable Value]]*MAIN_TABLE[[#This Row],[GST Rate]])</f>
        <v>55987.386000000006</v>
      </c>
      <c r="P1064" s="32">
        <f>IF(MAIN_TABLE[[#This Row],[Supplier State]]&lt;&gt;MAIN_TABLE[[#This Row],[Destination State Name]],0,(MAIN_TABLE[[#This Row],[Taxable Value]]*MAIN_TABLE[[#This Row],[GST Rate]])/2)</f>
        <v>0</v>
      </c>
      <c r="Q1064" s="32">
        <f>IF(MAIN_TABLE[[#This Row],[Supplier State]]&lt;&gt;MAIN_TABLE[[#This Row],[Destination State Name]],0,(MAIN_TABLE[[#This Row],[Taxable Value]]*MAIN_TABLE[[#This Row],[GST Rate]])/2)</f>
        <v>0</v>
      </c>
      <c r="R1064" s="33">
        <f>SUM(MAIN_TABLE[[#This Row],[IGST]:[SGST]])</f>
        <v>55987.386000000006</v>
      </c>
      <c r="S106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64" s="32" t="str">
        <f>IFERROR(VLOOKUP(MAIN_TABLE[[#This Row],[GST Number]],Backend!L:M,2,),"")</f>
        <v>COMPUTER SHOPPE PRIVATE LIMITED</v>
      </c>
    </row>
    <row r="1065" spans="1:20" x14ac:dyDescent="0.3">
      <c r="A1065" s="18" t="s">
        <v>8</v>
      </c>
      <c r="B1065" s="1" t="s">
        <v>83</v>
      </c>
      <c r="C1065" s="2">
        <v>1001</v>
      </c>
      <c r="D1065" s="3">
        <v>43988</v>
      </c>
      <c r="E1065" s="4" t="s">
        <v>10</v>
      </c>
      <c r="F1065" s="1">
        <v>708</v>
      </c>
      <c r="G1065" s="5">
        <v>35.4</v>
      </c>
      <c r="H1065" s="29">
        <f>VLOOKUP(MAIN_TABLE[[#This Row],[Product Code]],Prod_Master[[#All],[Product Code]:[PRICE]],4,)</f>
        <v>0.12</v>
      </c>
      <c r="I1065" s="30">
        <f>VLOOKUP(MAIN_TABLE[[#This Row],[Product Code]],Prod_Master[[#All],[Product Code]:[PRICE]],5,)</f>
        <v>45</v>
      </c>
      <c r="J1065" s="30">
        <f t="shared" si="18"/>
        <v>31860</v>
      </c>
      <c r="K1065" s="30">
        <f>MAIN_TABLE[[#This Row],[Sales (Before Tax)]]-MAIN_TABLE[[#This Row],[Discount]]</f>
        <v>31824.6</v>
      </c>
      <c r="L1065" s="31">
        <f>VLOOKUP(MAIN_TABLE[[#This Row],[Product Code]],Prod_Master[[#All],[Product Code]:[PRICE]],3,)</f>
        <v>5542</v>
      </c>
      <c r="M1065" s="32" t="str">
        <f>VLOOKUP(MAIN_TABLE[[#This Row],[Product Code]],Prod_Master[[#All],[Product Code]:[PRICE]],2,)</f>
        <v>Oil</v>
      </c>
      <c r="N1065" s="32" t="str">
        <f>IF(ISBLANK(MAIN_TABLE[[#This Row],[GST Number]]),"No GST Number Available",VLOOKUP(LEFT(MAIN_TABLE[[#This Row],[GST Number]],2)*1,Table1[],2,))</f>
        <v>ASSAM</v>
      </c>
      <c r="O1065" s="32">
        <f>IF(MAIN_TABLE[[#This Row],[Supplier State]]=MAIN_TABLE[[#This Row],[Destination State Name]],0,MAIN_TABLE[[#This Row],[Taxable Value]]*MAIN_TABLE[[#This Row],[GST Rate]])</f>
        <v>3818.9519999999998</v>
      </c>
      <c r="P1065" s="32">
        <f>IF(MAIN_TABLE[[#This Row],[Supplier State]]&lt;&gt;MAIN_TABLE[[#This Row],[Destination State Name]],0,(MAIN_TABLE[[#This Row],[Taxable Value]]*MAIN_TABLE[[#This Row],[GST Rate]])/2)</f>
        <v>0</v>
      </c>
      <c r="Q1065" s="32">
        <f>IF(MAIN_TABLE[[#This Row],[Supplier State]]&lt;&gt;MAIN_TABLE[[#This Row],[Destination State Name]],0,(MAIN_TABLE[[#This Row],[Taxable Value]]*MAIN_TABLE[[#This Row],[GST Rate]])/2)</f>
        <v>0</v>
      </c>
      <c r="R1065" s="33">
        <f>SUM(MAIN_TABLE[[#This Row],[IGST]:[SGST]])</f>
        <v>3818.9519999999998</v>
      </c>
      <c r="S106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65" s="32" t="str">
        <f>IFERROR(VLOOKUP(MAIN_TABLE[[#This Row],[GST Number]],Backend!L:M,2,),"")</f>
        <v>DEGREE 360 SOLUTIONS PVT LTD</v>
      </c>
    </row>
    <row r="1066" spans="1:20" x14ac:dyDescent="0.3">
      <c r="A1066" s="18" t="s">
        <v>8</v>
      </c>
      <c r="B1066" s="1" t="s">
        <v>84</v>
      </c>
      <c r="C1066" s="2">
        <v>1310</v>
      </c>
      <c r="D1066" s="3">
        <v>44019</v>
      </c>
      <c r="E1066" s="4" t="s">
        <v>10</v>
      </c>
      <c r="F1066" s="1">
        <v>645</v>
      </c>
      <c r="G1066" s="5">
        <v>32.25</v>
      </c>
      <c r="H1066" s="29">
        <f>VLOOKUP(MAIN_TABLE[[#This Row],[Product Code]],Prod_Master[[#All],[Product Code]:[PRICE]],4,)</f>
        <v>0.12</v>
      </c>
      <c r="I1066" s="30">
        <f>VLOOKUP(MAIN_TABLE[[#This Row],[Product Code]],Prod_Master[[#All],[Product Code]:[PRICE]],5,)</f>
        <v>140</v>
      </c>
      <c r="J1066" s="30">
        <f t="shared" si="18"/>
        <v>90300</v>
      </c>
      <c r="K1066" s="30">
        <f>MAIN_TABLE[[#This Row],[Sales (Before Tax)]]-MAIN_TABLE[[#This Row],[Discount]]</f>
        <v>90267.75</v>
      </c>
      <c r="L1066" s="31">
        <f>VLOOKUP(MAIN_TABLE[[#This Row],[Product Code]],Prod_Master[[#All],[Product Code]:[PRICE]],3,)</f>
        <v>5632</v>
      </c>
      <c r="M1066" s="32" t="str">
        <f>VLOOKUP(MAIN_TABLE[[#This Row],[Product Code]],Prod_Master[[#All],[Product Code]:[PRICE]],2,)</f>
        <v>Shampoo</v>
      </c>
      <c r="N1066" s="32" t="str">
        <f>IF(ISBLANK(MAIN_TABLE[[#This Row],[GST Number]]),"No GST Number Available",VLOOKUP(LEFT(MAIN_TABLE[[#This Row],[GST Number]],2)*1,Table1[],2,))</f>
        <v>MIZORAM</v>
      </c>
      <c r="O1066" s="32">
        <f>IF(MAIN_TABLE[[#This Row],[Supplier State]]=MAIN_TABLE[[#This Row],[Destination State Name]],0,MAIN_TABLE[[#This Row],[Taxable Value]]*MAIN_TABLE[[#This Row],[GST Rate]])</f>
        <v>10832.13</v>
      </c>
      <c r="P1066" s="32">
        <f>IF(MAIN_TABLE[[#This Row],[Supplier State]]&lt;&gt;MAIN_TABLE[[#This Row],[Destination State Name]],0,(MAIN_TABLE[[#This Row],[Taxable Value]]*MAIN_TABLE[[#This Row],[GST Rate]])/2)</f>
        <v>0</v>
      </c>
      <c r="Q1066" s="32">
        <f>IF(MAIN_TABLE[[#This Row],[Supplier State]]&lt;&gt;MAIN_TABLE[[#This Row],[Destination State Name]],0,(MAIN_TABLE[[#This Row],[Taxable Value]]*MAIN_TABLE[[#This Row],[GST Rate]])/2)</f>
        <v>0</v>
      </c>
      <c r="R1066" s="33">
        <f>SUM(MAIN_TABLE[[#This Row],[IGST]:[SGST]])</f>
        <v>10832.13</v>
      </c>
      <c r="S106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66" s="32" t="str">
        <f>IFERROR(VLOOKUP(MAIN_TABLE[[#This Row],[GST Number]],Backend!L:M,2,),"")</f>
        <v>FRIENDS N D T HOUSE</v>
      </c>
    </row>
    <row r="1067" spans="1:20" x14ac:dyDescent="0.3">
      <c r="A1067" s="18" t="s">
        <v>8</v>
      </c>
      <c r="B1067" s="1" t="s">
        <v>85</v>
      </c>
      <c r="C1067" s="2">
        <v>1004</v>
      </c>
      <c r="D1067" s="3">
        <v>44051</v>
      </c>
      <c r="E1067" s="4" t="s">
        <v>10</v>
      </c>
      <c r="F1067" s="1">
        <v>1562</v>
      </c>
      <c r="G1067" s="5">
        <v>78.100000000000009</v>
      </c>
      <c r="H1067" s="29">
        <f>VLOOKUP(MAIN_TABLE[[#This Row],[Product Code]],Prod_Master[[#All],[Product Code]:[PRICE]],4,)</f>
        <v>0.28000000000000003</v>
      </c>
      <c r="I1067" s="30">
        <f>VLOOKUP(MAIN_TABLE[[#This Row],[Product Code]],Prod_Master[[#All],[Product Code]:[PRICE]],5,)</f>
        <v>80</v>
      </c>
      <c r="J1067" s="30">
        <f t="shared" si="18"/>
        <v>124960</v>
      </c>
      <c r="K1067" s="30">
        <f>MAIN_TABLE[[#This Row],[Sales (Before Tax)]]-MAIN_TABLE[[#This Row],[Discount]]</f>
        <v>124881.9</v>
      </c>
      <c r="L1067" s="31">
        <f>VLOOKUP(MAIN_TABLE[[#This Row],[Product Code]],Prod_Master[[#All],[Product Code]:[PRICE]],3,)</f>
        <v>8462</v>
      </c>
      <c r="M1067" s="32" t="str">
        <f>VLOOKUP(MAIN_TABLE[[#This Row],[Product Code]],Prod_Master[[#All],[Product Code]:[PRICE]],2,)</f>
        <v>Beverage</v>
      </c>
      <c r="N1067" s="32" t="str">
        <f>IF(ISBLANK(MAIN_TABLE[[#This Row],[GST Number]]),"No GST Number Available",VLOOKUP(LEFT(MAIN_TABLE[[#This Row],[GST Number]],2)*1,Table1[],2,))</f>
        <v>SIKKIM</v>
      </c>
      <c r="O1067" s="32">
        <f>IF(MAIN_TABLE[[#This Row],[Supplier State]]=MAIN_TABLE[[#This Row],[Destination State Name]],0,MAIN_TABLE[[#This Row],[Taxable Value]]*MAIN_TABLE[[#This Row],[GST Rate]])</f>
        <v>34966.932000000001</v>
      </c>
      <c r="P1067" s="32">
        <f>IF(MAIN_TABLE[[#This Row],[Supplier State]]&lt;&gt;MAIN_TABLE[[#This Row],[Destination State Name]],0,(MAIN_TABLE[[#This Row],[Taxable Value]]*MAIN_TABLE[[#This Row],[GST Rate]])/2)</f>
        <v>0</v>
      </c>
      <c r="Q1067" s="32">
        <f>IF(MAIN_TABLE[[#This Row],[Supplier State]]&lt;&gt;MAIN_TABLE[[#This Row],[Destination State Name]],0,(MAIN_TABLE[[#This Row],[Taxable Value]]*MAIN_TABLE[[#This Row],[GST Rate]])/2)</f>
        <v>0</v>
      </c>
      <c r="R1067" s="33">
        <f>SUM(MAIN_TABLE[[#This Row],[IGST]:[SGST]])</f>
        <v>34966.932000000001</v>
      </c>
      <c r="S106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67" s="32" t="str">
        <f>IFERROR(VLOOKUP(MAIN_TABLE[[#This Row],[GST Number]],Backend!L:M,2,),"")</f>
        <v>Health &amp; Happiness Private Limited</v>
      </c>
    </row>
    <row r="1068" spans="1:20" x14ac:dyDescent="0.3">
      <c r="A1068" s="18" t="s">
        <v>8</v>
      </c>
      <c r="B1068" s="1" t="s">
        <v>86</v>
      </c>
      <c r="C1068" s="2">
        <v>1008</v>
      </c>
      <c r="D1068" s="3">
        <v>44083</v>
      </c>
      <c r="E1068" s="4" t="s">
        <v>10</v>
      </c>
      <c r="F1068" s="1">
        <v>1283</v>
      </c>
      <c r="G1068" s="5">
        <v>64.150000000000006</v>
      </c>
      <c r="H1068" s="29">
        <f>VLOOKUP(MAIN_TABLE[[#This Row],[Product Code]],Prod_Master[[#All],[Product Code]:[PRICE]],4,)</f>
        <v>0.12</v>
      </c>
      <c r="I1068" s="30">
        <f>VLOOKUP(MAIN_TABLE[[#This Row],[Product Code]],Prod_Master[[#All],[Product Code]:[PRICE]],5,)</f>
        <v>90</v>
      </c>
      <c r="J1068" s="30">
        <f t="shared" si="18"/>
        <v>115470</v>
      </c>
      <c r="K1068" s="30">
        <f>MAIN_TABLE[[#This Row],[Sales (Before Tax)]]-MAIN_TABLE[[#This Row],[Discount]]</f>
        <v>115405.85</v>
      </c>
      <c r="L1068" s="31">
        <f>VLOOKUP(MAIN_TABLE[[#This Row],[Product Code]],Prod_Master[[#All],[Product Code]:[PRICE]],3,)</f>
        <v>4975</v>
      </c>
      <c r="M1068" s="32" t="str">
        <f>VLOOKUP(MAIN_TABLE[[#This Row],[Product Code]],Prod_Master[[#All],[Product Code]:[PRICE]],2,)</f>
        <v>Soap</v>
      </c>
      <c r="N1068" s="32" t="str">
        <f>IF(ISBLANK(MAIN_TABLE[[#This Row],[GST Number]]),"No GST Number Available",VLOOKUP(LEFT(MAIN_TABLE[[#This Row],[GST Number]],2)*1,Table1[],2,))</f>
        <v>NAGALAND</v>
      </c>
      <c r="O1068" s="32">
        <f>IF(MAIN_TABLE[[#This Row],[Supplier State]]=MAIN_TABLE[[#This Row],[Destination State Name]],0,MAIN_TABLE[[#This Row],[Taxable Value]]*MAIN_TABLE[[#This Row],[GST Rate]])</f>
        <v>13848.701999999999</v>
      </c>
      <c r="P1068" s="32">
        <f>IF(MAIN_TABLE[[#This Row],[Supplier State]]&lt;&gt;MAIN_TABLE[[#This Row],[Destination State Name]],0,(MAIN_TABLE[[#This Row],[Taxable Value]]*MAIN_TABLE[[#This Row],[GST Rate]])/2)</f>
        <v>0</v>
      </c>
      <c r="Q1068" s="32">
        <f>IF(MAIN_TABLE[[#This Row],[Supplier State]]&lt;&gt;MAIN_TABLE[[#This Row],[Destination State Name]],0,(MAIN_TABLE[[#This Row],[Taxable Value]]*MAIN_TABLE[[#This Row],[GST Rate]])/2)</f>
        <v>0</v>
      </c>
      <c r="R1068" s="33">
        <f>SUM(MAIN_TABLE[[#This Row],[IGST]:[SGST]])</f>
        <v>13848.701999999999</v>
      </c>
      <c r="S106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68" s="32" t="str">
        <f>IFERROR(VLOOKUP(MAIN_TABLE[[#This Row],[GST Number]],Backend!L:M,2,),"")</f>
        <v>NEW ASHOKA BATTERIES</v>
      </c>
    </row>
    <row r="1069" spans="1:20" x14ac:dyDescent="0.3">
      <c r="A1069" s="18" t="s">
        <v>8</v>
      </c>
      <c r="B1069" s="1" t="s">
        <v>87</v>
      </c>
      <c r="C1069" s="2">
        <v>1008</v>
      </c>
      <c r="D1069" s="3">
        <v>44177</v>
      </c>
      <c r="E1069" s="4" t="s">
        <v>10</v>
      </c>
      <c r="F1069" s="1">
        <v>711</v>
      </c>
      <c r="G1069" s="5">
        <v>35.550000000000004</v>
      </c>
      <c r="H1069" s="29">
        <f>VLOOKUP(MAIN_TABLE[[#This Row],[Product Code]],Prod_Master[[#All],[Product Code]:[PRICE]],4,)</f>
        <v>0.12</v>
      </c>
      <c r="I1069" s="30">
        <f>VLOOKUP(MAIN_TABLE[[#This Row],[Product Code]],Prod_Master[[#All],[Product Code]:[PRICE]],5,)</f>
        <v>90</v>
      </c>
      <c r="J1069" s="30">
        <f t="shared" si="18"/>
        <v>63990</v>
      </c>
      <c r="K1069" s="30">
        <f>MAIN_TABLE[[#This Row],[Sales (Before Tax)]]-MAIN_TABLE[[#This Row],[Discount]]</f>
        <v>63954.45</v>
      </c>
      <c r="L1069" s="31">
        <f>VLOOKUP(MAIN_TABLE[[#This Row],[Product Code]],Prod_Master[[#All],[Product Code]:[PRICE]],3,)</f>
        <v>4975</v>
      </c>
      <c r="M1069" s="32" t="str">
        <f>VLOOKUP(MAIN_TABLE[[#This Row],[Product Code]],Prod_Master[[#All],[Product Code]:[PRICE]],2,)</f>
        <v>Soap</v>
      </c>
      <c r="N1069" s="32" t="str">
        <f>IF(ISBLANK(MAIN_TABLE[[#This Row],[GST Number]]),"No GST Number Available",VLOOKUP(LEFT(MAIN_TABLE[[#This Row],[GST Number]],2)*1,Table1[],2,))</f>
        <v>MIZORAM</v>
      </c>
      <c r="O1069" s="32">
        <f>IF(MAIN_TABLE[[#This Row],[Supplier State]]=MAIN_TABLE[[#This Row],[Destination State Name]],0,MAIN_TABLE[[#This Row],[Taxable Value]]*MAIN_TABLE[[#This Row],[GST Rate]])</f>
        <v>7674.5339999999997</v>
      </c>
      <c r="P1069" s="32">
        <f>IF(MAIN_TABLE[[#This Row],[Supplier State]]&lt;&gt;MAIN_TABLE[[#This Row],[Destination State Name]],0,(MAIN_TABLE[[#This Row],[Taxable Value]]*MAIN_TABLE[[#This Row],[GST Rate]])/2)</f>
        <v>0</v>
      </c>
      <c r="Q1069" s="32">
        <f>IF(MAIN_TABLE[[#This Row],[Supplier State]]&lt;&gt;MAIN_TABLE[[#This Row],[Destination State Name]],0,(MAIN_TABLE[[#This Row],[Taxable Value]]*MAIN_TABLE[[#This Row],[GST Rate]])/2)</f>
        <v>0</v>
      </c>
      <c r="R1069" s="33">
        <f>SUM(MAIN_TABLE[[#This Row],[IGST]:[SGST]])</f>
        <v>7674.5339999999997</v>
      </c>
      <c r="S106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69" s="32" t="str">
        <f>IFERROR(VLOOKUP(MAIN_TABLE[[#This Row],[GST Number]],Backend!L:M,2,),"")</f>
        <v>SREE LAXMI ENGINEERING</v>
      </c>
    </row>
    <row r="1070" spans="1:20" x14ac:dyDescent="0.3">
      <c r="A1070" s="18" t="s">
        <v>8</v>
      </c>
      <c r="B1070" s="1" t="s">
        <v>246</v>
      </c>
      <c r="C1070" s="2">
        <v>1210</v>
      </c>
      <c r="D1070" s="3">
        <v>43893</v>
      </c>
      <c r="E1070" s="4" t="s">
        <v>10</v>
      </c>
      <c r="F1070" s="1">
        <v>1114</v>
      </c>
      <c r="G1070" s="5">
        <v>55.7</v>
      </c>
      <c r="H1070" s="29">
        <f>VLOOKUP(MAIN_TABLE[[#This Row],[Product Code]],Prod_Master[[#All],[Product Code]:[PRICE]],4,)</f>
        <v>0.12</v>
      </c>
      <c r="I1070" s="30">
        <f>VLOOKUP(MAIN_TABLE[[#This Row],[Product Code]],Prod_Master[[#All],[Product Code]:[PRICE]],5,)</f>
        <v>120</v>
      </c>
      <c r="J1070" s="30">
        <f t="shared" si="18"/>
        <v>133680</v>
      </c>
      <c r="K1070" s="30">
        <f>MAIN_TABLE[[#This Row],[Sales (Before Tax)]]-MAIN_TABLE[[#This Row],[Discount]]</f>
        <v>133624.29999999999</v>
      </c>
      <c r="L1070" s="31">
        <f>VLOOKUP(MAIN_TABLE[[#This Row],[Product Code]],Prod_Master[[#All],[Product Code]:[PRICE]],3,)</f>
        <v>5524</v>
      </c>
      <c r="M1070" s="32" t="str">
        <f>VLOOKUP(MAIN_TABLE[[#This Row],[Product Code]],Prod_Master[[#All],[Product Code]:[PRICE]],2,)</f>
        <v>Juice</v>
      </c>
      <c r="N1070" s="32" t="str">
        <f>IF(ISBLANK(MAIN_TABLE[[#This Row],[GST Number]]),"No GST Number Available",VLOOKUP(LEFT(MAIN_TABLE[[#This Row],[GST Number]],2)*1,Table1[],2,))</f>
        <v>DADRA AND NAGAR HAVELI AND DAMAN AND DIU (NEWLY MERGED UT)</v>
      </c>
      <c r="O1070" s="32">
        <f>IF(MAIN_TABLE[[#This Row],[Supplier State]]=MAIN_TABLE[[#This Row],[Destination State Name]],0,MAIN_TABLE[[#This Row],[Taxable Value]]*MAIN_TABLE[[#This Row],[GST Rate]])</f>
        <v>16034.915999999997</v>
      </c>
      <c r="P1070" s="32">
        <f>IF(MAIN_TABLE[[#This Row],[Supplier State]]&lt;&gt;MAIN_TABLE[[#This Row],[Destination State Name]],0,(MAIN_TABLE[[#This Row],[Taxable Value]]*MAIN_TABLE[[#This Row],[GST Rate]])/2)</f>
        <v>0</v>
      </c>
      <c r="Q1070" s="32">
        <f>IF(MAIN_TABLE[[#This Row],[Supplier State]]&lt;&gt;MAIN_TABLE[[#This Row],[Destination State Name]],0,(MAIN_TABLE[[#This Row],[Taxable Value]]*MAIN_TABLE[[#This Row],[GST Rate]])/2)</f>
        <v>0</v>
      </c>
      <c r="R1070" s="33">
        <f>SUM(MAIN_TABLE[[#This Row],[IGST]:[SGST]])</f>
        <v>16034.915999999997</v>
      </c>
      <c r="S107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70" s="32" t="str">
        <f>IFERROR(VLOOKUP(MAIN_TABLE[[#This Row],[GST Number]],Backend!L:M,2,),"")</f>
        <v>REFRIGERATION AND COOLING INDUSTRIES</v>
      </c>
    </row>
    <row r="1071" spans="1:20" x14ac:dyDescent="0.3">
      <c r="A1071" s="18" t="s">
        <v>8</v>
      </c>
      <c r="B1071" s="1" t="s">
        <v>88</v>
      </c>
      <c r="C1071" s="2">
        <v>1008</v>
      </c>
      <c r="D1071" s="3">
        <v>43925</v>
      </c>
      <c r="E1071" s="4" t="s">
        <v>10</v>
      </c>
      <c r="F1071" s="1">
        <v>1259</v>
      </c>
      <c r="G1071" s="5">
        <v>62.95</v>
      </c>
      <c r="H1071" s="29">
        <f>VLOOKUP(MAIN_TABLE[[#This Row],[Product Code]],Prod_Master[[#All],[Product Code]:[PRICE]],4,)</f>
        <v>0.12</v>
      </c>
      <c r="I1071" s="30">
        <f>VLOOKUP(MAIN_TABLE[[#This Row],[Product Code]],Prod_Master[[#All],[Product Code]:[PRICE]],5,)</f>
        <v>90</v>
      </c>
      <c r="J1071" s="30">
        <f t="shared" si="18"/>
        <v>113310</v>
      </c>
      <c r="K1071" s="30">
        <f>MAIN_TABLE[[#This Row],[Sales (Before Tax)]]-MAIN_TABLE[[#This Row],[Discount]]</f>
        <v>113247.05</v>
      </c>
      <c r="L1071" s="31">
        <f>VLOOKUP(MAIN_TABLE[[#This Row],[Product Code]],Prod_Master[[#All],[Product Code]:[PRICE]],3,)</f>
        <v>4975</v>
      </c>
      <c r="M1071" s="32" t="str">
        <f>VLOOKUP(MAIN_TABLE[[#This Row],[Product Code]],Prod_Master[[#All],[Product Code]:[PRICE]],2,)</f>
        <v>Soap</v>
      </c>
      <c r="N1071" s="32" t="str">
        <f>IF(ISBLANK(MAIN_TABLE[[#This Row],[GST Number]]),"No GST Number Available",VLOOKUP(LEFT(MAIN_TABLE[[#This Row],[GST Number]],2)*1,Table1[],2,))</f>
        <v>CHATTISGARH</v>
      </c>
      <c r="O1071" s="32">
        <f>IF(MAIN_TABLE[[#This Row],[Supplier State]]=MAIN_TABLE[[#This Row],[Destination State Name]],0,MAIN_TABLE[[#This Row],[Taxable Value]]*MAIN_TABLE[[#This Row],[GST Rate]])</f>
        <v>13589.646000000001</v>
      </c>
      <c r="P1071" s="32">
        <f>IF(MAIN_TABLE[[#This Row],[Supplier State]]&lt;&gt;MAIN_TABLE[[#This Row],[Destination State Name]],0,(MAIN_TABLE[[#This Row],[Taxable Value]]*MAIN_TABLE[[#This Row],[GST Rate]])/2)</f>
        <v>0</v>
      </c>
      <c r="Q1071" s="32">
        <f>IF(MAIN_TABLE[[#This Row],[Supplier State]]&lt;&gt;MAIN_TABLE[[#This Row],[Destination State Name]],0,(MAIN_TABLE[[#This Row],[Taxable Value]]*MAIN_TABLE[[#This Row],[GST Rate]])/2)</f>
        <v>0</v>
      </c>
      <c r="R1071" s="33">
        <f>SUM(MAIN_TABLE[[#This Row],[IGST]:[SGST]])</f>
        <v>13589.646000000001</v>
      </c>
      <c r="S107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71" s="32" t="str">
        <f>IFERROR(VLOOKUP(MAIN_TABLE[[#This Row],[GST Number]],Backend!L:M,2,),"")</f>
        <v>R K ENGINEERING</v>
      </c>
    </row>
    <row r="1072" spans="1:20" x14ac:dyDescent="0.3">
      <c r="A1072" s="18" t="s">
        <v>8</v>
      </c>
      <c r="B1072" s="1" t="s">
        <v>89</v>
      </c>
      <c r="C1072" s="2">
        <v>1004</v>
      </c>
      <c r="D1072" s="3">
        <v>43956</v>
      </c>
      <c r="E1072" s="4" t="s">
        <v>10</v>
      </c>
      <c r="F1072" s="1">
        <v>1095</v>
      </c>
      <c r="G1072" s="5">
        <v>54.75</v>
      </c>
      <c r="H1072" s="29">
        <f>VLOOKUP(MAIN_TABLE[[#This Row],[Product Code]],Prod_Master[[#All],[Product Code]:[PRICE]],4,)</f>
        <v>0.28000000000000003</v>
      </c>
      <c r="I1072" s="30">
        <f>VLOOKUP(MAIN_TABLE[[#This Row],[Product Code]],Prod_Master[[#All],[Product Code]:[PRICE]],5,)</f>
        <v>80</v>
      </c>
      <c r="J1072" s="30">
        <f t="shared" si="18"/>
        <v>87600</v>
      </c>
      <c r="K1072" s="30">
        <f>MAIN_TABLE[[#This Row],[Sales (Before Tax)]]-MAIN_TABLE[[#This Row],[Discount]]</f>
        <v>87545.25</v>
      </c>
      <c r="L1072" s="31">
        <f>VLOOKUP(MAIN_TABLE[[#This Row],[Product Code]],Prod_Master[[#All],[Product Code]:[PRICE]],3,)</f>
        <v>8462</v>
      </c>
      <c r="M1072" s="32" t="str">
        <f>VLOOKUP(MAIN_TABLE[[#This Row],[Product Code]],Prod_Master[[#All],[Product Code]:[PRICE]],2,)</f>
        <v>Beverage</v>
      </c>
      <c r="N1072" s="32" t="str">
        <f>IF(ISBLANK(MAIN_TABLE[[#This Row],[GST Number]]),"No GST Number Available",VLOOKUP(LEFT(MAIN_TABLE[[#This Row],[GST Number]],2)*1,Table1[],2,))</f>
        <v>BIHAR</v>
      </c>
      <c r="O1072" s="32">
        <f>IF(MAIN_TABLE[[#This Row],[Supplier State]]=MAIN_TABLE[[#This Row],[Destination State Name]],0,MAIN_TABLE[[#This Row],[Taxable Value]]*MAIN_TABLE[[#This Row],[GST Rate]])</f>
        <v>0</v>
      </c>
      <c r="P1072" s="32">
        <f>IF(MAIN_TABLE[[#This Row],[Supplier State]]&lt;&gt;MAIN_TABLE[[#This Row],[Destination State Name]],0,(MAIN_TABLE[[#This Row],[Taxable Value]]*MAIN_TABLE[[#This Row],[GST Rate]])/2)</f>
        <v>12256.335000000001</v>
      </c>
      <c r="Q1072" s="32">
        <f>IF(MAIN_TABLE[[#This Row],[Supplier State]]&lt;&gt;MAIN_TABLE[[#This Row],[Destination State Name]],0,(MAIN_TABLE[[#This Row],[Taxable Value]]*MAIN_TABLE[[#This Row],[GST Rate]])/2)</f>
        <v>12256.335000000001</v>
      </c>
      <c r="R1072" s="33">
        <f>SUM(MAIN_TABLE[[#This Row],[IGST]:[SGST]])</f>
        <v>24512.670000000002</v>
      </c>
      <c r="S107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72" s="32" t="str">
        <f>IFERROR(VLOOKUP(MAIN_TABLE[[#This Row],[GST Number]],Backend!L:M,2,),"")</f>
        <v>M/S FOAM TECH ANTIFIRE COMPANY</v>
      </c>
    </row>
    <row r="1073" spans="1:20" x14ac:dyDescent="0.3">
      <c r="A1073" s="18" t="s">
        <v>8</v>
      </c>
      <c r="B1073" s="1" t="s">
        <v>90</v>
      </c>
      <c r="C1073" s="2">
        <v>1001</v>
      </c>
      <c r="D1073" s="3">
        <v>43988</v>
      </c>
      <c r="E1073" s="4" t="s">
        <v>10</v>
      </c>
      <c r="F1073" s="1">
        <v>1366</v>
      </c>
      <c r="G1073" s="5">
        <v>68.3</v>
      </c>
      <c r="H1073" s="29">
        <f>VLOOKUP(MAIN_TABLE[[#This Row],[Product Code]],Prod_Master[[#All],[Product Code]:[PRICE]],4,)</f>
        <v>0.12</v>
      </c>
      <c r="I1073" s="30">
        <f>VLOOKUP(MAIN_TABLE[[#This Row],[Product Code]],Prod_Master[[#All],[Product Code]:[PRICE]],5,)</f>
        <v>45</v>
      </c>
      <c r="J1073" s="30">
        <f t="shared" si="18"/>
        <v>61470</v>
      </c>
      <c r="K1073" s="30">
        <f>MAIN_TABLE[[#This Row],[Sales (Before Tax)]]-MAIN_TABLE[[#This Row],[Discount]]</f>
        <v>61401.7</v>
      </c>
      <c r="L1073" s="31">
        <f>VLOOKUP(MAIN_TABLE[[#This Row],[Product Code]],Prod_Master[[#All],[Product Code]:[PRICE]],3,)</f>
        <v>5542</v>
      </c>
      <c r="M1073" s="32" t="str">
        <f>VLOOKUP(MAIN_TABLE[[#This Row],[Product Code]],Prod_Master[[#All],[Product Code]:[PRICE]],2,)</f>
        <v>Oil</v>
      </c>
      <c r="N1073" s="32" t="str">
        <f>IF(ISBLANK(MAIN_TABLE[[#This Row],[GST Number]]),"No GST Number Available",VLOOKUP(LEFT(MAIN_TABLE[[#This Row],[GST Number]],2)*1,Table1[],2,))</f>
        <v>WEST BENGAL</v>
      </c>
      <c r="O1073" s="32">
        <f>IF(MAIN_TABLE[[#This Row],[Supplier State]]=MAIN_TABLE[[#This Row],[Destination State Name]],0,MAIN_TABLE[[#This Row],[Taxable Value]]*MAIN_TABLE[[#This Row],[GST Rate]])</f>
        <v>7368.2039999999997</v>
      </c>
      <c r="P1073" s="32">
        <f>IF(MAIN_TABLE[[#This Row],[Supplier State]]&lt;&gt;MAIN_TABLE[[#This Row],[Destination State Name]],0,(MAIN_TABLE[[#This Row],[Taxable Value]]*MAIN_TABLE[[#This Row],[GST Rate]])/2)</f>
        <v>0</v>
      </c>
      <c r="Q1073" s="32">
        <f>IF(MAIN_TABLE[[#This Row],[Supplier State]]&lt;&gt;MAIN_TABLE[[#This Row],[Destination State Name]],0,(MAIN_TABLE[[#This Row],[Taxable Value]]*MAIN_TABLE[[#This Row],[GST Rate]])/2)</f>
        <v>0</v>
      </c>
      <c r="R1073" s="33">
        <f>SUM(MAIN_TABLE[[#This Row],[IGST]:[SGST]])</f>
        <v>7368.2039999999997</v>
      </c>
      <c r="S107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73" s="32" t="str">
        <f>IFERROR(VLOOKUP(MAIN_TABLE[[#This Row],[GST Number]],Backend!L:M,2,),"")</f>
        <v>ANAND FABS SYSTEM PVT. LTD.</v>
      </c>
    </row>
    <row r="1074" spans="1:20" x14ac:dyDescent="0.3">
      <c r="A1074" s="18" t="s">
        <v>8</v>
      </c>
      <c r="B1074" s="1" t="s">
        <v>91</v>
      </c>
      <c r="C1074" s="2">
        <v>1310</v>
      </c>
      <c r="D1074" s="3">
        <v>43988</v>
      </c>
      <c r="E1074" s="4" t="s">
        <v>10</v>
      </c>
      <c r="F1074" s="1">
        <v>2460</v>
      </c>
      <c r="G1074" s="5">
        <v>123</v>
      </c>
      <c r="H1074" s="29">
        <f>VLOOKUP(MAIN_TABLE[[#This Row],[Product Code]],Prod_Master[[#All],[Product Code]:[PRICE]],4,)</f>
        <v>0.12</v>
      </c>
      <c r="I1074" s="30">
        <f>VLOOKUP(MAIN_TABLE[[#This Row],[Product Code]],Prod_Master[[#All],[Product Code]:[PRICE]],5,)</f>
        <v>140</v>
      </c>
      <c r="J1074" s="30">
        <f t="shared" si="18"/>
        <v>344400</v>
      </c>
      <c r="K1074" s="30">
        <f>MAIN_TABLE[[#This Row],[Sales (Before Tax)]]-MAIN_TABLE[[#This Row],[Discount]]</f>
        <v>344277</v>
      </c>
      <c r="L1074" s="31">
        <f>VLOOKUP(MAIN_TABLE[[#This Row],[Product Code]],Prod_Master[[#All],[Product Code]:[PRICE]],3,)</f>
        <v>5632</v>
      </c>
      <c r="M1074" s="32" t="str">
        <f>VLOOKUP(MAIN_TABLE[[#This Row],[Product Code]],Prod_Master[[#All],[Product Code]:[PRICE]],2,)</f>
        <v>Shampoo</v>
      </c>
      <c r="N1074" s="32" t="str">
        <f>IF(ISBLANK(MAIN_TABLE[[#This Row],[GST Number]]),"No GST Number Available",VLOOKUP(LEFT(MAIN_TABLE[[#This Row],[GST Number]],2)*1,Table1[],2,))</f>
        <v>MADHYA PRADESH</v>
      </c>
      <c r="O1074" s="32">
        <f>IF(MAIN_TABLE[[#This Row],[Supplier State]]=MAIN_TABLE[[#This Row],[Destination State Name]],0,MAIN_TABLE[[#This Row],[Taxable Value]]*MAIN_TABLE[[#This Row],[GST Rate]])</f>
        <v>41313.24</v>
      </c>
      <c r="P1074" s="32">
        <f>IF(MAIN_TABLE[[#This Row],[Supplier State]]&lt;&gt;MAIN_TABLE[[#This Row],[Destination State Name]],0,(MAIN_TABLE[[#This Row],[Taxable Value]]*MAIN_TABLE[[#This Row],[GST Rate]])/2)</f>
        <v>0</v>
      </c>
      <c r="Q1074" s="32">
        <f>IF(MAIN_TABLE[[#This Row],[Supplier State]]&lt;&gt;MAIN_TABLE[[#This Row],[Destination State Name]],0,(MAIN_TABLE[[#This Row],[Taxable Value]]*MAIN_TABLE[[#This Row],[GST Rate]])/2)</f>
        <v>0</v>
      </c>
      <c r="R1074" s="33">
        <f>SUM(MAIN_TABLE[[#This Row],[IGST]:[SGST]])</f>
        <v>41313.24</v>
      </c>
      <c r="S107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74" s="32" t="str">
        <f>IFERROR(VLOOKUP(MAIN_TABLE[[#This Row],[GST Number]],Backend!L:M,2,),"")</f>
        <v>JAY GAURI PROJECTS INDIA PRIVATE LIMITED</v>
      </c>
    </row>
    <row r="1075" spans="1:20" x14ac:dyDescent="0.3">
      <c r="A1075" s="18" t="s">
        <v>8</v>
      </c>
      <c r="B1075" s="1" t="s">
        <v>92</v>
      </c>
      <c r="C1075" s="2">
        <v>1001</v>
      </c>
      <c r="D1075" s="3">
        <v>44051</v>
      </c>
      <c r="E1075" s="4" t="s">
        <v>10</v>
      </c>
      <c r="F1075" s="1">
        <v>678</v>
      </c>
      <c r="G1075" s="5">
        <v>33.9</v>
      </c>
      <c r="H1075" s="29">
        <f>VLOOKUP(MAIN_TABLE[[#This Row],[Product Code]],Prod_Master[[#All],[Product Code]:[PRICE]],4,)</f>
        <v>0.12</v>
      </c>
      <c r="I1075" s="30">
        <f>VLOOKUP(MAIN_TABLE[[#This Row],[Product Code]],Prod_Master[[#All],[Product Code]:[PRICE]],5,)</f>
        <v>45</v>
      </c>
      <c r="J1075" s="30">
        <f t="shared" si="18"/>
        <v>30510</v>
      </c>
      <c r="K1075" s="30">
        <f>MAIN_TABLE[[#This Row],[Sales (Before Tax)]]-MAIN_TABLE[[#This Row],[Discount]]</f>
        <v>30476.1</v>
      </c>
      <c r="L1075" s="31">
        <f>VLOOKUP(MAIN_TABLE[[#This Row],[Product Code]],Prod_Master[[#All],[Product Code]:[PRICE]],3,)</f>
        <v>5542</v>
      </c>
      <c r="M1075" s="32" t="str">
        <f>VLOOKUP(MAIN_TABLE[[#This Row],[Product Code]],Prod_Master[[#All],[Product Code]:[PRICE]],2,)</f>
        <v>Oil</v>
      </c>
      <c r="N1075" s="32" t="str">
        <f>IF(ISBLANK(MAIN_TABLE[[#This Row],[GST Number]]),"No GST Number Available",VLOOKUP(LEFT(MAIN_TABLE[[#This Row],[GST Number]],2)*1,Table1[],2,))</f>
        <v>ASSAM</v>
      </c>
      <c r="O1075" s="32">
        <f>IF(MAIN_TABLE[[#This Row],[Supplier State]]=MAIN_TABLE[[#This Row],[Destination State Name]],0,MAIN_TABLE[[#This Row],[Taxable Value]]*MAIN_TABLE[[#This Row],[GST Rate]])</f>
        <v>3657.1319999999996</v>
      </c>
      <c r="P1075" s="32">
        <f>IF(MAIN_TABLE[[#This Row],[Supplier State]]&lt;&gt;MAIN_TABLE[[#This Row],[Destination State Name]],0,(MAIN_TABLE[[#This Row],[Taxable Value]]*MAIN_TABLE[[#This Row],[GST Rate]])/2)</f>
        <v>0</v>
      </c>
      <c r="Q1075" s="32">
        <f>IF(MAIN_TABLE[[#This Row],[Supplier State]]&lt;&gt;MAIN_TABLE[[#This Row],[Destination State Name]],0,(MAIN_TABLE[[#This Row],[Taxable Value]]*MAIN_TABLE[[#This Row],[GST Rate]])/2)</f>
        <v>0</v>
      </c>
      <c r="R1075" s="33">
        <f>SUM(MAIN_TABLE[[#This Row],[IGST]:[SGST]])</f>
        <v>3657.1319999999996</v>
      </c>
      <c r="S107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75" s="32" t="str">
        <f>IFERROR(VLOOKUP(MAIN_TABLE[[#This Row],[GST Number]],Backend!L:M,2,),"")</f>
        <v>ESCONET TECHNOLOGIES PRIVATE LIMITED</v>
      </c>
    </row>
    <row r="1076" spans="1:20" x14ac:dyDescent="0.3">
      <c r="A1076" s="18" t="s">
        <v>8</v>
      </c>
      <c r="B1076" s="1" t="s">
        <v>93</v>
      </c>
      <c r="C1076" s="2">
        <v>1008</v>
      </c>
      <c r="D1076" s="3">
        <v>44051</v>
      </c>
      <c r="E1076" s="4" t="s">
        <v>10</v>
      </c>
      <c r="F1076" s="1">
        <v>1598</v>
      </c>
      <c r="G1076" s="5">
        <v>79.900000000000006</v>
      </c>
      <c r="H1076" s="29">
        <f>VLOOKUP(MAIN_TABLE[[#This Row],[Product Code]],Prod_Master[[#All],[Product Code]:[PRICE]],4,)</f>
        <v>0.12</v>
      </c>
      <c r="I1076" s="30">
        <f>VLOOKUP(MAIN_TABLE[[#This Row],[Product Code]],Prod_Master[[#All],[Product Code]:[PRICE]],5,)</f>
        <v>90</v>
      </c>
      <c r="J1076" s="30">
        <f t="shared" si="18"/>
        <v>143820</v>
      </c>
      <c r="K1076" s="30">
        <f>MAIN_TABLE[[#This Row],[Sales (Before Tax)]]-MAIN_TABLE[[#This Row],[Discount]]</f>
        <v>143740.1</v>
      </c>
      <c r="L1076" s="31">
        <f>VLOOKUP(MAIN_TABLE[[#This Row],[Product Code]],Prod_Master[[#All],[Product Code]:[PRICE]],3,)</f>
        <v>4975</v>
      </c>
      <c r="M1076" s="32" t="str">
        <f>VLOOKUP(MAIN_TABLE[[#This Row],[Product Code]],Prod_Master[[#All],[Product Code]:[PRICE]],2,)</f>
        <v>Soap</v>
      </c>
      <c r="N1076" s="32" t="str">
        <f>IF(ISBLANK(MAIN_TABLE[[#This Row],[GST Number]]),"No GST Number Available",VLOOKUP(LEFT(MAIN_TABLE[[#This Row],[GST Number]],2)*1,Table1[],2,))</f>
        <v>GUJARAT</v>
      </c>
      <c r="O1076" s="32">
        <f>IF(MAIN_TABLE[[#This Row],[Supplier State]]=MAIN_TABLE[[#This Row],[Destination State Name]],0,MAIN_TABLE[[#This Row],[Taxable Value]]*MAIN_TABLE[[#This Row],[GST Rate]])</f>
        <v>17248.812000000002</v>
      </c>
      <c r="P1076" s="32">
        <f>IF(MAIN_TABLE[[#This Row],[Supplier State]]&lt;&gt;MAIN_TABLE[[#This Row],[Destination State Name]],0,(MAIN_TABLE[[#This Row],[Taxable Value]]*MAIN_TABLE[[#This Row],[GST Rate]])/2)</f>
        <v>0</v>
      </c>
      <c r="Q1076" s="32">
        <f>IF(MAIN_TABLE[[#This Row],[Supplier State]]&lt;&gt;MAIN_TABLE[[#This Row],[Destination State Name]],0,(MAIN_TABLE[[#This Row],[Taxable Value]]*MAIN_TABLE[[#This Row],[GST Rate]])/2)</f>
        <v>0</v>
      </c>
      <c r="R1076" s="33">
        <f>SUM(MAIN_TABLE[[#This Row],[IGST]:[SGST]])</f>
        <v>17248.812000000002</v>
      </c>
      <c r="S107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76" s="32" t="str">
        <f>IFERROR(VLOOKUP(MAIN_TABLE[[#This Row],[GST Number]],Backend!L:M,2,),"")</f>
        <v>M/S GOELS COIR FOAM (INDIA) PRIVATE LIMITED.</v>
      </c>
    </row>
    <row r="1077" spans="1:20" x14ac:dyDescent="0.3">
      <c r="A1077" s="18" t="s">
        <v>8</v>
      </c>
      <c r="B1077" s="1" t="s">
        <v>94</v>
      </c>
      <c r="C1077" s="2">
        <v>1008</v>
      </c>
      <c r="D1077" s="3">
        <v>44083</v>
      </c>
      <c r="E1077" s="4" t="s">
        <v>10</v>
      </c>
      <c r="F1077" s="1">
        <v>2409</v>
      </c>
      <c r="G1077" s="5">
        <v>120.45</v>
      </c>
      <c r="H1077" s="29">
        <f>VLOOKUP(MAIN_TABLE[[#This Row],[Product Code]],Prod_Master[[#All],[Product Code]:[PRICE]],4,)</f>
        <v>0.12</v>
      </c>
      <c r="I1077" s="30">
        <f>VLOOKUP(MAIN_TABLE[[#This Row],[Product Code]],Prod_Master[[#All],[Product Code]:[PRICE]],5,)</f>
        <v>90</v>
      </c>
      <c r="J1077" s="30">
        <f t="shared" si="18"/>
        <v>216810</v>
      </c>
      <c r="K1077" s="30">
        <f>MAIN_TABLE[[#This Row],[Sales (Before Tax)]]-MAIN_TABLE[[#This Row],[Discount]]</f>
        <v>216689.55</v>
      </c>
      <c r="L1077" s="31">
        <f>VLOOKUP(MAIN_TABLE[[#This Row],[Product Code]],Prod_Master[[#All],[Product Code]:[PRICE]],3,)</f>
        <v>4975</v>
      </c>
      <c r="M1077" s="32" t="str">
        <f>VLOOKUP(MAIN_TABLE[[#This Row],[Product Code]],Prod_Master[[#All],[Product Code]:[PRICE]],2,)</f>
        <v>Soap</v>
      </c>
      <c r="N1077" s="32" t="str">
        <f>IF(ISBLANK(MAIN_TABLE[[#This Row],[GST Number]]),"No GST Number Available",VLOOKUP(LEFT(MAIN_TABLE[[#This Row],[GST Number]],2)*1,Table1[],2,))</f>
        <v>DADRA AND NAGAR HAVELI AND DAMAN AND DIU (NEWLY MERGED UT)</v>
      </c>
      <c r="O1077" s="32">
        <f>IF(MAIN_TABLE[[#This Row],[Supplier State]]=MAIN_TABLE[[#This Row],[Destination State Name]],0,MAIN_TABLE[[#This Row],[Taxable Value]]*MAIN_TABLE[[#This Row],[GST Rate]])</f>
        <v>26002.745999999999</v>
      </c>
      <c r="P1077" s="32">
        <f>IF(MAIN_TABLE[[#This Row],[Supplier State]]&lt;&gt;MAIN_TABLE[[#This Row],[Destination State Name]],0,(MAIN_TABLE[[#This Row],[Taxable Value]]*MAIN_TABLE[[#This Row],[GST Rate]])/2)</f>
        <v>0</v>
      </c>
      <c r="Q1077" s="32">
        <f>IF(MAIN_TABLE[[#This Row],[Supplier State]]&lt;&gt;MAIN_TABLE[[#This Row],[Destination State Name]],0,(MAIN_TABLE[[#This Row],[Taxable Value]]*MAIN_TABLE[[#This Row],[GST Rate]])/2)</f>
        <v>0</v>
      </c>
      <c r="R1077" s="33">
        <f>SUM(MAIN_TABLE[[#This Row],[IGST]:[SGST]])</f>
        <v>26002.745999999999</v>
      </c>
      <c r="S107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77" s="32" t="str">
        <f>IFERROR(VLOOKUP(MAIN_TABLE[[#This Row],[GST Number]],Backend!L:M,2,),"")</f>
        <v>TECHNO MEASURE PRIVATE LIMITED</v>
      </c>
    </row>
    <row r="1078" spans="1:20" x14ac:dyDescent="0.3">
      <c r="A1078" s="18" t="s">
        <v>8</v>
      </c>
      <c r="B1078" s="1" t="s">
        <v>95</v>
      </c>
      <c r="C1078" s="2">
        <v>1310</v>
      </c>
      <c r="D1078" s="3">
        <v>44083</v>
      </c>
      <c r="E1078" s="4" t="s">
        <v>10</v>
      </c>
      <c r="F1078" s="1">
        <v>1934</v>
      </c>
      <c r="G1078" s="5">
        <v>96.7</v>
      </c>
      <c r="H1078" s="29">
        <f>VLOOKUP(MAIN_TABLE[[#This Row],[Product Code]],Prod_Master[[#All],[Product Code]:[PRICE]],4,)</f>
        <v>0.12</v>
      </c>
      <c r="I1078" s="30">
        <f>VLOOKUP(MAIN_TABLE[[#This Row],[Product Code]],Prod_Master[[#All],[Product Code]:[PRICE]],5,)</f>
        <v>140</v>
      </c>
      <c r="J1078" s="30">
        <f t="shared" si="18"/>
        <v>270760</v>
      </c>
      <c r="K1078" s="30">
        <f>MAIN_TABLE[[#This Row],[Sales (Before Tax)]]-MAIN_TABLE[[#This Row],[Discount]]</f>
        <v>270663.3</v>
      </c>
      <c r="L1078" s="31">
        <f>VLOOKUP(MAIN_TABLE[[#This Row],[Product Code]],Prod_Master[[#All],[Product Code]:[PRICE]],3,)</f>
        <v>5632</v>
      </c>
      <c r="M1078" s="32" t="str">
        <f>VLOOKUP(MAIN_TABLE[[#This Row],[Product Code]],Prod_Master[[#All],[Product Code]:[PRICE]],2,)</f>
        <v>Shampoo</v>
      </c>
      <c r="N1078" s="32" t="str">
        <f>IF(ISBLANK(MAIN_TABLE[[#This Row],[GST Number]]),"No GST Number Available",VLOOKUP(LEFT(MAIN_TABLE[[#This Row],[GST Number]],2)*1,Table1[],2,))</f>
        <v>MEGHLAYA</v>
      </c>
      <c r="O1078" s="32">
        <f>IF(MAIN_TABLE[[#This Row],[Supplier State]]=MAIN_TABLE[[#This Row],[Destination State Name]],0,MAIN_TABLE[[#This Row],[Taxable Value]]*MAIN_TABLE[[#This Row],[GST Rate]])</f>
        <v>32479.595999999998</v>
      </c>
      <c r="P1078" s="32">
        <f>IF(MAIN_TABLE[[#This Row],[Supplier State]]&lt;&gt;MAIN_TABLE[[#This Row],[Destination State Name]],0,(MAIN_TABLE[[#This Row],[Taxable Value]]*MAIN_TABLE[[#This Row],[GST Rate]])/2)</f>
        <v>0</v>
      </c>
      <c r="Q1078" s="32">
        <f>IF(MAIN_TABLE[[#This Row],[Supplier State]]&lt;&gt;MAIN_TABLE[[#This Row],[Destination State Name]],0,(MAIN_TABLE[[#This Row],[Taxable Value]]*MAIN_TABLE[[#This Row],[GST Rate]])/2)</f>
        <v>0</v>
      </c>
      <c r="R1078" s="33">
        <f>SUM(MAIN_TABLE[[#This Row],[IGST]:[SGST]])</f>
        <v>32479.595999999998</v>
      </c>
      <c r="S107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78" s="32" t="str">
        <f>IFERROR(VLOOKUP(MAIN_TABLE[[#This Row],[GST Number]],Backend!L:M,2,),"")</f>
        <v>Intec Infonet Pvt. Limited</v>
      </c>
    </row>
    <row r="1079" spans="1:20" x14ac:dyDescent="0.3">
      <c r="A1079" s="18" t="s">
        <v>8</v>
      </c>
      <c r="B1079" s="1" t="s">
        <v>96</v>
      </c>
      <c r="C1079" s="2">
        <v>1004</v>
      </c>
      <c r="D1079" s="3">
        <v>44083</v>
      </c>
      <c r="E1079" s="4" t="s">
        <v>10</v>
      </c>
      <c r="F1079" s="1">
        <v>2993</v>
      </c>
      <c r="G1079" s="5">
        <v>149.65</v>
      </c>
      <c r="H1079" s="29">
        <f>VLOOKUP(MAIN_TABLE[[#This Row],[Product Code]],Prod_Master[[#All],[Product Code]:[PRICE]],4,)</f>
        <v>0.28000000000000003</v>
      </c>
      <c r="I1079" s="30">
        <f>VLOOKUP(MAIN_TABLE[[#This Row],[Product Code]],Prod_Master[[#All],[Product Code]:[PRICE]],5,)</f>
        <v>80</v>
      </c>
      <c r="J1079" s="30">
        <f t="shared" si="18"/>
        <v>239440</v>
      </c>
      <c r="K1079" s="30">
        <f>MAIN_TABLE[[#This Row],[Sales (Before Tax)]]-MAIN_TABLE[[#This Row],[Discount]]</f>
        <v>239290.35</v>
      </c>
      <c r="L1079" s="31">
        <f>VLOOKUP(MAIN_TABLE[[#This Row],[Product Code]],Prod_Master[[#All],[Product Code]:[PRICE]],3,)</f>
        <v>8462</v>
      </c>
      <c r="M1079" s="32" t="str">
        <f>VLOOKUP(MAIN_TABLE[[#This Row],[Product Code]],Prod_Master[[#All],[Product Code]:[PRICE]],2,)</f>
        <v>Beverage</v>
      </c>
      <c r="N1079" s="32" t="str">
        <f>IF(ISBLANK(MAIN_TABLE[[#This Row],[GST Number]]),"No GST Number Available",VLOOKUP(LEFT(MAIN_TABLE[[#This Row],[GST Number]],2)*1,Table1[],2,))</f>
        <v>CHATTISGARH</v>
      </c>
      <c r="O1079" s="32">
        <f>IF(MAIN_TABLE[[#This Row],[Supplier State]]=MAIN_TABLE[[#This Row],[Destination State Name]],0,MAIN_TABLE[[#This Row],[Taxable Value]]*MAIN_TABLE[[#This Row],[GST Rate]])</f>
        <v>67001.29800000001</v>
      </c>
      <c r="P1079" s="32">
        <f>IF(MAIN_TABLE[[#This Row],[Supplier State]]&lt;&gt;MAIN_TABLE[[#This Row],[Destination State Name]],0,(MAIN_TABLE[[#This Row],[Taxable Value]]*MAIN_TABLE[[#This Row],[GST Rate]])/2)</f>
        <v>0</v>
      </c>
      <c r="Q1079" s="32">
        <f>IF(MAIN_TABLE[[#This Row],[Supplier State]]&lt;&gt;MAIN_TABLE[[#This Row],[Destination State Name]],0,(MAIN_TABLE[[#This Row],[Taxable Value]]*MAIN_TABLE[[#This Row],[GST Rate]])/2)</f>
        <v>0</v>
      </c>
      <c r="R1079" s="33">
        <f>SUM(MAIN_TABLE[[#This Row],[IGST]:[SGST]])</f>
        <v>67001.29800000001</v>
      </c>
      <c r="S107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79" s="32" t="str">
        <f>IFERROR(VLOOKUP(MAIN_TABLE[[#This Row],[GST Number]],Backend!L:M,2,),"")</f>
        <v>ADITY ENTERPRISES</v>
      </c>
    </row>
    <row r="1080" spans="1:20" x14ac:dyDescent="0.3">
      <c r="A1080" s="18" t="s">
        <v>8</v>
      </c>
      <c r="B1080" s="1" t="s">
        <v>97</v>
      </c>
      <c r="C1080" s="2">
        <v>1210</v>
      </c>
      <c r="D1080" s="3">
        <v>44146</v>
      </c>
      <c r="E1080" s="4" t="s">
        <v>10</v>
      </c>
      <c r="F1080" s="1">
        <v>2146</v>
      </c>
      <c r="G1080" s="5">
        <v>107.30000000000001</v>
      </c>
      <c r="H1080" s="29">
        <f>VLOOKUP(MAIN_TABLE[[#This Row],[Product Code]],Prod_Master[[#All],[Product Code]:[PRICE]],4,)</f>
        <v>0.12</v>
      </c>
      <c r="I1080" s="30">
        <f>VLOOKUP(MAIN_TABLE[[#This Row],[Product Code]],Prod_Master[[#All],[Product Code]:[PRICE]],5,)</f>
        <v>120</v>
      </c>
      <c r="J1080" s="30">
        <f t="shared" si="18"/>
        <v>257520</v>
      </c>
      <c r="K1080" s="30">
        <f>MAIN_TABLE[[#This Row],[Sales (Before Tax)]]-MAIN_TABLE[[#This Row],[Discount]]</f>
        <v>257412.7</v>
      </c>
      <c r="L1080" s="31">
        <f>VLOOKUP(MAIN_TABLE[[#This Row],[Product Code]],Prod_Master[[#All],[Product Code]:[PRICE]],3,)</f>
        <v>5524</v>
      </c>
      <c r="M1080" s="32" t="str">
        <f>VLOOKUP(MAIN_TABLE[[#This Row],[Product Code]],Prod_Master[[#All],[Product Code]:[PRICE]],2,)</f>
        <v>Juice</v>
      </c>
      <c r="N1080" s="32" t="str">
        <f>IF(ISBLANK(MAIN_TABLE[[#This Row],[GST Number]]),"No GST Number Available",VLOOKUP(LEFT(MAIN_TABLE[[#This Row],[GST Number]],2)*1,Table1[],2,))</f>
        <v>JHARKHAND</v>
      </c>
      <c r="O1080" s="32">
        <f>IF(MAIN_TABLE[[#This Row],[Supplier State]]=MAIN_TABLE[[#This Row],[Destination State Name]],0,MAIN_TABLE[[#This Row],[Taxable Value]]*MAIN_TABLE[[#This Row],[GST Rate]])</f>
        <v>30889.524000000001</v>
      </c>
      <c r="P1080" s="32">
        <f>IF(MAIN_TABLE[[#This Row],[Supplier State]]&lt;&gt;MAIN_TABLE[[#This Row],[Destination State Name]],0,(MAIN_TABLE[[#This Row],[Taxable Value]]*MAIN_TABLE[[#This Row],[GST Rate]])/2)</f>
        <v>0</v>
      </c>
      <c r="Q1080" s="32">
        <f>IF(MAIN_TABLE[[#This Row],[Supplier State]]&lt;&gt;MAIN_TABLE[[#This Row],[Destination State Name]],0,(MAIN_TABLE[[#This Row],[Taxable Value]]*MAIN_TABLE[[#This Row],[GST Rate]])/2)</f>
        <v>0</v>
      </c>
      <c r="R1080" s="33">
        <f>SUM(MAIN_TABLE[[#This Row],[IGST]:[SGST]])</f>
        <v>30889.524000000001</v>
      </c>
      <c r="S108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80" s="32" t="str">
        <f>IFERROR(VLOOKUP(MAIN_TABLE[[#This Row],[GST Number]],Backend!L:M,2,),"")</f>
        <v>GREEN PLANET</v>
      </c>
    </row>
    <row r="1081" spans="1:20" x14ac:dyDescent="0.3">
      <c r="A1081" s="18" t="s">
        <v>8</v>
      </c>
      <c r="B1081" s="1" t="s">
        <v>98</v>
      </c>
      <c r="C1081" s="2">
        <v>1008</v>
      </c>
      <c r="D1081" s="3">
        <v>44177</v>
      </c>
      <c r="E1081" s="4" t="s">
        <v>10</v>
      </c>
      <c r="F1081" s="1">
        <v>1946</v>
      </c>
      <c r="G1081" s="5">
        <v>97.300000000000011</v>
      </c>
      <c r="H1081" s="29">
        <f>VLOOKUP(MAIN_TABLE[[#This Row],[Product Code]],Prod_Master[[#All],[Product Code]:[PRICE]],4,)</f>
        <v>0.12</v>
      </c>
      <c r="I1081" s="30">
        <f>VLOOKUP(MAIN_TABLE[[#This Row],[Product Code]],Prod_Master[[#All],[Product Code]:[PRICE]],5,)</f>
        <v>90</v>
      </c>
      <c r="J1081" s="30">
        <f t="shared" si="18"/>
        <v>175140</v>
      </c>
      <c r="K1081" s="30">
        <f>MAIN_TABLE[[#This Row],[Sales (Before Tax)]]-MAIN_TABLE[[#This Row],[Discount]]</f>
        <v>175042.7</v>
      </c>
      <c r="L1081" s="31">
        <f>VLOOKUP(MAIN_TABLE[[#This Row],[Product Code]],Prod_Master[[#All],[Product Code]:[PRICE]],3,)</f>
        <v>4975</v>
      </c>
      <c r="M1081" s="32" t="str">
        <f>VLOOKUP(MAIN_TABLE[[#This Row],[Product Code]],Prod_Master[[#All],[Product Code]:[PRICE]],2,)</f>
        <v>Soap</v>
      </c>
      <c r="N1081" s="32" t="str">
        <f>IF(ISBLANK(MAIN_TABLE[[#This Row],[GST Number]]),"No GST Number Available",VLOOKUP(LEFT(MAIN_TABLE[[#This Row],[GST Number]],2)*1,Table1[],2,))</f>
        <v>NAGALAND</v>
      </c>
      <c r="O1081" s="32">
        <f>IF(MAIN_TABLE[[#This Row],[Supplier State]]=MAIN_TABLE[[#This Row],[Destination State Name]],0,MAIN_TABLE[[#This Row],[Taxable Value]]*MAIN_TABLE[[#This Row],[GST Rate]])</f>
        <v>21005.124</v>
      </c>
      <c r="P1081" s="32">
        <f>IF(MAIN_TABLE[[#This Row],[Supplier State]]&lt;&gt;MAIN_TABLE[[#This Row],[Destination State Name]],0,(MAIN_TABLE[[#This Row],[Taxable Value]]*MAIN_TABLE[[#This Row],[GST Rate]])/2)</f>
        <v>0</v>
      </c>
      <c r="Q1081" s="32">
        <f>IF(MAIN_TABLE[[#This Row],[Supplier State]]&lt;&gt;MAIN_TABLE[[#This Row],[Destination State Name]],0,(MAIN_TABLE[[#This Row],[Taxable Value]]*MAIN_TABLE[[#This Row],[GST Rate]])/2)</f>
        <v>0</v>
      </c>
      <c r="R1081" s="33">
        <f>SUM(MAIN_TABLE[[#This Row],[IGST]:[SGST]])</f>
        <v>21005.124</v>
      </c>
      <c r="S108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81" s="32" t="str">
        <f>IFERROR(VLOOKUP(MAIN_TABLE[[#This Row],[GST Number]],Backend!L:M,2,),"")</f>
        <v>SLEEPYHEAD HOME DECOR PRIVATE LIMITED</v>
      </c>
    </row>
    <row r="1082" spans="1:20" x14ac:dyDescent="0.3">
      <c r="A1082" s="18" t="s">
        <v>8</v>
      </c>
      <c r="B1082" s="1" t="s">
        <v>99</v>
      </c>
      <c r="C1082" s="2">
        <v>1210</v>
      </c>
      <c r="D1082" s="3">
        <v>44177</v>
      </c>
      <c r="E1082" s="4" t="s">
        <v>10</v>
      </c>
      <c r="F1082" s="1">
        <v>1362</v>
      </c>
      <c r="G1082" s="5">
        <v>68.100000000000009</v>
      </c>
      <c r="H1082" s="29">
        <f>VLOOKUP(MAIN_TABLE[[#This Row],[Product Code]],Prod_Master[[#All],[Product Code]:[PRICE]],4,)</f>
        <v>0.12</v>
      </c>
      <c r="I1082" s="30">
        <f>VLOOKUP(MAIN_TABLE[[#This Row],[Product Code]],Prod_Master[[#All],[Product Code]:[PRICE]],5,)</f>
        <v>120</v>
      </c>
      <c r="J1082" s="30">
        <f t="shared" si="18"/>
        <v>163440</v>
      </c>
      <c r="K1082" s="30">
        <f>MAIN_TABLE[[#This Row],[Sales (Before Tax)]]-MAIN_TABLE[[#This Row],[Discount]]</f>
        <v>163371.9</v>
      </c>
      <c r="L1082" s="31">
        <f>VLOOKUP(MAIN_TABLE[[#This Row],[Product Code]],Prod_Master[[#All],[Product Code]:[PRICE]],3,)</f>
        <v>5524</v>
      </c>
      <c r="M1082" s="32" t="str">
        <f>VLOOKUP(MAIN_TABLE[[#This Row],[Product Code]],Prod_Master[[#All],[Product Code]:[PRICE]],2,)</f>
        <v>Juice</v>
      </c>
      <c r="N1082" s="32" t="str">
        <f>IF(ISBLANK(MAIN_TABLE[[#This Row],[GST Number]]),"No GST Number Available",VLOOKUP(LEFT(MAIN_TABLE[[#This Row],[GST Number]],2)*1,Table1[],2,))</f>
        <v>MANIPUR</v>
      </c>
      <c r="O1082" s="32">
        <f>IF(MAIN_TABLE[[#This Row],[Supplier State]]=MAIN_TABLE[[#This Row],[Destination State Name]],0,MAIN_TABLE[[#This Row],[Taxable Value]]*MAIN_TABLE[[#This Row],[GST Rate]])</f>
        <v>19604.627999999997</v>
      </c>
      <c r="P1082" s="32">
        <f>IF(MAIN_TABLE[[#This Row],[Supplier State]]&lt;&gt;MAIN_TABLE[[#This Row],[Destination State Name]],0,(MAIN_TABLE[[#This Row],[Taxable Value]]*MAIN_TABLE[[#This Row],[GST Rate]])/2)</f>
        <v>0</v>
      </c>
      <c r="Q1082" s="32">
        <f>IF(MAIN_TABLE[[#This Row],[Supplier State]]&lt;&gt;MAIN_TABLE[[#This Row],[Destination State Name]],0,(MAIN_TABLE[[#This Row],[Taxable Value]]*MAIN_TABLE[[#This Row],[GST Rate]])/2)</f>
        <v>0</v>
      </c>
      <c r="R1082" s="33">
        <f>SUM(MAIN_TABLE[[#This Row],[IGST]:[SGST]])</f>
        <v>19604.627999999997</v>
      </c>
      <c r="S108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82" s="32" t="str">
        <f>IFERROR(VLOOKUP(MAIN_TABLE[[#This Row],[GST Number]],Backend!L:M,2,),"")</f>
        <v>S S ENGINEERING</v>
      </c>
    </row>
    <row r="1083" spans="1:20" x14ac:dyDescent="0.3">
      <c r="A1083" s="18" t="s">
        <v>8</v>
      </c>
      <c r="B1083" s="1" t="s">
        <v>100</v>
      </c>
      <c r="C1083" s="2">
        <v>1310</v>
      </c>
      <c r="D1083" s="3">
        <v>43893</v>
      </c>
      <c r="E1083" s="4" t="s">
        <v>10</v>
      </c>
      <c r="F1083" s="1">
        <v>598</v>
      </c>
      <c r="G1083" s="5">
        <v>29.900000000000002</v>
      </c>
      <c r="H1083" s="29">
        <f>VLOOKUP(MAIN_TABLE[[#This Row],[Product Code]],Prod_Master[[#All],[Product Code]:[PRICE]],4,)</f>
        <v>0.12</v>
      </c>
      <c r="I1083" s="30">
        <f>VLOOKUP(MAIN_TABLE[[#This Row],[Product Code]],Prod_Master[[#All],[Product Code]:[PRICE]],5,)</f>
        <v>140</v>
      </c>
      <c r="J1083" s="30">
        <f t="shared" si="18"/>
        <v>83720</v>
      </c>
      <c r="K1083" s="30">
        <f>MAIN_TABLE[[#This Row],[Sales (Before Tax)]]-MAIN_TABLE[[#This Row],[Discount]]</f>
        <v>83690.100000000006</v>
      </c>
      <c r="L1083" s="31">
        <f>VLOOKUP(MAIN_TABLE[[#This Row],[Product Code]],Prod_Master[[#All],[Product Code]:[PRICE]],3,)</f>
        <v>5632</v>
      </c>
      <c r="M1083" s="32" t="str">
        <f>VLOOKUP(MAIN_TABLE[[#This Row],[Product Code]],Prod_Master[[#All],[Product Code]:[PRICE]],2,)</f>
        <v>Shampoo</v>
      </c>
      <c r="N1083" s="32" t="str">
        <f>IF(ISBLANK(MAIN_TABLE[[#This Row],[GST Number]]),"No GST Number Available",VLOOKUP(LEFT(MAIN_TABLE[[#This Row],[GST Number]],2)*1,Table1[],2,))</f>
        <v>GUJARAT</v>
      </c>
      <c r="O1083" s="32">
        <f>IF(MAIN_TABLE[[#This Row],[Supplier State]]=MAIN_TABLE[[#This Row],[Destination State Name]],0,MAIN_TABLE[[#This Row],[Taxable Value]]*MAIN_TABLE[[#This Row],[GST Rate]])</f>
        <v>10042.812</v>
      </c>
      <c r="P1083" s="32">
        <f>IF(MAIN_TABLE[[#This Row],[Supplier State]]&lt;&gt;MAIN_TABLE[[#This Row],[Destination State Name]],0,(MAIN_TABLE[[#This Row],[Taxable Value]]*MAIN_TABLE[[#This Row],[GST Rate]])/2)</f>
        <v>0</v>
      </c>
      <c r="Q1083" s="32">
        <f>IF(MAIN_TABLE[[#This Row],[Supplier State]]&lt;&gt;MAIN_TABLE[[#This Row],[Destination State Name]],0,(MAIN_TABLE[[#This Row],[Taxable Value]]*MAIN_TABLE[[#This Row],[GST Rate]])/2)</f>
        <v>0</v>
      </c>
      <c r="R1083" s="33">
        <f>SUM(MAIN_TABLE[[#This Row],[IGST]:[SGST]])</f>
        <v>10042.812</v>
      </c>
      <c r="S108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83" s="32" t="str">
        <f>IFERROR(VLOOKUP(MAIN_TABLE[[#This Row],[GST Number]],Backend!L:M,2,),"")</f>
        <v>GOLDEN INDUSTRIES</v>
      </c>
    </row>
    <row r="1084" spans="1:20" x14ac:dyDescent="0.3">
      <c r="A1084" s="18" t="s">
        <v>8</v>
      </c>
      <c r="B1084" s="1" t="s">
        <v>101</v>
      </c>
      <c r="C1084" s="2">
        <v>1210</v>
      </c>
      <c r="D1084" s="3">
        <v>43988</v>
      </c>
      <c r="E1084" s="4" t="s">
        <v>10</v>
      </c>
      <c r="F1084" s="1">
        <v>2907</v>
      </c>
      <c r="G1084" s="5">
        <v>145.35</v>
      </c>
      <c r="H1084" s="29">
        <f>VLOOKUP(MAIN_TABLE[[#This Row],[Product Code]],Prod_Master[[#All],[Product Code]:[PRICE]],4,)</f>
        <v>0.12</v>
      </c>
      <c r="I1084" s="30">
        <f>VLOOKUP(MAIN_TABLE[[#This Row],[Product Code]],Prod_Master[[#All],[Product Code]:[PRICE]],5,)</f>
        <v>120</v>
      </c>
      <c r="J1084" s="30">
        <f t="shared" si="18"/>
        <v>348840</v>
      </c>
      <c r="K1084" s="30">
        <f>MAIN_TABLE[[#This Row],[Sales (Before Tax)]]-MAIN_TABLE[[#This Row],[Discount]]</f>
        <v>348694.65</v>
      </c>
      <c r="L1084" s="31">
        <f>VLOOKUP(MAIN_TABLE[[#This Row],[Product Code]],Prod_Master[[#All],[Product Code]:[PRICE]],3,)</f>
        <v>5524</v>
      </c>
      <c r="M1084" s="32" t="str">
        <f>VLOOKUP(MAIN_TABLE[[#This Row],[Product Code]],Prod_Master[[#All],[Product Code]:[PRICE]],2,)</f>
        <v>Juice</v>
      </c>
      <c r="N1084" s="32" t="str">
        <f>IF(ISBLANK(MAIN_TABLE[[#This Row],[GST Number]]),"No GST Number Available",VLOOKUP(LEFT(MAIN_TABLE[[#This Row],[GST Number]],2)*1,Table1[],2,))</f>
        <v>JHARKHAND</v>
      </c>
      <c r="O1084" s="32">
        <f>IF(MAIN_TABLE[[#This Row],[Supplier State]]=MAIN_TABLE[[#This Row],[Destination State Name]],0,MAIN_TABLE[[#This Row],[Taxable Value]]*MAIN_TABLE[[#This Row],[GST Rate]])</f>
        <v>41843.358</v>
      </c>
      <c r="P1084" s="32">
        <f>IF(MAIN_TABLE[[#This Row],[Supplier State]]&lt;&gt;MAIN_TABLE[[#This Row],[Destination State Name]],0,(MAIN_TABLE[[#This Row],[Taxable Value]]*MAIN_TABLE[[#This Row],[GST Rate]])/2)</f>
        <v>0</v>
      </c>
      <c r="Q1084" s="32">
        <f>IF(MAIN_TABLE[[#This Row],[Supplier State]]&lt;&gt;MAIN_TABLE[[#This Row],[Destination State Name]],0,(MAIN_TABLE[[#This Row],[Taxable Value]]*MAIN_TABLE[[#This Row],[GST Rate]])/2)</f>
        <v>0</v>
      </c>
      <c r="R1084" s="33">
        <f>SUM(MAIN_TABLE[[#This Row],[IGST]:[SGST]])</f>
        <v>41843.358</v>
      </c>
      <c r="S108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84" s="32" t="str">
        <f>IFERROR(VLOOKUP(MAIN_TABLE[[#This Row],[GST Number]],Backend!L:M,2,),"")</f>
        <v>SLG RETAIL PRIVATE LIMITED</v>
      </c>
    </row>
    <row r="1085" spans="1:20" x14ac:dyDescent="0.3">
      <c r="A1085" s="18" t="s">
        <v>8</v>
      </c>
      <c r="B1085" s="1" t="s">
        <v>102</v>
      </c>
      <c r="C1085" s="2">
        <v>1004</v>
      </c>
      <c r="D1085" s="3">
        <v>43988</v>
      </c>
      <c r="E1085" s="4" t="s">
        <v>10</v>
      </c>
      <c r="F1085" s="1">
        <v>2338</v>
      </c>
      <c r="G1085" s="5">
        <v>116.9</v>
      </c>
      <c r="H1085" s="29">
        <f>VLOOKUP(MAIN_TABLE[[#This Row],[Product Code]],Prod_Master[[#All],[Product Code]:[PRICE]],4,)</f>
        <v>0.28000000000000003</v>
      </c>
      <c r="I1085" s="30">
        <f>VLOOKUP(MAIN_TABLE[[#This Row],[Product Code]],Prod_Master[[#All],[Product Code]:[PRICE]],5,)</f>
        <v>80</v>
      </c>
      <c r="J1085" s="30">
        <f t="shared" si="18"/>
        <v>187040</v>
      </c>
      <c r="K1085" s="30">
        <f>MAIN_TABLE[[#This Row],[Sales (Before Tax)]]-MAIN_TABLE[[#This Row],[Discount]]</f>
        <v>186923.1</v>
      </c>
      <c r="L1085" s="31">
        <f>VLOOKUP(MAIN_TABLE[[#This Row],[Product Code]],Prod_Master[[#All],[Product Code]:[PRICE]],3,)</f>
        <v>8462</v>
      </c>
      <c r="M1085" s="32" t="str">
        <f>VLOOKUP(MAIN_TABLE[[#This Row],[Product Code]],Prod_Master[[#All],[Product Code]:[PRICE]],2,)</f>
        <v>Beverage</v>
      </c>
      <c r="N1085" s="32" t="str">
        <f>IF(ISBLANK(MAIN_TABLE[[#This Row],[GST Number]]),"No GST Number Available",VLOOKUP(LEFT(MAIN_TABLE[[#This Row],[GST Number]],2)*1,Table1[],2,))</f>
        <v>DADRA AND NAGAR HAVELI AND DAMAN AND DIU (NEWLY MERGED UT)</v>
      </c>
      <c r="O1085" s="32">
        <f>IF(MAIN_TABLE[[#This Row],[Supplier State]]=MAIN_TABLE[[#This Row],[Destination State Name]],0,MAIN_TABLE[[#This Row],[Taxable Value]]*MAIN_TABLE[[#This Row],[GST Rate]])</f>
        <v>52338.468000000008</v>
      </c>
      <c r="P1085" s="32">
        <f>IF(MAIN_TABLE[[#This Row],[Supplier State]]&lt;&gt;MAIN_TABLE[[#This Row],[Destination State Name]],0,(MAIN_TABLE[[#This Row],[Taxable Value]]*MAIN_TABLE[[#This Row],[GST Rate]])/2)</f>
        <v>0</v>
      </c>
      <c r="Q1085" s="32">
        <f>IF(MAIN_TABLE[[#This Row],[Supplier State]]&lt;&gt;MAIN_TABLE[[#This Row],[Destination State Name]],0,(MAIN_TABLE[[#This Row],[Taxable Value]]*MAIN_TABLE[[#This Row],[GST Rate]])/2)</f>
        <v>0</v>
      </c>
      <c r="R1085" s="33">
        <f>SUM(MAIN_TABLE[[#This Row],[IGST]:[SGST]])</f>
        <v>52338.468000000008</v>
      </c>
      <c r="S108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85" s="32" t="str">
        <f>IFERROR(VLOOKUP(MAIN_TABLE[[#This Row],[GST Number]],Backend!L:M,2,),"")</f>
        <v>BLUEWUD CONCEPTS PRIVATE LIMITED</v>
      </c>
    </row>
    <row r="1086" spans="1:20" x14ac:dyDescent="0.3">
      <c r="A1086" s="18" t="s">
        <v>8</v>
      </c>
      <c r="B1086" s="1" t="s">
        <v>103</v>
      </c>
      <c r="C1086" s="2">
        <v>1310</v>
      </c>
      <c r="D1086" s="3">
        <v>44146</v>
      </c>
      <c r="E1086" s="4" t="s">
        <v>10</v>
      </c>
      <c r="F1086" s="1">
        <v>386</v>
      </c>
      <c r="G1086" s="5">
        <v>19.3</v>
      </c>
      <c r="H1086" s="29">
        <f>VLOOKUP(MAIN_TABLE[[#This Row],[Product Code]],Prod_Master[[#All],[Product Code]:[PRICE]],4,)</f>
        <v>0.12</v>
      </c>
      <c r="I1086" s="30">
        <f>VLOOKUP(MAIN_TABLE[[#This Row],[Product Code]],Prod_Master[[#All],[Product Code]:[PRICE]],5,)</f>
        <v>140</v>
      </c>
      <c r="J1086" s="30">
        <f t="shared" si="18"/>
        <v>54040</v>
      </c>
      <c r="K1086" s="30">
        <f>MAIN_TABLE[[#This Row],[Sales (Before Tax)]]-MAIN_TABLE[[#This Row],[Discount]]</f>
        <v>54020.7</v>
      </c>
      <c r="L1086" s="31">
        <f>VLOOKUP(MAIN_TABLE[[#This Row],[Product Code]],Prod_Master[[#All],[Product Code]:[PRICE]],3,)</f>
        <v>5632</v>
      </c>
      <c r="M1086" s="32" t="str">
        <f>VLOOKUP(MAIN_TABLE[[#This Row],[Product Code]],Prod_Master[[#All],[Product Code]:[PRICE]],2,)</f>
        <v>Shampoo</v>
      </c>
      <c r="N1086" s="32" t="str">
        <f>IF(ISBLANK(MAIN_TABLE[[#This Row],[GST Number]]),"No GST Number Available",VLOOKUP(LEFT(MAIN_TABLE[[#This Row],[GST Number]],2)*1,Table1[],2,))</f>
        <v>MIZORAM</v>
      </c>
      <c r="O1086" s="32">
        <f>IF(MAIN_TABLE[[#This Row],[Supplier State]]=MAIN_TABLE[[#This Row],[Destination State Name]],0,MAIN_TABLE[[#This Row],[Taxable Value]]*MAIN_TABLE[[#This Row],[GST Rate]])</f>
        <v>6482.4839999999995</v>
      </c>
      <c r="P1086" s="32">
        <f>IF(MAIN_TABLE[[#This Row],[Supplier State]]&lt;&gt;MAIN_TABLE[[#This Row],[Destination State Name]],0,(MAIN_TABLE[[#This Row],[Taxable Value]]*MAIN_TABLE[[#This Row],[GST Rate]])/2)</f>
        <v>0</v>
      </c>
      <c r="Q1086" s="32">
        <f>IF(MAIN_TABLE[[#This Row],[Supplier State]]&lt;&gt;MAIN_TABLE[[#This Row],[Destination State Name]],0,(MAIN_TABLE[[#This Row],[Taxable Value]]*MAIN_TABLE[[#This Row],[GST Rate]])/2)</f>
        <v>0</v>
      </c>
      <c r="R1086" s="33">
        <f>SUM(MAIN_TABLE[[#This Row],[IGST]:[SGST]])</f>
        <v>6482.4839999999995</v>
      </c>
      <c r="S108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86" s="32" t="str">
        <f>IFERROR(VLOOKUP(MAIN_TABLE[[#This Row],[GST Number]],Backend!L:M,2,),"")</f>
        <v>DLITE COMPUTER SYSTEMS</v>
      </c>
    </row>
    <row r="1087" spans="1:20" x14ac:dyDescent="0.3">
      <c r="A1087" s="18" t="s">
        <v>8</v>
      </c>
      <c r="B1087" s="1" t="s">
        <v>104</v>
      </c>
      <c r="C1087" s="2">
        <v>1001</v>
      </c>
      <c r="D1087" s="3">
        <v>44177</v>
      </c>
      <c r="E1087" s="4" t="s">
        <v>10</v>
      </c>
      <c r="F1087" s="1">
        <v>635</v>
      </c>
      <c r="G1087" s="5">
        <v>31.75</v>
      </c>
      <c r="H1087" s="29">
        <f>VLOOKUP(MAIN_TABLE[[#This Row],[Product Code]],Prod_Master[[#All],[Product Code]:[PRICE]],4,)</f>
        <v>0.12</v>
      </c>
      <c r="I1087" s="30">
        <f>VLOOKUP(MAIN_TABLE[[#This Row],[Product Code]],Prod_Master[[#All],[Product Code]:[PRICE]],5,)</f>
        <v>45</v>
      </c>
      <c r="J1087" s="30">
        <f t="shared" si="18"/>
        <v>28575</v>
      </c>
      <c r="K1087" s="30">
        <f>MAIN_TABLE[[#This Row],[Sales (Before Tax)]]-MAIN_TABLE[[#This Row],[Discount]]</f>
        <v>28543.25</v>
      </c>
      <c r="L1087" s="31">
        <f>VLOOKUP(MAIN_TABLE[[#This Row],[Product Code]],Prod_Master[[#All],[Product Code]:[PRICE]],3,)</f>
        <v>5542</v>
      </c>
      <c r="M1087" s="32" t="str">
        <f>VLOOKUP(MAIN_TABLE[[#This Row],[Product Code]],Prod_Master[[#All],[Product Code]:[PRICE]],2,)</f>
        <v>Oil</v>
      </c>
      <c r="N1087" s="32" t="str">
        <f>IF(ISBLANK(MAIN_TABLE[[#This Row],[GST Number]]),"No GST Number Available",VLOOKUP(LEFT(MAIN_TABLE[[#This Row],[GST Number]],2)*1,Table1[],2,))</f>
        <v>SIKKIM</v>
      </c>
      <c r="O1087" s="32">
        <f>IF(MAIN_TABLE[[#This Row],[Supplier State]]=MAIN_TABLE[[#This Row],[Destination State Name]],0,MAIN_TABLE[[#This Row],[Taxable Value]]*MAIN_TABLE[[#This Row],[GST Rate]])</f>
        <v>3425.19</v>
      </c>
      <c r="P1087" s="32">
        <f>IF(MAIN_TABLE[[#This Row],[Supplier State]]&lt;&gt;MAIN_TABLE[[#This Row],[Destination State Name]],0,(MAIN_TABLE[[#This Row],[Taxable Value]]*MAIN_TABLE[[#This Row],[GST Rate]])/2)</f>
        <v>0</v>
      </c>
      <c r="Q1087" s="32">
        <f>IF(MAIN_TABLE[[#This Row],[Supplier State]]&lt;&gt;MAIN_TABLE[[#This Row],[Destination State Name]],0,(MAIN_TABLE[[#This Row],[Taxable Value]]*MAIN_TABLE[[#This Row],[GST Rate]])/2)</f>
        <v>0</v>
      </c>
      <c r="R1087" s="33">
        <f>SUM(MAIN_TABLE[[#This Row],[IGST]:[SGST]])</f>
        <v>3425.19</v>
      </c>
      <c r="S108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87" s="32" t="str">
        <f>IFERROR(VLOOKUP(MAIN_TABLE[[#This Row],[GST Number]],Backend!L:M,2,),"")</f>
        <v>IMAGINE MARKETING PRIVATE LIMITED</v>
      </c>
    </row>
    <row r="1088" spans="1:20" x14ac:dyDescent="0.3">
      <c r="A1088" s="18" t="s">
        <v>8</v>
      </c>
      <c r="B1088" s="1" t="s">
        <v>105</v>
      </c>
      <c r="C1088" s="2">
        <v>1004</v>
      </c>
      <c r="D1088" s="3">
        <v>43925</v>
      </c>
      <c r="E1088" s="4" t="s">
        <v>10</v>
      </c>
      <c r="F1088" s="1">
        <v>574.5</v>
      </c>
      <c r="G1088" s="5">
        <v>28.725000000000001</v>
      </c>
      <c r="H1088" s="29">
        <f>VLOOKUP(MAIN_TABLE[[#This Row],[Product Code]],Prod_Master[[#All],[Product Code]:[PRICE]],4,)</f>
        <v>0.28000000000000003</v>
      </c>
      <c r="I1088" s="30">
        <f>VLOOKUP(MAIN_TABLE[[#This Row],[Product Code]],Prod_Master[[#All],[Product Code]:[PRICE]],5,)</f>
        <v>80</v>
      </c>
      <c r="J1088" s="30">
        <f t="shared" si="18"/>
        <v>45960</v>
      </c>
      <c r="K1088" s="30">
        <f>MAIN_TABLE[[#This Row],[Sales (Before Tax)]]-MAIN_TABLE[[#This Row],[Discount]]</f>
        <v>45931.275000000001</v>
      </c>
      <c r="L1088" s="31">
        <f>VLOOKUP(MAIN_TABLE[[#This Row],[Product Code]],Prod_Master[[#All],[Product Code]:[PRICE]],3,)</f>
        <v>8462</v>
      </c>
      <c r="M1088" s="32" t="str">
        <f>VLOOKUP(MAIN_TABLE[[#This Row],[Product Code]],Prod_Master[[#All],[Product Code]:[PRICE]],2,)</f>
        <v>Beverage</v>
      </c>
      <c r="N1088" s="32" t="str">
        <f>IF(ISBLANK(MAIN_TABLE[[#This Row],[GST Number]]),"No GST Number Available",VLOOKUP(LEFT(MAIN_TABLE[[#This Row],[GST Number]],2)*1,Table1[],2,))</f>
        <v>JHARKHAND</v>
      </c>
      <c r="O1088" s="32">
        <f>IF(MAIN_TABLE[[#This Row],[Supplier State]]=MAIN_TABLE[[#This Row],[Destination State Name]],0,MAIN_TABLE[[#This Row],[Taxable Value]]*MAIN_TABLE[[#This Row],[GST Rate]])</f>
        <v>12860.757000000001</v>
      </c>
      <c r="P1088" s="32">
        <f>IF(MAIN_TABLE[[#This Row],[Supplier State]]&lt;&gt;MAIN_TABLE[[#This Row],[Destination State Name]],0,(MAIN_TABLE[[#This Row],[Taxable Value]]*MAIN_TABLE[[#This Row],[GST Rate]])/2)</f>
        <v>0</v>
      </c>
      <c r="Q1088" s="32">
        <f>IF(MAIN_TABLE[[#This Row],[Supplier State]]&lt;&gt;MAIN_TABLE[[#This Row],[Destination State Name]],0,(MAIN_TABLE[[#This Row],[Taxable Value]]*MAIN_TABLE[[#This Row],[GST Rate]])/2)</f>
        <v>0</v>
      </c>
      <c r="R1088" s="33">
        <f>SUM(MAIN_TABLE[[#This Row],[IGST]:[SGST]])</f>
        <v>12860.757000000001</v>
      </c>
      <c r="S108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88" s="32" t="str">
        <f>IFERROR(VLOOKUP(MAIN_TABLE[[#This Row],[GST Number]],Backend!L:M,2,),"")</f>
        <v>SPD INTERNATIONAL INFRATECH PRIVATE LIMITED</v>
      </c>
    </row>
    <row r="1089" spans="1:20" x14ac:dyDescent="0.3">
      <c r="A1089" s="18" t="s">
        <v>8</v>
      </c>
      <c r="B1089" s="1" t="s">
        <v>106</v>
      </c>
      <c r="C1089" s="2">
        <v>1001</v>
      </c>
      <c r="D1089" s="3">
        <v>43988</v>
      </c>
      <c r="E1089" s="4" t="s">
        <v>10</v>
      </c>
      <c r="F1089" s="1">
        <v>2338</v>
      </c>
      <c r="G1089" s="5">
        <v>116.9</v>
      </c>
      <c r="H1089" s="29">
        <f>VLOOKUP(MAIN_TABLE[[#This Row],[Product Code]],Prod_Master[[#All],[Product Code]:[PRICE]],4,)</f>
        <v>0.12</v>
      </c>
      <c r="I1089" s="30">
        <f>VLOOKUP(MAIN_TABLE[[#This Row],[Product Code]],Prod_Master[[#All],[Product Code]:[PRICE]],5,)</f>
        <v>45</v>
      </c>
      <c r="J1089" s="30">
        <f t="shared" si="18"/>
        <v>105210</v>
      </c>
      <c r="K1089" s="30">
        <f>MAIN_TABLE[[#This Row],[Sales (Before Tax)]]-MAIN_TABLE[[#This Row],[Discount]]</f>
        <v>105093.1</v>
      </c>
      <c r="L1089" s="31">
        <f>VLOOKUP(MAIN_TABLE[[#This Row],[Product Code]],Prod_Master[[#All],[Product Code]:[PRICE]],3,)</f>
        <v>5542</v>
      </c>
      <c r="M1089" s="32" t="str">
        <f>VLOOKUP(MAIN_TABLE[[#This Row],[Product Code]],Prod_Master[[#All],[Product Code]:[PRICE]],2,)</f>
        <v>Oil</v>
      </c>
      <c r="N1089" s="32" t="str">
        <f>IF(ISBLANK(MAIN_TABLE[[#This Row],[GST Number]]),"No GST Number Available",VLOOKUP(LEFT(MAIN_TABLE[[#This Row],[GST Number]],2)*1,Table1[],2,))</f>
        <v>WEST BENGAL</v>
      </c>
      <c r="O1089" s="32">
        <f>IF(MAIN_TABLE[[#This Row],[Supplier State]]=MAIN_TABLE[[#This Row],[Destination State Name]],0,MAIN_TABLE[[#This Row],[Taxable Value]]*MAIN_TABLE[[#This Row],[GST Rate]])</f>
        <v>12611.172</v>
      </c>
      <c r="P1089" s="32">
        <f>IF(MAIN_TABLE[[#This Row],[Supplier State]]&lt;&gt;MAIN_TABLE[[#This Row],[Destination State Name]],0,(MAIN_TABLE[[#This Row],[Taxable Value]]*MAIN_TABLE[[#This Row],[GST Rate]])/2)</f>
        <v>0</v>
      </c>
      <c r="Q1089" s="32">
        <f>IF(MAIN_TABLE[[#This Row],[Supplier State]]&lt;&gt;MAIN_TABLE[[#This Row],[Destination State Name]],0,(MAIN_TABLE[[#This Row],[Taxable Value]]*MAIN_TABLE[[#This Row],[GST Rate]])/2)</f>
        <v>0</v>
      </c>
      <c r="R1089" s="33">
        <f>SUM(MAIN_TABLE[[#This Row],[IGST]:[SGST]])</f>
        <v>12611.172</v>
      </c>
      <c r="S108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89" s="32" t="str">
        <f>IFERROR(VLOOKUP(MAIN_TABLE[[#This Row],[GST Number]],Backend!L:M,2,),"")</f>
        <v>NIRMAN CONSULTANTS PVT LTD</v>
      </c>
    </row>
    <row r="1090" spans="1:20" x14ac:dyDescent="0.3">
      <c r="A1090" s="18" t="s">
        <v>8</v>
      </c>
      <c r="B1090" s="1" t="s">
        <v>107</v>
      </c>
      <c r="C1090" s="2">
        <v>1001</v>
      </c>
      <c r="D1090" s="3">
        <v>44051</v>
      </c>
      <c r="E1090" s="4" t="s">
        <v>10</v>
      </c>
      <c r="F1090" s="1">
        <v>381</v>
      </c>
      <c r="G1090" s="5">
        <v>19.05</v>
      </c>
      <c r="H1090" s="29">
        <f>VLOOKUP(MAIN_TABLE[[#This Row],[Product Code]],Prod_Master[[#All],[Product Code]:[PRICE]],4,)</f>
        <v>0.12</v>
      </c>
      <c r="I1090" s="30">
        <f>VLOOKUP(MAIN_TABLE[[#This Row],[Product Code]],Prod_Master[[#All],[Product Code]:[PRICE]],5,)</f>
        <v>45</v>
      </c>
      <c r="J1090" s="30">
        <f t="shared" si="18"/>
        <v>17145</v>
      </c>
      <c r="K1090" s="30">
        <f>MAIN_TABLE[[#This Row],[Sales (Before Tax)]]-MAIN_TABLE[[#This Row],[Discount]]</f>
        <v>17125.95</v>
      </c>
      <c r="L1090" s="31">
        <f>VLOOKUP(MAIN_TABLE[[#This Row],[Product Code]],Prod_Master[[#All],[Product Code]:[PRICE]],3,)</f>
        <v>5542</v>
      </c>
      <c r="M1090" s="32" t="str">
        <f>VLOOKUP(MAIN_TABLE[[#This Row],[Product Code]],Prod_Master[[#All],[Product Code]:[PRICE]],2,)</f>
        <v>Oil</v>
      </c>
      <c r="N1090" s="32" t="str">
        <f>IF(ISBLANK(MAIN_TABLE[[#This Row],[GST Number]]),"No GST Number Available",VLOOKUP(LEFT(MAIN_TABLE[[#This Row],[GST Number]],2)*1,Table1[],2,))</f>
        <v>GUJARAT</v>
      </c>
      <c r="O1090" s="32">
        <f>IF(MAIN_TABLE[[#This Row],[Supplier State]]=MAIN_TABLE[[#This Row],[Destination State Name]],0,MAIN_TABLE[[#This Row],[Taxable Value]]*MAIN_TABLE[[#This Row],[GST Rate]])</f>
        <v>2055.114</v>
      </c>
      <c r="P1090" s="32">
        <f>IF(MAIN_TABLE[[#This Row],[Supplier State]]&lt;&gt;MAIN_TABLE[[#This Row],[Destination State Name]],0,(MAIN_TABLE[[#This Row],[Taxable Value]]*MAIN_TABLE[[#This Row],[GST Rate]])/2)</f>
        <v>0</v>
      </c>
      <c r="Q1090" s="32">
        <f>IF(MAIN_TABLE[[#This Row],[Supplier State]]&lt;&gt;MAIN_TABLE[[#This Row],[Destination State Name]],0,(MAIN_TABLE[[#This Row],[Taxable Value]]*MAIN_TABLE[[#This Row],[GST Rate]])/2)</f>
        <v>0</v>
      </c>
      <c r="R1090" s="33">
        <f>SUM(MAIN_TABLE[[#This Row],[IGST]:[SGST]])</f>
        <v>2055.114</v>
      </c>
      <c r="S109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90" s="32" t="str">
        <f>IFERROR(VLOOKUP(MAIN_TABLE[[#This Row],[GST Number]],Backend!L:M,2,),"")</f>
        <v>TULSI ART</v>
      </c>
    </row>
    <row r="1091" spans="1:20" x14ac:dyDescent="0.3">
      <c r="A1091" s="18" t="s">
        <v>8</v>
      </c>
      <c r="B1091" s="1" t="s">
        <v>108</v>
      </c>
      <c r="C1091" s="2">
        <v>1008</v>
      </c>
      <c r="D1091" s="3">
        <v>44051</v>
      </c>
      <c r="E1091" s="4" t="s">
        <v>10</v>
      </c>
      <c r="F1091" s="1">
        <v>422</v>
      </c>
      <c r="G1091" s="5">
        <v>21.1</v>
      </c>
      <c r="H1091" s="29">
        <f>VLOOKUP(MAIN_TABLE[[#This Row],[Product Code]],Prod_Master[[#All],[Product Code]:[PRICE]],4,)</f>
        <v>0.12</v>
      </c>
      <c r="I1091" s="30">
        <f>VLOOKUP(MAIN_TABLE[[#This Row],[Product Code]],Prod_Master[[#All],[Product Code]:[PRICE]],5,)</f>
        <v>90</v>
      </c>
      <c r="J1091" s="30">
        <f t="shared" si="18"/>
        <v>37980</v>
      </c>
      <c r="K1091" s="30">
        <f>MAIN_TABLE[[#This Row],[Sales (Before Tax)]]-MAIN_TABLE[[#This Row],[Discount]]</f>
        <v>37958.9</v>
      </c>
      <c r="L1091" s="31">
        <f>VLOOKUP(MAIN_TABLE[[#This Row],[Product Code]],Prod_Master[[#All],[Product Code]:[PRICE]],3,)</f>
        <v>4975</v>
      </c>
      <c r="M1091" s="32" t="str">
        <f>VLOOKUP(MAIN_TABLE[[#This Row],[Product Code]],Prod_Master[[#All],[Product Code]:[PRICE]],2,)</f>
        <v>Soap</v>
      </c>
      <c r="N1091" s="32" t="str">
        <f>IF(ISBLANK(MAIN_TABLE[[#This Row],[GST Number]]),"No GST Number Available",VLOOKUP(LEFT(MAIN_TABLE[[#This Row],[GST Number]],2)*1,Table1[],2,))</f>
        <v>ARUNACHAL PRADESH</v>
      </c>
      <c r="O1091" s="32">
        <f>IF(MAIN_TABLE[[#This Row],[Supplier State]]=MAIN_TABLE[[#This Row],[Destination State Name]],0,MAIN_TABLE[[#This Row],[Taxable Value]]*MAIN_TABLE[[#This Row],[GST Rate]])</f>
        <v>4555.0680000000002</v>
      </c>
      <c r="P1091" s="32">
        <f>IF(MAIN_TABLE[[#This Row],[Supplier State]]&lt;&gt;MAIN_TABLE[[#This Row],[Destination State Name]],0,(MAIN_TABLE[[#This Row],[Taxable Value]]*MAIN_TABLE[[#This Row],[GST Rate]])/2)</f>
        <v>0</v>
      </c>
      <c r="Q1091" s="32">
        <f>IF(MAIN_TABLE[[#This Row],[Supplier State]]&lt;&gt;MAIN_TABLE[[#This Row],[Destination State Name]],0,(MAIN_TABLE[[#This Row],[Taxable Value]]*MAIN_TABLE[[#This Row],[GST Rate]])/2)</f>
        <v>0</v>
      </c>
      <c r="R1091" s="33">
        <f>SUM(MAIN_TABLE[[#This Row],[IGST]:[SGST]])</f>
        <v>4555.0680000000002</v>
      </c>
      <c r="S109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91" s="32" t="str">
        <f>IFERROR(VLOOKUP(MAIN_TABLE[[#This Row],[GST Number]],Backend!L:M,2,),"")</f>
        <v>Consulting Rooms Private Limited</v>
      </c>
    </row>
    <row r="1092" spans="1:20" x14ac:dyDescent="0.3">
      <c r="A1092" s="18" t="s">
        <v>8</v>
      </c>
      <c r="B1092" s="1" t="s">
        <v>109</v>
      </c>
      <c r="C1092" s="2">
        <v>1210</v>
      </c>
      <c r="D1092" s="3">
        <v>44083</v>
      </c>
      <c r="E1092" s="4" t="s">
        <v>10</v>
      </c>
      <c r="F1092" s="1">
        <v>2134</v>
      </c>
      <c r="G1092" s="5">
        <v>106.7</v>
      </c>
      <c r="H1092" s="29">
        <f>VLOOKUP(MAIN_TABLE[[#This Row],[Product Code]],Prod_Master[[#All],[Product Code]:[PRICE]],4,)</f>
        <v>0.12</v>
      </c>
      <c r="I1092" s="30">
        <f>VLOOKUP(MAIN_TABLE[[#This Row],[Product Code]],Prod_Master[[#All],[Product Code]:[PRICE]],5,)</f>
        <v>120</v>
      </c>
      <c r="J1092" s="30">
        <f t="shared" si="18"/>
        <v>256080</v>
      </c>
      <c r="K1092" s="30">
        <f>MAIN_TABLE[[#This Row],[Sales (Before Tax)]]-MAIN_TABLE[[#This Row],[Discount]]</f>
        <v>255973.3</v>
      </c>
      <c r="L1092" s="31">
        <f>VLOOKUP(MAIN_TABLE[[#This Row],[Product Code]],Prod_Master[[#All],[Product Code]:[PRICE]],3,)</f>
        <v>5524</v>
      </c>
      <c r="M1092" s="32" t="str">
        <f>VLOOKUP(MAIN_TABLE[[#This Row],[Product Code]],Prod_Master[[#All],[Product Code]:[PRICE]],2,)</f>
        <v>Juice</v>
      </c>
      <c r="N1092" s="32" t="str">
        <f>IF(ISBLANK(MAIN_TABLE[[#This Row],[GST Number]]),"No GST Number Available",VLOOKUP(LEFT(MAIN_TABLE[[#This Row],[GST Number]],2)*1,Table1[],2,))</f>
        <v>ARUNACHAL PRADESH</v>
      </c>
      <c r="O1092" s="32">
        <f>IF(MAIN_TABLE[[#This Row],[Supplier State]]=MAIN_TABLE[[#This Row],[Destination State Name]],0,MAIN_TABLE[[#This Row],[Taxable Value]]*MAIN_TABLE[[#This Row],[GST Rate]])</f>
        <v>30716.795999999998</v>
      </c>
      <c r="P1092" s="32">
        <f>IF(MAIN_TABLE[[#This Row],[Supplier State]]&lt;&gt;MAIN_TABLE[[#This Row],[Destination State Name]],0,(MAIN_TABLE[[#This Row],[Taxable Value]]*MAIN_TABLE[[#This Row],[GST Rate]])/2)</f>
        <v>0</v>
      </c>
      <c r="Q1092" s="32">
        <f>IF(MAIN_TABLE[[#This Row],[Supplier State]]&lt;&gt;MAIN_TABLE[[#This Row],[Destination State Name]],0,(MAIN_TABLE[[#This Row],[Taxable Value]]*MAIN_TABLE[[#This Row],[GST Rate]])/2)</f>
        <v>0</v>
      </c>
      <c r="R1092" s="33">
        <f>SUM(MAIN_TABLE[[#This Row],[IGST]:[SGST]])</f>
        <v>30716.795999999998</v>
      </c>
      <c r="S109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92" s="32" t="str">
        <f>IFERROR(VLOOKUP(MAIN_TABLE[[#This Row],[GST Number]],Backend!L:M,2,),"")</f>
        <v>Darshita Aashiyana Private Limited</v>
      </c>
    </row>
    <row r="1093" spans="1:20" x14ac:dyDescent="0.3">
      <c r="A1093" s="18" t="s">
        <v>8</v>
      </c>
      <c r="B1093" s="1" t="s">
        <v>110</v>
      </c>
      <c r="C1093" s="2">
        <v>1310</v>
      </c>
      <c r="D1093" s="3">
        <v>44177</v>
      </c>
      <c r="E1093" s="4" t="s">
        <v>10</v>
      </c>
      <c r="F1093" s="1">
        <v>808</v>
      </c>
      <c r="G1093" s="5">
        <v>40.400000000000006</v>
      </c>
      <c r="H1093" s="29">
        <f>VLOOKUP(MAIN_TABLE[[#This Row],[Product Code]],Prod_Master[[#All],[Product Code]:[PRICE]],4,)</f>
        <v>0.12</v>
      </c>
      <c r="I1093" s="30">
        <f>VLOOKUP(MAIN_TABLE[[#This Row],[Product Code]],Prod_Master[[#All],[Product Code]:[PRICE]],5,)</f>
        <v>140</v>
      </c>
      <c r="J1093" s="30">
        <f t="shared" si="18"/>
        <v>113120</v>
      </c>
      <c r="K1093" s="30">
        <f>MAIN_TABLE[[#This Row],[Sales (Before Tax)]]-MAIN_TABLE[[#This Row],[Discount]]</f>
        <v>113079.6</v>
      </c>
      <c r="L1093" s="31">
        <f>VLOOKUP(MAIN_TABLE[[#This Row],[Product Code]],Prod_Master[[#All],[Product Code]:[PRICE]],3,)</f>
        <v>5632</v>
      </c>
      <c r="M1093" s="32" t="str">
        <f>VLOOKUP(MAIN_TABLE[[#This Row],[Product Code]],Prod_Master[[#All],[Product Code]:[PRICE]],2,)</f>
        <v>Shampoo</v>
      </c>
      <c r="N1093" s="32" t="str">
        <f>IF(ISBLANK(MAIN_TABLE[[#This Row],[GST Number]]),"No GST Number Available",VLOOKUP(LEFT(MAIN_TABLE[[#This Row],[GST Number]],2)*1,Table1[],2,))</f>
        <v>WEST BENGAL</v>
      </c>
      <c r="O1093" s="32">
        <f>IF(MAIN_TABLE[[#This Row],[Supplier State]]=MAIN_TABLE[[#This Row],[Destination State Name]],0,MAIN_TABLE[[#This Row],[Taxable Value]]*MAIN_TABLE[[#This Row],[GST Rate]])</f>
        <v>13569.552</v>
      </c>
      <c r="P1093" s="32">
        <f>IF(MAIN_TABLE[[#This Row],[Supplier State]]&lt;&gt;MAIN_TABLE[[#This Row],[Destination State Name]],0,(MAIN_TABLE[[#This Row],[Taxable Value]]*MAIN_TABLE[[#This Row],[GST Rate]])/2)</f>
        <v>0</v>
      </c>
      <c r="Q1093" s="32">
        <f>IF(MAIN_TABLE[[#This Row],[Supplier State]]&lt;&gt;MAIN_TABLE[[#This Row],[Destination State Name]],0,(MAIN_TABLE[[#This Row],[Taxable Value]]*MAIN_TABLE[[#This Row],[GST Rate]])/2)</f>
        <v>0</v>
      </c>
      <c r="R1093" s="33">
        <f>SUM(MAIN_TABLE[[#This Row],[IGST]:[SGST]])</f>
        <v>13569.552</v>
      </c>
      <c r="S109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93" s="32" t="str">
        <f>IFERROR(VLOOKUP(MAIN_TABLE[[#This Row],[GST Number]],Backend!L:M,2,),"")</f>
        <v>GAL AVIATION SOLUTIONS PVT LTD</v>
      </c>
    </row>
    <row r="1094" spans="1:20" x14ac:dyDescent="0.3">
      <c r="A1094" s="18" t="s">
        <v>8</v>
      </c>
      <c r="B1094" s="1" t="s">
        <v>111</v>
      </c>
      <c r="C1094" s="2">
        <v>1008</v>
      </c>
      <c r="D1094" s="3">
        <v>43988</v>
      </c>
      <c r="E1094" s="4" t="s">
        <v>10</v>
      </c>
      <c r="F1094" s="1">
        <v>708</v>
      </c>
      <c r="G1094" s="5">
        <v>35.4</v>
      </c>
      <c r="H1094" s="29">
        <f>VLOOKUP(MAIN_TABLE[[#This Row],[Product Code]],Prod_Master[[#All],[Product Code]:[PRICE]],4,)</f>
        <v>0.12</v>
      </c>
      <c r="I1094" s="30">
        <f>VLOOKUP(MAIN_TABLE[[#This Row],[Product Code]],Prod_Master[[#All],[Product Code]:[PRICE]],5,)</f>
        <v>90</v>
      </c>
      <c r="J1094" s="30">
        <f t="shared" si="18"/>
        <v>63720</v>
      </c>
      <c r="K1094" s="30">
        <f>MAIN_TABLE[[#This Row],[Sales (Before Tax)]]-MAIN_TABLE[[#This Row],[Discount]]</f>
        <v>63684.6</v>
      </c>
      <c r="L1094" s="31">
        <f>VLOOKUP(MAIN_TABLE[[#This Row],[Product Code]],Prod_Master[[#All],[Product Code]:[PRICE]],3,)</f>
        <v>4975</v>
      </c>
      <c r="M1094" s="32" t="str">
        <f>VLOOKUP(MAIN_TABLE[[#This Row],[Product Code]],Prod_Master[[#All],[Product Code]:[PRICE]],2,)</f>
        <v>Soap</v>
      </c>
      <c r="N1094" s="32" t="str">
        <f>IF(ISBLANK(MAIN_TABLE[[#This Row],[GST Number]]),"No GST Number Available",VLOOKUP(LEFT(MAIN_TABLE[[#This Row],[GST Number]],2)*1,Table1[],2,))</f>
        <v>ANDHRA PRADESH(BEFORE DIVISION)</v>
      </c>
      <c r="O1094" s="32">
        <f>IF(MAIN_TABLE[[#This Row],[Supplier State]]=MAIN_TABLE[[#This Row],[Destination State Name]],0,MAIN_TABLE[[#This Row],[Taxable Value]]*MAIN_TABLE[[#This Row],[GST Rate]])</f>
        <v>7642.1519999999991</v>
      </c>
      <c r="P1094" s="32">
        <f>IF(MAIN_TABLE[[#This Row],[Supplier State]]&lt;&gt;MAIN_TABLE[[#This Row],[Destination State Name]],0,(MAIN_TABLE[[#This Row],[Taxable Value]]*MAIN_TABLE[[#This Row],[GST Rate]])/2)</f>
        <v>0</v>
      </c>
      <c r="Q1094" s="32">
        <f>IF(MAIN_TABLE[[#This Row],[Supplier State]]&lt;&gt;MAIN_TABLE[[#This Row],[Destination State Name]],0,(MAIN_TABLE[[#This Row],[Taxable Value]]*MAIN_TABLE[[#This Row],[GST Rate]])/2)</f>
        <v>0</v>
      </c>
      <c r="R1094" s="33">
        <f>SUM(MAIN_TABLE[[#This Row],[IGST]:[SGST]])</f>
        <v>7642.1519999999991</v>
      </c>
      <c r="S109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94" s="32" t="str">
        <f>IFERROR(VLOOKUP(MAIN_TABLE[[#This Row],[GST Number]],Backend!L:M,2,),"")</f>
        <v>M/S DEEP CONTRACTORS</v>
      </c>
    </row>
    <row r="1095" spans="1:20" x14ac:dyDescent="0.3">
      <c r="A1095" s="18" t="s">
        <v>8</v>
      </c>
      <c r="B1095" s="1" t="s">
        <v>112</v>
      </c>
      <c r="C1095" s="2">
        <v>1210</v>
      </c>
      <c r="D1095" s="3">
        <v>43988</v>
      </c>
      <c r="E1095" s="4" t="s">
        <v>10</v>
      </c>
      <c r="F1095" s="1">
        <v>2907</v>
      </c>
      <c r="G1095" s="5">
        <v>145.35</v>
      </c>
      <c r="H1095" s="29">
        <f>VLOOKUP(MAIN_TABLE[[#This Row],[Product Code]],Prod_Master[[#All],[Product Code]:[PRICE]],4,)</f>
        <v>0.12</v>
      </c>
      <c r="I1095" s="30">
        <f>VLOOKUP(MAIN_TABLE[[#This Row],[Product Code]],Prod_Master[[#All],[Product Code]:[PRICE]],5,)</f>
        <v>120</v>
      </c>
      <c r="J1095" s="30">
        <f t="shared" si="18"/>
        <v>348840</v>
      </c>
      <c r="K1095" s="30">
        <f>MAIN_TABLE[[#This Row],[Sales (Before Tax)]]-MAIN_TABLE[[#This Row],[Discount]]</f>
        <v>348694.65</v>
      </c>
      <c r="L1095" s="31">
        <f>VLOOKUP(MAIN_TABLE[[#This Row],[Product Code]],Prod_Master[[#All],[Product Code]:[PRICE]],3,)</f>
        <v>5524</v>
      </c>
      <c r="M1095" s="32" t="str">
        <f>VLOOKUP(MAIN_TABLE[[#This Row],[Product Code]],Prod_Master[[#All],[Product Code]:[PRICE]],2,)</f>
        <v>Juice</v>
      </c>
      <c r="N1095" s="32" t="str">
        <f>IF(ISBLANK(MAIN_TABLE[[#This Row],[GST Number]]),"No GST Number Available",VLOOKUP(LEFT(MAIN_TABLE[[#This Row],[GST Number]],2)*1,Table1[],2,))</f>
        <v>MEGHLAYA</v>
      </c>
      <c r="O1095" s="32">
        <f>IF(MAIN_TABLE[[#This Row],[Supplier State]]=MAIN_TABLE[[#This Row],[Destination State Name]],0,MAIN_TABLE[[#This Row],[Taxable Value]]*MAIN_TABLE[[#This Row],[GST Rate]])</f>
        <v>41843.358</v>
      </c>
      <c r="P1095" s="32">
        <f>IF(MAIN_TABLE[[#This Row],[Supplier State]]&lt;&gt;MAIN_TABLE[[#This Row],[Destination State Name]],0,(MAIN_TABLE[[#This Row],[Taxable Value]]*MAIN_TABLE[[#This Row],[GST Rate]])/2)</f>
        <v>0</v>
      </c>
      <c r="Q1095" s="32">
        <f>IF(MAIN_TABLE[[#This Row],[Supplier State]]&lt;&gt;MAIN_TABLE[[#This Row],[Destination State Name]],0,(MAIN_TABLE[[#This Row],[Taxable Value]]*MAIN_TABLE[[#This Row],[GST Rate]])/2)</f>
        <v>0</v>
      </c>
      <c r="R1095" s="33">
        <f>SUM(MAIN_TABLE[[#This Row],[IGST]:[SGST]])</f>
        <v>41843.358</v>
      </c>
      <c r="S109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95" s="32" t="str">
        <f>IFERROR(VLOOKUP(MAIN_TABLE[[#This Row],[GST Number]],Backend!L:M,2,),"")</f>
        <v>ML INFOMAP PVT LTD</v>
      </c>
    </row>
    <row r="1096" spans="1:20" x14ac:dyDescent="0.3">
      <c r="A1096" s="18" t="s">
        <v>8</v>
      </c>
      <c r="B1096" s="1" t="s">
        <v>113</v>
      </c>
      <c r="C1096" s="2">
        <v>1008</v>
      </c>
      <c r="D1096" s="3">
        <v>43988</v>
      </c>
      <c r="E1096" s="4" t="s">
        <v>10</v>
      </c>
      <c r="F1096" s="1">
        <v>1366</v>
      </c>
      <c r="G1096" s="5">
        <v>68.3</v>
      </c>
      <c r="H1096" s="29">
        <f>VLOOKUP(MAIN_TABLE[[#This Row],[Product Code]],Prod_Master[[#All],[Product Code]:[PRICE]],4,)</f>
        <v>0.12</v>
      </c>
      <c r="I1096" s="30">
        <f>VLOOKUP(MAIN_TABLE[[#This Row],[Product Code]],Prod_Master[[#All],[Product Code]:[PRICE]],5,)</f>
        <v>90</v>
      </c>
      <c r="J1096" s="30">
        <f t="shared" si="18"/>
        <v>122940</v>
      </c>
      <c r="K1096" s="30">
        <f>MAIN_TABLE[[#This Row],[Sales (Before Tax)]]-MAIN_TABLE[[#This Row],[Discount]]</f>
        <v>122871.7</v>
      </c>
      <c r="L1096" s="31">
        <f>VLOOKUP(MAIN_TABLE[[#This Row],[Product Code]],Prod_Master[[#All],[Product Code]:[PRICE]],3,)</f>
        <v>4975</v>
      </c>
      <c r="M1096" s="32" t="str">
        <f>VLOOKUP(MAIN_TABLE[[#This Row],[Product Code]],Prod_Master[[#All],[Product Code]:[PRICE]],2,)</f>
        <v>Soap</v>
      </c>
      <c r="N1096" s="32" t="str">
        <f>IF(ISBLANK(MAIN_TABLE[[#This Row],[GST Number]]),"No GST Number Available",VLOOKUP(LEFT(MAIN_TABLE[[#This Row],[GST Number]],2)*1,Table1[],2,))</f>
        <v>ARUNACHAL PRADESH</v>
      </c>
      <c r="O1096" s="32">
        <f>IF(MAIN_TABLE[[#This Row],[Supplier State]]=MAIN_TABLE[[#This Row],[Destination State Name]],0,MAIN_TABLE[[#This Row],[Taxable Value]]*MAIN_TABLE[[#This Row],[GST Rate]])</f>
        <v>14744.603999999999</v>
      </c>
      <c r="P1096" s="32">
        <f>IF(MAIN_TABLE[[#This Row],[Supplier State]]&lt;&gt;MAIN_TABLE[[#This Row],[Destination State Name]],0,(MAIN_TABLE[[#This Row],[Taxable Value]]*MAIN_TABLE[[#This Row],[GST Rate]])/2)</f>
        <v>0</v>
      </c>
      <c r="Q1096" s="32">
        <f>IF(MAIN_TABLE[[#This Row],[Supplier State]]&lt;&gt;MAIN_TABLE[[#This Row],[Destination State Name]],0,(MAIN_TABLE[[#This Row],[Taxable Value]]*MAIN_TABLE[[#This Row],[GST Rate]])/2)</f>
        <v>0</v>
      </c>
      <c r="R1096" s="33">
        <f>SUM(MAIN_TABLE[[#This Row],[IGST]:[SGST]])</f>
        <v>14744.603999999999</v>
      </c>
      <c r="S109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96" s="32" t="str">
        <f>IFERROR(VLOOKUP(MAIN_TABLE[[#This Row],[GST Number]],Backend!L:M,2,),"")</f>
        <v>M/S HINDUSTAN FABRICATOR &amp; CONTRACTORS</v>
      </c>
    </row>
    <row r="1097" spans="1:20" x14ac:dyDescent="0.3">
      <c r="A1097" s="18" t="s">
        <v>8</v>
      </c>
      <c r="B1097" s="1" t="s">
        <v>114</v>
      </c>
      <c r="C1097" s="2">
        <v>1001</v>
      </c>
      <c r="D1097" s="3">
        <v>43988</v>
      </c>
      <c r="E1097" s="4" t="s">
        <v>10</v>
      </c>
      <c r="F1097" s="1">
        <v>2460</v>
      </c>
      <c r="G1097" s="5">
        <v>123</v>
      </c>
      <c r="H1097" s="29">
        <f>VLOOKUP(MAIN_TABLE[[#This Row],[Product Code]],Prod_Master[[#All],[Product Code]:[PRICE]],4,)</f>
        <v>0.12</v>
      </c>
      <c r="I1097" s="30">
        <f>VLOOKUP(MAIN_TABLE[[#This Row],[Product Code]],Prod_Master[[#All],[Product Code]:[PRICE]],5,)</f>
        <v>45</v>
      </c>
      <c r="J1097" s="30">
        <f t="shared" si="18"/>
        <v>110700</v>
      </c>
      <c r="K1097" s="30">
        <f>MAIN_TABLE[[#This Row],[Sales (Before Tax)]]-MAIN_TABLE[[#This Row],[Discount]]</f>
        <v>110577</v>
      </c>
      <c r="L1097" s="31">
        <f>VLOOKUP(MAIN_TABLE[[#This Row],[Product Code]],Prod_Master[[#All],[Product Code]:[PRICE]],3,)</f>
        <v>5542</v>
      </c>
      <c r="M1097" s="32" t="str">
        <f>VLOOKUP(MAIN_TABLE[[#This Row],[Product Code]],Prod_Master[[#All],[Product Code]:[PRICE]],2,)</f>
        <v>Oil</v>
      </c>
      <c r="N1097" s="32" t="str">
        <f>IF(ISBLANK(MAIN_TABLE[[#This Row],[GST Number]]),"No GST Number Available",VLOOKUP(LEFT(MAIN_TABLE[[#This Row],[GST Number]],2)*1,Table1[],2,))</f>
        <v>CHATTISGARH</v>
      </c>
      <c r="O1097" s="32">
        <f>IF(MAIN_TABLE[[#This Row],[Supplier State]]=MAIN_TABLE[[#This Row],[Destination State Name]],0,MAIN_TABLE[[#This Row],[Taxable Value]]*MAIN_TABLE[[#This Row],[GST Rate]])</f>
        <v>13269.24</v>
      </c>
      <c r="P1097" s="32">
        <f>IF(MAIN_TABLE[[#This Row],[Supplier State]]&lt;&gt;MAIN_TABLE[[#This Row],[Destination State Name]],0,(MAIN_TABLE[[#This Row],[Taxable Value]]*MAIN_TABLE[[#This Row],[GST Rate]])/2)</f>
        <v>0</v>
      </c>
      <c r="Q1097" s="32">
        <f>IF(MAIN_TABLE[[#This Row],[Supplier State]]&lt;&gt;MAIN_TABLE[[#This Row],[Destination State Name]],0,(MAIN_TABLE[[#This Row],[Taxable Value]]*MAIN_TABLE[[#This Row],[GST Rate]])/2)</f>
        <v>0</v>
      </c>
      <c r="R1097" s="33">
        <f>SUM(MAIN_TABLE[[#This Row],[IGST]:[SGST]])</f>
        <v>13269.24</v>
      </c>
      <c r="S109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97" s="32" t="str">
        <f>IFERROR(VLOOKUP(MAIN_TABLE[[#This Row],[GST Number]],Backend!L:M,2,),"")</f>
        <v>A&amp;K AUTOMATION</v>
      </c>
    </row>
    <row r="1098" spans="1:20" x14ac:dyDescent="0.3">
      <c r="A1098" s="18" t="s">
        <v>8</v>
      </c>
      <c r="B1098" s="1" t="s">
        <v>115</v>
      </c>
      <c r="C1098" s="2">
        <v>1008</v>
      </c>
      <c r="D1098" s="3">
        <v>44146</v>
      </c>
      <c r="E1098" s="4" t="s">
        <v>10</v>
      </c>
      <c r="F1098" s="1">
        <v>1520</v>
      </c>
      <c r="G1098" s="5">
        <v>76</v>
      </c>
      <c r="H1098" s="29">
        <f>VLOOKUP(MAIN_TABLE[[#This Row],[Product Code]],Prod_Master[[#All],[Product Code]:[PRICE]],4,)</f>
        <v>0.12</v>
      </c>
      <c r="I1098" s="30">
        <f>VLOOKUP(MAIN_TABLE[[#This Row],[Product Code]],Prod_Master[[#All],[Product Code]:[PRICE]],5,)</f>
        <v>90</v>
      </c>
      <c r="J1098" s="30">
        <f t="shared" si="18"/>
        <v>136800</v>
      </c>
      <c r="K1098" s="30">
        <f>MAIN_TABLE[[#This Row],[Sales (Before Tax)]]-MAIN_TABLE[[#This Row],[Discount]]</f>
        <v>136724</v>
      </c>
      <c r="L1098" s="31">
        <f>VLOOKUP(MAIN_TABLE[[#This Row],[Product Code]],Prod_Master[[#All],[Product Code]:[PRICE]],3,)</f>
        <v>4975</v>
      </c>
      <c r="M1098" s="32" t="str">
        <f>VLOOKUP(MAIN_TABLE[[#This Row],[Product Code]],Prod_Master[[#All],[Product Code]:[PRICE]],2,)</f>
        <v>Soap</v>
      </c>
      <c r="N1098" s="32" t="str">
        <f>IF(ISBLANK(MAIN_TABLE[[#This Row],[GST Number]]),"No GST Number Available",VLOOKUP(LEFT(MAIN_TABLE[[#This Row],[GST Number]],2)*1,Table1[],2,))</f>
        <v>JHARKHAND</v>
      </c>
      <c r="O1098" s="32">
        <f>IF(MAIN_TABLE[[#This Row],[Supplier State]]=MAIN_TABLE[[#This Row],[Destination State Name]],0,MAIN_TABLE[[#This Row],[Taxable Value]]*MAIN_TABLE[[#This Row],[GST Rate]])</f>
        <v>16406.88</v>
      </c>
      <c r="P1098" s="32">
        <f>IF(MAIN_TABLE[[#This Row],[Supplier State]]&lt;&gt;MAIN_TABLE[[#This Row],[Destination State Name]],0,(MAIN_TABLE[[#This Row],[Taxable Value]]*MAIN_TABLE[[#This Row],[GST Rate]])/2)</f>
        <v>0</v>
      </c>
      <c r="Q1098" s="32">
        <f>IF(MAIN_TABLE[[#This Row],[Supplier State]]&lt;&gt;MAIN_TABLE[[#This Row],[Destination State Name]],0,(MAIN_TABLE[[#This Row],[Taxable Value]]*MAIN_TABLE[[#This Row],[GST Rate]])/2)</f>
        <v>0</v>
      </c>
      <c r="R1098" s="33">
        <f>SUM(MAIN_TABLE[[#This Row],[IGST]:[SGST]])</f>
        <v>16406.88</v>
      </c>
      <c r="S109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98" s="32" t="str">
        <f>IFERROR(VLOOKUP(MAIN_TABLE[[#This Row],[GST Number]],Backend!L:M,2,),"")</f>
        <v>CHITKARA TELE POINT</v>
      </c>
    </row>
    <row r="1099" spans="1:20" x14ac:dyDescent="0.3">
      <c r="A1099" s="18" t="s">
        <v>8</v>
      </c>
      <c r="B1099" s="1" t="s">
        <v>116</v>
      </c>
      <c r="C1099" s="2">
        <v>1004</v>
      </c>
      <c r="D1099" s="3">
        <v>44177</v>
      </c>
      <c r="E1099" s="4" t="s">
        <v>10</v>
      </c>
      <c r="F1099" s="1">
        <v>711</v>
      </c>
      <c r="G1099" s="5">
        <v>35.550000000000004</v>
      </c>
      <c r="H1099" s="29">
        <f>VLOOKUP(MAIN_TABLE[[#This Row],[Product Code]],Prod_Master[[#All],[Product Code]:[PRICE]],4,)</f>
        <v>0.28000000000000003</v>
      </c>
      <c r="I1099" s="30">
        <f>VLOOKUP(MAIN_TABLE[[#This Row],[Product Code]],Prod_Master[[#All],[Product Code]:[PRICE]],5,)</f>
        <v>80</v>
      </c>
      <c r="J1099" s="30">
        <f t="shared" si="18"/>
        <v>56880</v>
      </c>
      <c r="K1099" s="30">
        <f>MAIN_TABLE[[#This Row],[Sales (Before Tax)]]-MAIN_TABLE[[#This Row],[Discount]]</f>
        <v>56844.45</v>
      </c>
      <c r="L1099" s="31">
        <f>VLOOKUP(MAIN_TABLE[[#This Row],[Product Code]],Prod_Master[[#All],[Product Code]:[PRICE]],3,)</f>
        <v>8462</v>
      </c>
      <c r="M1099" s="32" t="str">
        <f>VLOOKUP(MAIN_TABLE[[#This Row],[Product Code]],Prod_Master[[#All],[Product Code]:[PRICE]],2,)</f>
        <v>Beverage</v>
      </c>
      <c r="N1099" s="32" t="str">
        <f>IF(ISBLANK(MAIN_TABLE[[#This Row],[GST Number]]),"No GST Number Available",VLOOKUP(LEFT(MAIN_TABLE[[#This Row],[GST Number]],2)*1,Table1[],2,))</f>
        <v>MIZORAM</v>
      </c>
      <c r="O1099" s="32">
        <f>IF(MAIN_TABLE[[#This Row],[Supplier State]]=MAIN_TABLE[[#This Row],[Destination State Name]],0,MAIN_TABLE[[#This Row],[Taxable Value]]*MAIN_TABLE[[#This Row],[GST Rate]])</f>
        <v>15916.446</v>
      </c>
      <c r="P1099" s="32">
        <f>IF(MAIN_TABLE[[#This Row],[Supplier State]]&lt;&gt;MAIN_TABLE[[#This Row],[Destination State Name]],0,(MAIN_TABLE[[#This Row],[Taxable Value]]*MAIN_TABLE[[#This Row],[GST Rate]])/2)</f>
        <v>0</v>
      </c>
      <c r="Q1099" s="32">
        <f>IF(MAIN_TABLE[[#This Row],[Supplier State]]&lt;&gt;MAIN_TABLE[[#This Row],[Destination State Name]],0,(MAIN_TABLE[[#This Row],[Taxable Value]]*MAIN_TABLE[[#This Row],[GST Rate]])/2)</f>
        <v>0</v>
      </c>
      <c r="R1099" s="33">
        <f>SUM(MAIN_TABLE[[#This Row],[IGST]:[SGST]])</f>
        <v>15916.446</v>
      </c>
      <c r="S109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099" s="32" t="str">
        <f>IFERROR(VLOOKUP(MAIN_TABLE[[#This Row],[GST Number]],Backend!L:M,2,),"")</f>
        <v>GUNJAN TEXTILES</v>
      </c>
    </row>
    <row r="1100" spans="1:20" x14ac:dyDescent="0.3">
      <c r="A1100" s="18" t="s">
        <v>8</v>
      </c>
      <c r="B1100" s="1" t="s">
        <v>117</v>
      </c>
      <c r="C1100" s="2">
        <v>1008</v>
      </c>
      <c r="D1100" s="3">
        <v>44177</v>
      </c>
      <c r="E1100" s="4" t="s">
        <v>10</v>
      </c>
      <c r="F1100" s="1">
        <v>1375</v>
      </c>
      <c r="G1100" s="5">
        <v>68.75</v>
      </c>
      <c r="H1100" s="29">
        <f>VLOOKUP(MAIN_TABLE[[#This Row],[Product Code]],Prod_Master[[#All],[Product Code]:[PRICE]],4,)</f>
        <v>0.12</v>
      </c>
      <c r="I1100" s="30">
        <f>VLOOKUP(MAIN_TABLE[[#This Row],[Product Code]],Prod_Master[[#All],[Product Code]:[PRICE]],5,)</f>
        <v>90</v>
      </c>
      <c r="J1100" s="30">
        <f t="shared" ref="J1100:J1163" si="19">(F1100*I1100)</f>
        <v>123750</v>
      </c>
      <c r="K1100" s="30">
        <f>MAIN_TABLE[[#This Row],[Sales (Before Tax)]]-MAIN_TABLE[[#This Row],[Discount]]</f>
        <v>123681.25</v>
      </c>
      <c r="L1100" s="31">
        <f>VLOOKUP(MAIN_TABLE[[#This Row],[Product Code]],Prod_Master[[#All],[Product Code]:[PRICE]],3,)</f>
        <v>4975</v>
      </c>
      <c r="M1100" s="32" t="str">
        <f>VLOOKUP(MAIN_TABLE[[#This Row],[Product Code]],Prod_Master[[#All],[Product Code]:[PRICE]],2,)</f>
        <v>Soap</v>
      </c>
      <c r="N1100" s="32" t="str">
        <f>IF(ISBLANK(MAIN_TABLE[[#This Row],[GST Number]]),"No GST Number Available",VLOOKUP(LEFT(MAIN_TABLE[[#This Row],[GST Number]],2)*1,Table1[],2,))</f>
        <v>JHARKHAND</v>
      </c>
      <c r="O1100" s="32">
        <f>IF(MAIN_TABLE[[#This Row],[Supplier State]]=MAIN_TABLE[[#This Row],[Destination State Name]],0,MAIN_TABLE[[#This Row],[Taxable Value]]*MAIN_TABLE[[#This Row],[GST Rate]])</f>
        <v>14841.75</v>
      </c>
      <c r="P1100" s="32">
        <f>IF(MAIN_TABLE[[#This Row],[Supplier State]]&lt;&gt;MAIN_TABLE[[#This Row],[Destination State Name]],0,(MAIN_TABLE[[#This Row],[Taxable Value]]*MAIN_TABLE[[#This Row],[GST Rate]])/2)</f>
        <v>0</v>
      </c>
      <c r="Q1100" s="32">
        <f>IF(MAIN_TABLE[[#This Row],[Supplier State]]&lt;&gt;MAIN_TABLE[[#This Row],[Destination State Name]],0,(MAIN_TABLE[[#This Row],[Taxable Value]]*MAIN_TABLE[[#This Row],[GST Rate]])/2)</f>
        <v>0</v>
      </c>
      <c r="R1100" s="33">
        <f>SUM(MAIN_TABLE[[#This Row],[IGST]:[SGST]])</f>
        <v>14841.75</v>
      </c>
      <c r="S110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00" s="32" t="str">
        <f>IFERROR(VLOOKUP(MAIN_TABLE[[#This Row],[GST Number]],Backend!L:M,2,),"")</f>
        <v>CONSULTING ROOMS PRIVATE LIMITED</v>
      </c>
    </row>
    <row r="1101" spans="1:20" x14ac:dyDescent="0.3">
      <c r="A1101" s="18" t="s">
        <v>8</v>
      </c>
      <c r="B1101" s="1" t="s">
        <v>118</v>
      </c>
      <c r="C1101" s="2">
        <v>1008</v>
      </c>
      <c r="D1101" s="3">
        <v>44177</v>
      </c>
      <c r="E1101" s="4" t="s">
        <v>10</v>
      </c>
      <c r="F1101" s="1">
        <v>635</v>
      </c>
      <c r="G1101" s="5">
        <v>31.75</v>
      </c>
      <c r="H1101" s="29">
        <f>VLOOKUP(MAIN_TABLE[[#This Row],[Product Code]],Prod_Master[[#All],[Product Code]:[PRICE]],4,)</f>
        <v>0.12</v>
      </c>
      <c r="I1101" s="30">
        <f>VLOOKUP(MAIN_TABLE[[#This Row],[Product Code]],Prod_Master[[#All],[Product Code]:[PRICE]],5,)</f>
        <v>90</v>
      </c>
      <c r="J1101" s="30">
        <f t="shared" si="19"/>
        <v>57150</v>
      </c>
      <c r="K1101" s="30">
        <f>MAIN_TABLE[[#This Row],[Sales (Before Tax)]]-MAIN_TABLE[[#This Row],[Discount]]</f>
        <v>57118.25</v>
      </c>
      <c r="L1101" s="31">
        <f>VLOOKUP(MAIN_TABLE[[#This Row],[Product Code]],Prod_Master[[#All],[Product Code]:[PRICE]],3,)</f>
        <v>4975</v>
      </c>
      <c r="M1101" s="32" t="str">
        <f>VLOOKUP(MAIN_TABLE[[#This Row],[Product Code]],Prod_Master[[#All],[Product Code]:[PRICE]],2,)</f>
        <v>Soap</v>
      </c>
      <c r="N1101" s="32" t="str">
        <f>IF(ISBLANK(MAIN_TABLE[[#This Row],[GST Number]]),"No GST Number Available",VLOOKUP(LEFT(MAIN_TABLE[[#This Row],[GST Number]],2)*1,Table1[],2,))</f>
        <v>ARUNACHAL PRADESH</v>
      </c>
      <c r="O1101" s="32">
        <f>IF(MAIN_TABLE[[#This Row],[Supplier State]]=MAIN_TABLE[[#This Row],[Destination State Name]],0,MAIN_TABLE[[#This Row],[Taxable Value]]*MAIN_TABLE[[#This Row],[GST Rate]])</f>
        <v>6854.19</v>
      </c>
      <c r="P1101" s="32">
        <f>IF(MAIN_TABLE[[#This Row],[Supplier State]]&lt;&gt;MAIN_TABLE[[#This Row],[Destination State Name]],0,(MAIN_TABLE[[#This Row],[Taxable Value]]*MAIN_TABLE[[#This Row],[GST Rate]])/2)</f>
        <v>0</v>
      </c>
      <c r="Q1101" s="32">
        <f>IF(MAIN_TABLE[[#This Row],[Supplier State]]&lt;&gt;MAIN_TABLE[[#This Row],[Destination State Name]],0,(MAIN_TABLE[[#This Row],[Taxable Value]]*MAIN_TABLE[[#This Row],[GST Rate]])/2)</f>
        <v>0</v>
      </c>
      <c r="R1101" s="33">
        <f>SUM(MAIN_TABLE[[#This Row],[IGST]:[SGST]])</f>
        <v>6854.19</v>
      </c>
      <c r="S110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01" s="32" t="str">
        <f>IFERROR(VLOOKUP(MAIN_TABLE[[#This Row],[GST Number]],Backend!L:M,2,),"")</f>
        <v>K. T. PROJECTS PRIVATE LIMITED</v>
      </c>
    </row>
    <row r="1102" spans="1:20" x14ac:dyDescent="0.3">
      <c r="A1102" s="18" t="s">
        <v>8</v>
      </c>
      <c r="B1102" s="1" t="s">
        <v>119</v>
      </c>
      <c r="C1102" s="2">
        <v>1310</v>
      </c>
      <c r="D1102" s="3">
        <v>44019</v>
      </c>
      <c r="E1102" s="4" t="s">
        <v>10</v>
      </c>
      <c r="F1102" s="1">
        <v>436.5</v>
      </c>
      <c r="G1102" s="5">
        <v>21.825000000000003</v>
      </c>
      <c r="H1102" s="29">
        <f>VLOOKUP(MAIN_TABLE[[#This Row],[Product Code]],Prod_Master[[#All],[Product Code]:[PRICE]],4,)</f>
        <v>0.12</v>
      </c>
      <c r="I1102" s="30">
        <f>VLOOKUP(MAIN_TABLE[[#This Row],[Product Code]],Prod_Master[[#All],[Product Code]:[PRICE]],5,)</f>
        <v>140</v>
      </c>
      <c r="J1102" s="30">
        <f t="shared" si="19"/>
        <v>61110</v>
      </c>
      <c r="K1102" s="30">
        <f>MAIN_TABLE[[#This Row],[Sales (Before Tax)]]-MAIN_TABLE[[#This Row],[Discount]]</f>
        <v>61088.175000000003</v>
      </c>
      <c r="L1102" s="31">
        <f>VLOOKUP(MAIN_TABLE[[#This Row],[Product Code]],Prod_Master[[#All],[Product Code]:[PRICE]],3,)</f>
        <v>5632</v>
      </c>
      <c r="M1102" s="32" t="str">
        <f>VLOOKUP(MAIN_TABLE[[#This Row],[Product Code]],Prod_Master[[#All],[Product Code]:[PRICE]],2,)</f>
        <v>Shampoo</v>
      </c>
      <c r="N1102" s="32" t="str">
        <f>IF(ISBLANK(MAIN_TABLE[[#This Row],[GST Number]]),"No GST Number Available",VLOOKUP(LEFT(MAIN_TABLE[[#This Row],[GST Number]],2)*1,Table1[],2,))</f>
        <v>BIHAR</v>
      </c>
      <c r="O1102" s="32">
        <f>IF(MAIN_TABLE[[#This Row],[Supplier State]]=MAIN_TABLE[[#This Row],[Destination State Name]],0,MAIN_TABLE[[#This Row],[Taxable Value]]*MAIN_TABLE[[#This Row],[GST Rate]])</f>
        <v>0</v>
      </c>
      <c r="P1102" s="32">
        <f>IF(MAIN_TABLE[[#This Row],[Supplier State]]&lt;&gt;MAIN_TABLE[[#This Row],[Destination State Name]],0,(MAIN_TABLE[[#This Row],[Taxable Value]]*MAIN_TABLE[[#This Row],[GST Rate]])/2)</f>
        <v>3665.2905000000001</v>
      </c>
      <c r="Q1102" s="32">
        <f>IF(MAIN_TABLE[[#This Row],[Supplier State]]&lt;&gt;MAIN_TABLE[[#This Row],[Destination State Name]],0,(MAIN_TABLE[[#This Row],[Taxable Value]]*MAIN_TABLE[[#This Row],[GST Rate]])/2)</f>
        <v>3665.2905000000001</v>
      </c>
      <c r="R1102" s="33">
        <f>SUM(MAIN_TABLE[[#This Row],[IGST]:[SGST]])</f>
        <v>7330.5810000000001</v>
      </c>
      <c r="S110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02" s="32" t="str">
        <f>IFERROR(VLOOKUP(MAIN_TABLE[[#This Row],[GST Number]],Backend!L:M,2,),"")</f>
        <v>M/s Aum Sai Industries</v>
      </c>
    </row>
    <row r="1103" spans="1:20" x14ac:dyDescent="0.3">
      <c r="A1103" s="18" t="s">
        <v>8</v>
      </c>
      <c r="B1103" s="1"/>
      <c r="C1103" s="2">
        <v>1001</v>
      </c>
      <c r="D1103" s="3">
        <v>43988</v>
      </c>
      <c r="E1103" s="4" t="s">
        <v>10</v>
      </c>
      <c r="F1103" s="1">
        <v>1094</v>
      </c>
      <c r="G1103" s="5">
        <v>54.7</v>
      </c>
      <c r="H1103" s="29">
        <f>VLOOKUP(MAIN_TABLE[[#This Row],[Product Code]],Prod_Master[[#All],[Product Code]:[PRICE]],4,)</f>
        <v>0.12</v>
      </c>
      <c r="I1103" s="30">
        <f>VLOOKUP(MAIN_TABLE[[#This Row],[Product Code]],Prod_Master[[#All],[Product Code]:[PRICE]],5,)</f>
        <v>45</v>
      </c>
      <c r="J1103" s="30">
        <f t="shared" si="19"/>
        <v>49230</v>
      </c>
      <c r="K1103" s="30">
        <f>MAIN_TABLE[[#This Row],[Sales (Before Tax)]]-MAIN_TABLE[[#This Row],[Discount]]</f>
        <v>49175.3</v>
      </c>
      <c r="L1103" s="31">
        <f>VLOOKUP(MAIN_TABLE[[#This Row],[Product Code]],Prod_Master[[#All],[Product Code]:[PRICE]],3,)</f>
        <v>5542</v>
      </c>
      <c r="M1103" s="32" t="str">
        <f>VLOOKUP(MAIN_TABLE[[#This Row],[Product Code]],Prod_Master[[#All],[Product Code]:[PRICE]],2,)</f>
        <v>Oil</v>
      </c>
      <c r="N1103" s="32" t="str">
        <f>IF(ISBLANK(MAIN_TABLE[[#This Row],[GST Number]]),"No GST Number Available",VLOOKUP(LEFT(MAIN_TABLE[[#This Row],[GST Number]],2)*1,Table1[],2,))</f>
        <v>No GST Number Available</v>
      </c>
      <c r="O1103" s="32">
        <f>IF(MAIN_TABLE[[#This Row],[Supplier State]]=MAIN_TABLE[[#This Row],[Destination State Name]],0,MAIN_TABLE[[#This Row],[Taxable Value]]*MAIN_TABLE[[#This Row],[GST Rate]])</f>
        <v>5901.0360000000001</v>
      </c>
      <c r="P1103" s="32">
        <f>IF(MAIN_TABLE[[#This Row],[Supplier State]]&lt;&gt;MAIN_TABLE[[#This Row],[Destination State Name]],0,(MAIN_TABLE[[#This Row],[Taxable Value]]*MAIN_TABLE[[#This Row],[GST Rate]])/2)</f>
        <v>0</v>
      </c>
      <c r="Q1103" s="32">
        <f>IF(MAIN_TABLE[[#This Row],[Supplier State]]&lt;&gt;MAIN_TABLE[[#This Row],[Destination State Name]],0,(MAIN_TABLE[[#This Row],[Taxable Value]]*MAIN_TABLE[[#This Row],[GST Rate]])/2)</f>
        <v>0</v>
      </c>
      <c r="R1103" s="33">
        <f>SUM(MAIN_TABLE[[#This Row],[IGST]:[SGST]])</f>
        <v>5901.0360000000001</v>
      </c>
      <c r="S1103" s="32" t="str">
        <f>IF(MAIN_TABLE[[#This Row],[Doc Type]]="Credit Note","Table 9A",IF(AND(MAIN_TABLE[[#This Row],[Doc Type]]="Invoice",MAIN_TABLE[[#This Row],[GST Number]]&lt;&gt;""),"Table 4A -B2B","Table 5A-B2C"))</f>
        <v>Table 5A-B2C</v>
      </c>
      <c r="T1103" s="32" t="str">
        <f>IFERROR(VLOOKUP(MAIN_TABLE[[#This Row],[GST Number]],Backend!L:M,2,),"")</f>
        <v/>
      </c>
    </row>
    <row r="1104" spans="1:20" x14ac:dyDescent="0.3">
      <c r="A1104" s="18" t="s">
        <v>8</v>
      </c>
      <c r="B1104" s="1" t="s">
        <v>120</v>
      </c>
      <c r="C1104" s="2">
        <v>1310</v>
      </c>
      <c r="D1104" s="3">
        <v>44114</v>
      </c>
      <c r="E1104" s="4" t="s">
        <v>10</v>
      </c>
      <c r="F1104" s="1">
        <v>367</v>
      </c>
      <c r="G1104" s="5">
        <v>18.350000000000001</v>
      </c>
      <c r="H1104" s="29">
        <f>VLOOKUP(MAIN_TABLE[[#This Row],[Product Code]],Prod_Master[[#All],[Product Code]:[PRICE]],4,)</f>
        <v>0.12</v>
      </c>
      <c r="I1104" s="30">
        <f>VLOOKUP(MAIN_TABLE[[#This Row],[Product Code]],Prod_Master[[#All],[Product Code]:[PRICE]],5,)</f>
        <v>140</v>
      </c>
      <c r="J1104" s="30">
        <f t="shared" si="19"/>
        <v>51380</v>
      </c>
      <c r="K1104" s="30">
        <f>MAIN_TABLE[[#This Row],[Sales (Before Tax)]]-MAIN_TABLE[[#This Row],[Discount]]</f>
        <v>51361.65</v>
      </c>
      <c r="L1104" s="31">
        <f>VLOOKUP(MAIN_TABLE[[#This Row],[Product Code]],Prod_Master[[#All],[Product Code]:[PRICE]],3,)</f>
        <v>5632</v>
      </c>
      <c r="M1104" s="32" t="str">
        <f>VLOOKUP(MAIN_TABLE[[#This Row],[Product Code]],Prod_Master[[#All],[Product Code]:[PRICE]],2,)</f>
        <v>Shampoo</v>
      </c>
      <c r="N1104" s="32" t="str">
        <f>IF(ISBLANK(MAIN_TABLE[[#This Row],[GST Number]]),"No GST Number Available",VLOOKUP(LEFT(MAIN_TABLE[[#This Row],[GST Number]],2)*1,Table1[],2,))</f>
        <v>GUJARAT</v>
      </c>
      <c r="O1104" s="32">
        <f>IF(MAIN_TABLE[[#This Row],[Supplier State]]=MAIN_TABLE[[#This Row],[Destination State Name]],0,MAIN_TABLE[[#This Row],[Taxable Value]]*MAIN_TABLE[[#This Row],[GST Rate]])</f>
        <v>6163.3980000000001</v>
      </c>
      <c r="P1104" s="32">
        <f>IF(MAIN_TABLE[[#This Row],[Supplier State]]&lt;&gt;MAIN_TABLE[[#This Row],[Destination State Name]],0,(MAIN_TABLE[[#This Row],[Taxable Value]]*MAIN_TABLE[[#This Row],[GST Rate]])/2)</f>
        <v>0</v>
      </c>
      <c r="Q1104" s="32">
        <f>IF(MAIN_TABLE[[#This Row],[Supplier State]]&lt;&gt;MAIN_TABLE[[#This Row],[Destination State Name]],0,(MAIN_TABLE[[#This Row],[Taxable Value]]*MAIN_TABLE[[#This Row],[GST Rate]])/2)</f>
        <v>0</v>
      </c>
      <c r="R1104" s="33">
        <f>SUM(MAIN_TABLE[[#This Row],[IGST]:[SGST]])</f>
        <v>6163.3980000000001</v>
      </c>
      <c r="S110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04" s="32" t="str">
        <f>IFERROR(VLOOKUP(MAIN_TABLE[[#This Row],[GST Number]],Backend!L:M,2,),"")</f>
        <v>MINISTRY OF RAILWAYS</v>
      </c>
    </row>
    <row r="1105" spans="1:20" x14ac:dyDescent="0.3">
      <c r="A1105" s="18" t="s">
        <v>8</v>
      </c>
      <c r="B1105" s="1" t="s">
        <v>121</v>
      </c>
      <c r="C1105" s="2">
        <v>1210</v>
      </c>
      <c r="D1105" s="3">
        <v>43925</v>
      </c>
      <c r="E1105" s="4" t="s">
        <v>10</v>
      </c>
      <c r="F1105" s="1">
        <v>3802.5</v>
      </c>
      <c r="G1105" s="5">
        <v>190.125</v>
      </c>
      <c r="H1105" s="29">
        <f>VLOOKUP(MAIN_TABLE[[#This Row],[Product Code]],Prod_Master[[#All],[Product Code]:[PRICE]],4,)</f>
        <v>0.12</v>
      </c>
      <c r="I1105" s="30">
        <f>VLOOKUP(MAIN_TABLE[[#This Row],[Product Code]],Prod_Master[[#All],[Product Code]:[PRICE]],5,)</f>
        <v>120</v>
      </c>
      <c r="J1105" s="30">
        <f t="shared" si="19"/>
        <v>456300</v>
      </c>
      <c r="K1105" s="30">
        <f>MAIN_TABLE[[#This Row],[Sales (Before Tax)]]-MAIN_TABLE[[#This Row],[Discount]]</f>
        <v>456109.875</v>
      </c>
      <c r="L1105" s="31">
        <f>VLOOKUP(MAIN_TABLE[[#This Row],[Product Code]],Prod_Master[[#All],[Product Code]:[PRICE]],3,)</f>
        <v>5524</v>
      </c>
      <c r="M1105" s="32" t="str">
        <f>VLOOKUP(MAIN_TABLE[[#This Row],[Product Code]],Prod_Master[[#All],[Product Code]:[PRICE]],2,)</f>
        <v>Juice</v>
      </c>
      <c r="N1105" s="32" t="str">
        <f>IF(ISBLANK(MAIN_TABLE[[#This Row],[GST Number]]),"No GST Number Available",VLOOKUP(LEFT(MAIN_TABLE[[#This Row],[GST Number]],2)*1,Table1[],2,))</f>
        <v>ASSAM</v>
      </c>
      <c r="O1105" s="32">
        <f>IF(MAIN_TABLE[[#This Row],[Supplier State]]=MAIN_TABLE[[#This Row],[Destination State Name]],0,MAIN_TABLE[[#This Row],[Taxable Value]]*MAIN_TABLE[[#This Row],[GST Rate]])</f>
        <v>54733.184999999998</v>
      </c>
      <c r="P1105" s="32">
        <f>IF(MAIN_TABLE[[#This Row],[Supplier State]]&lt;&gt;MAIN_TABLE[[#This Row],[Destination State Name]],0,(MAIN_TABLE[[#This Row],[Taxable Value]]*MAIN_TABLE[[#This Row],[GST Rate]])/2)</f>
        <v>0</v>
      </c>
      <c r="Q1105" s="32">
        <f>IF(MAIN_TABLE[[#This Row],[Supplier State]]&lt;&gt;MAIN_TABLE[[#This Row],[Destination State Name]],0,(MAIN_TABLE[[#This Row],[Taxable Value]]*MAIN_TABLE[[#This Row],[GST Rate]])/2)</f>
        <v>0</v>
      </c>
      <c r="R1105" s="33">
        <f>SUM(MAIN_TABLE[[#This Row],[IGST]:[SGST]])</f>
        <v>54733.184999999998</v>
      </c>
      <c r="S110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05" s="32" t="str">
        <f>IFERROR(VLOOKUP(MAIN_TABLE[[#This Row],[GST Number]],Backend!L:M,2,),"")</f>
        <v>Sandeep Instruments &amp; Chemicals</v>
      </c>
    </row>
    <row r="1106" spans="1:20" x14ac:dyDescent="0.3">
      <c r="A1106" s="18" t="s">
        <v>8</v>
      </c>
      <c r="B1106" s="1" t="s">
        <v>122</v>
      </c>
      <c r="C1106" s="2">
        <v>1001</v>
      </c>
      <c r="D1106" s="3">
        <v>43956</v>
      </c>
      <c r="E1106" s="4" t="s">
        <v>10</v>
      </c>
      <c r="F1106" s="1">
        <v>1666</v>
      </c>
      <c r="G1106" s="5">
        <v>83.300000000000011</v>
      </c>
      <c r="H1106" s="29">
        <f>VLOOKUP(MAIN_TABLE[[#This Row],[Product Code]],Prod_Master[[#All],[Product Code]:[PRICE]],4,)</f>
        <v>0.12</v>
      </c>
      <c r="I1106" s="30">
        <f>VLOOKUP(MAIN_TABLE[[#This Row],[Product Code]],Prod_Master[[#All],[Product Code]:[PRICE]],5,)</f>
        <v>45</v>
      </c>
      <c r="J1106" s="30">
        <f t="shared" si="19"/>
        <v>74970</v>
      </c>
      <c r="K1106" s="30">
        <f>MAIN_TABLE[[#This Row],[Sales (Before Tax)]]-MAIN_TABLE[[#This Row],[Discount]]</f>
        <v>74886.7</v>
      </c>
      <c r="L1106" s="31">
        <f>VLOOKUP(MAIN_TABLE[[#This Row],[Product Code]],Prod_Master[[#All],[Product Code]:[PRICE]],3,)</f>
        <v>5542</v>
      </c>
      <c r="M1106" s="32" t="str">
        <f>VLOOKUP(MAIN_TABLE[[#This Row],[Product Code]],Prod_Master[[#All],[Product Code]:[PRICE]],2,)</f>
        <v>Oil</v>
      </c>
      <c r="N1106" s="32" t="str">
        <f>IF(ISBLANK(MAIN_TABLE[[#This Row],[GST Number]]),"No GST Number Available",VLOOKUP(LEFT(MAIN_TABLE[[#This Row],[GST Number]],2)*1,Table1[],2,))</f>
        <v>MAHARASHTRA</v>
      </c>
      <c r="O1106" s="32">
        <f>IF(MAIN_TABLE[[#This Row],[Supplier State]]=MAIN_TABLE[[#This Row],[Destination State Name]],0,MAIN_TABLE[[#This Row],[Taxable Value]]*MAIN_TABLE[[#This Row],[GST Rate]])</f>
        <v>8986.4039999999986</v>
      </c>
      <c r="P1106" s="32">
        <f>IF(MAIN_TABLE[[#This Row],[Supplier State]]&lt;&gt;MAIN_TABLE[[#This Row],[Destination State Name]],0,(MAIN_TABLE[[#This Row],[Taxable Value]]*MAIN_TABLE[[#This Row],[GST Rate]])/2)</f>
        <v>0</v>
      </c>
      <c r="Q1106" s="32">
        <f>IF(MAIN_TABLE[[#This Row],[Supplier State]]&lt;&gt;MAIN_TABLE[[#This Row],[Destination State Name]],0,(MAIN_TABLE[[#This Row],[Taxable Value]]*MAIN_TABLE[[#This Row],[GST Rate]])/2)</f>
        <v>0</v>
      </c>
      <c r="R1106" s="33">
        <f>SUM(MAIN_TABLE[[#This Row],[IGST]:[SGST]])</f>
        <v>8986.4039999999986</v>
      </c>
      <c r="S110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06" s="32" t="str">
        <f>IFERROR(VLOOKUP(MAIN_TABLE[[#This Row],[GST Number]],Backend!L:M,2,),"")</f>
        <v>M/s R.S.CONTRACTORS</v>
      </c>
    </row>
    <row r="1107" spans="1:20" x14ac:dyDescent="0.3">
      <c r="A1107" s="18" t="s">
        <v>8</v>
      </c>
      <c r="B1107" s="1" t="s">
        <v>123</v>
      </c>
      <c r="C1107" s="2">
        <v>1001</v>
      </c>
      <c r="D1107" s="3">
        <v>44083</v>
      </c>
      <c r="E1107" s="4" t="s">
        <v>10</v>
      </c>
      <c r="F1107" s="1">
        <v>322</v>
      </c>
      <c r="G1107" s="5">
        <v>16.100000000000001</v>
      </c>
      <c r="H1107" s="29">
        <f>VLOOKUP(MAIN_TABLE[[#This Row],[Product Code]],Prod_Master[[#All],[Product Code]:[PRICE]],4,)</f>
        <v>0.12</v>
      </c>
      <c r="I1107" s="30">
        <f>VLOOKUP(MAIN_TABLE[[#This Row],[Product Code]],Prod_Master[[#All],[Product Code]:[PRICE]],5,)</f>
        <v>45</v>
      </c>
      <c r="J1107" s="30">
        <f t="shared" si="19"/>
        <v>14490</v>
      </c>
      <c r="K1107" s="30">
        <f>MAIN_TABLE[[#This Row],[Sales (Before Tax)]]-MAIN_TABLE[[#This Row],[Discount]]</f>
        <v>14473.9</v>
      </c>
      <c r="L1107" s="31">
        <f>VLOOKUP(MAIN_TABLE[[#This Row],[Product Code]],Prod_Master[[#All],[Product Code]:[PRICE]],3,)</f>
        <v>5542</v>
      </c>
      <c r="M1107" s="32" t="str">
        <f>VLOOKUP(MAIN_TABLE[[#This Row],[Product Code]],Prod_Master[[#All],[Product Code]:[PRICE]],2,)</f>
        <v>Oil</v>
      </c>
      <c r="N1107" s="32" t="str">
        <f>IF(ISBLANK(MAIN_TABLE[[#This Row],[GST Number]]),"No GST Number Available",VLOOKUP(LEFT(MAIN_TABLE[[#This Row],[GST Number]],2)*1,Table1[],2,))</f>
        <v>TRIPURA</v>
      </c>
      <c r="O1107" s="32">
        <f>IF(MAIN_TABLE[[#This Row],[Supplier State]]=MAIN_TABLE[[#This Row],[Destination State Name]],0,MAIN_TABLE[[#This Row],[Taxable Value]]*MAIN_TABLE[[#This Row],[GST Rate]])</f>
        <v>1736.8679999999999</v>
      </c>
      <c r="P1107" s="32">
        <f>IF(MAIN_TABLE[[#This Row],[Supplier State]]&lt;&gt;MAIN_TABLE[[#This Row],[Destination State Name]],0,(MAIN_TABLE[[#This Row],[Taxable Value]]*MAIN_TABLE[[#This Row],[GST Rate]])/2)</f>
        <v>0</v>
      </c>
      <c r="Q1107" s="32">
        <f>IF(MAIN_TABLE[[#This Row],[Supplier State]]&lt;&gt;MAIN_TABLE[[#This Row],[Destination State Name]],0,(MAIN_TABLE[[#This Row],[Taxable Value]]*MAIN_TABLE[[#This Row],[GST Rate]])/2)</f>
        <v>0</v>
      </c>
      <c r="R1107" s="33">
        <f>SUM(MAIN_TABLE[[#This Row],[IGST]:[SGST]])</f>
        <v>1736.8679999999999</v>
      </c>
      <c r="S110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07" s="32" t="str">
        <f>IFERROR(VLOOKUP(MAIN_TABLE[[#This Row],[GST Number]],Backend!L:M,2,),"")</f>
        <v>Molex Systems</v>
      </c>
    </row>
    <row r="1108" spans="1:20" x14ac:dyDescent="0.3">
      <c r="A1108" s="18" t="s">
        <v>8</v>
      </c>
      <c r="B1108" s="1" t="s">
        <v>124</v>
      </c>
      <c r="C1108" s="2">
        <v>1210</v>
      </c>
      <c r="D1108" s="3">
        <v>44146</v>
      </c>
      <c r="E1108" s="4" t="s">
        <v>10</v>
      </c>
      <c r="F1108" s="1">
        <v>2321</v>
      </c>
      <c r="G1108" s="5">
        <v>116.05000000000001</v>
      </c>
      <c r="H1108" s="29">
        <f>VLOOKUP(MAIN_TABLE[[#This Row],[Product Code]],Prod_Master[[#All],[Product Code]:[PRICE]],4,)</f>
        <v>0.12</v>
      </c>
      <c r="I1108" s="30">
        <f>VLOOKUP(MAIN_TABLE[[#This Row],[Product Code]],Prod_Master[[#All],[Product Code]:[PRICE]],5,)</f>
        <v>120</v>
      </c>
      <c r="J1108" s="30">
        <f t="shared" si="19"/>
        <v>278520</v>
      </c>
      <c r="K1108" s="30">
        <f>MAIN_TABLE[[#This Row],[Sales (Before Tax)]]-MAIN_TABLE[[#This Row],[Discount]]</f>
        <v>278403.95</v>
      </c>
      <c r="L1108" s="31">
        <f>VLOOKUP(MAIN_TABLE[[#This Row],[Product Code]],Prod_Master[[#All],[Product Code]:[PRICE]],3,)</f>
        <v>5524</v>
      </c>
      <c r="M1108" s="32" t="str">
        <f>VLOOKUP(MAIN_TABLE[[#This Row],[Product Code]],Prod_Master[[#All],[Product Code]:[PRICE]],2,)</f>
        <v>Juice</v>
      </c>
      <c r="N1108" s="32" t="str">
        <f>IF(ISBLANK(MAIN_TABLE[[#This Row],[GST Number]]),"No GST Number Available",VLOOKUP(LEFT(MAIN_TABLE[[#This Row],[GST Number]],2)*1,Table1[],2,))</f>
        <v>MADHYA PRADESH</v>
      </c>
      <c r="O1108" s="32">
        <f>IF(MAIN_TABLE[[#This Row],[Supplier State]]=MAIN_TABLE[[#This Row],[Destination State Name]],0,MAIN_TABLE[[#This Row],[Taxable Value]]*MAIN_TABLE[[#This Row],[GST Rate]])</f>
        <v>33408.474000000002</v>
      </c>
      <c r="P1108" s="32">
        <f>IF(MAIN_TABLE[[#This Row],[Supplier State]]&lt;&gt;MAIN_TABLE[[#This Row],[Destination State Name]],0,(MAIN_TABLE[[#This Row],[Taxable Value]]*MAIN_TABLE[[#This Row],[GST Rate]])/2)</f>
        <v>0</v>
      </c>
      <c r="Q1108" s="32">
        <f>IF(MAIN_TABLE[[#This Row],[Supplier State]]&lt;&gt;MAIN_TABLE[[#This Row],[Destination State Name]],0,(MAIN_TABLE[[#This Row],[Taxable Value]]*MAIN_TABLE[[#This Row],[GST Rate]])/2)</f>
        <v>0</v>
      </c>
      <c r="R1108" s="33">
        <f>SUM(MAIN_TABLE[[#This Row],[IGST]:[SGST]])</f>
        <v>33408.474000000002</v>
      </c>
      <c r="S110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08" s="32" t="str">
        <f>IFERROR(VLOOKUP(MAIN_TABLE[[#This Row],[GST Number]],Backend!L:M,2,),"")</f>
        <v>BHIWADI CYLINDER PVT LTD.</v>
      </c>
    </row>
    <row r="1109" spans="1:20" x14ac:dyDescent="0.3">
      <c r="A1109" s="18" t="s">
        <v>8</v>
      </c>
      <c r="B1109" s="1" t="s">
        <v>125</v>
      </c>
      <c r="C1109" s="2">
        <v>1310</v>
      </c>
      <c r="D1109" s="3">
        <v>44146</v>
      </c>
      <c r="E1109" s="4" t="s">
        <v>10</v>
      </c>
      <c r="F1109" s="1">
        <v>1857</v>
      </c>
      <c r="G1109" s="5">
        <v>92.850000000000009</v>
      </c>
      <c r="H1109" s="29">
        <f>VLOOKUP(MAIN_TABLE[[#This Row],[Product Code]],Prod_Master[[#All],[Product Code]:[PRICE]],4,)</f>
        <v>0.12</v>
      </c>
      <c r="I1109" s="30">
        <f>VLOOKUP(MAIN_TABLE[[#This Row],[Product Code]],Prod_Master[[#All],[Product Code]:[PRICE]],5,)</f>
        <v>140</v>
      </c>
      <c r="J1109" s="30">
        <f t="shared" si="19"/>
        <v>259980</v>
      </c>
      <c r="K1109" s="30">
        <f>MAIN_TABLE[[#This Row],[Sales (Before Tax)]]-MAIN_TABLE[[#This Row],[Discount]]</f>
        <v>259887.15</v>
      </c>
      <c r="L1109" s="31">
        <f>VLOOKUP(MAIN_TABLE[[#This Row],[Product Code]],Prod_Master[[#All],[Product Code]:[PRICE]],3,)</f>
        <v>5632</v>
      </c>
      <c r="M1109" s="32" t="str">
        <f>VLOOKUP(MAIN_TABLE[[#This Row],[Product Code]],Prod_Master[[#All],[Product Code]:[PRICE]],2,)</f>
        <v>Shampoo</v>
      </c>
      <c r="N1109" s="32" t="str">
        <f>IF(ISBLANK(MAIN_TABLE[[#This Row],[GST Number]]),"No GST Number Available",VLOOKUP(LEFT(MAIN_TABLE[[#This Row],[GST Number]],2)*1,Table1[],2,))</f>
        <v>CHATTISGARH</v>
      </c>
      <c r="O1109" s="32">
        <f>IF(MAIN_TABLE[[#This Row],[Supplier State]]=MAIN_TABLE[[#This Row],[Destination State Name]],0,MAIN_TABLE[[#This Row],[Taxable Value]]*MAIN_TABLE[[#This Row],[GST Rate]])</f>
        <v>31186.457999999999</v>
      </c>
      <c r="P1109" s="32">
        <f>IF(MAIN_TABLE[[#This Row],[Supplier State]]&lt;&gt;MAIN_TABLE[[#This Row],[Destination State Name]],0,(MAIN_TABLE[[#This Row],[Taxable Value]]*MAIN_TABLE[[#This Row],[GST Rate]])/2)</f>
        <v>0</v>
      </c>
      <c r="Q1109" s="32">
        <f>IF(MAIN_TABLE[[#This Row],[Supplier State]]&lt;&gt;MAIN_TABLE[[#This Row],[Destination State Name]],0,(MAIN_TABLE[[#This Row],[Taxable Value]]*MAIN_TABLE[[#This Row],[GST Rate]])/2)</f>
        <v>0</v>
      </c>
      <c r="R1109" s="33">
        <f>SUM(MAIN_TABLE[[#This Row],[IGST]:[SGST]])</f>
        <v>31186.457999999999</v>
      </c>
      <c r="S110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09" s="32" t="str">
        <f>IFERROR(VLOOKUP(MAIN_TABLE[[#This Row],[GST Number]],Backend!L:M,2,),"")</f>
        <v>KARMA STEEL CO.</v>
      </c>
    </row>
    <row r="1110" spans="1:20" x14ac:dyDescent="0.3">
      <c r="A1110" s="18" t="s">
        <v>8</v>
      </c>
      <c r="B1110" s="1" t="s">
        <v>247</v>
      </c>
      <c r="C1110" s="2">
        <v>1001</v>
      </c>
      <c r="D1110" s="3">
        <v>44177</v>
      </c>
      <c r="E1110" s="4" t="s">
        <v>10</v>
      </c>
      <c r="F1110" s="1">
        <v>1611</v>
      </c>
      <c r="G1110" s="5">
        <v>80.550000000000011</v>
      </c>
      <c r="H1110" s="29">
        <f>VLOOKUP(MAIN_TABLE[[#This Row],[Product Code]],Prod_Master[[#All],[Product Code]:[PRICE]],4,)</f>
        <v>0.12</v>
      </c>
      <c r="I1110" s="30">
        <f>VLOOKUP(MAIN_TABLE[[#This Row],[Product Code]],Prod_Master[[#All],[Product Code]:[PRICE]],5,)</f>
        <v>45</v>
      </c>
      <c r="J1110" s="30">
        <f t="shared" si="19"/>
        <v>72495</v>
      </c>
      <c r="K1110" s="30">
        <f>MAIN_TABLE[[#This Row],[Sales (Before Tax)]]-MAIN_TABLE[[#This Row],[Discount]]</f>
        <v>72414.45</v>
      </c>
      <c r="L1110" s="31">
        <f>VLOOKUP(MAIN_TABLE[[#This Row],[Product Code]],Prod_Master[[#All],[Product Code]:[PRICE]],3,)</f>
        <v>5542</v>
      </c>
      <c r="M1110" s="32" t="str">
        <f>VLOOKUP(MAIN_TABLE[[#This Row],[Product Code]],Prod_Master[[#All],[Product Code]:[PRICE]],2,)</f>
        <v>Oil</v>
      </c>
      <c r="N1110" s="32" t="str">
        <f>IF(ISBLANK(MAIN_TABLE[[#This Row],[GST Number]]),"No GST Number Available",VLOOKUP(LEFT(MAIN_TABLE[[#This Row],[GST Number]],2)*1,Table1[],2,))</f>
        <v>DADRA AND NAGAR HAVELI AND DAMAN AND DIU (NEWLY MERGED UT)</v>
      </c>
      <c r="O1110" s="32">
        <f>IF(MAIN_TABLE[[#This Row],[Supplier State]]=MAIN_TABLE[[#This Row],[Destination State Name]],0,MAIN_TABLE[[#This Row],[Taxable Value]]*MAIN_TABLE[[#This Row],[GST Rate]])</f>
        <v>8689.7339999999986</v>
      </c>
      <c r="P1110" s="32">
        <f>IF(MAIN_TABLE[[#This Row],[Supplier State]]&lt;&gt;MAIN_TABLE[[#This Row],[Destination State Name]],0,(MAIN_TABLE[[#This Row],[Taxable Value]]*MAIN_TABLE[[#This Row],[GST Rate]])/2)</f>
        <v>0</v>
      </c>
      <c r="Q1110" s="32">
        <f>IF(MAIN_TABLE[[#This Row],[Supplier State]]&lt;&gt;MAIN_TABLE[[#This Row],[Destination State Name]],0,(MAIN_TABLE[[#This Row],[Taxable Value]]*MAIN_TABLE[[#This Row],[GST Rate]])/2)</f>
        <v>0</v>
      </c>
      <c r="R1110" s="33">
        <f>SUM(MAIN_TABLE[[#This Row],[IGST]:[SGST]])</f>
        <v>8689.7339999999986</v>
      </c>
      <c r="S111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10" s="32" t="str">
        <f>IFERROR(VLOOKUP(MAIN_TABLE[[#This Row],[GST Number]],Backend!L:M,2,),"")</f>
        <v>M/S CONSULTING ROOMS PRIVATE LIMITED</v>
      </c>
    </row>
    <row r="1111" spans="1:20" x14ac:dyDescent="0.3">
      <c r="A1111" s="18" t="s">
        <v>8</v>
      </c>
      <c r="B1111" s="1" t="s">
        <v>126</v>
      </c>
      <c r="C1111" s="2">
        <v>1210</v>
      </c>
      <c r="D1111" s="3">
        <v>44177</v>
      </c>
      <c r="E1111" s="4" t="s">
        <v>10</v>
      </c>
      <c r="F1111" s="1">
        <v>2797</v>
      </c>
      <c r="G1111" s="5">
        <v>139.85</v>
      </c>
      <c r="H1111" s="29">
        <f>VLOOKUP(MAIN_TABLE[[#This Row],[Product Code]],Prod_Master[[#All],[Product Code]:[PRICE]],4,)</f>
        <v>0.12</v>
      </c>
      <c r="I1111" s="30">
        <f>VLOOKUP(MAIN_TABLE[[#This Row],[Product Code]],Prod_Master[[#All],[Product Code]:[PRICE]],5,)</f>
        <v>120</v>
      </c>
      <c r="J1111" s="30">
        <f t="shared" si="19"/>
        <v>335640</v>
      </c>
      <c r="K1111" s="30">
        <f>MAIN_TABLE[[#This Row],[Sales (Before Tax)]]-MAIN_TABLE[[#This Row],[Discount]]</f>
        <v>335500.15000000002</v>
      </c>
      <c r="L1111" s="31">
        <f>VLOOKUP(MAIN_TABLE[[#This Row],[Product Code]],Prod_Master[[#All],[Product Code]:[PRICE]],3,)</f>
        <v>5524</v>
      </c>
      <c r="M1111" s="32" t="str">
        <f>VLOOKUP(MAIN_TABLE[[#This Row],[Product Code]],Prod_Master[[#All],[Product Code]:[PRICE]],2,)</f>
        <v>Juice</v>
      </c>
      <c r="N1111" s="32" t="str">
        <f>IF(ISBLANK(MAIN_TABLE[[#This Row],[GST Number]]),"No GST Number Available",VLOOKUP(LEFT(MAIN_TABLE[[#This Row],[GST Number]],2)*1,Table1[],2,))</f>
        <v>MADHYA PRADESH</v>
      </c>
      <c r="O1111" s="32">
        <f>IF(MAIN_TABLE[[#This Row],[Supplier State]]=MAIN_TABLE[[#This Row],[Destination State Name]],0,MAIN_TABLE[[#This Row],[Taxable Value]]*MAIN_TABLE[[#This Row],[GST Rate]])</f>
        <v>40260.018000000004</v>
      </c>
      <c r="P1111" s="32">
        <f>IF(MAIN_TABLE[[#This Row],[Supplier State]]&lt;&gt;MAIN_TABLE[[#This Row],[Destination State Name]],0,(MAIN_TABLE[[#This Row],[Taxable Value]]*MAIN_TABLE[[#This Row],[GST Rate]])/2)</f>
        <v>0</v>
      </c>
      <c r="Q1111" s="32">
        <f>IF(MAIN_TABLE[[#This Row],[Supplier State]]&lt;&gt;MAIN_TABLE[[#This Row],[Destination State Name]],0,(MAIN_TABLE[[#This Row],[Taxable Value]]*MAIN_TABLE[[#This Row],[GST Rate]])/2)</f>
        <v>0</v>
      </c>
      <c r="R1111" s="33">
        <f>SUM(MAIN_TABLE[[#This Row],[IGST]:[SGST]])</f>
        <v>40260.018000000004</v>
      </c>
      <c r="S111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11" s="32" t="str">
        <f>IFERROR(VLOOKUP(MAIN_TABLE[[#This Row],[GST Number]],Backend!L:M,2,),"")</f>
        <v>VAULTER ENGINEERING SERVICES PRIVATE LIMITED</v>
      </c>
    </row>
    <row r="1112" spans="1:20" x14ac:dyDescent="0.3">
      <c r="A1112" s="18" t="s">
        <v>8</v>
      </c>
      <c r="B1112" s="1" t="s">
        <v>127</v>
      </c>
      <c r="C1112" s="2">
        <v>1310</v>
      </c>
      <c r="D1112" s="3">
        <v>44177</v>
      </c>
      <c r="E1112" s="4" t="s">
        <v>10</v>
      </c>
      <c r="F1112" s="1">
        <v>334</v>
      </c>
      <c r="G1112" s="5">
        <v>16.7</v>
      </c>
      <c r="H1112" s="29">
        <f>VLOOKUP(MAIN_TABLE[[#This Row],[Product Code]],Prod_Master[[#All],[Product Code]:[PRICE]],4,)</f>
        <v>0.12</v>
      </c>
      <c r="I1112" s="30">
        <f>VLOOKUP(MAIN_TABLE[[#This Row],[Product Code]],Prod_Master[[#All],[Product Code]:[PRICE]],5,)</f>
        <v>140</v>
      </c>
      <c r="J1112" s="30">
        <f t="shared" si="19"/>
        <v>46760</v>
      </c>
      <c r="K1112" s="30">
        <f>MAIN_TABLE[[#This Row],[Sales (Before Tax)]]-MAIN_TABLE[[#This Row],[Discount]]</f>
        <v>46743.3</v>
      </c>
      <c r="L1112" s="31">
        <f>VLOOKUP(MAIN_TABLE[[#This Row],[Product Code]],Prod_Master[[#All],[Product Code]:[PRICE]],3,)</f>
        <v>5632</v>
      </c>
      <c r="M1112" s="32" t="str">
        <f>VLOOKUP(MAIN_TABLE[[#This Row],[Product Code]],Prod_Master[[#All],[Product Code]:[PRICE]],2,)</f>
        <v>Shampoo</v>
      </c>
      <c r="N1112" s="32" t="str">
        <f>IF(ISBLANK(MAIN_TABLE[[#This Row],[GST Number]]),"No GST Number Available",VLOOKUP(LEFT(MAIN_TABLE[[#This Row],[GST Number]],2)*1,Table1[],2,))</f>
        <v>ANDHRA PRADESH(BEFORE DIVISION)</v>
      </c>
      <c r="O1112" s="32">
        <f>IF(MAIN_TABLE[[#This Row],[Supplier State]]=MAIN_TABLE[[#This Row],[Destination State Name]],0,MAIN_TABLE[[#This Row],[Taxable Value]]*MAIN_TABLE[[#This Row],[GST Rate]])</f>
        <v>5609.1959999999999</v>
      </c>
      <c r="P1112" s="32">
        <f>IF(MAIN_TABLE[[#This Row],[Supplier State]]&lt;&gt;MAIN_TABLE[[#This Row],[Destination State Name]],0,(MAIN_TABLE[[#This Row],[Taxable Value]]*MAIN_TABLE[[#This Row],[GST Rate]])/2)</f>
        <v>0</v>
      </c>
      <c r="Q1112" s="32">
        <f>IF(MAIN_TABLE[[#This Row],[Supplier State]]&lt;&gt;MAIN_TABLE[[#This Row],[Destination State Name]],0,(MAIN_TABLE[[#This Row],[Taxable Value]]*MAIN_TABLE[[#This Row],[GST Rate]])/2)</f>
        <v>0</v>
      </c>
      <c r="R1112" s="33">
        <f>SUM(MAIN_TABLE[[#This Row],[IGST]:[SGST]])</f>
        <v>5609.1959999999999</v>
      </c>
      <c r="S111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12" s="32" t="str">
        <f>IFERROR(VLOOKUP(MAIN_TABLE[[#This Row],[GST Number]],Backend!L:M,2,),"")</f>
        <v>DANISH ART</v>
      </c>
    </row>
    <row r="1113" spans="1:20" x14ac:dyDescent="0.3">
      <c r="A1113" s="18" t="s">
        <v>8</v>
      </c>
      <c r="B1113" s="1" t="s">
        <v>128</v>
      </c>
      <c r="C1113" s="2">
        <v>1001</v>
      </c>
      <c r="D1113" s="3">
        <v>43831</v>
      </c>
      <c r="E1113" s="4" t="s">
        <v>10</v>
      </c>
      <c r="F1113" s="1">
        <v>2565</v>
      </c>
      <c r="G1113" s="5">
        <v>128.25</v>
      </c>
      <c r="H1113" s="29">
        <f>VLOOKUP(MAIN_TABLE[[#This Row],[Product Code]],Prod_Master[[#All],[Product Code]:[PRICE]],4,)</f>
        <v>0.12</v>
      </c>
      <c r="I1113" s="30">
        <f>VLOOKUP(MAIN_TABLE[[#This Row],[Product Code]],Prod_Master[[#All],[Product Code]:[PRICE]],5,)</f>
        <v>45</v>
      </c>
      <c r="J1113" s="30">
        <f t="shared" si="19"/>
        <v>115425</v>
      </c>
      <c r="K1113" s="30">
        <f>MAIN_TABLE[[#This Row],[Sales (Before Tax)]]-MAIN_TABLE[[#This Row],[Discount]]</f>
        <v>115296.75</v>
      </c>
      <c r="L1113" s="31">
        <f>VLOOKUP(MAIN_TABLE[[#This Row],[Product Code]],Prod_Master[[#All],[Product Code]:[PRICE]],3,)</f>
        <v>5542</v>
      </c>
      <c r="M1113" s="32" t="str">
        <f>VLOOKUP(MAIN_TABLE[[#This Row],[Product Code]],Prod_Master[[#All],[Product Code]:[PRICE]],2,)</f>
        <v>Oil</v>
      </c>
      <c r="N1113" s="32" t="str">
        <f>IF(ISBLANK(MAIN_TABLE[[#This Row],[GST Number]]),"No GST Number Available",VLOOKUP(LEFT(MAIN_TABLE[[#This Row],[GST Number]],2)*1,Table1[],2,))</f>
        <v>ASSAM</v>
      </c>
      <c r="O1113" s="32">
        <f>IF(MAIN_TABLE[[#This Row],[Supplier State]]=MAIN_TABLE[[#This Row],[Destination State Name]],0,MAIN_TABLE[[#This Row],[Taxable Value]]*MAIN_TABLE[[#This Row],[GST Rate]])</f>
        <v>13835.609999999999</v>
      </c>
      <c r="P1113" s="32">
        <f>IF(MAIN_TABLE[[#This Row],[Supplier State]]&lt;&gt;MAIN_TABLE[[#This Row],[Destination State Name]],0,(MAIN_TABLE[[#This Row],[Taxable Value]]*MAIN_TABLE[[#This Row],[GST Rate]])/2)</f>
        <v>0</v>
      </c>
      <c r="Q1113" s="32">
        <f>IF(MAIN_TABLE[[#This Row],[Supplier State]]&lt;&gt;MAIN_TABLE[[#This Row],[Destination State Name]],0,(MAIN_TABLE[[#This Row],[Taxable Value]]*MAIN_TABLE[[#This Row],[GST Rate]])/2)</f>
        <v>0</v>
      </c>
      <c r="R1113" s="33">
        <f>SUM(MAIN_TABLE[[#This Row],[IGST]:[SGST]])</f>
        <v>13835.609999999999</v>
      </c>
      <c r="S111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13" s="32" t="str">
        <f>IFERROR(VLOOKUP(MAIN_TABLE[[#This Row],[GST Number]],Backend!L:M,2,),"")</f>
        <v>KIRAT INTERNATIONAL</v>
      </c>
    </row>
    <row r="1114" spans="1:20" x14ac:dyDescent="0.3">
      <c r="A1114" s="18" t="s">
        <v>8</v>
      </c>
      <c r="B1114" s="1" t="s">
        <v>129</v>
      </c>
      <c r="C1114" s="2">
        <v>1001</v>
      </c>
      <c r="D1114" s="3">
        <v>43831</v>
      </c>
      <c r="E1114" s="4" t="s">
        <v>10</v>
      </c>
      <c r="F1114" s="1">
        <v>2417</v>
      </c>
      <c r="G1114" s="5">
        <v>120.85000000000001</v>
      </c>
      <c r="H1114" s="29">
        <f>VLOOKUP(MAIN_TABLE[[#This Row],[Product Code]],Prod_Master[[#All],[Product Code]:[PRICE]],4,)</f>
        <v>0.12</v>
      </c>
      <c r="I1114" s="30">
        <f>VLOOKUP(MAIN_TABLE[[#This Row],[Product Code]],Prod_Master[[#All],[Product Code]:[PRICE]],5,)</f>
        <v>45</v>
      </c>
      <c r="J1114" s="30">
        <f t="shared" si="19"/>
        <v>108765</v>
      </c>
      <c r="K1114" s="30">
        <f>MAIN_TABLE[[#This Row],[Sales (Before Tax)]]-MAIN_TABLE[[#This Row],[Discount]]</f>
        <v>108644.15</v>
      </c>
      <c r="L1114" s="31">
        <f>VLOOKUP(MAIN_TABLE[[#This Row],[Product Code]],Prod_Master[[#All],[Product Code]:[PRICE]],3,)</f>
        <v>5542</v>
      </c>
      <c r="M1114" s="32" t="str">
        <f>VLOOKUP(MAIN_TABLE[[#This Row],[Product Code]],Prod_Master[[#All],[Product Code]:[PRICE]],2,)</f>
        <v>Oil</v>
      </c>
      <c r="N1114" s="32" t="str">
        <f>IF(ISBLANK(MAIN_TABLE[[#This Row],[GST Number]]),"No GST Number Available",VLOOKUP(LEFT(MAIN_TABLE[[#This Row],[GST Number]],2)*1,Table1[],2,))</f>
        <v>TRIPURA</v>
      </c>
      <c r="O1114" s="32">
        <f>IF(MAIN_TABLE[[#This Row],[Supplier State]]=MAIN_TABLE[[#This Row],[Destination State Name]],0,MAIN_TABLE[[#This Row],[Taxable Value]]*MAIN_TABLE[[#This Row],[GST Rate]])</f>
        <v>13037.297999999999</v>
      </c>
      <c r="P1114" s="32">
        <f>IF(MAIN_TABLE[[#This Row],[Supplier State]]&lt;&gt;MAIN_TABLE[[#This Row],[Destination State Name]],0,(MAIN_TABLE[[#This Row],[Taxable Value]]*MAIN_TABLE[[#This Row],[GST Rate]])/2)</f>
        <v>0</v>
      </c>
      <c r="Q1114" s="32">
        <f>IF(MAIN_TABLE[[#This Row],[Supplier State]]&lt;&gt;MAIN_TABLE[[#This Row],[Destination State Name]],0,(MAIN_TABLE[[#This Row],[Taxable Value]]*MAIN_TABLE[[#This Row],[GST Rate]])/2)</f>
        <v>0</v>
      </c>
      <c r="R1114" s="33">
        <f>SUM(MAIN_TABLE[[#This Row],[IGST]:[SGST]])</f>
        <v>13037.297999999999</v>
      </c>
      <c r="S111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14" s="32" t="str">
        <f>IFERROR(VLOOKUP(MAIN_TABLE[[#This Row],[GST Number]],Backend!L:M,2,),"")</f>
        <v>SOFTLINE COMPUTERS</v>
      </c>
    </row>
    <row r="1115" spans="1:20" x14ac:dyDescent="0.3">
      <c r="A1115" s="18" t="s">
        <v>8</v>
      </c>
      <c r="B1115" s="1" t="s">
        <v>130</v>
      </c>
      <c r="C1115" s="2">
        <v>1310</v>
      </c>
      <c r="D1115" s="3">
        <v>43925</v>
      </c>
      <c r="E1115" s="4" t="s">
        <v>10</v>
      </c>
      <c r="F1115" s="1">
        <v>3675</v>
      </c>
      <c r="G1115" s="5">
        <v>183.75</v>
      </c>
      <c r="H1115" s="29">
        <f>VLOOKUP(MAIN_TABLE[[#This Row],[Product Code]],Prod_Master[[#All],[Product Code]:[PRICE]],4,)</f>
        <v>0.12</v>
      </c>
      <c r="I1115" s="30">
        <f>VLOOKUP(MAIN_TABLE[[#This Row],[Product Code]],Prod_Master[[#All],[Product Code]:[PRICE]],5,)</f>
        <v>140</v>
      </c>
      <c r="J1115" s="30">
        <f t="shared" si="19"/>
        <v>514500</v>
      </c>
      <c r="K1115" s="30">
        <f>MAIN_TABLE[[#This Row],[Sales (Before Tax)]]-MAIN_TABLE[[#This Row],[Discount]]</f>
        <v>514316.25</v>
      </c>
      <c r="L1115" s="31">
        <f>VLOOKUP(MAIN_TABLE[[#This Row],[Product Code]],Prod_Master[[#All],[Product Code]:[PRICE]],3,)</f>
        <v>5632</v>
      </c>
      <c r="M1115" s="32" t="str">
        <f>VLOOKUP(MAIN_TABLE[[#This Row],[Product Code]],Prod_Master[[#All],[Product Code]:[PRICE]],2,)</f>
        <v>Shampoo</v>
      </c>
      <c r="N1115" s="32" t="str">
        <f>IF(ISBLANK(MAIN_TABLE[[#This Row],[GST Number]]),"No GST Number Available",VLOOKUP(LEFT(MAIN_TABLE[[#This Row],[GST Number]],2)*1,Table1[],2,))</f>
        <v>ARUNACHAL PRADESH</v>
      </c>
      <c r="O1115" s="32">
        <f>IF(MAIN_TABLE[[#This Row],[Supplier State]]=MAIN_TABLE[[#This Row],[Destination State Name]],0,MAIN_TABLE[[#This Row],[Taxable Value]]*MAIN_TABLE[[#This Row],[GST Rate]])</f>
        <v>61717.95</v>
      </c>
      <c r="P1115" s="32">
        <f>IF(MAIN_TABLE[[#This Row],[Supplier State]]&lt;&gt;MAIN_TABLE[[#This Row],[Destination State Name]],0,(MAIN_TABLE[[#This Row],[Taxable Value]]*MAIN_TABLE[[#This Row],[GST Rate]])/2)</f>
        <v>0</v>
      </c>
      <c r="Q1115" s="32">
        <f>IF(MAIN_TABLE[[#This Row],[Supplier State]]&lt;&gt;MAIN_TABLE[[#This Row],[Destination State Name]],0,(MAIN_TABLE[[#This Row],[Taxable Value]]*MAIN_TABLE[[#This Row],[GST Rate]])/2)</f>
        <v>0</v>
      </c>
      <c r="R1115" s="33">
        <f>SUM(MAIN_TABLE[[#This Row],[IGST]:[SGST]])</f>
        <v>61717.95</v>
      </c>
      <c r="S111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15" s="32" t="str">
        <f>IFERROR(VLOOKUP(MAIN_TABLE[[#This Row],[GST Number]],Backend!L:M,2,),"")</f>
        <v>GREEN MOBILES</v>
      </c>
    </row>
    <row r="1116" spans="1:20" x14ac:dyDescent="0.3">
      <c r="A1116" s="18" t="s">
        <v>8</v>
      </c>
      <c r="B1116" s="1" t="s">
        <v>131</v>
      </c>
      <c r="C1116" s="2">
        <v>1001</v>
      </c>
      <c r="D1116" s="3">
        <v>43988</v>
      </c>
      <c r="E1116" s="4" t="s">
        <v>10</v>
      </c>
      <c r="F1116" s="1">
        <v>1094</v>
      </c>
      <c r="G1116" s="5">
        <v>54.7</v>
      </c>
      <c r="H1116" s="29">
        <f>VLOOKUP(MAIN_TABLE[[#This Row],[Product Code]],Prod_Master[[#All],[Product Code]:[PRICE]],4,)</f>
        <v>0.12</v>
      </c>
      <c r="I1116" s="30">
        <f>VLOOKUP(MAIN_TABLE[[#This Row],[Product Code]],Prod_Master[[#All],[Product Code]:[PRICE]],5,)</f>
        <v>45</v>
      </c>
      <c r="J1116" s="30">
        <f t="shared" si="19"/>
        <v>49230</v>
      </c>
      <c r="K1116" s="30">
        <f>MAIN_TABLE[[#This Row],[Sales (Before Tax)]]-MAIN_TABLE[[#This Row],[Discount]]</f>
        <v>49175.3</v>
      </c>
      <c r="L1116" s="31">
        <f>VLOOKUP(MAIN_TABLE[[#This Row],[Product Code]],Prod_Master[[#All],[Product Code]:[PRICE]],3,)</f>
        <v>5542</v>
      </c>
      <c r="M1116" s="32" t="str">
        <f>VLOOKUP(MAIN_TABLE[[#This Row],[Product Code]],Prod_Master[[#All],[Product Code]:[PRICE]],2,)</f>
        <v>Oil</v>
      </c>
      <c r="N1116" s="32" t="str">
        <f>IF(ISBLANK(MAIN_TABLE[[#This Row],[GST Number]]),"No GST Number Available",VLOOKUP(LEFT(MAIN_TABLE[[#This Row],[GST Number]],2)*1,Table1[],2,))</f>
        <v>JHARKHAND</v>
      </c>
      <c r="O1116" s="32">
        <f>IF(MAIN_TABLE[[#This Row],[Supplier State]]=MAIN_TABLE[[#This Row],[Destination State Name]],0,MAIN_TABLE[[#This Row],[Taxable Value]]*MAIN_TABLE[[#This Row],[GST Rate]])</f>
        <v>5901.0360000000001</v>
      </c>
      <c r="P1116" s="32">
        <f>IF(MAIN_TABLE[[#This Row],[Supplier State]]&lt;&gt;MAIN_TABLE[[#This Row],[Destination State Name]],0,(MAIN_TABLE[[#This Row],[Taxable Value]]*MAIN_TABLE[[#This Row],[GST Rate]])/2)</f>
        <v>0</v>
      </c>
      <c r="Q1116" s="32">
        <f>IF(MAIN_TABLE[[#This Row],[Supplier State]]&lt;&gt;MAIN_TABLE[[#This Row],[Destination State Name]],0,(MAIN_TABLE[[#This Row],[Taxable Value]]*MAIN_TABLE[[#This Row],[GST Rate]])/2)</f>
        <v>0</v>
      </c>
      <c r="R1116" s="33">
        <f>SUM(MAIN_TABLE[[#This Row],[IGST]:[SGST]])</f>
        <v>5901.0360000000001</v>
      </c>
      <c r="S111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16" s="32" t="str">
        <f>IFERROR(VLOOKUP(MAIN_TABLE[[#This Row],[GST Number]],Backend!L:M,2,),"")</f>
        <v>SAFE ENERGY &amp; SERVICES</v>
      </c>
    </row>
    <row r="1117" spans="1:20" x14ac:dyDescent="0.3">
      <c r="A1117" s="18" t="s">
        <v>8</v>
      </c>
      <c r="B1117" s="1" t="s">
        <v>132</v>
      </c>
      <c r="C1117" s="2">
        <v>1210</v>
      </c>
      <c r="D1117" s="3">
        <v>44114</v>
      </c>
      <c r="E1117" s="4" t="s">
        <v>10</v>
      </c>
      <c r="F1117" s="1">
        <v>1227</v>
      </c>
      <c r="G1117" s="5">
        <v>61.35</v>
      </c>
      <c r="H1117" s="29">
        <f>VLOOKUP(MAIN_TABLE[[#This Row],[Product Code]],Prod_Master[[#All],[Product Code]:[PRICE]],4,)</f>
        <v>0.12</v>
      </c>
      <c r="I1117" s="30">
        <f>VLOOKUP(MAIN_TABLE[[#This Row],[Product Code]],Prod_Master[[#All],[Product Code]:[PRICE]],5,)</f>
        <v>120</v>
      </c>
      <c r="J1117" s="30">
        <f t="shared" si="19"/>
        <v>147240</v>
      </c>
      <c r="K1117" s="30">
        <f>MAIN_TABLE[[#This Row],[Sales (Before Tax)]]-MAIN_TABLE[[#This Row],[Discount]]</f>
        <v>147178.65</v>
      </c>
      <c r="L1117" s="31">
        <f>VLOOKUP(MAIN_TABLE[[#This Row],[Product Code]],Prod_Master[[#All],[Product Code]:[PRICE]],3,)</f>
        <v>5524</v>
      </c>
      <c r="M1117" s="32" t="str">
        <f>VLOOKUP(MAIN_TABLE[[#This Row],[Product Code]],Prod_Master[[#All],[Product Code]:[PRICE]],2,)</f>
        <v>Juice</v>
      </c>
      <c r="N1117" s="32" t="str">
        <f>IF(ISBLANK(MAIN_TABLE[[#This Row],[GST Number]]),"No GST Number Available",VLOOKUP(LEFT(MAIN_TABLE[[#This Row],[GST Number]],2)*1,Table1[],2,))</f>
        <v>ODISHA</v>
      </c>
      <c r="O1117" s="32">
        <f>IF(MAIN_TABLE[[#This Row],[Supplier State]]=MAIN_TABLE[[#This Row],[Destination State Name]],0,MAIN_TABLE[[#This Row],[Taxable Value]]*MAIN_TABLE[[#This Row],[GST Rate]])</f>
        <v>17661.437999999998</v>
      </c>
      <c r="P1117" s="32">
        <f>IF(MAIN_TABLE[[#This Row],[Supplier State]]&lt;&gt;MAIN_TABLE[[#This Row],[Destination State Name]],0,(MAIN_TABLE[[#This Row],[Taxable Value]]*MAIN_TABLE[[#This Row],[GST Rate]])/2)</f>
        <v>0</v>
      </c>
      <c r="Q1117" s="32">
        <f>IF(MAIN_TABLE[[#This Row],[Supplier State]]&lt;&gt;MAIN_TABLE[[#This Row],[Destination State Name]],0,(MAIN_TABLE[[#This Row],[Taxable Value]]*MAIN_TABLE[[#This Row],[GST Rate]])/2)</f>
        <v>0</v>
      </c>
      <c r="R1117" s="33">
        <f>SUM(MAIN_TABLE[[#This Row],[IGST]:[SGST]])</f>
        <v>17661.437999999998</v>
      </c>
      <c r="S111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17" s="32" t="str">
        <f>IFERROR(VLOOKUP(MAIN_TABLE[[#This Row],[GST Number]],Backend!L:M,2,),"")</f>
        <v>EVON ELECTRONICS</v>
      </c>
    </row>
    <row r="1118" spans="1:20" x14ac:dyDescent="0.3">
      <c r="A1118" s="18" t="s">
        <v>8</v>
      </c>
      <c r="B1118" s="1" t="s">
        <v>133</v>
      </c>
      <c r="C1118" s="2">
        <v>1004</v>
      </c>
      <c r="D1118" s="3">
        <v>44114</v>
      </c>
      <c r="E1118" s="4" t="s">
        <v>10</v>
      </c>
      <c r="F1118" s="1">
        <v>367</v>
      </c>
      <c r="G1118" s="5">
        <v>18.350000000000001</v>
      </c>
      <c r="H1118" s="29">
        <f>VLOOKUP(MAIN_TABLE[[#This Row],[Product Code]],Prod_Master[[#All],[Product Code]:[PRICE]],4,)</f>
        <v>0.28000000000000003</v>
      </c>
      <c r="I1118" s="30">
        <f>VLOOKUP(MAIN_TABLE[[#This Row],[Product Code]],Prod_Master[[#All],[Product Code]:[PRICE]],5,)</f>
        <v>80</v>
      </c>
      <c r="J1118" s="30">
        <f t="shared" si="19"/>
        <v>29360</v>
      </c>
      <c r="K1118" s="30">
        <f>MAIN_TABLE[[#This Row],[Sales (Before Tax)]]-MAIN_TABLE[[#This Row],[Discount]]</f>
        <v>29341.65</v>
      </c>
      <c r="L1118" s="31">
        <f>VLOOKUP(MAIN_TABLE[[#This Row],[Product Code]],Prod_Master[[#All],[Product Code]:[PRICE]],3,)</f>
        <v>8462</v>
      </c>
      <c r="M1118" s="32" t="str">
        <f>VLOOKUP(MAIN_TABLE[[#This Row],[Product Code]],Prod_Master[[#All],[Product Code]:[PRICE]],2,)</f>
        <v>Beverage</v>
      </c>
      <c r="N1118" s="32" t="str">
        <f>IF(ISBLANK(MAIN_TABLE[[#This Row],[GST Number]]),"No GST Number Available",VLOOKUP(LEFT(MAIN_TABLE[[#This Row],[GST Number]],2)*1,Table1[],2,))</f>
        <v>MANIPUR</v>
      </c>
      <c r="O1118" s="32">
        <f>IF(MAIN_TABLE[[#This Row],[Supplier State]]=MAIN_TABLE[[#This Row],[Destination State Name]],0,MAIN_TABLE[[#This Row],[Taxable Value]]*MAIN_TABLE[[#This Row],[GST Rate]])</f>
        <v>8215.6620000000021</v>
      </c>
      <c r="P1118" s="32">
        <f>IF(MAIN_TABLE[[#This Row],[Supplier State]]&lt;&gt;MAIN_TABLE[[#This Row],[Destination State Name]],0,(MAIN_TABLE[[#This Row],[Taxable Value]]*MAIN_TABLE[[#This Row],[GST Rate]])/2)</f>
        <v>0</v>
      </c>
      <c r="Q1118" s="32">
        <f>IF(MAIN_TABLE[[#This Row],[Supplier State]]&lt;&gt;MAIN_TABLE[[#This Row],[Destination State Name]],0,(MAIN_TABLE[[#This Row],[Taxable Value]]*MAIN_TABLE[[#This Row],[GST Rate]])/2)</f>
        <v>0</v>
      </c>
      <c r="R1118" s="33">
        <f>SUM(MAIN_TABLE[[#This Row],[IGST]:[SGST]])</f>
        <v>8215.6620000000021</v>
      </c>
      <c r="S111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18" s="32" t="str">
        <f>IFERROR(VLOOKUP(MAIN_TABLE[[#This Row],[GST Number]],Backend!L:M,2,),"")</f>
        <v>SHYAM AND CO.(SALES)</v>
      </c>
    </row>
    <row r="1119" spans="1:20" x14ac:dyDescent="0.3">
      <c r="A1119" s="18" t="s">
        <v>8</v>
      </c>
      <c r="B1119" s="1" t="s">
        <v>134</v>
      </c>
      <c r="C1119" s="2">
        <v>1008</v>
      </c>
      <c r="D1119" s="3">
        <v>44146</v>
      </c>
      <c r="E1119" s="4" t="s">
        <v>10</v>
      </c>
      <c r="F1119" s="1">
        <v>1324</v>
      </c>
      <c r="G1119" s="5">
        <v>66.2</v>
      </c>
      <c r="H1119" s="29">
        <f>VLOOKUP(MAIN_TABLE[[#This Row],[Product Code]],Prod_Master[[#All],[Product Code]:[PRICE]],4,)</f>
        <v>0.12</v>
      </c>
      <c r="I1119" s="30">
        <f>VLOOKUP(MAIN_TABLE[[#This Row],[Product Code]],Prod_Master[[#All],[Product Code]:[PRICE]],5,)</f>
        <v>90</v>
      </c>
      <c r="J1119" s="30">
        <f t="shared" si="19"/>
        <v>119160</v>
      </c>
      <c r="K1119" s="30">
        <f>MAIN_TABLE[[#This Row],[Sales (Before Tax)]]-MAIN_TABLE[[#This Row],[Discount]]</f>
        <v>119093.8</v>
      </c>
      <c r="L1119" s="31">
        <f>VLOOKUP(MAIN_TABLE[[#This Row],[Product Code]],Prod_Master[[#All],[Product Code]:[PRICE]],3,)</f>
        <v>4975</v>
      </c>
      <c r="M1119" s="32" t="str">
        <f>VLOOKUP(MAIN_TABLE[[#This Row],[Product Code]],Prod_Master[[#All],[Product Code]:[PRICE]],2,)</f>
        <v>Soap</v>
      </c>
      <c r="N1119" s="32" t="str">
        <f>IF(ISBLANK(MAIN_TABLE[[#This Row],[GST Number]]),"No GST Number Available",VLOOKUP(LEFT(MAIN_TABLE[[#This Row],[GST Number]],2)*1,Table1[],2,))</f>
        <v>MADHYA PRADESH</v>
      </c>
      <c r="O1119" s="32">
        <f>IF(MAIN_TABLE[[#This Row],[Supplier State]]=MAIN_TABLE[[#This Row],[Destination State Name]],0,MAIN_TABLE[[#This Row],[Taxable Value]]*MAIN_TABLE[[#This Row],[GST Rate]])</f>
        <v>14291.255999999999</v>
      </c>
      <c r="P1119" s="32">
        <f>IF(MAIN_TABLE[[#This Row],[Supplier State]]&lt;&gt;MAIN_TABLE[[#This Row],[Destination State Name]],0,(MAIN_TABLE[[#This Row],[Taxable Value]]*MAIN_TABLE[[#This Row],[GST Rate]])/2)</f>
        <v>0</v>
      </c>
      <c r="Q1119" s="32">
        <f>IF(MAIN_TABLE[[#This Row],[Supplier State]]&lt;&gt;MAIN_TABLE[[#This Row],[Destination State Name]],0,(MAIN_TABLE[[#This Row],[Taxable Value]]*MAIN_TABLE[[#This Row],[GST Rate]])/2)</f>
        <v>0</v>
      </c>
      <c r="R1119" s="33">
        <f>SUM(MAIN_TABLE[[#This Row],[IGST]:[SGST]])</f>
        <v>14291.255999999999</v>
      </c>
      <c r="S111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19" s="32" t="str">
        <f>IFERROR(VLOOKUP(MAIN_TABLE[[#This Row],[GST Number]],Backend!L:M,2,),"")</f>
        <v>Xiting Retail Networks</v>
      </c>
    </row>
    <row r="1120" spans="1:20" x14ac:dyDescent="0.3">
      <c r="A1120" s="18" t="s">
        <v>8</v>
      </c>
      <c r="B1120" s="1" t="s">
        <v>135</v>
      </c>
      <c r="C1120" s="2">
        <v>1001</v>
      </c>
      <c r="D1120" s="3">
        <v>44146</v>
      </c>
      <c r="E1120" s="4" t="s">
        <v>10</v>
      </c>
      <c r="F1120" s="1">
        <v>1775</v>
      </c>
      <c r="G1120" s="5">
        <v>88.75</v>
      </c>
      <c r="H1120" s="29">
        <f>VLOOKUP(MAIN_TABLE[[#This Row],[Product Code]],Prod_Master[[#All],[Product Code]:[PRICE]],4,)</f>
        <v>0.12</v>
      </c>
      <c r="I1120" s="30">
        <f>VLOOKUP(MAIN_TABLE[[#This Row],[Product Code]],Prod_Master[[#All],[Product Code]:[PRICE]],5,)</f>
        <v>45</v>
      </c>
      <c r="J1120" s="30">
        <f t="shared" si="19"/>
        <v>79875</v>
      </c>
      <c r="K1120" s="30">
        <f>MAIN_TABLE[[#This Row],[Sales (Before Tax)]]-MAIN_TABLE[[#This Row],[Discount]]</f>
        <v>79786.25</v>
      </c>
      <c r="L1120" s="31">
        <f>VLOOKUP(MAIN_TABLE[[#This Row],[Product Code]],Prod_Master[[#All],[Product Code]:[PRICE]],3,)</f>
        <v>5542</v>
      </c>
      <c r="M1120" s="32" t="str">
        <f>VLOOKUP(MAIN_TABLE[[#This Row],[Product Code]],Prod_Master[[#All],[Product Code]:[PRICE]],2,)</f>
        <v>Oil</v>
      </c>
      <c r="N1120" s="32" t="str">
        <f>IF(ISBLANK(MAIN_TABLE[[#This Row],[GST Number]]),"No GST Number Available",VLOOKUP(LEFT(MAIN_TABLE[[#This Row],[GST Number]],2)*1,Table1[],2,))</f>
        <v>NAGALAND</v>
      </c>
      <c r="O1120" s="32">
        <f>IF(MAIN_TABLE[[#This Row],[Supplier State]]=MAIN_TABLE[[#This Row],[Destination State Name]],0,MAIN_TABLE[[#This Row],[Taxable Value]]*MAIN_TABLE[[#This Row],[GST Rate]])</f>
        <v>9574.35</v>
      </c>
      <c r="P1120" s="32">
        <f>IF(MAIN_TABLE[[#This Row],[Supplier State]]&lt;&gt;MAIN_TABLE[[#This Row],[Destination State Name]],0,(MAIN_TABLE[[#This Row],[Taxable Value]]*MAIN_TABLE[[#This Row],[GST Rate]])/2)</f>
        <v>0</v>
      </c>
      <c r="Q1120" s="32">
        <f>IF(MAIN_TABLE[[#This Row],[Supplier State]]&lt;&gt;MAIN_TABLE[[#This Row],[Destination State Name]],0,(MAIN_TABLE[[#This Row],[Taxable Value]]*MAIN_TABLE[[#This Row],[GST Rate]])/2)</f>
        <v>0</v>
      </c>
      <c r="R1120" s="33">
        <f>SUM(MAIN_TABLE[[#This Row],[IGST]:[SGST]])</f>
        <v>9574.35</v>
      </c>
      <c r="S112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20" s="32" t="str">
        <f>IFERROR(VLOOKUP(MAIN_TABLE[[#This Row],[GST Number]],Backend!L:M,2,),"")</f>
        <v>CLOUDTAIL INDIA PVT LTD</v>
      </c>
    </row>
    <row r="1121" spans="1:20" x14ac:dyDescent="0.3">
      <c r="A1121" s="18" t="s">
        <v>8</v>
      </c>
      <c r="B1121" s="1" t="s">
        <v>136</v>
      </c>
      <c r="C1121" s="2">
        <v>1210</v>
      </c>
      <c r="D1121" s="3">
        <v>44177</v>
      </c>
      <c r="E1121" s="4" t="s">
        <v>10</v>
      </c>
      <c r="F1121" s="1">
        <v>2797</v>
      </c>
      <c r="G1121" s="5">
        <v>139.85</v>
      </c>
      <c r="H1121" s="29">
        <f>VLOOKUP(MAIN_TABLE[[#This Row],[Product Code]],Prod_Master[[#All],[Product Code]:[PRICE]],4,)</f>
        <v>0.12</v>
      </c>
      <c r="I1121" s="30">
        <f>VLOOKUP(MAIN_TABLE[[#This Row],[Product Code]],Prod_Master[[#All],[Product Code]:[PRICE]],5,)</f>
        <v>120</v>
      </c>
      <c r="J1121" s="30">
        <f t="shared" si="19"/>
        <v>335640</v>
      </c>
      <c r="K1121" s="30">
        <f>MAIN_TABLE[[#This Row],[Sales (Before Tax)]]-MAIN_TABLE[[#This Row],[Discount]]</f>
        <v>335500.15000000002</v>
      </c>
      <c r="L1121" s="31">
        <f>VLOOKUP(MAIN_TABLE[[#This Row],[Product Code]],Prod_Master[[#All],[Product Code]:[PRICE]],3,)</f>
        <v>5524</v>
      </c>
      <c r="M1121" s="32" t="str">
        <f>VLOOKUP(MAIN_TABLE[[#This Row],[Product Code]],Prod_Master[[#All],[Product Code]:[PRICE]],2,)</f>
        <v>Juice</v>
      </c>
      <c r="N1121" s="32" t="str">
        <f>IF(ISBLANK(MAIN_TABLE[[#This Row],[GST Number]]),"No GST Number Available",VLOOKUP(LEFT(MAIN_TABLE[[#This Row],[GST Number]],2)*1,Table1[],2,))</f>
        <v>MADHYA PRADESH</v>
      </c>
      <c r="O1121" s="32">
        <f>IF(MAIN_TABLE[[#This Row],[Supplier State]]=MAIN_TABLE[[#This Row],[Destination State Name]],0,MAIN_TABLE[[#This Row],[Taxable Value]]*MAIN_TABLE[[#This Row],[GST Rate]])</f>
        <v>40260.018000000004</v>
      </c>
      <c r="P1121" s="32">
        <f>IF(MAIN_TABLE[[#This Row],[Supplier State]]&lt;&gt;MAIN_TABLE[[#This Row],[Destination State Name]],0,(MAIN_TABLE[[#This Row],[Taxable Value]]*MAIN_TABLE[[#This Row],[GST Rate]])/2)</f>
        <v>0</v>
      </c>
      <c r="Q1121" s="32">
        <f>IF(MAIN_TABLE[[#This Row],[Supplier State]]&lt;&gt;MAIN_TABLE[[#This Row],[Destination State Name]],0,(MAIN_TABLE[[#This Row],[Taxable Value]]*MAIN_TABLE[[#This Row],[GST Rate]])/2)</f>
        <v>0</v>
      </c>
      <c r="R1121" s="33">
        <f>SUM(MAIN_TABLE[[#This Row],[IGST]:[SGST]])</f>
        <v>40260.018000000004</v>
      </c>
      <c r="S112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21" s="32" t="str">
        <f>IFERROR(VLOOKUP(MAIN_TABLE[[#This Row],[GST Number]],Backend!L:M,2,),"")</f>
        <v>R.S. ENTERPRISES</v>
      </c>
    </row>
    <row r="1122" spans="1:20" x14ac:dyDescent="0.3">
      <c r="A1122" s="18" t="s">
        <v>8</v>
      </c>
      <c r="B1122" s="1" t="s">
        <v>137</v>
      </c>
      <c r="C1122" s="2">
        <v>1008</v>
      </c>
      <c r="D1122" s="3">
        <v>43956</v>
      </c>
      <c r="E1122" s="4" t="s">
        <v>20</v>
      </c>
      <c r="F1122" s="1">
        <v>245</v>
      </c>
      <c r="G1122" s="5">
        <v>12.25</v>
      </c>
      <c r="H1122" s="29">
        <f>VLOOKUP(MAIN_TABLE[[#This Row],[Product Code]],Prod_Master[[#All],[Product Code]:[PRICE]],4,)</f>
        <v>0.12</v>
      </c>
      <c r="I1122" s="30">
        <f>VLOOKUP(MAIN_TABLE[[#This Row],[Product Code]],Prod_Master[[#All],[Product Code]:[PRICE]],5,)</f>
        <v>90</v>
      </c>
      <c r="J1122" s="30">
        <f t="shared" si="19"/>
        <v>22050</v>
      </c>
      <c r="K1122" s="30">
        <f>MAIN_TABLE[[#This Row],[Sales (Before Tax)]]-MAIN_TABLE[[#This Row],[Discount]]</f>
        <v>22037.75</v>
      </c>
      <c r="L1122" s="31">
        <f>VLOOKUP(MAIN_TABLE[[#This Row],[Product Code]],Prod_Master[[#All],[Product Code]:[PRICE]],3,)</f>
        <v>4975</v>
      </c>
      <c r="M1122" s="32" t="str">
        <f>VLOOKUP(MAIN_TABLE[[#This Row],[Product Code]],Prod_Master[[#All],[Product Code]:[PRICE]],2,)</f>
        <v>Soap</v>
      </c>
      <c r="N1122" s="32" t="str">
        <f>IF(ISBLANK(MAIN_TABLE[[#This Row],[GST Number]]),"No GST Number Available",VLOOKUP(LEFT(MAIN_TABLE[[#This Row],[GST Number]],2)*1,Table1[],2,))</f>
        <v>MIZORAM</v>
      </c>
      <c r="O1122" s="32">
        <f>IF(MAIN_TABLE[[#This Row],[Supplier State]]=MAIN_TABLE[[#This Row],[Destination State Name]],0,MAIN_TABLE[[#This Row],[Taxable Value]]*MAIN_TABLE[[#This Row],[GST Rate]])</f>
        <v>2644.5299999999997</v>
      </c>
      <c r="P1122" s="32">
        <f>IF(MAIN_TABLE[[#This Row],[Supplier State]]&lt;&gt;MAIN_TABLE[[#This Row],[Destination State Name]],0,(MAIN_TABLE[[#This Row],[Taxable Value]]*MAIN_TABLE[[#This Row],[GST Rate]])/2)</f>
        <v>0</v>
      </c>
      <c r="Q1122" s="32">
        <f>IF(MAIN_TABLE[[#This Row],[Supplier State]]&lt;&gt;MAIN_TABLE[[#This Row],[Destination State Name]],0,(MAIN_TABLE[[#This Row],[Taxable Value]]*MAIN_TABLE[[#This Row],[GST Rate]])/2)</f>
        <v>0</v>
      </c>
      <c r="R1122" s="33">
        <f>SUM(MAIN_TABLE[[#This Row],[IGST]:[SGST]])</f>
        <v>2644.5299999999997</v>
      </c>
      <c r="S1122" s="32" t="str">
        <f>IF(MAIN_TABLE[[#This Row],[Doc Type]]="Credit Note","Table 9A",IF(AND(MAIN_TABLE[[#This Row],[Doc Type]]="Invoice",MAIN_TABLE[[#This Row],[GST Number]]&lt;&gt;""),"Table 4A -B2B","Table 5A-B2C"))</f>
        <v>Table 9A</v>
      </c>
      <c r="T1122" s="32" t="str">
        <f>IFERROR(VLOOKUP(MAIN_TABLE[[#This Row],[GST Number]],Backend!L:M,2,),"")</f>
        <v>HARGUN FURNITURE</v>
      </c>
    </row>
    <row r="1123" spans="1:20" x14ac:dyDescent="0.3">
      <c r="A1123" s="18" t="s">
        <v>8</v>
      </c>
      <c r="B1123" s="1" t="s">
        <v>138</v>
      </c>
      <c r="C1123" s="2">
        <v>1001</v>
      </c>
      <c r="D1123" s="3">
        <v>44019</v>
      </c>
      <c r="E1123" s="4" t="s">
        <v>10</v>
      </c>
      <c r="F1123" s="1">
        <v>3793.5</v>
      </c>
      <c r="G1123" s="5">
        <v>189.67500000000001</v>
      </c>
      <c r="H1123" s="29">
        <f>VLOOKUP(MAIN_TABLE[[#This Row],[Product Code]],Prod_Master[[#All],[Product Code]:[PRICE]],4,)</f>
        <v>0.12</v>
      </c>
      <c r="I1123" s="30">
        <f>VLOOKUP(MAIN_TABLE[[#This Row],[Product Code]],Prod_Master[[#All],[Product Code]:[PRICE]],5,)</f>
        <v>45</v>
      </c>
      <c r="J1123" s="30">
        <f t="shared" si="19"/>
        <v>170707.5</v>
      </c>
      <c r="K1123" s="30">
        <f>MAIN_TABLE[[#This Row],[Sales (Before Tax)]]-MAIN_TABLE[[#This Row],[Discount]]</f>
        <v>170517.82500000001</v>
      </c>
      <c r="L1123" s="31">
        <f>VLOOKUP(MAIN_TABLE[[#This Row],[Product Code]],Prod_Master[[#All],[Product Code]:[PRICE]],3,)</f>
        <v>5542</v>
      </c>
      <c r="M1123" s="32" t="str">
        <f>VLOOKUP(MAIN_TABLE[[#This Row],[Product Code]],Prod_Master[[#All],[Product Code]:[PRICE]],2,)</f>
        <v>Oil</v>
      </c>
      <c r="N1123" s="32" t="str">
        <f>IF(ISBLANK(MAIN_TABLE[[#This Row],[GST Number]]),"No GST Number Available",VLOOKUP(LEFT(MAIN_TABLE[[#This Row],[GST Number]],2)*1,Table1[],2,))</f>
        <v>GUJARAT</v>
      </c>
      <c r="O1123" s="32">
        <f>IF(MAIN_TABLE[[#This Row],[Supplier State]]=MAIN_TABLE[[#This Row],[Destination State Name]],0,MAIN_TABLE[[#This Row],[Taxable Value]]*MAIN_TABLE[[#This Row],[GST Rate]])</f>
        <v>20462.138999999999</v>
      </c>
      <c r="P1123" s="32">
        <f>IF(MAIN_TABLE[[#This Row],[Supplier State]]&lt;&gt;MAIN_TABLE[[#This Row],[Destination State Name]],0,(MAIN_TABLE[[#This Row],[Taxable Value]]*MAIN_TABLE[[#This Row],[GST Rate]])/2)</f>
        <v>0</v>
      </c>
      <c r="Q1123" s="32">
        <f>IF(MAIN_TABLE[[#This Row],[Supplier State]]&lt;&gt;MAIN_TABLE[[#This Row],[Destination State Name]],0,(MAIN_TABLE[[#This Row],[Taxable Value]]*MAIN_TABLE[[#This Row],[GST Rate]])/2)</f>
        <v>0</v>
      </c>
      <c r="R1123" s="33">
        <f>SUM(MAIN_TABLE[[#This Row],[IGST]:[SGST]])</f>
        <v>20462.138999999999</v>
      </c>
      <c r="S112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23" s="32" t="str">
        <f>IFERROR(VLOOKUP(MAIN_TABLE[[#This Row],[GST Number]],Backend!L:M,2,),"")</f>
        <v>TIRUPATI CYLINDERS PRIVATE LTD.</v>
      </c>
    </row>
    <row r="1124" spans="1:20" x14ac:dyDescent="0.3">
      <c r="A1124" s="18" t="s">
        <v>8</v>
      </c>
      <c r="B1124" s="1" t="s">
        <v>139</v>
      </c>
      <c r="C1124" s="2">
        <v>1310</v>
      </c>
      <c r="D1124" s="3">
        <v>44019</v>
      </c>
      <c r="E1124" s="4" t="s">
        <v>10</v>
      </c>
      <c r="F1124" s="1">
        <v>1307</v>
      </c>
      <c r="G1124" s="5">
        <v>65.350000000000009</v>
      </c>
      <c r="H1124" s="29">
        <f>VLOOKUP(MAIN_TABLE[[#This Row],[Product Code]],Prod_Master[[#All],[Product Code]:[PRICE]],4,)</f>
        <v>0.12</v>
      </c>
      <c r="I1124" s="30">
        <f>VLOOKUP(MAIN_TABLE[[#This Row],[Product Code]],Prod_Master[[#All],[Product Code]:[PRICE]],5,)</f>
        <v>140</v>
      </c>
      <c r="J1124" s="30">
        <f t="shared" si="19"/>
        <v>182980</v>
      </c>
      <c r="K1124" s="30">
        <f>MAIN_TABLE[[#This Row],[Sales (Before Tax)]]-MAIN_TABLE[[#This Row],[Discount]]</f>
        <v>182914.65</v>
      </c>
      <c r="L1124" s="31">
        <f>VLOOKUP(MAIN_TABLE[[#This Row],[Product Code]],Prod_Master[[#All],[Product Code]:[PRICE]],3,)</f>
        <v>5632</v>
      </c>
      <c r="M1124" s="32" t="str">
        <f>VLOOKUP(MAIN_TABLE[[#This Row],[Product Code]],Prod_Master[[#All],[Product Code]:[PRICE]],2,)</f>
        <v>Shampoo</v>
      </c>
      <c r="N1124" s="32" t="str">
        <f>IF(ISBLANK(MAIN_TABLE[[#This Row],[GST Number]]),"No GST Number Available",VLOOKUP(LEFT(MAIN_TABLE[[#This Row],[GST Number]],2)*1,Table1[],2,))</f>
        <v>JHARKHAND</v>
      </c>
      <c r="O1124" s="32">
        <f>IF(MAIN_TABLE[[#This Row],[Supplier State]]=MAIN_TABLE[[#This Row],[Destination State Name]],0,MAIN_TABLE[[#This Row],[Taxable Value]]*MAIN_TABLE[[#This Row],[GST Rate]])</f>
        <v>21949.757999999998</v>
      </c>
      <c r="P1124" s="32">
        <f>IF(MAIN_TABLE[[#This Row],[Supplier State]]&lt;&gt;MAIN_TABLE[[#This Row],[Destination State Name]],0,(MAIN_TABLE[[#This Row],[Taxable Value]]*MAIN_TABLE[[#This Row],[GST Rate]])/2)</f>
        <v>0</v>
      </c>
      <c r="Q1124" s="32">
        <f>IF(MAIN_TABLE[[#This Row],[Supplier State]]&lt;&gt;MAIN_TABLE[[#This Row],[Destination State Name]],0,(MAIN_TABLE[[#This Row],[Taxable Value]]*MAIN_TABLE[[#This Row],[GST Rate]])/2)</f>
        <v>0</v>
      </c>
      <c r="R1124" s="33">
        <f>SUM(MAIN_TABLE[[#This Row],[IGST]:[SGST]])</f>
        <v>21949.757999999998</v>
      </c>
      <c r="S112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24" s="32" t="str">
        <f>IFERROR(VLOOKUP(MAIN_TABLE[[#This Row],[GST Number]],Backend!L:M,2,),"")</f>
        <v>MOBITECH CREATIONS PRIVATE LIMITED</v>
      </c>
    </row>
    <row r="1125" spans="1:20" x14ac:dyDescent="0.3">
      <c r="A1125" s="18" t="s">
        <v>8</v>
      </c>
      <c r="B1125" s="1" t="s">
        <v>140</v>
      </c>
      <c r="C1125" s="2">
        <v>1004</v>
      </c>
      <c r="D1125" s="3">
        <v>44083</v>
      </c>
      <c r="E1125" s="4" t="s">
        <v>10</v>
      </c>
      <c r="F1125" s="1">
        <v>567</v>
      </c>
      <c r="G1125" s="5">
        <v>28.35</v>
      </c>
      <c r="H1125" s="29">
        <f>VLOOKUP(MAIN_TABLE[[#This Row],[Product Code]],Prod_Master[[#All],[Product Code]:[PRICE]],4,)</f>
        <v>0.28000000000000003</v>
      </c>
      <c r="I1125" s="30">
        <f>VLOOKUP(MAIN_TABLE[[#This Row],[Product Code]],Prod_Master[[#All],[Product Code]:[PRICE]],5,)</f>
        <v>80</v>
      </c>
      <c r="J1125" s="30">
        <f t="shared" si="19"/>
        <v>45360</v>
      </c>
      <c r="K1125" s="30">
        <f>MAIN_TABLE[[#This Row],[Sales (Before Tax)]]-MAIN_TABLE[[#This Row],[Discount]]</f>
        <v>45331.65</v>
      </c>
      <c r="L1125" s="31">
        <f>VLOOKUP(MAIN_TABLE[[#This Row],[Product Code]],Prod_Master[[#All],[Product Code]:[PRICE]],3,)</f>
        <v>8462</v>
      </c>
      <c r="M1125" s="32" t="str">
        <f>VLOOKUP(MAIN_TABLE[[#This Row],[Product Code]],Prod_Master[[#All],[Product Code]:[PRICE]],2,)</f>
        <v>Beverage</v>
      </c>
      <c r="N1125" s="32" t="str">
        <f>IF(ISBLANK(MAIN_TABLE[[#This Row],[GST Number]]),"No GST Number Available",VLOOKUP(LEFT(MAIN_TABLE[[#This Row],[GST Number]],2)*1,Table1[],2,))</f>
        <v>SIKKIM</v>
      </c>
      <c r="O1125" s="32">
        <f>IF(MAIN_TABLE[[#This Row],[Supplier State]]=MAIN_TABLE[[#This Row],[Destination State Name]],0,MAIN_TABLE[[#This Row],[Taxable Value]]*MAIN_TABLE[[#This Row],[GST Rate]])</f>
        <v>12692.862000000001</v>
      </c>
      <c r="P1125" s="32">
        <f>IF(MAIN_TABLE[[#This Row],[Supplier State]]&lt;&gt;MAIN_TABLE[[#This Row],[Destination State Name]],0,(MAIN_TABLE[[#This Row],[Taxable Value]]*MAIN_TABLE[[#This Row],[GST Rate]])/2)</f>
        <v>0</v>
      </c>
      <c r="Q1125" s="32">
        <f>IF(MAIN_TABLE[[#This Row],[Supplier State]]&lt;&gt;MAIN_TABLE[[#This Row],[Destination State Name]],0,(MAIN_TABLE[[#This Row],[Taxable Value]]*MAIN_TABLE[[#This Row],[GST Rate]])/2)</f>
        <v>0</v>
      </c>
      <c r="R1125" s="33">
        <f>SUM(MAIN_TABLE[[#This Row],[IGST]:[SGST]])</f>
        <v>12692.862000000001</v>
      </c>
      <c r="S112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25" s="32" t="str">
        <f>IFERROR(VLOOKUP(MAIN_TABLE[[#This Row],[GST Number]],Backend!L:M,2,),"")</f>
        <v>UTKRISHT TRADE SOLUTIONS PRIVATE LIMITED</v>
      </c>
    </row>
    <row r="1126" spans="1:20" x14ac:dyDescent="0.3">
      <c r="A1126" s="18" t="s">
        <v>8</v>
      </c>
      <c r="B1126" s="1" t="s">
        <v>141</v>
      </c>
      <c r="C1126" s="2">
        <v>1004</v>
      </c>
      <c r="D1126" s="3">
        <v>44083</v>
      </c>
      <c r="E1126" s="4" t="s">
        <v>10</v>
      </c>
      <c r="F1126" s="1">
        <v>2110</v>
      </c>
      <c r="G1126" s="5">
        <v>105.5</v>
      </c>
      <c r="H1126" s="29">
        <f>VLOOKUP(MAIN_TABLE[[#This Row],[Product Code]],Prod_Master[[#All],[Product Code]:[PRICE]],4,)</f>
        <v>0.28000000000000003</v>
      </c>
      <c r="I1126" s="30">
        <f>VLOOKUP(MAIN_TABLE[[#This Row],[Product Code]],Prod_Master[[#All],[Product Code]:[PRICE]],5,)</f>
        <v>80</v>
      </c>
      <c r="J1126" s="30">
        <f t="shared" si="19"/>
        <v>168800</v>
      </c>
      <c r="K1126" s="30">
        <f>MAIN_TABLE[[#This Row],[Sales (Before Tax)]]-MAIN_TABLE[[#This Row],[Discount]]</f>
        <v>168694.5</v>
      </c>
      <c r="L1126" s="31">
        <f>VLOOKUP(MAIN_TABLE[[#This Row],[Product Code]],Prod_Master[[#All],[Product Code]:[PRICE]],3,)</f>
        <v>8462</v>
      </c>
      <c r="M1126" s="32" t="str">
        <f>VLOOKUP(MAIN_TABLE[[#This Row],[Product Code]],Prod_Master[[#All],[Product Code]:[PRICE]],2,)</f>
        <v>Beverage</v>
      </c>
      <c r="N1126" s="32" t="str">
        <f>IF(ISBLANK(MAIN_TABLE[[#This Row],[GST Number]]),"No GST Number Available",VLOOKUP(LEFT(MAIN_TABLE[[#This Row],[GST Number]],2)*1,Table1[],2,))</f>
        <v>JHARKHAND</v>
      </c>
      <c r="O1126" s="32">
        <f>IF(MAIN_TABLE[[#This Row],[Supplier State]]=MAIN_TABLE[[#This Row],[Destination State Name]],0,MAIN_TABLE[[#This Row],[Taxable Value]]*MAIN_TABLE[[#This Row],[GST Rate]])</f>
        <v>47234.460000000006</v>
      </c>
      <c r="P1126" s="32">
        <f>IF(MAIN_TABLE[[#This Row],[Supplier State]]&lt;&gt;MAIN_TABLE[[#This Row],[Destination State Name]],0,(MAIN_TABLE[[#This Row],[Taxable Value]]*MAIN_TABLE[[#This Row],[GST Rate]])/2)</f>
        <v>0</v>
      </c>
      <c r="Q1126" s="32">
        <f>IF(MAIN_TABLE[[#This Row],[Supplier State]]&lt;&gt;MAIN_TABLE[[#This Row],[Destination State Name]],0,(MAIN_TABLE[[#This Row],[Taxable Value]]*MAIN_TABLE[[#This Row],[GST Rate]])/2)</f>
        <v>0</v>
      </c>
      <c r="R1126" s="33">
        <f>SUM(MAIN_TABLE[[#This Row],[IGST]:[SGST]])</f>
        <v>47234.460000000006</v>
      </c>
      <c r="S112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26" s="32" t="str">
        <f>IFERROR(VLOOKUP(MAIN_TABLE[[#This Row],[GST Number]],Backend!L:M,2,),"")</f>
        <v>MEENAAR GLOBAL CONSULTANTS LLP</v>
      </c>
    </row>
    <row r="1127" spans="1:20" x14ac:dyDescent="0.3">
      <c r="A1127" s="18" t="s">
        <v>8</v>
      </c>
      <c r="B1127" s="1" t="s">
        <v>248</v>
      </c>
      <c r="C1127" s="2">
        <v>1210</v>
      </c>
      <c r="D1127" s="3">
        <v>44114</v>
      </c>
      <c r="E1127" s="4" t="s">
        <v>10</v>
      </c>
      <c r="F1127" s="1">
        <v>1269</v>
      </c>
      <c r="G1127" s="5">
        <v>63.45</v>
      </c>
      <c r="H1127" s="29">
        <f>VLOOKUP(MAIN_TABLE[[#This Row],[Product Code]],Prod_Master[[#All],[Product Code]:[PRICE]],4,)</f>
        <v>0.12</v>
      </c>
      <c r="I1127" s="30">
        <f>VLOOKUP(MAIN_TABLE[[#This Row],[Product Code]],Prod_Master[[#All],[Product Code]:[PRICE]],5,)</f>
        <v>120</v>
      </c>
      <c r="J1127" s="30">
        <f t="shared" si="19"/>
        <v>152280</v>
      </c>
      <c r="K1127" s="30">
        <f>MAIN_TABLE[[#This Row],[Sales (Before Tax)]]-MAIN_TABLE[[#This Row],[Discount]]</f>
        <v>152216.54999999999</v>
      </c>
      <c r="L1127" s="31">
        <f>VLOOKUP(MAIN_TABLE[[#This Row],[Product Code]],Prod_Master[[#All],[Product Code]:[PRICE]],3,)</f>
        <v>5524</v>
      </c>
      <c r="M1127" s="32" t="str">
        <f>VLOOKUP(MAIN_TABLE[[#This Row],[Product Code]],Prod_Master[[#All],[Product Code]:[PRICE]],2,)</f>
        <v>Juice</v>
      </c>
      <c r="N1127" s="32" t="str">
        <f>IF(ISBLANK(MAIN_TABLE[[#This Row],[GST Number]]),"No GST Number Available",VLOOKUP(LEFT(MAIN_TABLE[[#This Row],[GST Number]],2)*1,Table1[],2,))</f>
        <v>DADRA AND NAGAR HAVELI AND DAMAN AND DIU (NEWLY MERGED UT)</v>
      </c>
      <c r="O1127" s="32">
        <f>IF(MAIN_TABLE[[#This Row],[Supplier State]]=MAIN_TABLE[[#This Row],[Destination State Name]],0,MAIN_TABLE[[#This Row],[Taxable Value]]*MAIN_TABLE[[#This Row],[GST Rate]])</f>
        <v>18265.985999999997</v>
      </c>
      <c r="P1127" s="32">
        <f>IF(MAIN_TABLE[[#This Row],[Supplier State]]&lt;&gt;MAIN_TABLE[[#This Row],[Destination State Name]],0,(MAIN_TABLE[[#This Row],[Taxable Value]]*MAIN_TABLE[[#This Row],[GST Rate]])/2)</f>
        <v>0</v>
      </c>
      <c r="Q1127" s="32">
        <f>IF(MAIN_TABLE[[#This Row],[Supplier State]]&lt;&gt;MAIN_TABLE[[#This Row],[Destination State Name]],0,(MAIN_TABLE[[#This Row],[Taxable Value]]*MAIN_TABLE[[#This Row],[GST Rate]])/2)</f>
        <v>0</v>
      </c>
      <c r="R1127" s="33">
        <f>SUM(MAIN_TABLE[[#This Row],[IGST]:[SGST]])</f>
        <v>18265.985999999997</v>
      </c>
      <c r="S112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27" s="32" t="str">
        <f>IFERROR(VLOOKUP(MAIN_TABLE[[#This Row],[GST Number]],Backend!L:M,2,),"")</f>
        <v>M/S DIGI ZONE</v>
      </c>
    </row>
    <row r="1128" spans="1:20" x14ac:dyDescent="0.3">
      <c r="A1128" s="18" t="s">
        <v>8</v>
      </c>
      <c r="B1128" s="1" t="s">
        <v>142</v>
      </c>
      <c r="C1128" s="2">
        <v>1008</v>
      </c>
      <c r="D1128" s="3">
        <v>43831</v>
      </c>
      <c r="E1128" s="4" t="s">
        <v>10</v>
      </c>
      <c r="F1128" s="1">
        <v>1956</v>
      </c>
      <c r="G1128" s="5">
        <v>97.800000000000011</v>
      </c>
      <c r="H1128" s="29">
        <f>VLOOKUP(MAIN_TABLE[[#This Row],[Product Code]],Prod_Master[[#All],[Product Code]:[PRICE]],4,)</f>
        <v>0.12</v>
      </c>
      <c r="I1128" s="30">
        <f>VLOOKUP(MAIN_TABLE[[#This Row],[Product Code]],Prod_Master[[#All],[Product Code]:[PRICE]],5,)</f>
        <v>90</v>
      </c>
      <c r="J1128" s="30">
        <f t="shared" si="19"/>
        <v>176040</v>
      </c>
      <c r="K1128" s="30">
        <f>MAIN_TABLE[[#This Row],[Sales (Before Tax)]]-MAIN_TABLE[[#This Row],[Discount]]</f>
        <v>175942.2</v>
      </c>
      <c r="L1128" s="31">
        <f>VLOOKUP(MAIN_TABLE[[#This Row],[Product Code]],Prod_Master[[#All],[Product Code]:[PRICE]],3,)</f>
        <v>4975</v>
      </c>
      <c r="M1128" s="32" t="str">
        <f>VLOOKUP(MAIN_TABLE[[#This Row],[Product Code]],Prod_Master[[#All],[Product Code]:[PRICE]],2,)</f>
        <v>Soap</v>
      </c>
      <c r="N1128" s="32" t="str">
        <f>IF(ISBLANK(MAIN_TABLE[[#This Row],[GST Number]]),"No GST Number Available",VLOOKUP(LEFT(MAIN_TABLE[[#This Row],[GST Number]],2)*1,Table1[],2,))</f>
        <v>MEGHLAYA</v>
      </c>
      <c r="O1128" s="32">
        <f>IF(MAIN_TABLE[[#This Row],[Supplier State]]=MAIN_TABLE[[#This Row],[Destination State Name]],0,MAIN_TABLE[[#This Row],[Taxable Value]]*MAIN_TABLE[[#This Row],[GST Rate]])</f>
        <v>21113.064000000002</v>
      </c>
      <c r="P1128" s="32">
        <f>IF(MAIN_TABLE[[#This Row],[Supplier State]]&lt;&gt;MAIN_TABLE[[#This Row],[Destination State Name]],0,(MAIN_TABLE[[#This Row],[Taxable Value]]*MAIN_TABLE[[#This Row],[GST Rate]])/2)</f>
        <v>0</v>
      </c>
      <c r="Q1128" s="32">
        <f>IF(MAIN_TABLE[[#This Row],[Supplier State]]&lt;&gt;MAIN_TABLE[[#This Row],[Destination State Name]],0,(MAIN_TABLE[[#This Row],[Taxable Value]]*MAIN_TABLE[[#This Row],[GST Rate]])/2)</f>
        <v>0</v>
      </c>
      <c r="R1128" s="33">
        <f>SUM(MAIN_TABLE[[#This Row],[IGST]:[SGST]])</f>
        <v>21113.064000000002</v>
      </c>
      <c r="S112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28" s="32" t="str">
        <f>IFERROR(VLOOKUP(MAIN_TABLE[[#This Row],[GST Number]],Backend!L:M,2,),"")</f>
        <v>SMART CARE</v>
      </c>
    </row>
    <row r="1129" spans="1:20" x14ac:dyDescent="0.3">
      <c r="A1129" s="18" t="s">
        <v>8</v>
      </c>
      <c r="B1129" s="1" t="s">
        <v>143</v>
      </c>
      <c r="C1129" s="2">
        <v>1004</v>
      </c>
      <c r="D1129" s="3">
        <v>43863</v>
      </c>
      <c r="E1129" s="4" t="s">
        <v>10</v>
      </c>
      <c r="F1129" s="1">
        <v>2659</v>
      </c>
      <c r="G1129" s="5">
        <v>132.95000000000002</v>
      </c>
      <c r="H1129" s="29">
        <f>VLOOKUP(MAIN_TABLE[[#This Row],[Product Code]],Prod_Master[[#All],[Product Code]:[PRICE]],4,)</f>
        <v>0.28000000000000003</v>
      </c>
      <c r="I1129" s="30">
        <f>VLOOKUP(MAIN_TABLE[[#This Row],[Product Code]],Prod_Master[[#All],[Product Code]:[PRICE]],5,)</f>
        <v>80</v>
      </c>
      <c r="J1129" s="30">
        <f t="shared" si="19"/>
        <v>212720</v>
      </c>
      <c r="K1129" s="30">
        <f>MAIN_TABLE[[#This Row],[Sales (Before Tax)]]-MAIN_TABLE[[#This Row],[Discount]]</f>
        <v>212587.05</v>
      </c>
      <c r="L1129" s="31">
        <f>VLOOKUP(MAIN_TABLE[[#This Row],[Product Code]],Prod_Master[[#All],[Product Code]:[PRICE]],3,)</f>
        <v>8462</v>
      </c>
      <c r="M1129" s="32" t="str">
        <f>VLOOKUP(MAIN_TABLE[[#This Row],[Product Code]],Prod_Master[[#All],[Product Code]:[PRICE]],2,)</f>
        <v>Beverage</v>
      </c>
      <c r="N1129" s="32" t="str">
        <f>IF(ISBLANK(MAIN_TABLE[[#This Row],[GST Number]]),"No GST Number Available",VLOOKUP(LEFT(MAIN_TABLE[[#This Row],[GST Number]],2)*1,Table1[],2,))</f>
        <v>MIZORAM</v>
      </c>
      <c r="O1129" s="32">
        <f>IF(MAIN_TABLE[[#This Row],[Supplier State]]=MAIN_TABLE[[#This Row],[Destination State Name]],0,MAIN_TABLE[[#This Row],[Taxable Value]]*MAIN_TABLE[[#This Row],[GST Rate]])</f>
        <v>59524.374000000003</v>
      </c>
      <c r="P1129" s="32">
        <f>IF(MAIN_TABLE[[#This Row],[Supplier State]]&lt;&gt;MAIN_TABLE[[#This Row],[Destination State Name]],0,(MAIN_TABLE[[#This Row],[Taxable Value]]*MAIN_TABLE[[#This Row],[GST Rate]])/2)</f>
        <v>0</v>
      </c>
      <c r="Q1129" s="32">
        <f>IF(MAIN_TABLE[[#This Row],[Supplier State]]&lt;&gt;MAIN_TABLE[[#This Row],[Destination State Name]],0,(MAIN_TABLE[[#This Row],[Taxable Value]]*MAIN_TABLE[[#This Row],[GST Rate]])/2)</f>
        <v>0</v>
      </c>
      <c r="R1129" s="33">
        <f>SUM(MAIN_TABLE[[#This Row],[IGST]:[SGST]])</f>
        <v>59524.374000000003</v>
      </c>
      <c r="S112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29" s="32" t="str">
        <f>IFERROR(VLOOKUP(MAIN_TABLE[[#This Row],[GST Number]],Backend!L:M,2,),"")</f>
        <v>RPS-TECH</v>
      </c>
    </row>
    <row r="1130" spans="1:20" x14ac:dyDescent="0.3">
      <c r="A1130" s="18" t="s">
        <v>8</v>
      </c>
      <c r="B1130" s="1" t="s">
        <v>144</v>
      </c>
      <c r="C1130" s="2">
        <v>1008</v>
      </c>
      <c r="D1130" s="3">
        <v>43925</v>
      </c>
      <c r="E1130" s="4" t="s">
        <v>10</v>
      </c>
      <c r="F1130" s="1">
        <v>1351.5</v>
      </c>
      <c r="G1130" s="5">
        <v>67.575000000000003</v>
      </c>
      <c r="H1130" s="29">
        <f>VLOOKUP(MAIN_TABLE[[#This Row],[Product Code]],Prod_Master[[#All],[Product Code]:[PRICE]],4,)</f>
        <v>0.12</v>
      </c>
      <c r="I1130" s="30">
        <f>VLOOKUP(MAIN_TABLE[[#This Row],[Product Code]],Prod_Master[[#All],[Product Code]:[PRICE]],5,)</f>
        <v>90</v>
      </c>
      <c r="J1130" s="30">
        <f t="shared" si="19"/>
        <v>121635</v>
      </c>
      <c r="K1130" s="30">
        <f>MAIN_TABLE[[#This Row],[Sales (Before Tax)]]-MAIN_TABLE[[#This Row],[Discount]]</f>
        <v>121567.425</v>
      </c>
      <c r="L1130" s="31">
        <f>VLOOKUP(MAIN_TABLE[[#This Row],[Product Code]],Prod_Master[[#All],[Product Code]:[PRICE]],3,)</f>
        <v>4975</v>
      </c>
      <c r="M1130" s="32" t="str">
        <f>VLOOKUP(MAIN_TABLE[[#This Row],[Product Code]],Prod_Master[[#All],[Product Code]:[PRICE]],2,)</f>
        <v>Soap</v>
      </c>
      <c r="N1130" s="32" t="str">
        <f>IF(ISBLANK(MAIN_TABLE[[#This Row],[GST Number]]),"No GST Number Available",VLOOKUP(LEFT(MAIN_TABLE[[#This Row],[GST Number]],2)*1,Table1[],2,))</f>
        <v>DADRA AND NAGAR HAVELI AND DAMAN AND DIU (NEWLY MERGED UT)</v>
      </c>
      <c r="O1130" s="32">
        <f>IF(MAIN_TABLE[[#This Row],[Supplier State]]=MAIN_TABLE[[#This Row],[Destination State Name]],0,MAIN_TABLE[[#This Row],[Taxable Value]]*MAIN_TABLE[[#This Row],[GST Rate]])</f>
        <v>14588.091</v>
      </c>
      <c r="P1130" s="32">
        <f>IF(MAIN_TABLE[[#This Row],[Supplier State]]&lt;&gt;MAIN_TABLE[[#This Row],[Destination State Name]],0,(MAIN_TABLE[[#This Row],[Taxable Value]]*MAIN_TABLE[[#This Row],[GST Rate]])/2)</f>
        <v>0</v>
      </c>
      <c r="Q1130" s="32">
        <f>IF(MAIN_TABLE[[#This Row],[Supplier State]]&lt;&gt;MAIN_TABLE[[#This Row],[Destination State Name]],0,(MAIN_TABLE[[#This Row],[Taxable Value]]*MAIN_TABLE[[#This Row],[GST Rate]])/2)</f>
        <v>0</v>
      </c>
      <c r="R1130" s="33">
        <f>SUM(MAIN_TABLE[[#This Row],[IGST]:[SGST]])</f>
        <v>14588.091</v>
      </c>
      <c r="S113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30" s="32" t="str">
        <f>IFERROR(VLOOKUP(MAIN_TABLE[[#This Row],[GST Number]],Backend!L:M,2,),"")</f>
        <v>M/S ASHA AND COMPANY</v>
      </c>
    </row>
    <row r="1131" spans="1:20" x14ac:dyDescent="0.3">
      <c r="A1131" s="18" t="s">
        <v>8</v>
      </c>
      <c r="B1131" s="1" t="s">
        <v>249</v>
      </c>
      <c r="C1131" s="2">
        <v>1008</v>
      </c>
      <c r="D1131" s="3">
        <v>43956</v>
      </c>
      <c r="E1131" s="4" t="s">
        <v>10</v>
      </c>
      <c r="F1131" s="1">
        <v>880</v>
      </c>
      <c r="G1131" s="5">
        <v>44</v>
      </c>
      <c r="H1131" s="29">
        <f>VLOOKUP(MAIN_TABLE[[#This Row],[Product Code]],Prod_Master[[#All],[Product Code]:[PRICE]],4,)</f>
        <v>0.12</v>
      </c>
      <c r="I1131" s="30">
        <f>VLOOKUP(MAIN_TABLE[[#This Row],[Product Code]],Prod_Master[[#All],[Product Code]:[PRICE]],5,)</f>
        <v>90</v>
      </c>
      <c r="J1131" s="30">
        <f t="shared" si="19"/>
        <v>79200</v>
      </c>
      <c r="K1131" s="30">
        <f>MAIN_TABLE[[#This Row],[Sales (Before Tax)]]-MAIN_TABLE[[#This Row],[Discount]]</f>
        <v>79156</v>
      </c>
      <c r="L1131" s="31">
        <f>VLOOKUP(MAIN_TABLE[[#This Row],[Product Code]],Prod_Master[[#All],[Product Code]:[PRICE]],3,)</f>
        <v>4975</v>
      </c>
      <c r="M1131" s="32" t="str">
        <f>VLOOKUP(MAIN_TABLE[[#This Row],[Product Code]],Prod_Master[[#All],[Product Code]:[PRICE]],2,)</f>
        <v>Soap</v>
      </c>
      <c r="N1131" s="32" t="str">
        <f>IF(ISBLANK(MAIN_TABLE[[#This Row],[GST Number]]),"No GST Number Available",VLOOKUP(LEFT(MAIN_TABLE[[#This Row],[GST Number]],2)*1,Table1[],2,))</f>
        <v>DADRA AND NAGAR HAVELI AND DAMAN AND DIU (NEWLY MERGED UT)</v>
      </c>
      <c r="O1131" s="32">
        <f>IF(MAIN_TABLE[[#This Row],[Supplier State]]=MAIN_TABLE[[#This Row],[Destination State Name]],0,MAIN_TABLE[[#This Row],[Taxable Value]]*MAIN_TABLE[[#This Row],[GST Rate]])</f>
        <v>9498.7199999999993</v>
      </c>
      <c r="P1131" s="32">
        <f>IF(MAIN_TABLE[[#This Row],[Supplier State]]&lt;&gt;MAIN_TABLE[[#This Row],[Destination State Name]],0,(MAIN_TABLE[[#This Row],[Taxable Value]]*MAIN_TABLE[[#This Row],[GST Rate]])/2)</f>
        <v>0</v>
      </c>
      <c r="Q1131" s="32">
        <f>IF(MAIN_TABLE[[#This Row],[Supplier State]]&lt;&gt;MAIN_TABLE[[#This Row],[Destination State Name]],0,(MAIN_TABLE[[#This Row],[Taxable Value]]*MAIN_TABLE[[#This Row],[GST Rate]])/2)</f>
        <v>0</v>
      </c>
      <c r="R1131" s="33">
        <f>SUM(MAIN_TABLE[[#This Row],[IGST]:[SGST]])</f>
        <v>9498.7199999999993</v>
      </c>
      <c r="S113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31" s="32" t="str">
        <f>IFERROR(VLOOKUP(MAIN_TABLE[[#This Row],[GST Number]],Backend!L:M,2,),"")</f>
        <v>M/S VALUE PLUS RETAIL PRIVATE LIMITED</v>
      </c>
    </row>
    <row r="1132" spans="1:20" x14ac:dyDescent="0.3">
      <c r="A1132" s="18" t="s">
        <v>8</v>
      </c>
      <c r="B1132" s="1" t="s">
        <v>145</v>
      </c>
      <c r="C1132" s="2">
        <v>1210</v>
      </c>
      <c r="D1132" s="3">
        <v>44083</v>
      </c>
      <c r="E1132" s="4" t="s">
        <v>10</v>
      </c>
      <c r="F1132" s="1">
        <v>1867</v>
      </c>
      <c r="G1132" s="5">
        <v>93.350000000000009</v>
      </c>
      <c r="H1132" s="29">
        <f>VLOOKUP(MAIN_TABLE[[#This Row],[Product Code]],Prod_Master[[#All],[Product Code]:[PRICE]],4,)</f>
        <v>0.12</v>
      </c>
      <c r="I1132" s="30">
        <f>VLOOKUP(MAIN_TABLE[[#This Row],[Product Code]],Prod_Master[[#All],[Product Code]:[PRICE]],5,)</f>
        <v>120</v>
      </c>
      <c r="J1132" s="30">
        <f t="shared" si="19"/>
        <v>224040</v>
      </c>
      <c r="K1132" s="30">
        <f>MAIN_TABLE[[#This Row],[Sales (Before Tax)]]-MAIN_TABLE[[#This Row],[Discount]]</f>
        <v>223946.65</v>
      </c>
      <c r="L1132" s="31">
        <f>VLOOKUP(MAIN_TABLE[[#This Row],[Product Code]],Prod_Master[[#All],[Product Code]:[PRICE]],3,)</f>
        <v>5524</v>
      </c>
      <c r="M1132" s="32" t="str">
        <f>VLOOKUP(MAIN_TABLE[[#This Row],[Product Code]],Prod_Master[[#All],[Product Code]:[PRICE]],2,)</f>
        <v>Juice</v>
      </c>
      <c r="N1132" s="32" t="str">
        <f>IF(ISBLANK(MAIN_TABLE[[#This Row],[GST Number]]),"No GST Number Available",VLOOKUP(LEFT(MAIN_TABLE[[#This Row],[GST Number]],2)*1,Table1[],2,))</f>
        <v>ODISHA</v>
      </c>
      <c r="O1132" s="32">
        <f>IF(MAIN_TABLE[[#This Row],[Supplier State]]=MAIN_TABLE[[#This Row],[Destination State Name]],0,MAIN_TABLE[[#This Row],[Taxable Value]]*MAIN_TABLE[[#This Row],[GST Rate]])</f>
        <v>26873.597999999998</v>
      </c>
      <c r="P1132" s="32">
        <f>IF(MAIN_TABLE[[#This Row],[Supplier State]]&lt;&gt;MAIN_TABLE[[#This Row],[Destination State Name]],0,(MAIN_TABLE[[#This Row],[Taxable Value]]*MAIN_TABLE[[#This Row],[GST Rate]])/2)</f>
        <v>0</v>
      </c>
      <c r="Q1132" s="32">
        <f>IF(MAIN_TABLE[[#This Row],[Supplier State]]&lt;&gt;MAIN_TABLE[[#This Row],[Destination State Name]],0,(MAIN_TABLE[[#This Row],[Taxable Value]]*MAIN_TABLE[[#This Row],[GST Rate]])/2)</f>
        <v>0</v>
      </c>
      <c r="R1132" s="33">
        <f>SUM(MAIN_TABLE[[#This Row],[IGST]:[SGST]])</f>
        <v>26873.597999999998</v>
      </c>
      <c r="S113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32" s="32" t="str">
        <f>IFERROR(VLOOKUP(MAIN_TABLE[[#This Row],[GST Number]],Backend!L:M,2,),"")</f>
        <v>KAMLESH JHA</v>
      </c>
    </row>
    <row r="1133" spans="1:20" x14ac:dyDescent="0.3">
      <c r="A1133" s="18" t="s">
        <v>8</v>
      </c>
      <c r="B1133" s="1" t="s">
        <v>146</v>
      </c>
      <c r="C1133" s="2">
        <v>1008</v>
      </c>
      <c r="D1133" s="3">
        <v>44083</v>
      </c>
      <c r="E1133" s="4" t="s">
        <v>10</v>
      </c>
      <c r="F1133" s="1">
        <v>2234</v>
      </c>
      <c r="G1133" s="5">
        <v>111.7</v>
      </c>
      <c r="H1133" s="29">
        <f>VLOOKUP(MAIN_TABLE[[#This Row],[Product Code]],Prod_Master[[#All],[Product Code]:[PRICE]],4,)</f>
        <v>0.12</v>
      </c>
      <c r="I1133" s="30">
        <f>VLOOKUP(MAIN_TABLE[[#This Row],[Product Code]],Prod_Master[[#All],[Product Code]:[PRICE]],5,)</f>
        <v>90</v>
      </c>
      <c r="J1133" s="30">
        <f t="shared" si="19"/>
        <v>201060</v>
      </c>
      <c r="K1133" s="30">
        <f>MAIN_TABLE[[#This Row],[Sales (Before Tax)]]-MAIN_TABLE[[#This Row],[Discount]]</f>
        <v>200948.3</v>
      </c>
      <c r="L1133" s="31">
        <f>VLOOKUP(MAIN_TABLE[[#This Row],[Product Code]],Prod_Master[[#All],[Product Code]:[PRICE]],3,)</f>
        <v>4975</v>
      </c>
      <c r="M1133" s="32" t="str">
        <f>VLOOKUP(MAIN_TABLE[[#This Row],[Product Code]],Prod_Master[[#All],[Product Code]:[PRICE]],2,)</f>
        <v>Soap</v>
      </c>
      <c r="N1133" s="32" t="str">
        <f>IF(ISBLANK(MAIN_TABLE[[#This Row],[GST Number]]),"No GST Number Available",VLOOKUP(LEFT(MAIN_TABLE[[#This Row],[GST Number]],2)*1,Table1[],2,))</f>
        <v>ASSAM</v>
      </c>
      <c r="O1133" s="32">
        <f>IF(MAIN_TABLE[[#This Row],[Supplier State]]=MAIN_TABLE[[#This Row],[Destination State Name]],0,MAIN_TABLE[[#This Row],[Taxable Value]]*MAIN_TABLE[[#This Row],[GST Rate]])</f>
        <v>24113.795999999998</v>
      </c>
      <c r="P1133" s="32">
        <f>IF(MAIN_TABLE[[#This Row],[Supplier State]]&lt;&gt;MAIN_TABLE[[#This Row],[Destination State Name]],0,(MAIN_TABLE[[#This Row],[Taxable Value]]*MAIN_TABLE[[#This Row],[GST Rate]])/2)</f>
        <v>0</v>
      </c>
      <c r="Q1133" s="32">
        <f>IF(MAIN_TABLE[[#This Row],[Supplier State]]&lt;&gt;MAIN_TABLE[[#This Row],[Destination State Name]],0,(MAIN_TABLE[[#This Row],[Taxable Value]]*MAIN_TABLE[[#This Row],[GST Rate]])/2)</f>
        <v>0</v>
      </c>
      <c r="R1133" s="33">
        <f>SUM(MAIN_TABLE[[#This Row],[IGST]:[SGST]])</f>
        <v>24113.795999999998</v>
      </c>
      <c r="S113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33" s="32" t="str">
        <f>IFERROR(VLOOKUP(MAIN_TABLE[[#This Row],[GST Number]],Backend!L:M,2,),"")</f>
        <v>PROJECT MANAGEMENT ASSOCIATES</v>
      </c>
    </row>
    <row r="1134" spans="1:20" x14ac:dyDescent="0.3">
      <c r="A1134" s="18" t="s">
        <v>8</v>
      </c>
      <c r="B1134" s="1" t="s">
        <v>147</v>
      </c>
      <c r="C1134" s="2">
        <v>1310</v>
      </c>
      <c r="D1134" s="3">
        <v>44114</v>
      </c>
      <c r="E1134" s="4" t="s">
        <v>10</v>
      </c>
      <c r="F1134" s="1">
        <v>1227</v>
      </c>
      <c r="G1134" s="5">
        <v>61.35</v>
      </c>
      <c r="H1134" s="29">
        <f>VLOOKUP(MAIN_TABLE[[#This Row],[Product Code]],Prod_Master[[#All],[Product Code]:[PRICE]],4,)</f>
        <v>0.12</v>
      </c>
      <c r="I1134" s="30">
        <f>VLOOKUP(MAIN_TABLE[[#This Row],[Product Code]],Prod_Master[[#All],[Product Code]:[PRICE]],5,)</f>
        <v>140</v>
      </c>
      <c r="J1134" s="30">
        <f t="shared" si="19"/>
        <v>171780</v>
      </c>
      <c r="K1134" s="30">
        <f>MAIN_TABLE[[#This Row],[Sales (Before Tax)]]-MAIN_TABLE[[#This Row],[Discount]]</f>
        <v>171718.65</v>
      </c>
      <c r="L1134" s="31">
        <f>VLOOKUP(MAIN_TABLE[[#This Row],[Product Code]],Prod_Master[[#All],[Product Code]:[PRICE]],3,)</f>
        <v>5632</v>
      </c>
      <c r="M1134" s="32" t="str">
        <f>VLOOKUP(MAIN_TABLE[[#This Row],[Product Code]],Prod_Master[[#All],[Product Code]:[PRICE]],2,)</f>
        <v>Shampoo</v>
      </c>
      <c r="N1134" s="32" t="str">
        <f>IF(ISBLANK(MAIN_TABLE[[#This Row],[GST Number]]),"No GST Number Available",VLOOKUP(LEFT(MAIN_TABLE[[#This Row],[GST Number]],2)*1,Table1[],2,))</f>
        <v>MANIPUR</v>
      </c>
      <c r="O1134" s="32">
        <f>IF(MAIN_TABLE[[#This Row],[Supplier State]]=MAIN_TABLE[[#This Row],[Destination State Name]],0,MAIN_TABLE[[#This Row],[Taxable Value]]*MAIN_TABLE[[#This Row],[GST Rate]])</f>
        <v>20606.237999999998</v>
      </c>
      <c r="P1134" s="32">
        <f>IF(MAIN_TABLE[[#This Row],[Supplier State]]&lt;&gt;MAIN_TABLE[[#This Row],[Destination State Name]],0,(MAIN_TABLE[[#This Row],[Taxable Value]]*MAIN_TABLE[[#This Row],[GST Rate]])/2)</f>
        <v>0</v>
      </c>
      <c r="Q1134" s="32">
        <f>IF(MAIN_TABLE[[#This Row],[Supplier State]]&lt;&gt;MAIN_TABLE[[#This Row],[Destination State Name]],0,(MAIN_TABLE[[#This Row],[Taxable Value]]*MAIN_TABLE[[#This Row],[GST Rate]])/2)</f>
        <v>0</v>
      </c>
      <c r="R1134" s="33">
        <f>SUM(MAIN_TABLE[[#This Row],[IGST]:[SGST]])</f>
        <v>20606.237999999998</v>
      </c>
      <c r="S113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34" s="32" t="str">
        <f>IFERROR(VLOOKUP(MAIN_TABLE[[#This Row],[GST Number]],Backend!L:M,2,),"")</f>
        <v>AANYA TRADERS</v>
      </c>
    </row>
    <row r="1135" spans="1:20" x14ac:dyDescent="0.3">
      <c r="A1135" s="18" t="s">
        <v>8</v>
      </c>
      <c r="B1135" s="1" t="s">
        <v>148</v>
      </c>
      <c r="C1135" s="2">
        <v>1001</v>
      </c>
      <c r="D1135" s="3">
        <v>44146</v>
      </c>
      <c r="E1135" s="4" t="s">
        <v>10</v>
      </c>
      <c r="F1135" s="1">
        <v>877</v>
      </c>
      <c r="G1135" s="5">
        <v>43.85</v>
      </c>
      <c r="H1135" s="29">
        <f>VLOOKUP(MAIN_TABLE[[#This Row],[Product Code]],Prod_Master[[#All],[Product Code]:[PRICE]],4,)</f>
        <v>0.12</v>
      </c>
      <c r="I1135" s="30">
        <f>VLOOKUP(MAIN_TABLE[[#This Row],[Product Code]],Prod_Master[[#All],[Product Code]:[PRICE]],5,)</f>
        <v>45</v>
      </c>
      <c r="J1135" s="30">
        <f t="shared" si="19"/>
        <v>39465</v>
      </c>
      <c r="K1135" s="30">
        <f>MAIN_TABLE[[#This Row],[Sales (Before Tax)]]-MAIN_TABLE[[#This Row],[Discount]]</f>
        <v>39421.15</v>
      </c>
      <c r="L1135" s="31">
        <f>VLOOKUP(MAIN_TABLE[[#This Row],[Product Code]],Prod_Master[[#All],[Product Code]:[PRICE]],3,)</f>
        <v>5542</v>
      </c>
      <c r="M1135" s="32" t="str">
        <f>VLOOKUP(MAIN_TABLE[[#This Row],[Product Code]],Prod_Master[[#All],[Product Code]:[PRICE]],2,)</f>
        <v>Oil</v>
      </c>
      <c r="N1135" s="32" t="str">
        <f>IF(ISBLANK(MAIN_TABLE[[#This Row],[GST Number]]),"No GST Number Available",VLOOKUP(LEFT(MAIN_TABLE[[#This Row],[GST Number]],2)*1,Table1[],2,))</f>
        <v>MEGHLAYA</v>
      </c>
      <c r="O1135" s="32">
        <f>IF(MAIN_TABLE[[#This Row],[Supplier State]]=MAIN_TABLE[[#This Row],[Destination State Name]],0,MAIN_TABLE[[#This Row],[Taxable Value]]*MAIN_TABLE[[#This Row],[GST Rate]])</f>
        <v>4730.5379999999996</v>
      </c>
      <c r="P1135" s="32">
        <f>IF(MAIN_TABLE[[#This Row],[Supplier State]]&lt;&gt;MAIN_TABLE[[#This Row],[Destination State Name]],0,(MAIN_TABLE[[#This Row],[Taxable Value]]*MAIN_TABLE[[#This Row],[GST Rate]])/2)</f>
        <v>0</v>
      </c>
      <c r="Q1135" s="32">
        <f>IF(MAIN_TABLE[[#This Row],[Supplier State]]&lt;&gt;MAIN_TABLE[[#This Row],[Destination State Name]],0,(MAIN_TABLE[[#This Row],[Taxable Value]]*MAIN_TABLE[[#This Row],[GST Rate]])/2)</f>
        <v>0</v>
      </c>
      <c r="R1135" s="33">
        <f>SUM(MAIN_TABLE[[#This Row],[IGST]:[SGST]])</f>
        <v>4730.5379999999996</v>
      </c>
      <c r="S113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35" s="32" t="str">
        <f>IFERROR(VLOOKUP(MAIN_TABLE[[#This Row],[GST Number]],Backend!L:M,2,),"")</f>
        <v>R. S. AUTOMATION CONTROLS</v>
      </c>
    </row>
    <row r="1136" spans="1:20" x14ac:dyDescent="0.3">
      <c r="A1136" s="18" t="s">
        <v>8</v>
      </c>
      <c r="B1136" s="1" t="s">
        <v>149</v>
      </c>
      <c r="C1136" s="2">
        <v>1004</v>
      </c>
      <c r="D1136" s="3">
        <v>44083</v>
      </c>
      <c r="E1136" s="4" t="s">
        <v>10</v>
      </c>
      <c r="F1136" s="1">
        <v>2071</v>
      </c>
      <c r="G1136" s="5">
        <v>103.55000000000001</v>
      </c>
      <c r="H1136" s="29">
        <f>VLOOKUP(MAIN_TABLE[[#This Row],[Product Code]],Prod_Master[[#All],[Product Code]:[PRICE]],4,)</f>
        <v>0.28000000000000003</v>
      </c>
      <c r="I1136" s="30">
        <f>VLOOKUP(MAIN_TABLE[[#This Row],[Product Code]],Prod_Master[[#All],[Product Code]:[PRICE]],5,)</f>
        <v>80</v>
      </c>
      <c r="J1136" s="30">
        <f t="shared" si="19"/>
        <v>165680</v>
      </c>
      <c r="K1136" s="30">
        <f>MAIN_TABLE[[#This Row],[Sales (Before Tax)]]-MAIN_TABLE[[#This Row],[Discount]]</f>
        <v>165576.45000000001</v>
      </c>
      <c r="L1136" s="31">
        <f>VLOOKUP(MAIN_TABLE[[#This Row],[Product Code]],Prod_Master[[#All],[Product Code]:[PRICE]],3,)</f>
        <v>8462</v>
      </c>
      <c r="M1136" s="32" t="str">
        <f>VLOOKUP(MAIN_TABLE[[#This Row],[Product Code]],Prod_Master[[#All],[Product Code]:[PRICE]],2,)</f>
        <v>Beverage</v>
      </c>
      <c r="N1136" s="32" t="str">
        <f>IF(ISBLANK(MAIN_TABLE[[#This Row],[GST Number]]),"No GST Number Available",VLOOKUP(LEFT(MAIN_TABLE[[#This Row],[GST Number]],2)*1,Table1[],2,))</f>
        <v>MANIPUR</v>
      </c>
      <c r="O1136" s="32">
        <f>IF(MAIN_TABLE[[#This Row],[Supplier State]]=MAIN_TABLE[[#This Row],[Destination State Name]],0,MAIN_TABLE[[#This Row],[Taxable Value]]*MAIN_TABLE[[#This Row],[GST Rate]])</f>
        <v>46361.40600000001</v>
      </c>
      <c r="P1136" s="32">
        <f>IF(MAIN_TABLE[[#This Row],[Supplier State]]&lt;&gt;MAIN_TABLE[[#This Row],[Destination State Name]],0,(MAIN_TABLE[[#This Row],[Taxable Value]]*MAIN_TABLE[[#This Row],[GST Rate]])/2)</f>
        <v>0</v>
      </c>
      <c r="Q1136" s="32">
        <f>IF(MAIN_TABLE[[#This Row],[Supplier State]]&lt;&gt;MAIN_TABLE[[#This Row],[Destination State Name]],0,(MAIN_TABLE[[#This Row],[Taxable Value]]*MAIN_TABLE[[#This Row],[GST Rate]])/2)</f>
        <v>0</v>
      </c>
      <c r="R1136" s="33">
        <f>SUM(MAIN_TABLE[[#This Row],[IGST]:[SGST]])</f>
        <v>46361.40600000001</v>
      </c>
      <c r="S113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36" s="32" t="str">
        <f>IFERROR(VLOOKUP(MAIN_TABLE[[#This Row],[GST Number]],Backend!L:M,2,),"")</f>
        <v>DHARMENDER CONTRACTOR</v>
      </c>
    </row>
    <row r="1137" spans="1:20" x14ac:dyDescent="0.3">
      <c r="A1137" s="18" t="s">
        <v>8</v>
      </c>
      <c r="B1137" s="1" t="s">
        <v>150</v>
      </c>
      <c r="C1137" s="2">
        <v>1210</v>
      </c>
      <c r="D1137" s="3">
        <v>44114</v>
      </c>
      <c r="E1137" s="4" t="s">
        <v>10</v>
      </c>
      <c r="F1137" s="1">
        <v>1269</v>
      </c>
      <c r="G1137" s="5">
        <v>63.45</v>
      </c>
      <c r="H1137" s="29">
        <f>VLOOKUP(MAIN_TABLE[[#This Row],[Product Code]],Prod_Master[[#All],[Product Code]:[PRICE]],4,)</f>
        <v>0.12</v>
      </c>
      <c r="I1137" s="30">
        <f>VLOOKUP(MAIN_TABLE[[#This Row],[Product Code]],Prod_Master[[#All],[Product Code]:[PRICE]],5,)</f>
        <v>120</v>
      </c>
      <c r="J1137" s="30">
        <f t="shared" si="19"/>
        <v>152280</v>
      </c>
      <c r="K1137" s="30">
        <f>MAIN_TABLE[[#This Row],[Sales (Before Tax)]]-MAIN_TABLE[[#This Row],[Discount]]</f>
        <v>152216.54999999999</v>
      </c>
      <c r="L1137" s="31">
        <f>VLOOKUP(MAIN_TABLE[[#This Row],[Product Code]],Prod_Master[[#All],[Product Code]:[PRICE]],3,)</f>
        <v>5524</v>
      </c>
      <c r="M1137" s="32" t="str">
        <f>VLOOKUP(MAIN_TABLE[[#This Row],[Product Code]],Prod_Master[[#All],[Product Code]:[PRICE]],2,)</f>
        <v>Juice</v>
      </c>
      <c r="N1137" s="32" t="str">
        <f>IF(ISBLANK(MAIN_TABLE[[#This Row],[GST Number]]),"No GST Number Available",VLOOKUP(LEFT(MAIN_TABLE[[#This Row],[GST Number]],2)*1,Table1[],2,))</f>
        <v>ARUNACHAL PRADESH</v>
      </c>
      <c r="O1137" s="32">
        <f>IF(MAIN_TABLE[[#This Row],[Supplier State]]=MAIN_TABLE[[#This Row],[Destination State Name]],0,MAIN_TABLE[[#This Row],[Taxable Value]]*MAIN_TABLE[[#This Row],[GST Rate]])</f>
        <v>18265.985999999997</v>
      </c>
      <c r="P1137" s="32">
        <f>IF(MAIN_TABLE[[#This Row],[Supplier State]]&lt;&gt;MAIN_TABLE[[#This Row],[Destination State Name]],0,(MAIN_TABLE[[#This Row],[Taxable Value]]*MAIN_TABLE[[#This Row],[GST Rate]])/2)</f>
        <v>0</v>
      </c>
      <c r="Q1137" s="32">
        <f>IF(MAIN_TABLE[[#This Row],[Supplier State]]&lt;&gt;MAIN_TABLE[[#This Row],[Destination State Name]],0,(MAIN_TABLE[[#This Row],[Taxable Value]]*MAIN_TABLE[[#This Row],[GST Rate]])/2)</f>
        <v>0</v>
      </c>
      <c r="R1137" s="33">
        <f>SUM(MAIN_TABLE[[#This Row],[IGST]:[SGST]])</f>
        <v>18265.985999999997</v>
      </c>
      <c r="S113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37" s="32" t="str">
        <f>IFERROR(VLOOKUP(MAIN_TABLE[[#This Row],[GST Number]],Backend!L:M,2,),"")</f>
        <v>INDOSPIRIT PRIVATE LIMITED</v>
      </c>
    </row>
    <row r="1138" spans="1:20" x14ac:dyDescent="0.3">
      <c r="A1138" s="18" t="s">
        <v>8</v>
      </c>
      <c r="B1138" s="1" t="s">
        <v>151</v>
      </c>
      <c r="C1138" s="2">
        <v>1001</v>
      </c>
      <c r="D1138" s="3">
        <v>44146</v>
      </c>
      <c r="E1138" s="4" t="s">
        <v>10</v>
      </c>
      <c r="F1138" s="1">
        <v>970</v>
      </c>
      <c r="G1138" s="5">
        <v>48.5</v>
      </c>
      <c r="H1138" s="29">
        <f>VLOOKUP(MAIN_TABLE[[#This Row],[Product Code]],Prod_Master[[#All],[Product Code]:[PRICE]],4,)</f>
        <v>0.12</v>
      </c>
      <c r="I1138" s="30">
        <f>VLOOKUP(MAIN_TABLE[[#This Row],[Product Code]],Prod_Master[[#All],[Product Code]:[PRICE]],5,)</f>
        <v>45</v>
      </c>
      <c r="J1138" s="30">
        <f t="shared" si="19"/>
        <v>43650</v>
      </c>
      <c r="K1138" s="30">
        <f>MAIN_TABLE[[#This Row],[Sales (Before Tax)]]-MAIN_TABLE[[#This Row],[Discount]]</f>
        <v>43601.5</v>
      </c>
      <c r="L1138" s="31">
        <f>VLOOKUP(MAIN_TABLE[[#This Row],[Product Code]],Prod_Master[[#All],[Product Code]:[PRICE]],3,)</f>
        <v>5542</v>
      </c>
      <c r="M1138" s="32" t="str">
        <f>VLOOKUP(MAIN_TABLE[[#This Row],[Product Code]],Prod_Master[[#All],[Product Code]:[PRICE]],2,)</f>
        <v>Oil</v>
      </c>
      <c r="N1138" s="32" t="str">
        <f>IF(ISBLANK(MAIN_TABLE[[#This Row],[GST Number]]),"No GST Number Available",VLOOKUP(LEFT(MAIN_TABLE[[#This Row],[GST Number]],2)*1,Table1[],2,))</f>
        <v>ANDHRA PRADESH(BEFORE DIVISION)</v>
      </c>
      <c r="O1138" s="32">
        <f>IF(MAIN_TABLE[[#This Row],[Supplier State]]=MAIN_TABLE[[#This Row],[Destination State Name]],0,MAIN_TABLE[[#This Row],[Taxable Value]]*MAIN_TABLE[[#This Row],[GST Rate]])</f>
        <v>5232.1799999999994</v>
      </c>
      <c r="P1138" s="32">
        <f>IF(MAIN_TABLE[[#This Row],[Supplier State]]&lt;&gt;MAIN_TABLE[[#This Row],[Destination State Name]],0,(MAIN_TABLE[[#This Row],[Taxable Value]]*MAIN_TABLE[[#This Row],[GST Rate]])/2)</f>
        <v>0</v>
      </c>
      <c r="Q1138" s="32">
        <f>IF(MAIN_TABLE[[#This Row],[Supplier State]]&lt;&gt;MAIN_TABLE[[#This Row],[Destination State Name]],0,(MAIN_TABLE[[#This Row],[Taxable Value]]*MAIN_TABLE[[#This Row],[GST Rate]])/2)</f>
        <v>0</v>
      </c>
      <c r="R1138" s="33">
        <f>SUM(MAIN_TABLE[[#This Row],[IGST]:[SGST]])</f>
        <v>5232.1799999999994</v>
      </c>
      <c r="S113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38" s="32" t="str">
        <f>IFERROR(VLOOKUP(MAIN_TABLE[[#This Row],[GST Number]],Backend!L:M,2,),"")</f>
        <v>M/S VIJAY ELECTRONICS</v>
      </c>
    </row>
    <row r="1139" spans="1:20" x14ac:dyDescent="0.3">
      <c r="A1139" s="18" t="s">
        <v>8</v>
      </c>
      <c r="B1139" s="1" t="s">
        <v>152</v>
      </c>
      <c r="C1139" s="2">
        <v>1210</v>
      </c>
      <c r="D1139" s="3">
        <v>44146</v>
      </c>
      <c r="E1139" s="4" t="s">
        <v>10</v>
      </c>
      <c r="F1139" s="1">
        <v>1694</v>
      </c>
      <c r="G1139" s="5">
        <v>84.7</v>
      </c>
      <c r="H1139" s="29">
        <f>VLOOKUP(MAIN_TABLE[[#This Row],[Product Code]],Prod_Master[[#All],[Product Code]:[PRICE]],4,)</f>
        <v>0.12</v>
      </c>
      <c r="I1139" s="30">
        <f>VLOOKUP(MAIN_TABLE[[#This Row],[Product Code]],Prod_Master[[#All],[Product Code]:[PRICE]],5,)</f>
        <v>120</v>
      </c>
      <c r="J1139" s="30">
        <f t="shared" si="19"/>
        <v>203280</v>
      </c>
      <c r="K1139" s="30">
        <f>MAIN_TABLE[[#This Row],[Sales (Before Tax)]]-MAIN_TABLE[[#This Row],[Discount]]</f>
        <v>203195.3</v>
      </c>
      <c r="L1139" s="31">
        <f>VLOOKUP(MAIN_TABLE[[#This Row],[Product Code]],Prod_Master[[#All],[Product Code]:[PRICE]],3,)</f>
        <v>5524</v>
      </c>
      <c r="M1139" s="32" t="str">
        <f>VLOOKUP(MAIN_TABLE[[#This Row],[Product Code]],Prod_Master[[#All],[Product Code]:[PRICE]],2,)</f>
        <v>Juice</v>
      </c>
      <c r="N1139" s="32" t="str">
        <f>IF(ISBLANK(MAIN_TABLE[[#This Row],[GST Number]]),"No GST Number Available",VLOOKUP(LEFT(MAIN_TABLE[[#This Row],[GST Number]],2)*1,Table1[],2,))</f>
        <v>JHARKHAND</v>
      </c>
      <c r="O1139" s="32">
        <f>IF(MAIN_TABLE[[#This Row],[Supplier State]]=MAIN_TABLE[[#This Row],[Destination State Name]],0,MAIN_TABLE[[#This Row],[Taxable Value]]*MAIN_TABLE[[#This Row],[GST Rate]])</f>
        <v>24383.435999999998</v>
      </c>
      <c r="P1139" s="32">
        <f>IF(MAIN_TABLE[[#This Row],[Supplier State]]&lt;&gt;MAIN_TABLE[[#This Row],[Destination State Name]],0,(MAIN_TABLE[[#This Row],[Taxable Value]]*MAIN_TABLE[[#This Row],[GST Rate]])/2)</f>
        <v>0</v>
      </c>
      <c r="Q1139" s="32">
        <f>IF(MAIN_TABLE[[#This Row],[Supplier State]]&lt;&gt;MAIN_TABLE[[#This Row],[Destination State Name]],0,(MAIN_TABLE[[#This Row],[Taxable Value]]*MAIN_TABLE[[#This Row],[GST Rate]])/2)</f>
        <v>0</v>
      </c>
      <c r="R1139" s="33">
        <f>SUM(MAIN_TABLE[[#This Row],[IGST]:[SGST]])</f>
        <v>24383.435999999998</v>
      </c>
      <c r="S113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39" s="32" t="str">
        <f>IFERROR(VLOOKUP(MAIN_TABLE[[#This Row],[GST Number]],Backend!L:M,2,),"")</f>
        <v>KANDHARI GAS</v>
      </c>
    </row>
    <row r="1140" spans="1:20" x14ac:dyDescent="0.3">
      <c r="A1140" s="18" t="s">
        <v>8</v>
      </c>
      <c r="B1140" s="1" t="s">
        <v>153</v>
      </c>
      <c r="C1140" s="2">
        <v>1001</v>
      </c>
      <c r="D1140" s="3">
        <v>43956</v>
      </c>
      <c r="E1140" s="4" t="s">
        <v>10</v>
      </c>
      <c r="F1140" s="1">
        <v>663</v>
      </c>
      <c r="G1140" s="5">
        <v>33.15</v>
      </c>
      <c r="H1140" s="29">
        <f>VLOOKUP(MAIN_TABLE[[#This Row],[Product Code]],Prod_Master[[#All],[Product Code]:[PRICE]],4,)</f>
        <v>0.12</v>
      </c>
      <c r="I1140" s="30">
        <f>VLOOKUP(MAIN_TABLE[[#This Row],[Product Code]],Prod_Master[[#All],[Product Code]:[PRICE]],5,)</f>
        <v>45</v>
      </c>
      <c r="J1140" s="30">
        <f t="shared" si="19"/>
        <v>29835</v>
      </c>
      <c r="K1140" s="30">
        <f>MAIN_TABLE[[#This Row],[Sales (Before Tax)]]-MAIN_TABLE[[#This Row],[Discount]]</f>
        <v>29801.85</v>
      </c>
      <c r="L1140" s="31">
        <f>VLOOKUP(MAIN_TABLE[[#This Row],[Product Code]],Prod_Master[[#All],[Product Code]:[PRICE]],3,)</f>
        <v>5542</v>
      </c>
      <c r="M1140" s="32" t="str">
        <f>VLOOKUP(MAIN_TABLE[[#This Row],[Product Code]],Prod_Master[[#All],[Product Code]:[PRICE]],2,)</f>
        <v>Oil</v>
      </c>
      <c r="N1140" s="32" t="str">
        <f>IF(ISBLANK(MAIN_TABLE[[#This Row],[GST Number]]),"No GST Number Available",VLOOKUP(LEFT(MAIN_TABLE[[#This Row],[GST Number]],2)*1,Table1[],2,))</f>
        <v>GUJARAT</v>
      </c>
      <c r="O1140" s="32">
        <f>IF(MAIN_TABLE[[#This Row],[Supplier State]]=MAIN_TABLE[[#This Row],[Destination State Name]],0,MAIN_TABLE[[#This Row],[Taxable Value]]*MAIN_TABLE[[#This Row],[GST Rate]])</f>
        <v>3576.2219999999998</v>
      </c>
      <c r="P1140" s="32">
        <f>IF(MAIN_TABLE[[#This Row],[Supplier State]]&lt;&gt;MAIN_TABLE[[#This Row],[Destination State Name]],0,(MAIN_TABLE[[#This Row],[Taxable Value]]*MAIN_TABLE[[#This Row],[GST Rate]])/2)</f>
        <v>0</v>
      </c>
      <c r="Q1140" s="32">
        <f>IF(MAIN_TABLE[[#This Row],[Supplier State]]&lt;&gt;MAIN_TABLE[[#This Row],[Destination State Name]],0,(MAIN_TABLE[[#This Row],[Taxable Value]]*MAIN_TABLE[[#This Row],[GST Rate]])/2)</f>
        <v>0</v>
      </c>
      <c r="R1140" s="33">
        <f>SUM(MAIN_TABLE[[#This Row],[IGST]:[SGST]])</f>
        <v>3576.2219999999998</v>
      </c>
      <c r="S114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40" s="32" t="str">
        <f>IFERROR(VLOOKUP(MAIN_TABLE[[#This Row],[GST Number]],Backend!L:M,2,),"")</f>
        <v>MANN ELECTRONICS</v>
      </c>
    </row>
    <row r="1141" spans="1:20" x14ac:dyDescent="0.3">
      <c r="A1141" s="18" t="s">
        <v>8</v>
      </c>
      <c r="B1141" s="1" t="s">
        <v>154</v>
      </c>
      <c r="C1141" s="2">
        <v>1004</v>
      </c>
      <c r="D1141" s="3">
        <v>44019</v>
      </c>
      <c r="E1141" s="4" t="s">
        <v>10</v>
      </c>
      <c r="F1141" s="1">
        <v>819</v>
      </c>
      <c r="G1141" s="5">
        <v>40.950000000000003</v>
      </c>
      <c r="H1141" s="29">
        <f>VLOOKUP(MAIN_TABLE[[#This Row],[Product Code]],Prod_Master[[#All],[Product Code]:[PRICE]],4,)</f>
        <v>0.28000000000000003</v>
      </c>
      <c r="I1141" s="30">
        <f>VLOOKUP(MAIN_TABLE[[#This Row],[Product Code]],Prod_Master[[#All],[Product Code]:[PRICE]],5,)</f>
        <v>80</v>
      </c>
      <c r="J1141" s="30">
        <f t="shared" si="19"/>
        <v>65520</v>
      </c>
      <c r="K1141" s="30">
        <f>MAIN_TABLE[[#This Row],[Sales (Before Tax)]]-MAIN_TABLE[[#This Row],[Discount]]</f>
        <v>65479.05</v>
      </c>
      <c r="L1141" s="31">
        <f>VLOOKUP(MAIN_TABLE[[#This Row],[Product Code]],Prod_Master[[#All],[Product Code]:[PRICE]],3,)</f>
        <v>8462</v>
      </c>
      <c r="M1141" s="32" t="str">
        <f>VLOOKUP(MAIN_TABLE[[#This Row],[Product Code]],Prod_Master[[#All],[Product Code]:[PRICE]],2,)</f>
        <v>Beverage</v>
      </c>
      <c r="N1141" s="32" t="str">
        <f>IF(ISBLANK(MAIN_TABLE[[#This Row],[GST Number]]),"No GST Number Available",VLOOKUP(LEFT(MAIN_TABLE[[#This Row],[GST Number]],2)*1,Table1[],2,))</f>
        <v>MANIPUR</v>
      </c>
      <c r="O1141" s="32">
        <f>IF(MAIN_TABLE[[#This Row],[Supplier State]]=MAIN_TABLE[[#This Row],[Destination State Name]],0,MAIN_TABLE[[#This Row],[Taxable Value]]*MAIN_TABLE[[#This Row],[GST Rate]])</f>
        <v>18334.134000000002</v>
      </c>
      <c r="P1141" s="32">
        <f>IF(MAIN_TABLE[[#This Row],[Supplier State]]&lt;&gt;MAIN_TABLE[[#This Row],[Destination State Name]],0,(MAIN_TABLE[[#This Row],[Taxable Value]]*MAIN_TABLE[[#This Row],[GST Rate]])/2)</f>
        <v>0</v>
      </c>
      <c r="Q1141" s="32">
        <f>IF(MAIN_TABLE[[#This Row],[Supplier State]]&lt;&gt;MAIN_TABLE[[#This Row],[Destination State Name]],0,(MAIN_TABLE[[#This Row],[Taxable Value]]*MAIN_TABLE[[#This Row],[GST Rate]])/2)</f>
        <v>0</v>
      </c>
      <c r="R1141" s="33">
        <f>SUM(MAIN_TABLE[[#This Row],[IGST]:[SGST]])</f>
        <v>18334.134000000002</v>
      </c>
      <c r="S114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41" s="32" t="str">
        <f>IFERROR(VLOOKUP(MAIN_TABLE[[#This Row],[GST Number]],Backend!L:M,2,),"")</f>
        <v>Deepak Electric Works</v>
      </c>
    </row>
    <row r="1142" spans="1:20" x14ac:dyDescent="0.3">
      <c r="A1142" s="18" t="s">
        <v>8</v>
      </c>
      <c r="B1142" s="1" t="s">
        <v>155</v>
      </c>
      <c r="C1142" s="2">
        <v>1310</v>
      </c>
      <c r="D1142" s="3">
        <v>44083</v>
      </c>
      <c r="E1142" s="4" t="s">
        <v>10</v>
      </c>
      <c r="F1142" s="1">
        <v>1580</v>
      </c>
      <c r="G1142" s="5">
        <v>79</v>
      </c>
      <c r="H1142" s="29">
        <f>VLOOKUP(MAIN_TABLE[[#This Row],[Product Code]],Prod_Master[[#All],[Product Code]:[PRICE]],4,)</f>
        <v>0.12</v>
      </c>
      <c r="I1142" s="30">
        <f>VLOOKUP(MAIN_TABLE[[#This Row],[Product Code]],Prod_Master[[#All],[Product Code]:[PRICE]],5,)</f>
        <v>140</v>
      </c>
      <c r="J1142" s="30">
        <f t="shared" si="19"/>
        <v>221200</v>
      </c>
      <c r="K1142" s="30">
        <f>MAIN_TABLE[[#This Row],[Sales (Before Tax)]]-MAIN_TABLE[[#This Row],[Discount]]</f>
        <v>221121</v>
      </c>
      <c r="L1142" s="31">
        <f>VLOOKUP(MAIN_TABLE[[#This Row],[Product Code]],Prod_Master[[#All],[Product Code]:[PRICE]],3,)</f>
        <v>5632</v>
      </c>
      <c r="M1142" s="32" t="str">
        <f>VLOOKUP(MAIN_TABLE[[#This Row],[Product Code]],Prod_Master[[#All],[Product Code]:[PRICE]],2,)</f>
        <v>Shampoo</v>
      </c>
      <c r="N1142" s="32" t="str">
        <f>IF(ISBLANK(MAIN_TABLE[[#This Row],[GST Number]]),"No GST Number Available",VLOOKUP(LEFT(MAIN_TABLE[[#This Row],[GST Number]],2)*1,Table1[],2,))</f>
        <v>JHARKHAND</v>
      </c>
      <c r="O1142" s="32">
        <f>IF(MAIN_TABLE[[#This Row],[Supplier State]]=MAIN_TABLE[[#This Row],[Destination State Name]],0,MAIN_TABLE[[#This Row],[Taxable Value]]*MAIN_TABLE[[#This Row],[GST Rate]])</f>
        <v>26534.52</v>
      </c>
      <c r="P1142" s="32">
        <f>IF(MAIN_TABLE[[#This Row],[Supplier State]]&lt;&gt;MAIN_TABLE[[#This Row],[Destination State Name]],0,(MAIN_TABLE[[#This Row],[Taxable Value]]*MAIN_TABLE[[#This Row],[GST Rate]])/2)</f>
        <v>0</v>
      </c>
      <c r="Q1142" s="32">
        <f>IF(MAIN_TABLE[[#This Row],[Supplier State]]&lt;&gt;MAIN_TABLE[[#This Row],[Destination State Name]],0,(MAIN_TABLE[[#This Row],[Taxable Value]]*MAIN_TABLE[[#This Row],[GST Rate]])/2)</f>
        <v>0</v>
      </c>
      <c r="R1142" s="33">
        <f>SUM(MAIN_TABLE[[#This Row],[IGST]:[SGST]])</f>
        <v>26534.52</v>
      </c>
      <c r="S114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42" s="32" t="str">
        <f>IFERROR(VLOOKUP(MAIN_TABLE[[#This Row],[GST Number]],Backend!L:M,2,),"")</f>
        <v>Candes Technology Private Limited</v>
      </c>
    </row>
    <row r="1143" spans="1:20" x14ac:dyDescent="0.3">
      <c r="A1143" s="18" t="s">
        <v>8</v>
      </c>
      <c r="B1143" s="1" t="s">
        <v>156</v>
      </c>
      <c r="C1143" s="2">
        <v>1310</v>
      </c>
      <c r="D1143" s="3">
        <v>44177</v>
      </c>
      <c r="E1143" s="4" t="s">
        <v>10</v>
      </c>
      <c r="F1143" s="1">
        <v>521</v>
      </c>
      <c r="G1143" s="5">
        <v>26.05</v>
      </c>
      <c r="H1143" s="29">
        <f>VLOOKUP(MAIN_TABLE[[#This Row],[Product Code]],Prod_Master[[#All],[Product Code]:[PRICE]],4,)</f>
        <v>0.12</v>
      </c>
      <c r="I1143" s="30">
        <f>VLOOKUP(MAIN_TABLE[[#This Row],[Product Code]],Prod_Master[[#All],[Product Code]:[PRICE]],5,)</f>
        <v>140</v>
      </c>
      <c r="J1143" s="30">
        <f t="shared" si="19"/>
        <v>72940</v>
      </c>
      <c r="K1143" s="30">
        <f>MAIN_TABLE[[#This Row],[Sales (Before Tax)]]-MAIN_TABLE[[#This Row],[Discount]]</f>
        <v>72913.95</v>
      </c>
      <c r="L1143" s="31">
        <f>VLOOKUP(MAIN_TABLE[[#This Row],[Product Code]],Prod_Master[[#All],[Product Code]:[PRICE]],3,)</f>
        <v>5632</v>
      </c>
      <c r="M1143" s="32" t="str">
        <f>VLOOKUP(MAIN_TABLE[[#This Row],[Product Code]],Prod_Master[[#All],[Product Code]:[PRICE]],2,)</f>
        <v>Shampoo</v>
      </c>
      <c r="N1143" s="32" t="str">
        <f>IF(ISBLANK(MAIN_TABLE[[#This Row],[GST Number]]),"No GST Number Available",VLOOKUP(LEFT(MAIN_TABLE[[#This Row],[GST Number]],2)*1,Table1[],2,))</f>
        <v>MADHYA PRADESH</v>
      </c>
      <c r="O1143" s="32">
        <f>IF(MAIN_TABLE[[#This Row],[Supplier State]]=MAIN_TABLE[[#This Row],[Destination State Name]],0,MAIN_TABLE[[#This Row],[Taxable Value]]*MAIN_TABLE[[#This Row],[GST Rate]])</f>
        <v>8749.6739999999991</v>
      </c>
      <c r="P1143" s="32">
        <f>IF(MAIN_TABLE[[#This Row],[Supplier State]]&lt;&gt;MAIN_TABLE[[#This Row],[Destination State Name]],0,(MAIN_TABLE[[#This Row],[Taxable Value]]*MAIN_TABLE[[#This Row],[GST Rate]])/2)</f>
        <v>0</v>
      </c>
      <c r="Q1143" s="32">
        <f>IF(MAIN_TABLE[[#This Row],[Supplier State]]&lt;&gt;MAIN_TABLE[[#This Row],[Destination State Name]],0,(MAIN_TABLE[[#This Row],[Taxable Value]]*MAIN_TABLE[[#This Row],[GST Rate]])/2)</f>
        <v>0</v>
      </c>
      <c r="R1143" s="33">
        <f>SUM(MAIN_TABLE[[#This Row],[IGST]:[SGST]])</f>
        <v>8749.6739999999991</v>
      </c>
      <c r="S114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43" s="32" t="str">
        <f>IFERROR(VLOOKUP(MAIN_TABLE[[#This Row],[GST Number]],Backend!L:M,2,),"")</f>
        <v>HCIL COMTEL PRIVATE LIMITED</v>
      </c>
    </row>
    <row r="1144" spans="1:20" x14ac:dyDescent="0.3">
      <c r="A1144" s="18" t="s">
        <v>8</v>
      </c>
      <c r="B1144" s="1" t="s">
        <v>250</v>
      </c>
      <c r="C1144" s="2">
        <v>1004</v>
      </c>
      <c r="D1144" s="3">
        <v>43893</v>
      </c>
      <c r="E1144" s="4" t="s">
        <v>10</v>
      </c>
      <c r="F1144" s="1">
        <v>973</v>
      </c>
      <c r="G1144" s="5">
        <v>48.650000000000006</v>
      </c>
      <c r="H1144" s="29">
        <f>VLOOKUP(MAIN_TABLE[[#This Row],[Product Code]],Prod_Master[[#All],[Product Code]:[PRICE]],4,)</f>
        <v>0.28000000000000003</v>
      </c>
      <c r="I1144" s="30">
        <f>VLOOKUP(MAIN_TABLE[[#This Row],[Product Code]],Prod_Master[[#All],[Product Code]:[PRICE]],5,)</f>
        <v>80</v>
      </c>
      <c r="J1144" s="30">
        <f t="shared" si="19"/>
        <v>77840</v>
      </c>
      <c r="K1144" s="30">
        <f>MAIN_TABLE[[#This Row],[Sales (Before Tax)]]-MAIN_TABLE[[#This Row],[Discount]]</f>
        <v>77791.350000000006</v>
      </c>
      <c r="L1144" s="31">
        <f>VLOOKUP(MAIN_TABLE[[#This Row],[Product Code]],Prod_Master[[#All],[Product Code]:[PRICE]],3,)</f>
        <v>8462</v>
      </c>
      <c r="M1144" s="32" t="str">
        <f>VLOOKUP(MAIN_TABLE[[#This Row],[Product Code]],Prod_Master[[#All],[Product Code]:[PRICE]],2,)</f>
        <v>Beverage</v>
      </c>
      <c r="N1144" s="32" t="str">
        <f>IF(ISBLANK(MAIN_TABLE[[#This Row],[GST Number]]),"No GST Number Available",VLOOKUP(LEFT(MAIN_TABLE[[#This Row],[GST Number]],2)*1,Table1[],2,))</f>
        <v>DADRA AND NAGAR HAVELI AND DAMAN AND DIU (NEWLY MERGED UT)</v>
      </c>
      <c r="O1144" s="32">
        <f>IF(MAIN_TABLE[[#This Row],[Supplier State]]=MAIN_TABLE[[#This Row],[Destination State Name]],0,MAIN_TABLE[[#This Row],[Taxable Value]]*MAIN_TABLE[[#This Row],[GST Rate]])</f>
        <v>21781.578000000005</v>
      </c>
      <c r="P1144" s="32">
        <f>IF(MAIN_TABLE[[#This Row],[Supplier State]]&lt;&gt;MAIN_TABLE[[#This Row],[Destination State Name]],0,(MAIN_TABLE[[#This Row],[Taxable Value]]*MAIN_TABLE[[#This Row],[GST Rate]])/2)</f>
        <v>0</v>
      </c>
      <c r="Q1144" s="32">
        <f>IF(MAIN_TABLE[[#This Row],[Supplier State]]&lt;&gt;MAIN_TABLE[[#This Row],[Destination State Name]],0,(MAIN_TABLE[[#This Row],[Taxable Value]]*MAIN_TABLE[[#This Row],[GST Rate]])/2)</f>
        <v>0</v>
      </c>
      <c r="R1144" s="33">
        <f>SUM(MAIN_TABLE[[#This Row],[IGST]:[SGST]])</f>
        <v>21781.578000000005</v>
      </c>
      <c r="S114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44" s="32" t="str">
        <f>IFERROR(VLOOKUP(MAIN_TABLE[[#This Row],[GST Number]],Backend!L:M,2,),"")</f>
        <v>M/S SIGMA I.T. SUPER STORE (P) LTD</v>
      </c>
    </row>
    <row r="1145" spans="1:20" x14ac:dyDescent="0.3">
      <c r="A1145" s="18" t="s">
        <v>8</v>
      </c>
      <c r="B1145" s="1" t="s">
        <v>157</v>
      </c>
      <c r="C1145" s="2">
        <v>1001</v>
      </c>
      <c r="D1145" s="3">
        <v>43988</v>
      </c>
      <c r="E1145" s="4" t="s">
        <v>10</v>
      </c>
      <c r="F1145" s="1">
        <v>1038</v>
      </c>
      <c r="G1145" s="5">
        <v>51.900000000000006</v>
      </c>
      <c r="H1145" s="29">
        <f>VLOOKUP(MAIN_TABLE[[#This Row],[Product Code]],Prod_Master[[#All],[Product Code]:[PRICE]],4,)</f>
        <v>0.12</v>
      </c>
      <c r="I1145" s="30">
        <f>VLOOKUP(MAIN_TABLE[[#This Row],[Product Code]],Prod_Master[[#All],[Product Code]:[PRICE]],5,)</f>
        <v>45</v>
      </c>
      <c r="J1145" s="30">
        <f t="shared" si="19"/>
        <v>46710</v>
      </c>
      <c r="K1145" s="30">
        <f>MAIN_TABLE[[#This Row],[Sales (Before Tax)]]-MAIN_TABLE[[#This Row],[Discount]]</f>
        <v>46658.1</v>
      </c>
      <c r="L1145" s="31">
        <f>VLOOKUP(MAIN_TABLE[[#This Row],[Product Code]],Prod_Master[[#All],[Product Code]:[PRICE]],3,)</f>
        <v>5542</v>
      </c>
      <c r="M1145" s="32" t="str">
        <f>VLOOKUP(MAIN_TABLE[[#This Row],[Product Code]],Prod_Master[[#All],[Product Code]:[PRICE]],2,)</f>
        <v>Oil</v>
      </c>
      <c r="N1145" s="32" t="str">
        <f>IF(ISBLANK(MAIN_TABLE[[#This Row],[GST Number]]),"No GST Number Available",VLOOKUP(LEFT(MAIN_TABLE[[#This Row],[GST Number]],2)*1,Table1[],2,))</f>
        <v>ODISHA</v>
      </c>
      <c r="O1145" s="32">
        <f>IF(MAIN_TABLE[[#This Row],[Supplier State]]=MAIN_TABLE[[#This Row],[Destination State Name]],0,MAIN_TABLE[[#This Row],[Taxable Value]]*MAIN_TABLE[[#This Row],[GST Rate]])</f>
        <v>5598.9719999999998</v>
      </c>
      <c r="P1145" s="32">
        <f>IF(MAIN_TABLE[[#This Row],[Supplier State]]&lt;&gt;MAIN_TABLE[[#This Row],[Destination State Name]],0,(MAIN_TABLE[[#This Row],[Taxable Value]]*MAIN_TABLE[[#This Row],[GST Rate]])/2)</f>
        <v>0</v>
      </c>
      <c r="Q1145" s="32">
        <f>IF(MAIN_TABLE[[#This Row],[Supplier State]]&lt;&gt;MAIN_TABLE[[#This Row],[Destination State Name]],0,(MAIN_TABLE[[#This Row],[Taxable Value]]*MAIN_TABLE[[#This Row],[GST Rate]])/2)</f>
        <v>0</v>
      </c>
      <c r="R1145" s="33">
        <f>SUM(MAIN_TABLE[[#This Row],[IGST]:[SGST]])</f>
        <v>5598.9719999999998</v>
      </c>
      <c r="S114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45" s="32" t="str">
        <f>IFERROR(VLOOKUP(MAIN_TABLE[[#This Row],[GST Number]],Backend!L:M,2,),"")</f>
        <v>GASTEK ENGINEERS</v>
      </c>
    </row>
    <row r="1146" spans="1:20" x14ac:dyDescent="0.3">
      <c r="A1146" s="18" t="s">
        <v>8</v>
      </c>
      <c r="B1146" s="1" t="s">
        <v>158</v>
      </c>
      <c r="C1146" s="2">
        <v>1008</v>
      </c>
      <c r="D1146" s="3">
        <v>44114</v>
      </c>
      <c r="E1146" s="4" t="s">
        <v>10</v>
      </c>
      <c r="F1146" s="1">
        <v>360</v>
      </c>
      <c r="G1146" s="5">
        <v>18</v>
      </c>
      <c r="H1146" s="29">
        <f>VLOOKUP(MAIN_TABLE[[#This Row],[Product Code]],Prod_Master[[#All],[Product Code]:[PRICE]],4,)</f>
        <v>0.12</v>
      </c>
      <c r="I1146" s="30">
        <f>VLOOKUP(MAIN_TABLE[[#This Row],[Product Code]],Prod_Master[[#All],[Product Code]:[PRICE]],5,)</f>
        <v>90</v>
      </c>
      <c r="J1146" s="30">
        <f t="shared" si="19"/>
        <v>32400</v>
      </c>
      <c r="K1146" s="30">
        <f>MAIN_TABLE[[#This Row],[Sales (Before Tax)]]-MAIN_TABLE[[#This Row],[Discount]]</f>
        <v>32382</v>
      </c>
      <c r="L1146" s="31">
        <f>VLOOKUP(MAIN_TABLE[[#This Row],[Product Code]],Prod_Master[[#All],[Product Code]:[PRICE]],3,)</f>
        <v>4975</v>
      </c>
      <c r="M1146" s="32" t="str">
        <f>VLOOKUP(MAIN_TABLE[[#This Row],[Product Code]],Prod_Master[[#All],[Product Code]:[PRICE]],2,)</f>
        <v>Soap</v>
      </c>
      <c r="N1146" s="32" t="str">
        <f>IF(ISBLANK(MAIN_TABLE[[#This Row],[GST Number]]),"No GST Number Available",VLOOKUP(LEFT(MAIN_TABLE[[#This Row],[GST Number]],2)*1,Table1[],2,))</f>
        <v>DADRA AND NAGAR HAVELI AND DAMAN AND DIU (NEWLY MERGED UT)</v>
      </c>
      <c r="O1146" s="32">
        <f>IF(MAIN_TABLE[[#This Row],[Supplier State]]=MAIN_TABLE[[#This Row],[Destination State Name]],0,MAIN_TABLE[[#This Row],[Taxable Value]]*MAIN_TABLE[[#This Row],[GST Rate]])</f>
        <v>3885.8399999999997</v>
      </c>
      <c r="P1146" s="32">
        <f>IF(MAIN_TABLE[[#This Row],[Supplier State]]&lt;&gt;MAIN_TABLE[[#This Row],[Destination State Name]],0,(MAIN_TABLE[[#This Row],[Taxable Value]]*MAIN_TABLE[[#This Row],[GST Rate]])/2)</f>
        <v>0</v>
      </c>
      <c r="Q1146" s="32">
        <f>IF(MAIN_TABLE[[#This Row],[Supplier State]]&lt;&gt;MAIN_TABLE[[#This Row],[Destination State Name]],0,(MAIN_TABLE[[#This Row],[Taxable Value]]*MAIN_TABLE[[#This Row],[GST Rate]])/2)</f>
        <v>0</v>
      </c>
      <c r="R1146" s="33">
        <f>SUM(MAIN_TABLE[[#This Row],[IGST]:[SGST]])</f>
        <v>3885.8399999999997</v>
      </c>
      <c r="S114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46" s="32" t="str">
        <f>IFERROR(VLOOKUP(MAIN_TABLE[[#This Row],[GST Number]],Backend!L:M,2,),"")</f>
        <v>M/S ANKUR ELECTRICALS</v>
      </c>
    </row>
    <row r="1147" spans="1:20" x14ac:dyDescent="0.3">
      <c r="A1147" s="18" t="s">
        <v>8</v>
      </c>
      <c r="B1147" s="1" t="s">
        <v>159</v>
      </c>
      <c r="C1147" s="2">
        <v>1310</v>
      </c>
      <c r="D1147" s="3">
        <v>43893</v>
      </c>
      <c r="E1147" s="4" t="s">
        <v>10</v>
      </c>
      <c r="F1147" s="1">
        <v>1967</v>
      </c>
      <c r="G1147" s="5">
        <v>98.350000000000009</v>
      </c>
      <c r="H1147" s="29">
        <f>VLOOKUP(MAIN_TABLE[[#This Row],[Product Code]],Prod_Master[[#All],[Product Code]:[PRICE]],4,)</f>
        <v>0.12</v>
      </c>
      <c r="I1147" s="30">
        <f>VLOOKUP(MAIN_TABLE[[#This Row],[Product Code]],Prod_Master[[#All],[Product Code]:[PRICE]],5,)</f>
        <v>140</v>
      </c>
      <c r="J1147" s="30">
        <f t="shared" si="19"/>
        <v>275380</v>
      </c>
      <c r="K1147" s="30">
        <f>MAIN_TABLE[[#This Row],[Sales (Before Tax)]]-MAIN_TABLE[[#This Row],[Discount]]</f>
        <v>275281.65000000002</v>
      </c>
      <c r="L1147" s="31">
        <f>VLOOKUP(MAIN_TABLE[[#This Row],[Product Code]],Prod_Master[[#All],[Product Code]:[PRICE]],3,)</f>
        <v>5632</v>
      </c>
      <c r="M1147" s="32" t="str">
        <f>VLOOKUP(MAIN_TABLE[[#This Row],[Product Code]],Prod_Master[[#All],[Product Code]:[PRICE]],2,)</f>
        <v>Shampoo</v>
      </c>
      <c r="N1147" s="32" t="str">
        <f>IF(ISBLANK(MAIN_TABLE[[#This Row],[GST Number]]),"No GST Number Available",VLOOKUP(LEFT(MAIN_TABLE[[#This Row],[GST Number]],2)*1,Table1[],2,))</f>
        <v>ANDHRA PRADESH(BEFORE DIVISION)</v>
      </c>
      <c r="O1147" s="32">
        <f>IF(MAIN_TABLE[[#This Row],[Supplier State]]=MAIN_TABLE[[#This Row],[Destination State Name]],0,MAIN_TABLE[[#This Row],[Taxable Value]]*MAIN_TABLE[[#This Row],[GST Rate]])</f>
        <v>33033.798000000003</v>
      </c>
      <c r="P1147" s="32">
        <f>IF(MAIN_TABLE[[#This Row],[Supplier State]]&lt;&gt;MAIN_TABLE[[#This Row],[Destination State Name]],0,(MAIN_TABLE[[#This Row],[Taxable Value]]*MAIN_TABLE[[#This Row],[GST Rate]])/2)</f>
        <v>0</v>
      </c>
      <c r="Q1147" s="32">
        <f>IF(MAIN_TABLE[[#This Row],[Supplier State]]&lt;&gt;MAIN_TABLE[[#This Row],[Destination State Name]],0,(MAIN_TABLE[[#This Row],[Taxable Value]]*MAIN_TABLE[[#This Row],[GST Rate]])/2)</f>
        <v>0</v>
      </c>
      <c r="R1147" s="33">
        <f>SUM(MAIN_TABLE[[#This Row],[IGST]:[SGST]])</f>
        <v>33033.798000000003</v>
      </c>
      <c r="S114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47" s="32" t="str">
        <f>IFERROR(VLOOKUP(MAIN_TABLE[[#This Row],[GST Number]],Backend!L:M,2,),"")</f>
        <v>M/S PAL FURNITURE GHAR</v>
      </c>
    </row>
    <row r="1148" spans="1:20" x14ac:dyDescent="0.3">
      <c r="A1148" s="18" t="s">
        <v>8</v>
      </c>
      <c r="B1148" s="1" t="s">
        <v>160</v>
      </c>
      <c r="C1148" s="2">
        <v>1008</v>
      </c>
      <c r="D1148" s="3">
        <v>43925</v>
      </c>
      <c r="E1148" s="4" t="s">
        <v>10</v>
      </c>
      <c r="F1148" s="1">
        <v>2628</v>
      </c>
      <c r="G1148" s="5">
        <v>131.4</v>
      </c>
      <c r="H1148" s="29">
        <f>VLOOKUP(MAIN_TABLE[[#This Row],[Product Code]],Prod_Master[[#All],[Product Code]:[PRICE]],4,)</f>
        <v>0.12</v>
      </c>
      <c r="I1148" s="30">
        <f>VLOOKUP(MAIN_TABLE[[#This Row],[Product Code]],Prod_Master[[#All],[Product Code]:[PRICE]],5,)</f>
        <v>90</v>
      </c>
      <c r="J1148" s="30">
        <f t="shared" si="19"/>
        <v>236520</v>
      </c>
      <c r="K1148" s="30">
        <f>MAIN_TABLE[[#This Row],[Sales (Before Tax)]]-MAIN_TABLE[[#This Row],[Discount]]</f>
        <v>236388.6</v>
      </c>
      <c r="L1148" s="31">
        <f>VLOOKUP(MAIN_TABLE[[#This Row],[Product Code]],Prod_Master[[#All],[Product Code]:[PRICE]],3,)</f>
        <v>4975</v>
      </c>
      <c r="M1148" s="32" t="str">
        <f>VLOOKUP(MAIN_TABLE[[#This Row],[Product Code]],Prod_Master[[#All],[Product Code]:[PRICE]],2,)</f>
        <v>Soap</v>
      </c>
      <c r="N1148" s="32" t="str">
        <f>IF(ISBLANK(MAIN_TABLE[[#This Row],[GST Number]]),"No GST Number Available",VLOOKUP(LEFT(MAIN_TABLE[[#This Row],[GST Number]],2)*1,Table1[],2,))</f>
        <v>SIKKIM</v>
      </c>
      <c r="O1148" s="32">
        <f>IF(MAIN_TABLE[[#This Row],[Supplier State]]=MAIN_TABLE[[#This Row],[Destination State Name]],0,MAIN_TABLE[[#This Row],[Taxable Value]]*MAIN_TABLE[[#This Row],[GST Rate]])</f>
        <v>28366.632000000001</v>
      </c>
      <c r="P1148" s="32">
        <f>IF(MAIN_TABLE[[#This Row],[Supplier State]]&lt;&gt;MAIN_TABLE[[#This Row],[Destination State Name]],0,(MAIN_TABLE[[#This Row],[Taxable Value]]*MAIN_TABLE[[#This Row],[GST Rate]])/2)</f>
        <v>0</v>
      </c>
      <c r="Q1148" s="32">
        <f>IF(MAIN_TABLE[[#This Row],[Supplier State]]&lt;&gt;MAIN_TABLE[[#This Row],[Destination State Name]],0,(MAIN_TABLE[[#This Row],[Taxable Value]]*MAIN_TABLE[[#This Row],[GST Rate]])/2)</f>
        <v>0</v>
      </c>
      <c r="R1148" s="33">
        <f>SUM(MAIN_TABLE[[#This Row],[IGST]:[SGST]])</f>
        <v>28366.632000000001</v>
      </c>
      <c r="S114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48" s="32" t="str">
        <f>IFERROR(VLOOKUP(MAIN_TABLE[[#This Row],[GST Number]],Backend!L:M,2,),"")</f>
        <v>DUROFLEX PRIVATE LIMITED</v>
      </c>
    </row>
    <row r="1149" spans="1:20" x14ac:dyDescent="0.3">
      <c r="A1149" s="18" t="s">
        <v>8</v>
      </c>
      <c r="B1149" s="1" t="s">
        <v>161</v>
      </c>
      <c r="C1149" s="2">
        <v>1310</v>
      </c>
      <c r="D1149" s="3">
        <v>44114</v>
      </c>
      <c r="E1149" s="4" t="s">
        <v>10</v>
      </c>
      <c r="F1149" s="1">
        <v>360</v>
      </c>
      <c r="G1149" s="5">
        <v>18</v>
      </c>
      <c r="H1149" s="29">
        <f>VLOOKUP(MAIN_TABLE[[#This Row],[Product Code]],Prod_Master[[#All],[Product Code]:[PRICE]],4,)</f>
        <v>0.12</v>
      </c>
      <c r="I1149" s="30">
        <f>VLOOKUP(MAIN_TABLE[[#This Row],[Product Code]],Prod_Master[[#All],[Product Code]:[PRICE]],5,)</f>
        <v>140</v>
      </c>
      <c r="J1149" s="30">
        <f t="shared" si="19"/>
        <v>50400</v>
      </c>
      <c r="K1149" s="30">
        <f>MAIN_TABLE[[#This Row],[Sales (Before Tax)]]-MAIN_TABLE[[#This Row],[Discount]]</f>
        <v>50382</v>
      </c>
      <c r="L1149" s="31">
        <f>VLOOKUP(MAIN_TABLE[[#This Row],[Product Code]],Prod_Master[[#All],[Product Code]:[PRICE]],3,)</f>
        <v>5632</v>
      </c>
      <c r="M1149" s="32" t="str">
        <f>VLOOKUP(MAIN_TABLE[[#This Row],[Product Code]],Prod_Master[[#All],[Product Code]:[PRICE]],2,)</f>
        <v>Shampoo</v>
      </c>
      <c r="N1149" s="32" t="str">
        <f>IF(ISBLANK(MAIN_TABLE[[#This Row],[GST Number]]),"No GST Number Available",VLOOKUP(LEFT(MAIN_TABLE[[#This Row],[GST Number]],2)*1,Table1[],2,))</f>
        <v>ODISHA</v>
      </c>
      <c r="O1149" s="32">
        <f>IF(MAIN_TABLE[[#This Row],[Supplier State]]=MAIN_TABLE[[#This Row],[Destination State Name]],0,MAIN_TABLE[[#This Row],[Taxable Value]]*MAIN_TABLE[[#This Row],[GST Rate]])</f>
        <v>6045.84</v>
      </c>
      <c r="P1149" s="32">
        <f>IF(MAIN_TABLE[[#This Row],[Supplier State]]&lt;&gt;MAIN_TABLE[[#This Row],[Destination State Name]],0,(MAIN_TABLE[[#This Row],[Taxable Value]]*MAIN_TABLE[[#This Row],[GST Rate]])/2)</f>
        <v>0</v>
      </c>
      <c r="Q1149" s="32">
        <f>IF(MAIN_TABLE[[#This Row],[Supplier State]]&lt;&gt;MAIN_TABLE[[#This Row],[Destination State Name]],0,(MAIN_TABLE[[#This Row],[Taxable Value]]*MAIN_TABLE[[#This Row],[GST Rate]])/2)</f>
        <v>0</v>
      </c>
      <c r="R1149" s="33">
        <f>SUM(MAIN_TABLE[[#This Row],[IGST]:[SGST]])</f>
        <v>6045.84</v>
      </c>
      <c r="S114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49" s="32" t="str">
        <f>IFERROR(VLOOKUP(MAIN_TABLE[[#This Row],[GST Number]],Backend!L:M,2,),"")</f>
        <v>GURU KRIPA ELECTRONICS</v>
      </c>
    </row>
    <row r="1150" spans="1:20" x14ac:dyDescent="0.3">
      <c r="A1150" s="18" t="s">
        <v>8</v>
      </c>
      <c r="B1150" s="1" t="s">
        <v>162</v>
      </c>
      <c r="C1150" s="2">
        <v>1210</v>
      </c>
      <c r="D1150" s="3">
        <v>44146</v>
      </c>
      <c r="E1150" s="4" t="s">
        <v>10</v>
      </c>
      <c r="F1150" s="1">
        <v>2682</v>
      </c>
      <c r="G1150" s="5">
        <v>134.1</v>
      </c>
      <c r="H1150" s="29">
        <f>VLOOKUP(MAIN_TABLE[[#This Row],[Product Code]],Prod_Master[[#All],[Product Code]:[PRICE]],4,)</f>
        <v>0.12</v>
      </c>
      <c r="I1150" s="30">
        <f>VLOOKUP(MAIN_TABLE[[#This Row],[Product Code]],Prod_Master[[#All],[Product Code]:[PRICE]],5,)</f>
        <v>120</v>
      </c>
      <c r="J1150" s="30">
        <f t="shared" si="19"/>
        <v>321840</v>
      </c>
      <c r="K1150" s="30">
        <f>MAIN_TABLE[[#This Row],[Sales (Before Tax)]]-MAIN_TABLE[[#This Row],[Discount]]</f>
        <v>321705.90000000002</v>
      </c>
      <c r="L1150" s="31">
        <f>VLOOKUP(MAIN_TABLE[[#This Row],[Product Code]],Prod_Master[[#All],[Product Code]:[PRICE]],3,)</f>
        <v>5524</v>
      </c>
      <c r="M1150" s="32" t="str">
        <f>VLOOKUP(MAIN_TABLE[[#This Row],[Product Code]],Prod_Master[[#All],[Product Code]:[PRICE]],2,)</f>
        <v>Juice</v>
      </c>
      <c r="N1150" s="32" t="str">
        <f>IF(ISBLANK(MAIN_TABLE[[#This Row],[GST Number]]),"No GST Number Available",VLOOKUP(LEFT(MAIN_TABLE[[#This Row],[GST Number]],2)*1,Table1[],2,))</f>
        <v>MANIPUR</v>
      </c>
      <c r="O1150" s="32">
        <f>IF(MAIN_TABLE[[#This Row],[Supplier State]]=MAIN_TABLE[[#This Row],[Destination State Name]],0,MAIN_TABLE[[#This Row],[Taxable Value]]*MAIN_TABLE[[#This Row],[GST Rate]])</f>
        <v>38604.707999999999</v>
      </c>
      <c r="P1150" s="32">
        <f>IF(MAIN_TABLE[[#This Row],[Supplier State]]&lt;&gt;MAIN_TABLE[[#This Row],[Destination State Name]],0,(MAIN_TABLE[[#This Row],[Taxable Value]]*MAIN_TABLE[[#This Row],[GST Rate]])/2)</f>
        <v>0</v>
      </c>
      <c r="Q1150" s="32">
        <f>IF(MAIN_TABLE[[#This Row],[Supplier State]]&lt;&gt;MAIN_TABLE[[#This Row],[Destination State Name]],0,(MAIN_TABLE[[#This Row],[Taxable Value]]*MAIN_TABLE[[#This Row],[GST Rate]])/2)</f>
        <v>0</v>
      </c>
      <c r="R1150" s="33">
        <f>SUM(MAIN_TABLE[[#This Row],[IGST]:[SGST]])</f>
        <v>38604.707999999999</v>
      </c>
      <c r="S115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50" s="32" t="str">
        <f>IFERROR(VLOOKUP(MAIN_TABLE[[#This Row],[GST Number]],Backend!L:M,2,),"")</f>
        <v>S &amp; S INTRUMENTATION</v>
      </c>
    </row>
    <row r="1151" spans="1:20" x14ac:dyDescent="0.3">
      <c r="A1151" s="18" t="s">
        <v>8</v>
      </c>
      <c r="B1151" s="1" t="s">
        <v>163</v>
      </c>
      <c r="C1151" s="2">
        <v>1001</v>
      </c>
      <c r="D1151" s="3">
        <v>44177</v>
      </c>
      <c r="E1151" s="4" t="s">
        <v>10</v>
      </c>
      <c r="F1151" s="1">
        <v>521</v>
      </c>
      <c r="G1151" s="5">
        <v>26.05</v>
      </c>
      <c r="H1151" s="29">
        <f>VLOOKUP(MAIN_TABLE[[#This Row],[Product Code]],Prod_Master[[#All],[Product Code]:[PRICE]],4,)</f>
        <v>0.12</v>
      </c>
      <c r="I1151" s="30">
        <f>VLOOKUP(MAIN_TABLE[[#This Row],[Product Code]],Prod_Master[[#All],[Product Code]:[PRICE]],5,)</f>
        <v>45</v>
      </c>
      <c r="J1151" s="30">
        <f t="shared" si="19"/>
        <v>23445</v>
      </c>
      <c r="K1151" s="30">
        <f>MAIN_TABLE[[#This Row],[Sales (Before Tax)]]-MAIN_TABLE[[#This Row],[Discount]]</f>
        <v>23418.95</v>
      </c>
      <c r="L1151" s="31">
        <f>VLOOKUP(MAIN_TABLE[[#This Row],[Product Code]],Prod_Master[[#All],[Product Code]:[PRICE]],3,)</f>
        <v>5542</v>
      </c>
      <c r="M1151" s="32" t="str">
        <f>VLOOKUP(MAIN_TABLE[[#This Row],[Product Code]],Prod_Master[[#All],[Product Code]:[PRICE]],2,)</f>
        <v>Oil</v>
      </c>
      <c r="N1151" s="32" t="str">
        <f>IF(ISBLANK(MAIN_TABLE[[#This Row],[GST Number]]),"No GST Number Available",VLOOKUP(LEFT(MAIN_TABLE[[#This Row],[GST Number]],2)*1,Table1[],2,))</f>
        <v>MEGHLAYA</v>
      </c>
      <c r="O1151" s="32">
        <f>IF(MAIN_TABLE[[#This Row],[Supplier State]]=MAIN_TABLE[[#This Row],[Destination State Name]],0,MAIN_TABLE[[#This Row],[Taxable Value]]*MAIN_TABLE[[#This Row],[GST Rate]])</f>
        <v>2810.2739999999999</v>
      </c>
      <c r="P1151" s="32">
        <f>IF(MAIN_TABLE[[#This Row],[Supplier State]]&lt;&gt;MAIN_TABLE[[#This Row],[Destination State Name]],0,(MAIN_TABLE[[#This Row],[Taxable Value]]*MAIN_TABLE[[#This Row],[GST Rate]])/2)</f>
        <v>0</v>
      </c>
      <c r="Q1151" s="32">
        <f>IF(MAIN_TABLE[[#This Row],[Supplier State]]&lt;&gt;MAIN_TABLE[[#This Row],[Destination State Name]],0,(MAIN_TABLE[[#This Row],[Taxable Value]]*MAIN_TABLE[[#This Row],[GST Rate]])/2)</f>
        <v>0</v>
      </c>
      <c r="R1151" s="33">
        <f>SUM(MAIN_TABLE[[#This Row],[IGST]:[SGST]])</f>
        <v>2810.2739999999999</v>
      </c>
      <c r="S115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51" s="32" t="str">
        <f>IFERROR(VLOOKUP(MAIN_TABLE[[#This Row],[GST Number]],Backend!L:M,2,),"")</f>
        <v>Flora Appliances Pvt. Ltd.</v>
      </c>
    </row>
    <row r="1152" spans="1:20" x14ac:dyDescent="0.3">
      <c r="A1152" s="18" t="s">
        <v>8</v>
      </c>
      <c r="B1152" s="1" t="s">
        <v>164</v>
      </c>
      <c r="C1152" s="2">
        <v>1008</v>
      </c>
      <c r="D1152" s="3">
        <v>43988</v>
      </c>
      <c r="E1152" s="4" t="s">
        <v>10</v>
      </c>
      <c r="F1152" s="1">
        <v>1038</v>
      </c>
      <c r="G1152" s="5">
        <v>51.900000000000006</v>
      </c>
      <c r="H1152" s="29">
        <f>VLOOKUP(MAIN_TABLE[[#This Row],[Product Code]],Prod_Master[[#All],[Product Code]:[PRICE]],4,)</f>
        <v>0.12</v>
      </c>
      <c r="I1152" s="30">
        <f>VLOOKUP(MAIN_TABLE[[#This Row],[Product Code]],Prod_Master[[#All],[Product Code]:[PRICE]],5,)</f>
        <v>90</v>
      </c>
      <c r="J1152" s="30">
        <f t="shared" si="19"/>
        <v>93420</v>
      </c>
      <c r="K1152" s="30">
        <f>MAIN_TABLE[[#This Row],[Sales (Before Tax)]]-MAIN_TABLE[[#This Row],[Discount]]</f>
        <v>93368.1</v>
      </c>
      <c r="L1152" s="31">
        <f>VLOOKUP(MAIN_TABLE[[#This Row],[Product Code]],Prod_Master[[#All],[Product Code]:[PRICE]],3,)</f>
        <v>4975</v>
      </c>
      <c r="M1152" s="32" t="str">
        <f>VLOOKUP(MAIN_TABLE[[#This Row],[Product Code]],Prod_Master[[#All],[Product Code]:[PRICE]],2,)</f>
        <v>Soap</v>
      </c>
      <c r="N1152" s="32" t="str">
        <f>IF(ISBLANK(MAIN_TABLE[[#This Row],[GST Number]]),"No GST Number Available",VLOOKUP(LEFT(MAIN_TABLE[[#This Row],[GST Number]],2)*1,Table1[],2,))</f>
        <v>MANIPUR</v>
      </c>
      <c r="O1152" s="32">
        <f>IF(MAIN_TABLE[[#This Row],[Supplier State]]=MAIN_TABLE[[#This Row],[Destination State Name]],0,MAIN_TABLE[[#This Row],[Taxable Value]]*MAIN_TABLE[[#This Row],[GST Rate]])</f>
        <v>11204.172</v>
      </c>
      <c r="P1152" s="32">
        <f>IF(MAIN_TABLE[[#This Row],[Supplier State]]&lt;&gt;MAIN_TABLE[[#This Row],[Destination State Name]],0,(MAIN_TABLE[[#This Row],[Taxable Value]]*MAIN_TABLE[[#This Row],[GST Rate]])/2)</f>
        <v>0</v>
      </c>
      <c r="Q1152" s="32">
        <f>IF(MAIN_TABLE[[#This Row],[Supplier State]]&lt;&gt;MAIN_TABLE[[#This Row],[Destination State Name]],0,(MAIN_TABLE[[#This Row],[Taxable Value]]*MAIN_TABLE[[#This Row],[GST Rate]])/2)</f>
        <v>0</v>
      </c>
      <c r="R1152" s="33">
        <f>SUM(MAIN_TABLE[[#This Row],[IGST]:[SGST]])</f>
        <v>11204.172</v>
      </c>
      <c r="S115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52" s="32" t="str">
        <f>IFERROR(VLOOKUP(MAIN_TABLE[[#This Row],[GST Number]],Backend!L:M,2,),"")</f>
        <v>BRIJESH CATERER</v>
      </c>
    </row>
    <row r="1153" spans="1:20" x14ac:dyDescent="0.3">
      <c r="A1153" s="18" t="s">
        <v>8</v>
      </c>
      <c r="B1153" s="1" t="s">
        <v>165</v>
      </c>
      <c r="C1153" s="2">
        <v>1210</v>
      </c>
      <c r="D1153" s="3">
        <v>44019</v>
      </c>
      <c r="E1153" s="4" t="s">
        <v>10</v>
      </c>
      <c r="F1153" s="1">
        <v>1630.5</v>
      </c>
      <c r="G1153" s="5">
        <v>81.525000000000006</v>
      </c>
      <c r="H1153" s="29">
        <f>VLOOKUP(MAIN_TABLE[[#This Row],[Product Code]],Prod_Master[[#All],[Product Code]:[PRICE]],4,)</f>
        <v>0.12</v>
      </c>
      <c r="I1153" s="30">
        <f>VLOOKUP(MAIN_TABLE[[#This Row],[Product Code]],Prod_Master[[#All],[Product Code]:[PRICE]],5,)</f>
        <v>120</v>
      </c>
      <c r="J1153" s="30">
        <f t="shared" si="19"/>
        <v>195660</v>
      </c>
      <c r="K1153" s="30">
        <f>MAIN_TABLE[[#This Row],[Sales (Before Tax)]]-MAIN_TABLE[[#This Row],[Discount]]</f>
        <v>195578.47500000001</v>
      </c>
      <c r="L1153" s="31">
        <f>VLOOKUP(MAIN_TABLE[[#This Row],[Product Code]],Prod_Master[[#All],[Product Code]:[PRICE]],3,)</f>
        <v>5524</v>
      </c>
      <c r="M1153" s="32" t="str">
        <f>VLOOKUP(MAIN_TABLE[[#This Row],[Product Code]],Prod_Master[[#All],[Product Code]:[PRICE]],2,)</f>
        <v>Juice</v>
      </c>
      <c r="N1153" s="32" t="str">
        <f>IF(ISBLANK(MAIN_TABLE[[#This Row],[GST Number]]),"No GST Number Available",VLOOKUP(LEFT(MAIN_TABLE[[#This Row],[GST Number]],2)*1,Table1[],2,))</f>
        <v>MANIPUR</v>
      </c>
      <c r="O1153" s="32">
        <f>IF(MAIN_TABLE[[#This Row],[Supplier State]]=MAIN_TABLE[[#This Row],[Destination State Name]],0,MAIN_TABLE[[#This Row],[Taxable Value]]*MAIN_TABLE[[#This Row],[GST Rate]])</f>
        <v>23469.417000000001</v>
      </c>
      <c r="P1153" s="32">
        <f>IF(MAIN_TABLE[[#This Row],[Supplier State]]&lt;&gt;MAIN_TABLE[[#This Row],[Destination State Name]],0,(MAIN_TABLE[[#This Row],[Taxable Value]]*MAIN_TABLE[[#This Row],[GST Rate]])/2)</f>
        <v>0</v>
      </c>
      <c r="Q1153" s="32">
        <f>IF(MAIN_TABLE[[#This Row],[Supplier State]]&lt;&gt;MAIN_TABLE[[#This Row],[Destination State Name]],0,(MAIN_TABLE[[#This Row],[Taxable Value]]*MAIN_TABLE[[#This Row],[GST Rate]])/2)</f>
        <v>0</v>
      </c>
      <c r="R1153" s="33">
        <f>SUM(MAIN_TABLE[[#This Row],[IGST]:[SGST]])</f>
        <v>23469.417000000001</v>
      </c>
      <c r="S115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53" s="32" t="str">
        <f>IFERROR(VLOOKUP(MAIN_TABLE[[#This Row],[GST Number]],Backend!L:M,2,),"")</f>
        <v>MOHIT SALES AGENCIES</v>
      </c>
    </row>
    <row r="1154" spans="1:20" x14ac:dyDescent="0.3">
      <c r="A1154" s="18" t="s">
        <v>8</v>
      </c>
      <c r="B1154" s="1" t="s">
        <v>251</v>
      </c>
      <c r="C1154" s="2">
        <v>8420</v>
      </c>
      <c r="D1154" s="3">
        <v>44177</v>
      </c>
      <c r="E1154" s="4" t="s">
        <v>10</v>
      </c>
      <c r="F1154" s="1">
        <v>306</v>
      </c>
      <c r="G1154" s="5">
        <v>15.3</v>
      </c>
      <c r="H1154" s="29">
        <f>VLOOKUP(MAIN_TABLE[[#This Row],[Product Code]],Prod_Master[[#All],[Product Code]:[PRICE]],4,)</f>
        <v>0.18</v>
      </c>
      <c r="I1154" s="30">
        <f>VLOOKUP(MAIN_TABLE[[#This Row],[Product Code]],Prod_Master[[#All],[Product Code]:[PRICE]],5,)</f>
        <v>750</v>
      </c>
      <c r="J1154" s="30">
        <f t="shared" si="19"/>
        <v>229500</v>
      </c>
      <c r="K1154" s="30">
        <f>MAIN_TABLE[[#This Row],[Sales (Before Tax)]]-MAIN_TABLE[[#This Row],[Discount]]</f>
        <v>229484.7</v>
      </c>
      <c r="L1154" s="31">
        <f>VLOOKUP(MAIN_TABLE[[#This Row],[Product Code]],Prod_Master[[#All],[Product Code]:[PRICE]],3,)</f>
        <v>5636</v>
      </c>
      <c r="M1154" s="32" t="str">
        <f>VLOOKUP(MAIN_TABLE[[#This Row],[Product Code]],Prod_Master[[#All],[Product Code]:[PRICE]],2,)</f>
        <v>Chocolates</v>
      </c>
      <c r="N1154" s="32" t="str">
        <f>IF(ISBLANK(MAIN_TABLE[[#This Row],[GST Number]]),"No GST Number Available",VLOOKUP(LEFT(MAIN_TABLE[[#This Row],[GST Number]],2)*1,Table1[],2,))</f>
        <v>DADRA AND NAGAR HAVELI AND DAMAN AND DIU (NEWLY MERGED UT)</v>
      </c>
      <c r="O1154" s="32">
        <f>IF(MAIN_TABLE[[#This Row],[Supplier State]]=MAIN_TABLE[[#This Row],[Destination State Name]],0,MAIN_TABLE[[#This Row],[Taxable Value]]*MAIN_TABLE[[#This Row],[GST Rate]])</f>
        <v>41307.245999999999</v>
      </c>
      <c r="P1154" s="32">
        <f>IF(MAIN_TABLE[[#This Row],[Supplier State]]&lt;&gt;MAIN_TABLE[[#This Row],[Destination State Name]],0,(MAIN_TABLE[[#This Row],[Taxable Value]]*MAIN_TABLE[[#This Row],[GST Rate]])/2)</f>
        <v>0</v>
      </c>
      <c r="Q1154" s="32">
        <f>IF(MAIN_TABLE[[#This Row],[Supplier State]]&lt;&gt;MAIN_TABLE[[#This Row],[Destination State Name]],0,(MAIN_TABLE[[#This Row],[Taxable Value]]*MAIN_TABLE[[#This Row],[GST Rate]])/2)</f>
        <v>0</v>
      </c>
      <c r="R1154" s="33">
        <f>SUM(MAIN_TABLE[[#This Row],[IGST]:[SGST]])</f>
        <v>41307.245999999999</v>
      </c>
      <c r="S115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54" s="32" t="str">
        <f>IFERROR(VLOOKUP(MAIN_TABLE[[#This Row],[GST Number]],Backend!L:M,2,),"")</f>
        <v>RAGHUPATI SYNERGY PRIVATE LIMITED</v>
      </c>
    </row>
    <row r="1155" spans="1:20" x14ac:dyDescent="0.3">
      <c r="A1155" s="18" t="s">
        <v>8</v>
      </c>
      <c r="B1155" s="1" t="s">
        <v>166</v>
      </c>
      <c r="C1155" s="2">
        <v>1008</v>
      </c>
      <c r="D1155" s="3">
        <v>44114</v>
      </c>
      <c r="E1155" s="4" t="s">
        <v>10</v>
      </c>
      <c r="F1155" s="1">
        <v>386</v>
      </c>
      <c r="G1155" s="5">
        <v>19.3</v>
      </c>
      <c r="H1155" s="29">
        <f>VLOOKUP(MAIN_TABLE[[#This Row],[Product Code]],Prod_Master[[#All],[Product Code]:[PRICE]],4,)</f>
        <v>0.12</v>
      </c>
      <c r="I1155" s="30">
        <f>VLOOKUP(MAIN_TABLE[[#This Row],[Product Code]],Prod_Master[[#All],[Product Code]:[PRICE]],5,)</f>
        <v>90</v>
      </c>
      <c r="J1155" s="30">
        <f t="shared" si="19"/>
        <v>34740</v>
      </c>
      <c r="K1155" s="30">
        <f>MAIN_TABLE[[#This Row],[Sales (Before Tax)]]-MAIN_TABLE[[#This Row],[Discount]]</f>
        <v>34720.699999999997</v>
      </c>
      <c r="L1155" s="31">
        <f>VLOOKUP(MAIN_TABLE[[#This Row],[Product Code]],Prod_Master[[#All],[Product Code]:[PRICE]],3,)</f>
        <v>4975</v>
      </c>
      <c r="M1155" s="32" t="str">
        <f>VLOOKUP(MAIN_TABLE[[#This Row],[Product Code]],Prod_Master[[#All],[Product Code]:[PRICE]],2,)</f>
        <v>Soap</v>
      </c>
      <c r="N1155" s="32" t="str">
        <f>IF(ISBLANK(MAIN_TABLE[[#This Row],[GST Number]]),"No GST Number Available",VLOOKUP(LEFT(MAIN_TABLE[[#This Row],[GST Number]],2)*1,Table1[],2,))</f>
        <v>DADRA AND NAGAR HAVELI AND DAMAN AND DIU (NEWLY MERGED UT)</v>
      </c>
      <c r="O1155" s="32">
        <f>IF(MAIN_TABLE[[#This Row],[Supplier State]]=MAIN_TABLE[[#This Row],[Destination State Name]],0,MAIN_TABLE[[#This Row],[Taxable Value]]*MAIN_TABLE[[#This Row],[GST Rate]])</f>
        <v>4166.4839999999995</v>
      </c>
      <c r="P1155" s="32">
        <f>IF(MAIN_TABLE[[#This Row],[Supplier State]]&lt;&gt;MAIN_TABLE[[#This Row],[Destination State Name]],0,(MAIN_TABLE[[#This Row],[Taxable Value]]*MAIN_TABLE[[#This Row],[GST Rate]])/2)</f>
        <v>0</v>
      </c>
      <c r="Q1155" s="32">
        <f>IF(MAIN_TABLE[[#This Row],[Supplier State]]&lt;&gt;MAIN_TABLE[[#This Row],[Destination State Name]],0,(MAIN_TABLE[[#This Row],[Taxable Value]]*MAIN_TABLE[[#This Row],[GST Rate]])/2)</f>
        <v>0</v>
      </c>
      <c r="R1155" s="33">
        <f>SUM(MAIN_TABLE[[#This Row],[IGST]:[SGST]])</f>
        <v>4166.4839999999995</v>
      </c>
      <c r="S115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55" s="32" t="str">
        <f>IFERROR(VLOOKUP(MAIN_TABLE[[#This Row],[GST Number]],Backend!L:M,2,),"")</f>
        <v>INITIATIVE DATA SYSTEMS PVT LTD</v>
      </c>
    </row>
    <row r="1156" spans="1:20" x14ac:dyDescent="0.3">
      <c r="A1156" s="18" t="s">
        <v>8</v>
      </c>
      <c r="B1156" s="1" t="s">
        <v>167</v>
      </c>
      <c r="C1156" s="2">
        <v>1008</v>
      </c>
      <c r="D1156" s="3">
        <v>44083</v>
      </c>
      <c r="E1156" s="4" t="s">
        <v>10</v>
      </c>
      <c r="F1156" s="1">
        <v>2328</v>
      </c>
      <c r="G1156" s="5">
        <v>116.4</v>
      </c>
      <c r="H1156" s="29">
        <f>VLOOKUP(MAIN_TABLE[[#This Row],[Product Code]],Prod_Master[[#All],[Product Code]:[PRICE]],4,)</f>
        <v>0.12</v>
      </c>
      <c r="I1156" s="30">
        <f>VLOOKUP(MAIN_TABLE[[#This Row],[Product Code]],Prod_Master[[#All],[Product Code]:[PRICE]],5,)</f>
        <v>90</v>
      </c>
      <c r="J1156" s="30">
        <f t="shared" si="19"/>
        <v>209520</v>
      </c>
      <c r="K1156" s="30">
        <f>MAIN_TABLE[[#This Row],[Sales (Before Tax)]]-MAIN_TABLE[[#This Row],[Discount]]</f>
        <v>209403.6</v>
      </c>
      <c r="L1156" s="31">
        <f>VLOOKUP(MAIN_TABLE[[#This Row],[Product Code]],Prod_Master[[#All],[Product Code]:[PRICE]],3,)</f>
        <v>4975</v>
      </c>
      <c r="M1156" s="32" t="str">
        <f>VLOOKUP(MAIN_TABLE[[#This Row],[Product Code]],Prod_Master[[#All],[Product Code]:[PRICE]],2,)</f>
        <v>Soap</v>
      </c>
      <c r="N1156" s="32" t="str">
        <f>IF(ISBLANK(MAIN_TABLE[[#This Row],[GST Number]]),"No GST Number Available",VLOOKUP(LEFT(MAIN_TABLE[[#This Row],[GST Number]],2)*1,Table1[],2,))</f>
        <v>NAGALAND</v>
      </c>
      <c r="O1156" s="32">
        <f>IF(MAIN_TABLE[[#This Row],[Supplier State]]=MAIN_TABLE[[#This Row],[Destination State Name]],0,MAIN_TABLE[[#This Row],[Taxable Value]]*MAIN_TABLE[[#This Row],[GST Rate]])</f>
        <v>25128.432000000001</v>
      </c>
      <c r="P1156" s="32">
        <f>IF(MAIN_TABLE[[#This Row],[Supplier State]]&lt;&gt;MAIN_TABLE[[#This Row],[Destination State Name]],0,(MAIN_TABLE[[#This Row],[Taxable Value]]*MAIN_TABLE[[#This Row],[GST Rate]])/2)</f>
        <v>0</v>
      </c>
      <c r="Q1156" s="32">
        <f>IF(MAIN_TABLE[[#This Row],[Supplier State]]&lt;&gt;MAIN_TABLE[[#This Row],[Destination State Name]],0,(MAIN_TABLE[[#This Row],[Taxable Value]]*MAIN_TABLE[[#This Row],[GST Rate]])/2)</f>
        <v>0</v>
      </c>
      <c r="R1156" s="33">
        <f>SUM(MAIN_TABLE[[#This Row],[IGST]:[SGST]])</f>
        <v>25128.432000000001</v>
      </c>
      <c r="S115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56" s="32" t="str">
        <f>IFERROR(VLOOKUP(MAIN_TABLE[[#This Row],[GST Number]],Backend!L:M,2,),"")</f>
        <v>SIDHARATH AND GAUTAM ENGG.</v>
      </c>
    </row>
    <row r="1157" spans="1:20" x14ac:dyDescent="0.3">
      <c r="A1157" s="18" t="s">
        <v>8</v>
      </c>
      <c r="B1157" s="1" t="s">
        <v>168</v>
      </c>
      <c r="C1157" s="2">
        <v>1004</v>
      </c>
      <c r="D1157" s="3">
        <v>44114</v>
      </c>
      <c r="E1157" s="4" t="s">
        <v>10</v>
      </c>
      <c r="F1157" s="1">
        <v>386</v>
      </c>
      <c r="G1157" s="5">
        <v>19.3</v>
      </c>
      <c r="H1157" s="29">
        <f>VLOOKUP(MAIN_TABLE[[#This Row],[Product Code]],Prod_Master[[#All],[Product Code]:[PRICE]],4,)</f>
        <v>0.28000000000000003</v>
      </c>
      <c r="I1157" s="30">
        <f>VLOOKUP(MAIN_TABLE[[#This Row],[Product Code]],Prod_Master[[#All],[Product Code]:[PRICE]],5,)</f>
        <v>80</v>
      </c>
      <c r="J1157" s="30">
        <f t="shared" si="19"/>
        <v>30880</v>
      </c>
      <c r="K1157" s="30">
        <f>MAIN_TABLE[[#This Row],[Sales (Before Tax)]]-MAIN_TABLE[[#This Row],[Discount]]</f>
        <v>30860.7</v>
      </c>
      <c r="L1157" s="31">
        <f>VLOOKUP(MAIN_TABLE[[#This Row],[Product Code]],Prod_Master[[#All],[Product Code]:[PRICE]],3,)</f>
        <v>8462</v>
      </c>
      <c r="M1157" s="32" t="str">
        <f>VLOOKUP(MAIN_TABLE[[#This Row],[Product Code]],Prod_Master[[#All],[Product Code]:[PRICE]],2,)</f>
        <v>Beverage</v>
      </c>
      <c r="N1157" s="32" t="str">
        <f>IF(ISBLANK(MAIN_TABLE[[#This Row],[GST Number]]),"No GST Number Available",VLOOKUP(LEFT(MAIN_TABLE[[#This Row],[GST Number]],2)*1,Table1[],2,))</f>
        <v>DADRA AND NAGAR HAVELI AND DAMAN AND DIU (NEWLY MERGED UT)</v>
      </c>
      <c r="O1157" s="32">
        <f>IF(MAIN_TABLE[[#This Row],[Supplier State]]=MAIN_TABLE[[#This Row],[Destination State Name]],0,MAIN_TABLE[[#This Row],[Taxable Value]]*MAIN_TABLE[[#This Row],[GST Rate]])</f>
        <v>8640.996000000001</v>
      </c>
      <c r="P1157" s="32">
        <f>IF(MAIN_TABLE[[#This Row],[Supplier State]]&lt;&gt;MAIN_TABLE[[#This Row],[Destination State Name]],0,(MAIN_TABLE[[#This Row],[Taxable Value]]*MAIN_TABLE[[#This Row],[GST Rate]])/2)</f>
        <v>0</v>
      </c>
      <c r="Q1157" s="32">
        <f>IF(MAIN_TABLE[[#This Row],[Supplier State]]&lt;&gt;MAIN_TABLE[[#This Row],[Destination State Name]],0,(MAIN_TABLE[[#This Row],[Taxable Value]]*MAIN_TABLE[[#This Row],[GST Rate]])/2)</f>
        <v>0</v>
      </c>
      <c r="R1157" s="33">
        <f>SUM(MAIN_TABLE[[#This Row],[IGST]:[SGST]])</f>
        <v>8640.996000000001</v>
      </c>
      <c r="S115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57" s="32" t="str">
        <f>IFERROR(VLOOKUP(MAIN_TABLE[[#This Row],[GST Number]],Backend!L:M,2,),"")</f>
        <v>VIPRAB TECHNOLOGIES PRIVATE LIMITED</v>
      </c>
    </row>
    <row r="1158" spans="1:20" x14ac:dyDescent="0.3">
      <c r="A1158" s="18" t="s">
        <v>8</v>
      </c>
      <c r="B1158" s="1" t="s">
        <v>169</v>
      </c>
      <c r="C1158" s="2">
        <v>1001</v>
      </c>
      <c r="D1158" s="3">
        <v>43925</v>
      </c>
      <c r="E1158" s="4" t="s">
        <v>10</v>
      </c>
      <c r="F1158" s="1">
        <v>3445.5</v>
      </c>
      <c r="G1158" s="5">
        <v>172.27500000000001</v>
      </c>
      <c r="H1158" s="29">
        <f>VLOOKUP(MAIN_TABLE[[#This Row],[Product Code]],Prod_Master[[#All],[Product Code]:[PRICE]],4,)</f>
        <v>0.12</v>
      </c>
      <c r="I1158" s="30">
        <f>VLOOKUP(MAIN_TABLE[[#This Row],[Product Code]],Prod_Master[[#All],[Product Code]:[PRICE]],5,)</f>
        <v>45</v>
      </c>
      <c r="J1158" s="30">
        <f t="shared" si="19"/>
        <v>155047.5</v>
      </c>
      <c r="K1158" s="30">
        <f>MAIN_TABLE[[#This Row],[Sales (Before Tax)]]-MAIN_TABLE[[#This Row],[Discount]]</f>
        <v>154875.22500000001</v>
      </c>
      <c r="L1158" s="31">
        <f>VLOOKUP(MAIN_TABLE[[#This Row],[Product Code]],Prod_Master[[#All],[Product Code]:[PRICE]],3,)</f>
        <v>5542</v>
      </c>
      <c r="M1158" s="32" t="str">
        <f>VLOOKUP(MAIN_TABLE[[#This Row],[Product Code]],Prod_Master[[#All],[Product Code]:[PRICE]],2,)</f>
        <v>Oil</v>
      </c>
      <c r="N1158" s="32" t="str">
        <f>IF(ISBLANK(MAIN_TABLE[[#This Row],[GST Number]]),"No GST Number Available",VLOOKUP(LEFT(MAIN_TABLE[[#This Row],[GST Number]],2)*1,Table1[],2,))</f>
        <v>WEST BENGAL</v>
      </c>
      <c r="O1158" s="32">
        <f>IF(MAIN_TABLE[[#This Row],[Supplier State]]=MAIN_TABLE[[#This Row],[Destination State Name]],0,MAIN_TABLE[[#This Row],[Taxable Value]]*MAIN_TABLE[[#This Row],[GST Rate]])</f>
        <v>18585.026999999998</v>
      </c>
      <c r="P1158" s="32">
        <f>IF(MAIN_TABLE[[#This Row],[Supplier State]]&lt;&gt;MAIN_TABLE[[#This Row],[Destination State Name]],0,(MAIN_TABLE[[#This Row],[Taxable Value]]*MAIN_TABLE[[#This Row],[GST Rate]])/2)</f>
        <v>0</v>
      </c>
      <c r="Q1158" s="32">
        <f>IF(MAIN_TABLE[[#This Row],[Supplier State]]&lt;&gt;MAIN_TABLE[[#This Row],[Destination State Name]],0,(MAIN_TABLE[[#This Row],[Taxable Value]]*MAIN_TABLE[[#This Row],[GST Rate]])/2)</f>
        <v>0</v>
      </c>
      <c r="R1158" s="33">
        <f>SUM(MAIN_TABLE[[#This Row],[IGST]:[SGST]])</f>
        <v>18585.026999999998</v>
      </c>
      <c r="S115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58" s="32" t="str">
        <f>IFERROR(VLOOKUP(MAIN_TABLE[[#This Row],[GST Number]],Backend!L:M,2,),"")</f>
        <v>RAJESH ENTERPRISES</v>
      </c>
    </row>
    <row r="1159" spans="1:20" x14ac:dyDescent="0.3">
      <c r="A1159" s="18" t="s">
        <v>8</v>
      </c>
      <c r="B1159" s="1" t="s">
        <v>170</v>
      </c>
      <c r="C1159" s="2">
        <v>1008</v>
      </c>
      <c r="D1159" s="3">
        <v>44177</v>
      </c>
      <c r="E1159" s="4" t="s">
        <v>10</v>
      </c>
      <c r="F1159" s="1">
        <v>1482</v>
      </c>
      <c r="G1159" s="5">
        <v>74.100000000000009</v>
      </c>
      <c r="H1159" s="29">
        <f>VLOOKUP(MAIN_TABLE[[#This Row],[Product Code]],Prod_Master[[#All],[Product Code]:[PRICE]],4,)</f>
        <v>0.12</v>
      </c>
      <c r="I1159" s="30">
        <f>VLOOKUP(MAIN_TABLE[[#This Row],[Product Code]],Prod_Master[[#All],[Product Code]:[PRICE]],5,)</f>
        <v>90</v>
      </c>
      <c r="J1159" s="30">
        <f t="shared" si="19"/>
        <v>133380</v>
      </c>
      <c r="K1159" s="30">
        <f>MAIN_TABLE[[#This Row],[Sales (Before Tax)]]-MAIN_TABLE[[#This Row],[Discount]]</f>
        <v>133305.9</v>
      </c>
      <c r="L1159" s="31">
        <f>VLOOKUP(MAIN_TABLE[[#This Row],[Product Code]],Prod_Master[[#All],[Product Code]:[PRICE]],3,)</f>
        <v>4975</v>
      </c>
      <c r="M1159" s="32" t="str">
        <f>VLOOKUP(MAIN_TABLE[[#This Row],[Product Code]],Prod_Master[[#All],[Product Code]:[PRICE]],2,)</f>
        <v>Soap</v>
      </c>
      <c r="N1159" s="32" t="str">
        <f>IF(ISBLANK(MAIN_TABLE[[#This Row],[GST Number]]),"No GST Number Available",VLOOKUP(LEFT(MAIN_TABLE[[#This Row],[GST Number]],2)*1,Table1[],2,))</f>
        <v>BIHAR</v>
      </c>
      <c r="O1159" s="32">
        <f>IF(MAIN_TABLE[[#This Row],[Supplier State]]=MAIN_TABLE[[#This Row],[Destination State Name]],0,MAIN_TABLE[[#This Row],[Taxable Value]]*MAIN_TABLE[[#This Row],[GST Rate]])</f>
        <v>0</v>
      </c>
      <c r="P1159" s="32">
        <f>IF(MAIN_TABLE[[#This Row],[Supplier State]]&lt;&gt;MAIN_TABLE[[#This Row],[Destination State Name]],0,(MAIN_TABLE[[#This Row],[Taxable Value]]*MAIN_TABLE[[#This Row],[GST Rate]])/2)</f>
        <v>7998.3539999999994</v>
      </c>
      <c r="Q1159" s="32">
        <f>IF(MAIN_TABLE[[#This Row],[Supplier State]]&lt;&gt;MAIN_TABLE[[#This Row],[Destination State Name]],0,(MAIN_TABLE[[#This Row],[Taxable Value]]*MAIN_TABLE[[#This Row],[GST Rate]])/2)</f>
        <v>7998.3539999999994</v>
      </c>
      <c r="R1159" s="33">
        <f>SUM(MAIN_TABLE[[#This Row],[IGST]:[SGST]])</f>
        <v>15996.707999999999</v>
      </c>
      <c r="S115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59" s="32" t="str">
        <f>IFERROR(VLOOKUP(MAIN_TABLE[[#This Row],[GST Number]],Backend!L:M,2,),"")</f>
        <v>LAYCOCK ENGINEER PVT LTD</v>
      </c>
    </row>
    <row r="1160" spans="1:20" x14ac:dyDescent="0.3">
      <c r="A1160" s="18" t="s">
        <v>8</v>
      </c>
      <c r="B1160" s="1" t="s">
        <v>171</v>
      </c>
      <c r="C1160" s="2">
        <v>1001</v>
      </c>
      <c r="D1160" s="3">
        <v>43956</v>
      </c>
      <c r="E1160" s="4" t="s">
        <v>10</v>
      </c>
      <c r="F1160" s="1">
        <v>2313</v>
      </c>
      <c r="G1160" s="5">
        <v>115.65</v>
      </c>
      <c r="H1160" s="29">
        <f>VLOOKUP(MAIN_TABLE[[#This Row],[Product Code]],Prod_Master[[#All],[Product Code]:[PRICE]],4,)</f>
        <v>0.12</v>
      </c>
      <c r="I1160" s="30">
        <f>VLOOKUP(MAIN_TABLE[[#This Row],[Product Code]],Prod_Master[[#All],[Product Code]:[PRICE]],5,)</f>
        <v>45</v>
      </c>
      <c r="J1160" s="30">
        <f t="shared" si="19"/>
        <v>104085</v>
      </c>
      <c r="K1160" s="30">
        <f>MAIN_TABLE[[#This Row],[Sales (Before Tax)]]-MAIN_TABLE[[#This Row],[Discount]]</f>
        <v>103969.35</v>
      </c>
      <c r="L1160" s="31">
        <f>VLOOKUP(MAIN_TABLE[[#This Row],[Product Code]],Prod_Master[[#All],[Product Code]:[PRICE]],3,)</f>
        <v>5542</v>
      </c>
      <c r="M1160" s="32" t="str">
        <f>VLOOKUP(MAIN_TABLE[[#This Row],[Product Code]],Prod_Master[[#All],[Product Code]:[PRICE]],2,)</f>
        <v>Oil</v>
      </c>
      <c r="N1160" s="32" t="str">
        <f>IF(ISBLANK(MAIN_TABLE[[#This Row],[GST Number]]),"No GST Number Available",VLOOKUP(LEFT(MAIN_TABLE[[#This Row],[GST Number]],2)*1,Table1[],2,))</f>
        <v>MAHARASHTRA</v>
      </c>
      <c r="O1160" s="32">
        <f>IF(MAIN_TABLE[[#This Row],[Supplier State]]=MAIN_TABLE[[#This Row],[Destination State Name]],0,MAIN_TABLE[[#This Row],[Taxable Value]]*MAIN_TABLE[[#This Row],[GST Rate]])</f>
        <v>12476.322</v>
      </c>
      <c r="P1160" s="32">
        <f>IF(MAIN_TABLE[[#This Row],[Supplier State]]&lt;&gt;MAIN_TABLE[[#This Row],[Destination State Name]],0,(MAIN_TABLE[[#This Row],[Taxable Value]]*MAIN_TABLE[[#This Row],[GST Rate]])/2)</f>
        <v>0</v>
      </c>
      <c r="Q1160" s="32">
        <f>IF(MAIN_TABLE[[#This Row],[Supplier State]]&lt;&gt;MAIN_TABLE[[#This Row],[Destination State Name]],0,(MAIN_TABLE[[#This Row],[Taxable Value]]*MAIN_TABLE[[#This Row],[GST Rate]])/2)</f>
        <v>0</v>
      </c>
      <c r="R1160" s="33">
        <f>SUM(MAIN_TABLE[[#This Row],[IGST]:[SGST]])</f>
        <v>12476.322</v>
      </c>
      <c r="S116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60" s="32" t="str">
        <f>IFERROR(VLOOKUP(MAIN_TABLE[[#This Row],[GST Number]],Backend!L:M,2,),"")</f>
        <v>APPARIO RETAIL PRIVATE LIMITED</v>
      </c>
    </row>
    <row r="1161" spans="1:20" x14ac:dyDescent="0.3">
      <c r="A1161" s="18" t="s">
        <v>8</v>
      </c>
      <c r="B1161" s="1" t="s">
        <v>172</v>
      </c>
      <c r="C1161" s="2">
        <v>1310</v>
      </c>
      <c r="D1161" s="3">
        <v>44146</v>
      </c>
      <c r="E1161" s="4" t="s">
        <v>10</v>
      </c>
      <c r="F1161" s="1">
        <v>1804</v>
      </c>
      <c r="G1161" s="5">
        <v>90.2</v>
      </c>
      <c r="H1161" s="29">
        <f>VLOOKUP(MAIN_TABLE[[#This Row],[Product Code]],Prod_Master[[#All],[Product Code]:[PRICE]],4,)</f>
        <v>0.12</v>
      </c>
      <c r="I1161" s="30">
        <f>VLOOKUP(MAIN_TABLE[[#This Row],[Product Code]],Prod_Master[[#All],[Product Code]:[PRICE]],5,)</f>
        <v>140</v>
      </c>
      <c r="J1161" s="30">
        <f t="shared" si="19"/>
        <v>252560</v>
      </c>
      <c r="K1161" s="30">
        <f>MAIN_TABLE[[#This Row],[Sales (Before Tax)]]-MAIN_TABLE[[#This Row],[Discount]]</f>
        <v>252469.8</v>
      </c>
      <c r="L1161" s="31">
        <f>VLOOKUP(MAIN_TABLE[[#This Row],[Product Code]],Prod_Master[[#All],[Product Code]:[PRICE]],3,)</f>
        <v>5632</v>
      </c>
      <c r="M1161" s="32" t="str">
        <f>VLOOKUP(MAIN_TABLE[[#This Row],[Product Code]],Prod_Master[[#All],[Product Code]:[PRICE]],2,)</f>
        <v>Shampoo</v>
      </c>
      <c r="N1161" s="32" t="str">
        <f>IF(ISBLANK(MAIN_TABLE[[#This Row],[GST Number]]),"No GST Number Available",VLOOKUP(LEFT(MAIN_TABLE[[#This Row],[GST Number]],2)*1,Table1[],2,))</f>
        <v>NAGALAND</v>
      </c>
      <c r="O1161" s="32">
        <f>IF(MAIN_TABLE[[#This Row],[Supplier State]]=MAIN_TABLE[[#This Row],[Destination State Name]],0,MAIN_TABLE[[#This Row],[Taxable Value]]*MAIN_TABLE[[#This Row],[GST Rate]])</f>
        <v>30296.375999999997</v>
      </c>
      <c r="P1161" s="32">
        <f>IF(MAIN_TABLE[[#This Row],[Supplier State]]&lt;&gt;MAIN_TABLE[[#This Row],[Destination State Name]],0,(MAIN_TABLE[[#This Row],[Taxable Value]]*MAIN_TABLE[[#This Row],[GST Rate]])/2)</f>
        <v>0</v>
      </c>
      <c r="Q1161" s="32">
        <f>IF(MAIN_TABLE[[#This Row],[Supplier State]]&lt;&gt;MAIN_TABLE[[#This Row],[Destination State Name]],0,(MAIN_TABLE[[#This Row],[Taxable Value]]*MAIN_TABLE[[#This Row],[GST Rate]])/2)</f>
        <v>0</v>
      </c>
      <c r="R1161" s="33">
        <f>SUM(MAIN_TABLE[[#This Row],[IGST]:[SGST]])</f>
        <v>30296.375999999997</v>
      </c>
      <c r="S116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61" s="32" t="str">
        <f>IFERROR(VLOOKUP(MAIN_TABLE[[#This Row],[GST Number]],Backend!L:M,2,),"")</f>
        <v>SANE RETAILS PRIVATE LIMITED</v>
      </c>
    </row>
    <row r="1162" spans="1:20" x14ac:dyDescent="0.3">
      <c r="A1162" s="18" t="s">
        <v>8</v>
      </c>
      <c r="B1162" s="1" t="s">
        <v>173</v>
      </c>
      <c r="C1162" s="2">
        <v>1310</v>
      </c>
      <c r="D1162" s="3">
        <v>44177</v>
      </c>
      <c r="E1162" s="4" t="s">
        <v>10</v>
      </c>
      <c r="F1162" s="1">
        <v>2072</v>
      </c>
      <c r="G1162" s="5">
        <v>103.60000000000001</v>
      </c>
      <c r="H1162" s="29">
        <f>VLOOKUP(MAIN_TABLE[[#This Row],[Product Code]],Prod_Master[[#All],[Product Code]:[PRICE]],4,)</f>
        <v>0.12</v>
      </c>
      <c r="I1162" s="30">
        <f>VLOOKUP(MAIN_TABLE[[#This Row],[Product Code]],Prod_Master[[#All],[Product Code]:[PRICE]],5,)</f>
        <v>140</v>
      </c>
      <c r="J1162" s="30">
        <f t="shared" si="19"/>
        <v>290080</v>
      </c>
      <c r="K1162" s="30">
        <f>MAIN_TABLE[[#This Row],[Sales (Before Tax)]]-MAIN_TABLE[[#This Row],[Discount]]</f>
        <v>289976.40000000002</v>
      </c>
      <c r="L1162" s="31">
        <f>VLOOKUP(MAIN_TABLE[[#This Row],[Product Code]],Prod_Master[[#All],[Product Code]:[PRICE]],3,)</f>
        <v>5632</v>
      </c>
      <c r="M1162" s="32" t="str">
        <f>VLOOKUP(MAIN_TABLE[[#This Row],[Product Code]],Prod_Master[[#All],[Product Code]:[PRICE]],2,)</f>
        <v>Shampoo</v>
      </c>
      <c r="N1162" s="32" t="str">
        <f>IF(ISBLANK(MAIN_TABLE[[#This Row],[GST Number]]),"No GST Number Available",VLOOKUP(LEFT(MAIN_TABLE[[#This Row],[GST Number]],2)*1,Table1[],2,))</f>
        <v>MANIPUR</v>
      </c>
      <c r="O1162" s="32">
        <f>IF(MAIN_TABLE[[#This Row],[Supplier State]]=MAIN_TABLE[[#This Row],[Destination State Name]],0,MAIN_TABLE[[#This Row],[Taxable Value]]*MAIN_TABLE[[#This Row],[GST Rate]])</f>
        <v>34797.168000000005</v>
      </c>
      <c r="P1162" s="32">
        <f>IF(MAIN_TABLE[[#This Row],[Supplier State]]&lt;&gt;MAIN_TABLE[[#This Row],[Destination State Name]],0,(MAIN_TABLE[[#This Row],[Taxable Value]]*MAIN_TABLE[[#This Row],[GST Rate]])/2)</f>
        <v>0</v>
      </c>
      <c r="Q1162" s="32">
        <f>IF(MAIN_TABLE[[#This Row],[Supplier State]]&lt;&gt;MAIN_TABLE[[#This Row],[Destination State Name]],0,(MAIN_TABLE[[#This Row],[Taxable Value]]*MAIN_TABLE[[#This Row],[GST Rate]])/2)</f>
        <v>0</v>
      </c>
      <c r="R1162" s="33">
        <f>SUM(MAIN_TABLE[[#This Row],[IGST]:[SGST]])</f>
        <v>34797.168000000005</v>
      </c>
      <c r="S116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62" s="32" t="str">
        <f>IFERROR(VLOOKUP(MAIN_TABLE[[#This Row],[GST Number]],Backend!L:M,2,),"")</f>
        <v>M.H.ENGINEERING WORKS</v>
      </c>
    </row>
    <row r="1163" spans="1:20" x14ac:dyDescent="0.3">
      <c r="A1163" s="18" t="s">
        <v>8</v>
      </c>
      <c r="B1163" s="1" t="s">
        <v>31</v>
      </c>
      <c r="C1163" s="2">
        <v>1001</v>
      </c>
      <c r="D1163" s="3">
        <v>43893</v>
      </c>
      <c r="E1163" s="4" t="s">
        <v>10</v>
      </c>
      <c r="F1163" s="1">
        <v>1954</v>
      </c>
      <c r="G1163" s="5">
        <v>97.7</v>
      </c>
      <c r="H1163" s="29">
        <f>VLOOKUP(MAIN_TABLE[[#This Row],[Product Code]],Prod_Master[[#All],[Product Code]:[PRICE]],4,)</f>
        <v>0.12</v>
      </c>
      <c r="I1163" s="30">
        <f>VLOOKUP(MAIN_TABLE[[#This Row],[Product Code]],Prod_Master[[#All],[Product Code]:[PRICE]],5,)</f>
        <v>45</v>
      </c>
      <c r="J1163" s="30">
        <f t="shared" si="19"/>
        <v>87930</v>
      </c>
      <c r="K1163" s="30">
        <f>MAIN_TABLE[[#This Row],[Sales (Before Tax)]]-MAIN_TABLE[[#This Row],[Discount]]</f>
        <v>87832.3</v>
      </c>
      <c r="L1163" s="31">
        <f>VLOOKUP(MAIN_TABLE[[#This Row],[Product Code]],Prod_Master[[#All],[Product Code]:[PRICE]],3,)</f>
        <v>5542</v>
      </c>
      <c r="M1163" s="32" t="str">
        <f>VLOOKUP(MAIN_TABLE[[#This Row],[Product Code]],Prod_Master[[#All],[Product Code]:[PRICE]],2,)</f>
        <v>Oil</v>
      </c>
      <c r="N1163" s="32" t="str">
        <f>IF(ISBLANK(MAIN_TABLE[[#This Row],[GST Number]]),"No GST Number Available",VLOOKUP(LEFT(MAIN_TABLE[[#This Row],[GST Number]],2)*1,Table1[],2,))</f>
        <v>MANIPUR</v>
      </c>
      <c r="O1163" s="32">
        <f>IF(MAIN_TABLE[[#This Row],[Supplier State]]=MAIN_TABLE[[#This Row],[Destination State Name]],0,MAIN_TABLE[[#This Row],[Taxable Value]]*MAIN_TABLE[[#This Row],[GST Rate]])</f>
        <v>10539.876</v>
      </c>
      <c r="P1163" s="32">
        <f>IF(MAIN_TABLE[[#This Row],[Supplier State]]&lt;&gt;MAIN_TABLE[[#This Row],[Destination State Name]],0,(MAIN_TABLE[[#This Row],[Taxable Value]]*MAIN_TABLE[[#This Row],[GST Rate]])/2)</f>
        <v>0</v>
      </c>
      <c r="Q1163" s="32">
        <f>IF(MAIN_TABLE[[#This Row],[Supplier State]]&lt;&gt;MAIN_TABLE[[#This Row],[Destination State Name]],0,(MAIN_TABLE[[#This Row],[Taxable Value]]*MAIN_TABLE[[#This Row],[GST Rate]])/2)</f>
        <v>0</v>
      </c>
      <c r="R1163" s="33">
        <f>SUM(MAIN_TABLE[[#This Row],[IGST]:[SGST]])</f>
        <v>10539.876</v>
      </c>
      <c r="S116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63" s="32" t="str">
        <f>IFERROR(VLOOKUP(MAIN_TABLE[[#This Row],[GST Number]],Backend!L:M,2,),"")</f>
        <v>SHANKAR NARAYAN SAHU</v>
      </c>
    </row>
    <row r="1164" spans="1:20" x14ac:dyDescent="0.3">
      <c r="A1164" s="18" t="s">
        <v>8</v>
      </c>
      <c r="B1164" s="1" t="s">
        <v>32</v>
      </c>
      <c r="C1164" s="2">
        <v>1004</v>
      </c>
      <c r="D1164" s="3">
        <v>43956</v>
      </c>
      <c r="E1164" s="4" t="s">
        <v>10</v>
      </c>
      <c r="F1164" s="1">
        <v>591</v>
      </c>
      <c r="G1164" s="5">
        <v>29.55</v>
      </c>
      <c r="H1164" s="29">
        <f>VLOOKUP(MAIN_TABLE[[#This Row],[Product Code]],Prod_Master[[#All],[Product Code]:[PRICE]],4,)</f>
        <v>0.28000000000000003</v>
      </c>
      <c r="I1164" s="30">
        <f>VLOOKUP(MAIN_TABLE[[#This Row],[Product Code]],Prod_Master[[#All],[Product Code]:[PRICE]],5,)</f>
        <v>80</v>
      </c>
      <c r="J1164" s="30">
        <f t="shared" ref="J1164:J1203" si="20">(F1164*I1164)</f>
        <v>47280</v>
      </c>
      <c r="K1164" s="30">
        <f>MAIN_TABLE[[#This Row],[Sales (Before Tax)]]-MAIN_TABLE[[#This Row],[Discount]]</f>
        <v>47250.45</v>
      </c>
      <c r="L1164" s="31">
        <f>VLOOKUP(MAIN_TABLE[[#This Row],[Product Code]],Prod_Master[[#All],[Product Code]:[PRICE]],3,)</f>
        <v>8462</v>
      </c>
      <c r="M1164" s="32" t="str">
        <f>VLOOKUP(MAIN_TABLE[[#This Row],[Product Code]],Prod_Master[[#All],[Product Code]:[PRICE]],2,)</f>
        <v>Beverage</v>
      </c>
      <c r="N1164" s="32" t="str">
        <f>IF(ISBLANK(MAIN_TABLE[[#This Row],[GST Number]]),"No GST Number Available",VLOOKUP(LEFT(MAIN_TABLE[[#This Row],[GST Number]],2)*1,Table1[],2,))</f>
        <v>NAGALAND</v>
      </c>
      <c r="O1164" s="32">
        <f>IF(MAIN_TABLE[[#This Row],[Supplier State]]=MAIN_TABLE[[#This Row],[Destination State Name]],0,MAIN_TABLE[[#This Row],[Taxable Value]]*MAIN_TABLE[[#This Row],[GST Rate]])</f>
        <v>13230.126</v>
      </c>
      <c r="P1164" s="32">
        <f>IF(MAIN_TABLE[[#This Row],[Supplier State]]&lt;&gt;MAIN_TABLE[[#This Row],[Destination State Name]],0,(MAIN_TABLE[[#This Row],[Taxable Value]]*MAIN_TABLE[[#This Row],[GST Rate]])/2)</f>
        <v>0</v>
      </c>
      <c r="Q1164" s="32">
        <f>IF(MAIN_TABLE[[#This Row],[Supplier State]]&lt;&gt;MAIN_TABLE[[#This Row],[Destination State Name]],0,(MAIN_TABLE[[#This Row],[Taxable Value]]*MAIN_TABLE[[#This Row],[GST Rate]])/2)</f>
        <v>0</v>
      </c>
      <c r="R1164" s="33">
        <f>SUM(MAIN_TABLE[[#This Row],[IGST]:[SGST]])</f>
        <v>13230.126</v>
      </c>
      <c r="S116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64" s="32" t="str">
        <f>IFERROR(VLOOKUP(MAIN_TABLE[[#This Row],[GST Number]],Backend!L:M,2,),"")</f>
        <v>VARDHMAN TELE MARKETING</v>
      </c>
    </row>
    <row r="1165" spans="1:20" x14ac:dyDescent="0.3">
      <c r="A1165" s="18" t="s">
        <v>8</v>
      </c>
      <c r="B1165" s="1" t="s">
        <v>33</v>
      </c>
      <c r="C1165" s="2">
        <v>8420</v>
      </c>
      <c r="D1165" s="3">
        <v>44114</v>
      </c>
      <c r="E1165" s="4" t="s">
        <v>10</v>
      </c>
      <c r="F1165" s="1">
        <v>2167</v>
      </c>
      <c r="G1165" s="5">
        <v>108.35000000000001</v>
      </c>
      <c r="H1165" s="29">
        <f>VLOOKUP(MAIN_TABLE[[#This Row],[Product Code]],Prod_Master[[#All],[Product Code]:[PRICE]],4,)</f>
        <v>0.18</v>
      </c>
      <c r="I1165" s="30">
        <f>VLOOKUP(MAIN_TABLE[[#This Row],[Product Code]],Prod_Master[[#All],[Product Code]:[PRICE]],5,)</f>
        <v>750</v>
      </c>
      <c r="J1165" s="30">
        <f t="shared" si="20"/>
        <v>1625250</v>
      </c>
      <c r="K1165" s="30">
        <f>MAIN_TABLE[[#This Row],[Sales (Before Tax)]]-MAIN_TABLE[[#This Row],[Discount]]</f>
        <v>1625141.65</v>
      </c>
      <c r="L1165" s="31">
        <f>VLOOKUP(MAIN_TABLE[[#This Row],[Product Code]],Prod_Master[[#All],[Product Code]:[PRICE]],3,)</f>
        <v>5636</v>
      </c>
      <c r="M1165" s="32" t="str">
        <f>VLOOKUP(MAIN_TABLE[[#This Row],[Product Code]],Prod_Master[[#All],[Product Code]:[PRICE]],2,)</f>
        <v>Chocolates</v>
      </c>
      <c r="N1165" s="32" t="str">
        <f>IF(ISBLANK(MAIN_TABLE[[#This Row],[GST Number]]),"No GST Number Available",VLOOKUP(LEFT(MAIN_TABLE[[#This Row],[GST Number]],2)*1,Table1[],2,))</f>
        <v>SIKKIM</v>
      </c>
      <c r="O1165" s="32">
        <f>IF(MAIN_TABLE[[#This Row],[Supplier State]]=MAIN_TABLE[[#This Row],[Destination State Name]],0,MAIN_TABLE[[#This Row],[Taxable Value]]*MAIN_TABLE[[#This Row],[GST Rate]])</f>
        <v>292525.49699999997</v>
      </c>
      <c r="P1165" s="32">
        <f>IF(MAIN_TABLE[[#This Row],[Supplier State]]&lt;&gt;MAIN_TABLE[[#This Row],[Destination State Name]],0,(MAIN_TABLE[[#This Row],[Taxable Value]]*MAIN_TABLE[[#This Row],[GST Rate]])/2)</f>
        <v>0</v>
      </c>
      <c r="Q1165" s="32">
        <f>IF(MAIN_TABLE[[#This Row],[Supplier State]]&lt;&gt;MAIN_TABLE[[#This Row],[Destination State Name]],0,(MAIN_TABLE[[#This Row],[Taxable Value]]*MAIN_TABLE[[#This Row],[GST Rate]])/2)</f>
        <v>0</v>
      </c>
      <c r="R1165" s="33">
        <f>SUM(MAIN_TABLE[[#This Row],[IGST]:[SGST]])</f>
        <v>292525.49699999997</v>
      </c>
      <c r="S116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65" s="32" t="str">
        <f>IFERROR(VLOOKUP(MAIN_TABLE[[#This Row],[GST Number]],Backend!L:M,2,),"")</f>
        <v>TRACTEBEL ENGINEERING PVT LTD</v>
      </c>
    </row>
    <row r="1166" spans="1:20" x14ac:dyDescent="0.3">
      <c r="A1166" s="18" t="s">
        <v>8</v>
      </c>
      <c r="B1166" s="1" t="s">
        <v>34</v>
      </c>
      <c r="C1166" s="2">
        <v>1001</v>
      </c>
      <c r="D1166" s="3">
        <v>44114</v>
      </c>
      <c r="E1166" s="4" t="s">
        <v>20</v>
      </c>
      <c r="F1166" s="1">
        <v>241</v>
      </c>
      <c r="G1166" s="5">
        <v>12.05</v>
      </c>
      <c r="H1166" s="29">
        <f>VLOOKUP(MAIN_TABLE[[#This Row],[Product Code]],Prod_Master[[#All],[Product Code]:[PRICE]],4,)</f>
        <v>0.12</v>
      </c>
      <c r="I1166" s="30">
        <f>VLOOKUP(MAIN_TABLE[[#This Row],[Product Code]],Prod_Master[[#All],[Product Code]:[PRICE]],5,)</f>
        <v>45</v>
      </c>
      <c r="J1166" s="30">
        <f t="shared" si="20"/>
        <v>10845</v>
      </c>
      <c r="K1166" s="30">
        <f>MAIN_TABLE[[#This Row],[Sales (Before Tax)]]-MAIN_TABLE[[#This Row],[Discount]]</f>
        <v>10832.95</v>
      </c>
      <c r="L1166" s="31">
        <f>VLOOKUP(MAIN_TABLE[[#This Row],[Product Code]],Prod_Master[[#All],[Product Code]:[PRICE]],3,)</f>
        <v>5542</v>
      </c>
      <c r="M1166" s="32" t="str">
        <f>VLOOKUP(MAIN_TABLE[[#This Row],[Product Code]],Prod_Master[[#All],[Product Code]:[PRICE]],2,)</f>
        <v>Oil</v>
      </c>
      <c r="N1166" s="32" t="str">
        <f>IF(ISBLANK(MAIN_TABLE[[#This Row],[GST Number]]),"No GST Number Available",VLOOKUP(LEFT(MAIN_TABLE[[#This Row],[GST Number]],2)*1,Table1[],2,))</f>
        <v>ODISHA</v>
      </c>
      <c r="O1166" s="32">
        <f>IF(MAIN_TABLE[[#This Row],[Supplier State]]=MAIN_TABLE[[#This Row],[Destination State Name]],0,MAIN_TABLE[[#This Row],[Taxable Value]]*MAIN_TABLE[[#This Row],[GST Rate]])</f>
        <v>1299.954</v>
      </c>
      <c r="P1166" s="32">
        <f>IF(MAIN_TABLE[[#This Row],[Supplier State]]&lt;&gt;MAIN_TABLE[[#This Row],[Destination State Name]],0,(MAIN_TABLE[[#This Row],[Taxable Value]]*MAIN_TABLE[[#This Row],[GST Rate]])/2)</f>
        <v>0</v>
      </c>
      <c r="Q1166" s="32">
        <f>IF(MAIN_TABLE[[#This Row],[Supplier State]]&lt;&gt;MAIN_TABLE[[#This Row],[Destination State Name]],0,(MAIN_TABLE[[#This Row],[Taxable Value]]*MAIN_TABLE[[#This Row],[GST Rate]])/2)</f>
        <v>0</v>
      </c>
      <c r="R1166" s="33">
        <f>SUM(MAIN_TABLE[[#This Row],[IGST]:[SGST]])</f>
        <v>1299.954</v>
      </c>
      <c r="S1166" s="32" t="str">
        <f>IF(MAIN_TABLE[[#This Row],[Doc Type]]="Credit Note","Table 9A",IF(AND(MAIN_TABLE[[#This Row],[Doc Type]]="Invoice",MAIN_TABLE[[#This Row],[GST Number]]&lt;&gt;""),"Table 4A -B2B","Table 5A-B2C"))</f>
        <v>Table 9A</v>
      </c>
      <c r="T1166" s="32" t="str">
        <f>IFERROR(VLOOKUP(MAIN_TABLE[[#This Row],[GST Number]],Backend!L:M,2,),"")</f>
        <v>KIM BAG HOUSE</v>
      </c>
    </row>
    <row r="1167" spans="1:20" x14ac:dyDescent="0.3">
      <c r="A1167" s="18" t="s">
        <v>8</v>
      </c>
      <c r="B1167" s="1" t="s">
        <v>242</v>
      </c>
      <c r="C1167" s="2">
        <v>1008</v>
      </c>
      <c r="D1167" s="3">
        <v>43831</v>
      </c>
      <c r="E1167" s="4" t="s">
        <v>10</v>
      </c>
      <c r="F1167" s="1">
        <v>681</v>
      </c>
      <c r="G1167" s="5">
        <v>34.050000000000004</v>
      </c>
      <c r="H1167" s="29">
        <f>VLOOKUP(MAIN_TABLE[[#This Row],[Product Code]],Prod_Master[[#All],[Product Code]:[PRICE]],4,)</f>
        <v>0.12</v>
      </c>
      <c r="I1167" s="30">
        <f>VLOOKUP(MAIN_TABLE[[#This Row],[Product Code]],Prod_Master[[#All],[Product Code]:[PRICE]],5,)</f>
        <v>90</v>
      </c>
      <c r="J1167" s="30">
        <f t="shared" si="20"/>
        <v>61290</v>
      </c>
      <c r="K1167" s="30">
        <f>MAIN_TABLE[[#This Row],[Sales (Before Tax)]]-MAIN_TABLE[[#This Row],[Discount]]</f>
        <v>61255.95</v>
      </c>
      <c r="L1167" s="31">
        <f>VLOOKUP(MAIN_TABLE[[#This Row],[Product Code]],Prod_Master[[#All],[Product Code]:[PRICE]],3,)</f>
        <v>4975</v>
      </c>
      <c r="M1167" s="32" t="str">
        <f>VLOOKUP(MAIN_TABLE[[#This Row],[Product Code]],Prod_Master[[#All],[Product Code]:[PRICE]],2,)</f>
        <v>Soap</v>
      </c>
      <c r="N1167" s="32" t="str">
        <f>IF(ISBLANK(MAIN_TABLE[[#This Row],[GST Number]]),"No GST Number Available",VLOOKUP(LEFT(MAIN_TABLE[[#This Row],[GST Number]],2)*1,Table1[],2,))</f>
        <v>DADRA AND NAGAR HAVELI AND DAMAN AND DIU (NEWLY MERGED UT)</v>
      </c>
      <c r="O1167" s="32">
        <f>IF(MAIN_TABLE[[#This Row],[Supplier State]]=MAIN_TABLE[[#This Row],[Destination State Name]],0,MAIN_TABLE[[#This Row],[Taxable Value]]*MAIN_TABLE[[#This Row],[GST Rate]])</f>
        <v>7350.713999999999</v>
      </c>
      <c r="P1167" s="32">
        <f>IF(MAIN_TABLE[[#This Row],[Supplier State]]&lt;&gt;MAIN_TABLE[[#This Row],[Destination State Name]],0,(MAIN_TABLE[[#This Row],[Taxable Value]]*MAIN_TABLE[[#This Row],[GST Rate]])/2)</f>
        <v>0</v>
      </c>
      <c r="Q1167" s="32">
        <f>IF(MAIN_TABLE[[#This Row],[Supplier State]]&lt;&gt;MAIN_TABLE[[#This Row],[Destination State Name]],0,(MAIN_TABLE[[#This Row],[Taxable Value]]*MAIN_TABLE[[#This Row],[GST Rate]])/2)</f>
        <v>0</v>
      </c>
      <c r="R1167" s="33">
        <f>SUM(MAIN_TABLE[[#This Row],[IGST]:[SGST]])</f>
        <v>7350.713999999999</v>
      </c>
      <c r="S116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67" s="32" t="str">
        <f>IFERROR(VLOOKUP(MAIN_TABLE[[#This Row],[GST Number]],Backend!L:M,2,),"")</f>
        <v>WM ENERGY AND LIGHTING PRIVATE LIMITED</v>
      </c>
    </row>
    <row r="1168" spans="1:20" x14ac:dyDescent="0.3">
      <c r="A1168" s="18" t="s">
        <v>8</v>
      </c>
      <c r="B1168" s="1" t="s">
        <v>35</v>
      </c>
      <c r="C1168" s="2">
        <v>1310</v>
      </c>
      <c r="D1168" s="3">
        <v>43925</v>
      </c>
      <c r="E1168" s="4" t="s">
        <v>10</v>
      </c>
      <c r="F1168" s="1">
        <v>510</v>
      </c>
      <c r="G1168" s="5">
        <v>25.5</v>
      </c>
      <c r="H1168" s="29">
        <f>VLOOKUP(MAIN_TABLE[[#This Row],[Product Code]],Prod_Master[[#All],[Product Code]:[PRICE]],4,)</f>
        <v>0.12</v>
      </c>
      <c r="I1168" s="30">
        <f>VLOOKUP(MAIN_TABLE[[#This Row],[Product Code]],Prod_Master[[#All],[Product Code]:[PRICE]],5,)</f>
        <v>140</v>
      </c>
      <c r="J1168" s="30">
        <f t="shared" si="20"/>
        <v>71400</v>
      </c>
      <c r="K1168" s="30">
        <f>MAIN_TABLE[[#This Row],[Sales (Before Tax)]]-MAIN_TABLE[[#This Row],[Discount]]</f>
        <v>71374.5</v>
      </c>
      <c r="L1168" s="31">
        <f>VLOOKUP(MAIN_TABLE[[#This Row],[Product Code]],Prod_Master[[#All],[Product Code]:[PRICE]],3,)</f>
        <v>5632</v>
      </c>
      <c r="M1168" s="32" t="str">
        <f>VLOOKUP(MAIN_TABLE[[#This Row],[Product Code]],Prod_Master[[#All],[Product Code]:[PRICE]],2,)</f>
        <v>Shampoo</v>
      </c>
      <c r="N1168" s="32" t="str">
        <f>IF(ISBLANK(MAIN_TABLE[[#This Row],[GST Number]]),"No GST Number Available",VLOOKUP(LEFT(MAIN_TABLE[[#This Row],[GST Number]],2)*1,Table1[],2,))</f>
        <v>GUJARAT</v>
      </c>
      <c r="O1168" s="32">
        <f>IF(MAIN_TABLE[[#This Row],[Supplier State]]=MAIN_TABLE[[#This Row],[Destination State Name]],0,MAIN_TABLE[[#This Row],[Taxable Value]]*MAIN_TABLE[[#This Row],[GST Rate]])</f>
        <v>8564.94</v>
      </c>
      <c r="P1168" s="32">
        <f>IF(MAIN_TABLE[[#This Row],[Supplier State]]&lt;&gt;MAIN_TABLE[[#This Row],[Destination State Name]],0,(MAIN_TABLE[[#This Row],[Taxable Value]]*MAIN_TABLE[[#This Row],[GST Rate]])/2)</f>
        <v>0</v>
      </c>
      <c r="Q1168" s="32">
        <f>IF(MAIN_TABLE[[#This Row],[Supplier State]]&lt;&gt;MAIN_TABLE[[#This Row],[Destination State Name]],0,(MAIN_TABLE[[#This Row],[Taxable Value]]*MAIN_TABLE[[#This Row],[GST Rate]])/2)</f>
        <v>0</v>
      </c>
      <c r="R1168" s="33">
        <f>SUM(MAIN_TABLE[[#This Row],[IGST]:[SGST]])</f>
        <v>8564.94</v>
      </c>
      <c r="S116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68" s="32" t="str">
        <f>IFERROR(VLOOKUP(MAIN_TABLE[[#This Row],[GST Number]],Backend!L:M,2,),"")</f>
        <v>Strong Like Wood and Iron Furniture</v>
      </c>
    </row>
    <row r="1169" spans="1:20" x14ac:dyDescent="0.3">
      <c r="A1169" s="18" t="s">
        <v>8</v>
      </c>
      <c r="B1169" s="1" t="s">
        <v>14</v>
      </c>
      <c r="C1169" s="2">
        <v>1004</v>
      </c>
      <c r="D1169" s="3">
        <v>43956</v>
      </c>
      <c r="E1169" s="4" t="s">
        <v>10</v>
      </c>
      <c r="F1169" s="1">
        <v>790</v>
      </c>
      <c r="G1169" s="5">
        <v>39.5</v>
      </c>
      <c r="H1169" s="29">
        <f>VLOOKUP(MAIN_TABLE[[#This Row],[Product Code]],Prod_Master[[#All],[Product Code]:[PRICE]],4,)</f>
        <v>0.28000000000000003</v>
      </c>
      <c r="I1169" s="30">
        <f>VLOOKUP(MAIN_TABLE[[#This Row],[Product Code]],Prod_Master[[#All],[Product Code]:[PRICE]],5,)</f>
        <v>80</v>
      </c>
      <c r="J1169" s="30">
        <f t="shared" si="20"/>
        <v>63200</v>
      </c>
      <c r="K1169" s="30">
        <f>MAIN_TABLE[[#This Row],[Sales (Before Tax)]]-MAIN_TABLE[[#This Row],[Discount]]</f>
        <v>63160.5</v>
      </c>
      <c r="L1169" s="31">
        <f>VLOOKUP(MAIN_TABLE[[#This Row],[Product Code]],Prod_Master[[#All],[Product Code]:[PRICE]],3,)</f>
        <v>8462</v>
      </c>
      <c r="M1169" s="32" t="str">
        <f>VLOOKUP(MAIN_TABLE[[#This Row],[Product Code]],Prod_Master[[#All],[Product Code]:[PRICE]],2,)</f>
        <v>Beverage</v>
      </c>
      <c r="N1169" s="32" t="str">
        <f>IF(ISBLANK(MAIN_TABLE[[#This Row],[GST Number]]),"No GST Number Available",VLOOKUP(LEFT(MAIN_TABLE[[#This Row],[GST Number]],2)*1,Table1[],2,))</f>
        <v>BIHAR</v>
      </c>
      <c r="O1169" s="32">
        <f>IF(MAIN_TABLE[[#This Row],[Supplier State]]=MAIN_TABLE[[#This Row],[Destination State Name]],0,MAIN_TABLE[[#This Row],[Taxable Value]]*MAIN_TABLE[[#This Row],[GST Rate]])</f>
        <v>0</v>
      </c>
      <c r="P1169" s="32">
        <f>IF(MAIN_TABLE[[#This Row],[Supplier State]]&lt;&gt;MAIN_TABLE[[#This Row],[Destination State Name]],0,(MAIN_TABLE[[#This Row],[Taxable Value]]*MAIN_TABLE[[#This Row],[GST Rate]])/2)</f>
        <v>8842.4700000000012</v>
      </c>
      <c r="Q1169" s="32">
        <f>IF(MAIN_TABLE[[#This Row],[Supplier State]]&lt;&gt;MAIN_TABLE[[#This Row],[Destination State Name]],0,(MAIN_TABLE[[#This Row],[Taxable Value]]*MAIN_TABLE[[#This Row],[GST Rate]])/2)</f>
        <v>8842.4700000000012</v>
      </c>
      <c r="R1169" s="33">
        <f>SUM(MAIN_TABLE[[#This Row],[IGST]:[SGST]])</f>
        <v>17684.940000000002</v>
      </c>
      <c r="S116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69" s="32" t="str">
        <f>IFERROR(VLOOKUP(MAIN_TABLE[[#This Row],[GST Number]],Backend!L:M,2,),"")</f>
        <v>PRABHA ELECTRONICS PVT. LTD.</v>
      </c>
    </row>
    <row r="1170" spans="1:20" x14ac:dyDescent="0.3">
      <c r="A1170" s="18" t="s">
        <v>8</v>
      </c>
      <c r="B1170" s="1" t="s">
        <v>15</v>
      </c>
      <c r="C1170" s="2">
        <v>1008</v>
      </c>
      <c r="D1170" s="3">
        <v>44019</v>
      </c>
      <c r="E1170" s="4" t="s">
        <v>10</v>
      </c>
      <c r="F1170" s="1">
        <v>639</v>
      </c>
      <c r="G1170" s="5">
        <v>31.950000000000003</v>
      </c>
      <c r="H1170" s="29">
        <f>VLOOKUP(MAIN_TABLE[[#This Row],[Product Code]],Prod_Master[[#All],[Product Code]:[PRICE]],4,)</f>
        <v>0.12</v>
      </c>
      <c r="I1170" s="30">
        <f>VLOOKUP(MAIN_TABLE[[#This Row],[Product Code]],Prod_Master[[#All],[Product Code]:[PRICE]],5,)</f>
        <v>90</v>
      </c>
      <c r="J1170" s="30">
        <f t="shared" si="20"/>
        <v>57510</v>
      </c>
      <c r="K1170" s="30">
        <f>MAIN_TABLE[[#This Row],[Sales (Before Tax)]]-MAIN_TABLE[[#This Row],[Discount]]</f>
        <v>57478.05</v>
      </c>
      <c r="L1170" s="31">
        <f>VLOOKUP(MAIN_TABLE[[#This Row],[Product Code]],Prod_Master[[#All],[Product Code]:[PRICE]],3,)</f>
        <v>4975</v>
      </c>
      <c r="M1170" s="32" t="str">
        <f>VLOOKUP(MAIN_TABLE[[#This Row],[Product Code]],Prod_Master[[#All],[Product Code]:[PRICE]],2,)</f>
        <v>Soap</v>
      </c>
      <c r="N1170" s="32" t="str">
        <f>IF(ISBLANK(MAIN_TABLE[[#This Row],[GST Number]]),"No GST Number Available",VLOOKUP(LEFT(MAIN_TABLE[[#This Row],[GST Number]],2)*1,Table1[],2,))</f>
        <v>CHATTISGARH</v>
      </c>
      <c r="O1170" s="32">
        <f>IF(MAIN_TABLE[[#This Row],[Supplier State]]=MAIN_TABLE[[#This Row],[Destination State Name]],0,MAIN_TABLE[[#This Row],[Taxable Value]]*MAIN_TABLE[[#This Row],[GST Rate]])</f>
        <v>6897.366</v>
      </c>
      <c r="P1170" s="32">
        <f>IF(MAIN_TABLE[[#This Row],[Supplier State]]&lt;&gt;MAIN_TABLE[[#This Row],[Destination State Name]],0,(MAIN_TABLE[[#This Row],[Taxable Value]]*MAIN_TABLE[[#This Row],[GST Rate]])/2)</f>
        <v>0</v>
      </c>
      <c r="Q1170" s="32">
        <f>IF(MAIN_TABLE[[#This Row],[Supplier State]]&lt;&gt;MAIN_TABLE[[#This Row],[Destination State Name]],0,(MAIN_TABLE[[#This Row],[Taxable Value]]*MAIN_TABLE[[#This Row],[GST Rate]])/2)</f>
        <v>0</v>
      </c>
      <c r="R1170" s="33">
        <f>SUM(MAIN_TABLE[[#This Row],[IGST]:[SGST]])</f>
        <v>6897.366</v>
      </c>
      <c r="S117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70" s="32" t="str">
        <f>IFERROR(VLOOKUP(MAIN_TABLE[[#This Row],[GST Number]],Backend!L:M,2,),"")</f>
        <v>CORRSONIC ENGG. &amp; NDT SERVICES</v>
      </c>
    </row>
    <row r="1171" spans="1:20" x14ac:dyDescent="0.3">
      <c r="A1171" s="18" t="s">
        <v>8</v>
      </c>
      <c r="B1171" s="1" t="s">
        <v>240</v>
      </c>
      <c r="C1171" s="2">
        <v>1004</v>
      </c>
      <c r="D1171" s="3">
        <v>44083</v>
      </c>
      <c r="E1171" s="4" t="s">
        <v>10</v>
      </c>
      <c r="F1171" s="1">
        <v>1596</v>
      </c>
      <c r="G1171" s="5">
        <v>79.800000000000011</v>
      </c>
      <c r="H1171" s="29">
        <f>VLOOKUP(MAIN_TABLE[[#This Row],[Product Code]],Prod_Master[[#All],[Product Code]:[PRICE]],4,)</f>
        <v>0.28000000000000003</v>
      </c>
      <c r="I1171" s="30">
        <f>VLOOKUP(MAIN_TABLE[[#This Row],[Product Code]],Prod_Master[[#All],[Product Code]:[PRICE]],5,)</f>
        <v>80</v>
      </c>
      <c r="J1171" s="30">
        <f t="shared" si="20"/>
        <v>127680</v>
      </c>
      <c r="K1171" s="30">
        <f>MAIN_TABLE[[#This Row],[Sales (Before Tax)]]-MAIN_TABLE[[#This Row],[Discount]]</f>
        <v>127600.2</v>
      </c>
      <c r="L1171" s="31">
        <f>VLOOKUP(MAIN_TABLE[[#This Row],[Product Code]],Prod_Master[[#All],[Product Code]:[PRICE]],3,)</f>
        <v>8462</v>
      </c>
      <c r="M1171" s="32" t="str">
        <f>VLOOKUP(MAIN_TABLE[[#This Row],[Product Code]],Prod_Master[[#All],[Product Code]:[PRICE]],2,)</f>
        <v>Beverage</v>
      </c>
      <c r="N1171" s="32" t="str">
        <f>IF(ISBLANK(MAIN_TABLE[[#This Row],[GST Number]]),"No GST Number Available",VLOOKUP(LEFT(MAIN_TABLE[[#This Row],[GST Number]],2)*1,Table1[],2,))</f>
        <v>DADRA AND NAGAR HAVELI AND DAMAN AND DIU (NEWLY MERGED UT)</v>
      </c>
      <c r="O1171" s="32">
        <f>IF(MAIN_TABLE[[#This Row],[Supplier State]]=MAIN_TABLE[[#This Row],[Destination State Name]],0,MAIN_TABLE[[#This Row],[Taxable Value]]*MAIN_TABLE[[#This Row],[GST Rate]])</f>
        <v>35728.056000000004</v>
      </c>
      <c r="P1171" s="32">
        <f>IF(MAIN_TABLE[[#This Row],[Supplier State]]&lt;&gt;MAIN_TABLE[[#This Row],[Destination State Name]],0,(MAIN_TABLE[[#This Row],[Taxable Value]]*MAIN_TABLE[[#This Row],[GST Rate]])/2)</f>
        <v>0</v>
      </c>
      <c r="Q1171" s="32">
        <f>IF(MAIN_TABLE[[#This Row],[Supplier State]]&lt;&gt;MAIN_TABLE[[#This Row],[Destination State Name]],0,(MAIN_TABLE[[#This Row],[Taxable Value]]*MAIN_TABLE[[#This Row],[GST Rate]])/2)</f>
        <v>0</v>
      </c>
      <c r="R1171" s="33">
        <f>SUM(MAIN_TABLE[[#This Row],[IGST]:[SGST]])</f>
        <v>35728.056000000004</v>
      </c>
      <c r="S117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71" s="32" t="str">
        <f>IFERROR(VLOOKUP(MAIN_TABLE[[#This Row],[GST Number]],Backend!L:M,2,),"")</f>
        <v>RELIANCE RETAIL LIMITED</v>
      </c>
    </row>
    <row r="1172" spans="1:20" x14ac:dyDescent="0.3">
      <c r="A1172" s="18" t="s">
        <v>8</v>
      </c>
      <c r="B1172" s="1" t="s">
        <v>16</v>
      </c>
      <c r="C1172" s="2">
        <v>1210</v>
      </c>
      <c r="D1172" s="3">
        <v>44114</v>
      </c>
      <c r="E1172" s="4" t="s">
        <v>10</v>
      </c>
      <c r="F1172" s="1">
        <v>2294</v>
      </c>
      <c r="G1172" s="5">
        <v>114.7</v>
      </c>
      <c r="H1172" s="29">
        <f>VLOOKUP(MAIN_TABLE[[#This Row],[Product Code]],Prod_Master[[#All],[Product Code]:[PRICE]],4,)</f>
        <v>0.12</v>
      </c>
      <c r="I1172" s="30">
        <f>VLOOKUP(MAIN_TABLE[[#This Row],[Product Code]],Prod_Master[[#All],[Product Code]:[PRICE]],5,)</f>
        <v>120</v>
      </c>
      <c r="J1172" s="30">
        <f t="shared" si="20"/>
        <v>275280</v>
      </c>
      <c r="K1172" s="30">
        <f>MAIN_TABLE[[#This Row],[Sales (Before Tax)]]-MAIN_TABLE[[#This Row],[Discount]]</f>
        <v>275165.3</v>
      </c>
      <c r="L1172" s="31">
        <f>VLOOKUP(MAIN_TABLE[[#This Row],[Product Code]],Prod_Master[[#All],[Product Code]:[PRICE]],3,)</f>
        <v>5524</v>
      </c>
      <c r="M1172" s="32" t="str">
        <f>VLOOKUP(MAIN_TABLE[[#This Row],[Product Code]],Prod_Master[[#All],[Product Code]:[PRICE]],2,)</f>
        <v>Juice</v>
      </c>
      <c r="N1172" s="32" t="str">
        <f>IF(ISBLANK(MAIN_TABLE[[#This Row],[GST Number]]),"No GST Number Available",VLOOKUP(LEFT(MAIN_TABLE[[#This Row],[GST Number]],2)*1,Table1[],2,))</f>
        <v>MADHYA PRADESH</v>
      </c>
      <c r="O1172" s="32">
        <f>IF(MAIN_TABLE[[#This Row],[Supplier State]]=MAIN_TABLE[[#This Row],[Destination State Name]],0,MAIN_TABLE[[#This Row],[Taxable Value]]*MAIN_TABLE[[#This Row],[GST Rate]])</f>
        <v>33019.835999999996</v>
      </c>
      <c r="P1172" s="32">
        <f>IF(MAIN_TABLE[[#This Row],[Supplier State]]&lt;&gt;MAIN_TABLE[[#This Row],[Destination State Name]],0,(MAIN_TABLE[[#This Row],[Taxable Value]]*MAIN_TABLE[[#This Row],[GST Rate]])/2)</f>
        <v>0</v>
      </c>
      <c r="Q1172" s="32">
        <f>IF(MAIN_TABLE[[#This Row],[Supplier State]]&lt;&gt;MAIN_TABLE[[#This Row],[Destination State Name]],0,(MAIN_TABLE[[#This Row],[Taxable Value]]*MAIN_TABLE[[#This Row],[GST Rate]])/2)</f>
        <v>0</v>
      </c>
      <c r="R1172" s="33">
        <f>SUM(MAIN_TABLE[[#This Row],[IGST]:[SGST]])</f>
        <v>33019.835999999996</v>
      </c>
      <c r="S117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72" s="32" t="str">
        <f>IFERROR(VLOOKUP(MAIN_TABLE[[#This Row],[GST Number]],Backend!L:M,2,),"")</f>
        <v>PROFESSIONAL TRADERS</v>
      </c>
    </row>
    <row r="1173" spans="1:20" x14ac:dyDescent="0.3">
      <c r="A1173" s="18" t="s">
        <v>8</v>
      </c>
      <c r="B1173" s="1" t="s">
        <v>17</v>
      </c>
      <c r="C1173" s="2">
        <v>1210</v>
      </c>
      <c r="D1173" s="3">
        <v>44114</v>
      </c>
      <c r="E1173" s="4" t="s">
        <v>20</v>
      </c>
      <c r="F1173" s="1">
        <v>241</v>
      </c>
      <c r="G1173" s="5">
        <v>12.05</v>
      </c>
      <c r="H1173" s="29">
        <f>VLOOKUP(MAIN_TABLE[[#This Row],[Product Code]],Prod_Master[[#All],[Product Code]:[PRICE]],4,)</f>
        <v>0.12</v>
      </c>
      <c r="I1173" s="30">
        <f>VLOOKUP(MAIN_TABLE[[#This Row],[Product Code]],Prod_Master[[#All],[Product Code]:[PRICE]],5,)</f>
        <v>120</v>
      </c>
      <c r="J1173" s="30">
        <f t="shared" si="20"/>
        <v>28920</v>
      </c>
      <c r="K1173" s="30">
        <f>MAIN_TABLE[[#This Row],[Sales (Before Tax)]]-MAIN_TABLE[[#This Row],[Discount]]</f>
        <v>28907.95</v>
      </c>
      <c r="L1173" s="31">
        <f>VLOOKUP(MAIN_TABLE[[#This Row],[Product Code]],Prod_Master[[#All],[Product Code]:[PRICE]],3,)</f>
        <v>5524</v>
      </c>
      <c r="M1173" s="32" t="str">
        <f>VLOOKUP(MAIN_TABLE[[#This Row],[Product Code]],Prod_Master[[#All],[Product Code]:[PRICE]],2,)</f>
        <v>Juice</v>
      </c>
      <c r="N1173" s="32" t="str">
        <f>IF(ISBLANK(MAIN_TABLE[[#This Row],[GST Number]]),"No GST Number Available",VLOOKUP(LEFT(MAIN_TABLE[[#This Row],[GST Number]],2)*1,Table1[],2,))</f>
        <v>ODISHA</v>
      </c>
      <c r="O1173" s="32">
        <f>IF(MAIN_TABLE[[#This Row],[Supplier State]]=MAIN_TABLE[[#This Row],[Destination State Name]],0,MAIN_TABLE[[#This Row],[Taxable Value]]*MAIN_TABLE[[#This Row],[GST Rate]])</f>
        <v>3468.9540000000002</v>
      </c>
      <c r="P1173" s="32">
        <f>IF(MAIN_TABLE[[#This Row],[Supplier State]]&lt;&gt;MAIN_TABLE[[#This Row],[Destination State Name]],0,(MAIN_TABLE[[#This Row],[Taxable Value]]*MAIN_TABLE[[#This Row],[GST Rate]])/2)</f>
        <v>0</v>
      </c>
      <c r="Q1173" s="32">
        <f>IF(MAIN_TABLE[[#This Row],[Supplier State]]&lt;&gt;MAIN_TABLE[[#This Row],[Destination State Name]],0,(MAIN_TABLE[[#This Row],[Taxable Value]]*MAIN_TABLE[[#This Row],[GST Rate]])/2)</f>
        <v>0</v>
      </c>
      <c r="R1173" s="33">
        <f>SUM(MAIN_TABLE[[#This Row],[IGST]:[SGST]])</f>
        <v>3468.9540000000002</v>
      </c>
      <c r="S1173" s="32" t="str">
        <f>IF(MAIN_TABLE[[#This Row],[Doc Type]]="Credit Note","Table 9A",IF(AND(MAIN_TABLE[[#This Row],[Doc Type]]="Invoice",MAIN_TABLE[[#This Row],[GST Number]]&lt;&gt;""),"Table 4A -B2B","Table 5A-B2C"))</f>
        <v>Table 9A</v>
      </c>
      <c r="T1173" s="32" t="str">
        <f>IFERROR(VLOOKUP(MAIN_TABLE[[#This Row],[GST Number]],Backend!L:M,2,),"")</f>
        <v>N.M.ENTERPRISES</v>
      </c>
    </row>
    <row r="1174" spans="1:20" x14ac:dyDescent="0.3">
      <c r="A1174" s="18" t="s">
        <v>8</v>
      </c>
      <c r="B1174" s="1" t="s">
        <v>18</v>
      </c>
      <c r="C1174" s="2">
        <v>1008</v>
      </c>
      <c r="D1174" s="3">
        <v>44146</v>
      </c>
      <c r="E1174" s="4" t="s">
        <v>10</v>
      </c>
      <c r="F1174" s="1">
        <v>2665</v>
      </c>
      <c r="G1174" s="5">
        <v>133.25</v>
      </c>
      <c r="H1174" s="29">
        <f>VLOOKUP(MAIN_TABLE[[#This Row],[Product Code]],Prod_Master[[#All],[Product Code]:[PRICE]],4,)</f>
        <v>0.12</v>
      </c>
      <c r="I1174" s="30">
        <f>VLOOKUP(MAIN_TABLE[[#This Row],[Product Code]],Prod_Master[[#All],[Product Code]:[PRICE]],5,)</f>
        <v>90</v>
      </c>
      <c r="J1174" s="30">
        <f t="shared" si="20"/>
        <v>239850</v>
      </c>
      <c r="K1174" s="30">
        <f>MAIN_TABLE[[#This Row],[Sales (Before Tax)]]-MAIN_TABLE[[#This Row],[Discount]]</f>
        <v>239716.75</v>
      </c>
      <c r="L1174" s="31">
        <f>VLOOKUP(MAIN_TABLE[[#This Row],[Product Code]],Prod_Master[[#All],[Product Code]:[PRICE]],3,)</f>
        <v>4975</v>
      </c>
      <c r="M1174" s="32" t="str">
        <f>VLOOKUP(MAIN_TABLE[[#This Row],[Product Code]],Prod_Master[[#All],[Product Code]:[PRICE]],2,)</f>
        <v>Soap</v>
      </c>
      <c r="N1174" s="32" t="str">
        <f>IF(ISBLANK(MAIN_TABLE[[#This Row],[GST Number]]),"No GST Number Available",VLOOKUP(LEFT(MAIN_TABLE[[#This Row],[GST Number]],2)*1,Table1[],2,))</f>
        <v>BIHAR</v>
      </c>
      <c r="O1174" s="32">
        <f>IF(MAIN_TABLE[[#This Row],[Supplier State]]=MAIN_TABLE[[#This Row],[Destination State Name]],0,MAIN_TABLE[[#This Row],[Taxable Value]]*MAIN_TABLE[[#This Row],[GST Rate]])</f>
        <v>0</v>
      </c>
      <c r="P1174" s="32">
        <f>IF(MAIN_TABLE[[#This Row],[Supplier State]]&lt;&gt;MAIN_TABLE[[#This Row],[Destination State Name]],0,(MAIN_TABLE[[#This Row],[Taxable Value]]*MAIN_TABLE[[#This Row],[GST Rate]])/2)</f>
        <v>14383.004999999999</v>
      </c>
      <c r="Q1174" s="32">
        <f>IF(MAIN_TABLE[[#This Row],[Supplier State]]&lt;&gt;MAIN_TABLE[[#This Row],[Destination State Name]],0,(MAIN_TABLE[[#This Row],[Taxable Value]]*MAIN_TABLE[[#This Row],[GST Rate]])/2)</f>
        <v>14383.004999999999</v>
      </c>
      <c r="R1174" s="33">
        <f>SUM(MAIN_TABLE[[#This Row],[IGST]:[SGST]])</f>
        <v>28766.01</v>
      </c>
      <c r="S117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74" s="32" t="str">
        <f>IFERROR(VLOOKUP(MAIN_TABLE[[#This Row],[GST Number]],Backend!L:M,2,),"")</f>
        <v>UNITY CYLINDERS &amp; EQUIPMENTS PRIVATE LIMITED</v>
      </c>
    </row>
    <row r="1175" spans="1:20" x14ac:dyDescent="0.3">
      <c r="A1175" s="18" t="s">
        <v>8</v>
      </c>
      <c r="B1175" s="1" t="s">
        <v>19</v>
      </c>
      <c r="C1175" s="2">
        <v>8420</v>
      </c>
      <c r="D1175" s="3">
        <v>44177</v>
      </c>
      <c r="E1175" s="4" t="s">
        <v>10</v>
      </c>
      <c r="F1175" s="1">
        <v>1916</v>
      </c>
      <c r="G1175" s="5">
        <v>95.800000000000011</v>
      </c>
      <c r="H1175" s="29">
        <f>VLOOKUP(MAIN_TABLE[[#This Row],[Product Code]],Prod_Master[[#All],[Product Code]:[PRICE]],4,)</f>
        <v>0.18</v>
      </c>
      <c r="I1175" s="30">
        <f>VLOOKUP(MAIN_TABLE[[#This Row],[Product Code]],Prod_Master[[#All],[Product Code]:[PRICE]],5,)</f>
        <v>750</v>
      </c>
      <c r="J1175" s="30">
        <f t="shared" si="20"/>
        <v>1437000</v>
      </c>
      <c r="K1175" s="30">
        <f>MAIN_TABLE[[#This Row],[Sales (Before Tax)]]-MAIN_TABLE[[#This Row],[Discount]]</f>
        <v>1436904.2</v>
      </c>
      <c r="L1175" s="31">
        <f>VLOOKUP(MAIN_TABLE[[#This Row],[Product Code]],Prod_Master[[#All],[Product Code]:[PRICE]],3,)</f>
        <v>5636</v>
      </c>
      <c r="M1175" s="32" t="str">
        <f>VLOOKUP(MAIN_TABLE[[#This Row],[Product Code]],Prod_Master[[#All],[Product Code]:[PRICE]],2,)</f>
        <v>Chocolates</v>
      </c>
      <c r="N1175" s="32" t="str">
        <f>IF(ISBLANK(MAIN_TABLE[[#This Row],[GST Number]]),"No GST Number Available",VLOOKUP(LEFT(MAIN_TABLE[[#This Row],[GST Number]],2)*1,Table1[],2,))</f>
        <v>ANDHRA PRADESH(BEFORE DIVISION)</v>
      </c>
      <c r="O1175" s="32">
        <f>IF(MAIN_TABLE[[#This Row],[Supplier State]]=MAIN_TABLE[[#This Row],[Destination State Name]],0,MAIN_TABLE[[#This Row],[Taxable Value]]*MAIN_TABLE[[#This Row],[GST Rate]])</f>
        <v>258642.75599999999</v>
      </c>
      <c r="P1175" s="32">
        <f>IF(MAIN_TABLE[[#This Row],[Supplier State]]&lt;&gt;MAIN_TABLE[[#This Row],[Destination State Name]],0,(MAIN_TABLE[[#This Row],[Taxable Value]]*MAIN_TABLE[[#This Row],[GST Rate]])/2)</f>
        <v>0</v>
      </c>
      <c r="Q1175" s="32">
        <f>IF(MAIN_TABLE[[#This Row],[Supplier State]]&lt;&gt;MAIN_TABLE[[#This Row],[Destination State Name]],0,(MAIN_TABLE[[#This Row],[Taxable Value]]*MAIN_TABLE[[#This Row],[GST Rate]])/2)</f>
        <v>0</v>
      </c>
      <c r="R1175" s="33">
        <f>SUM(MAIN_TABLE[[#This Row],[IGST]:[SGST]])</f>
        <v>258642.75599999999</v>
      </c>
      <c r="S117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75" s="32" t="str">
        <f>IFERROR(VLOOKUP(MAIN_TABLE[[#This Row],[GST Number]],Backend!L:M,2,),"")</f>
        <v>M/S AKASH INFOTECH</v>
      </c>
    </row>
    <row r="1176" spans="1:20" x14ac:dyDescent="0.3">
      <c r="A1176" s="18" t="s">
        <v>8</v>
      </c>
      <c r="B1176" s="1" t="s">
        <v>23</v>
      </c>
      <c r="C1176" s="2">
        <v>1001</v>
      </c>
      <c r="D1176" s="3">
        <v>44177</v>
      </c>
      <c r="E1176" s="4" t="s">
        <v>10</v>
      </c>
      <c r="F1176" s="1">
        <v>853</v>
      </c>
      <c r="G1176" s="5">
        <v>42.650000000000006</v>
      </c>
      <c r="H1176" s="29">
        <f>VLOOKUP(MAIN_TABLE[[#This Row],[Product Code]],Prod_Master[[#All],[Product Code]:[PRICE]],4,)</f>
        <v>0.12</v>
      </c>
      <c r="I1176" s="30">
        <f>VLOOKUP(MAIN_TABLE[[#This Row],[Product Code]],Prod_Master[[#All],[Product Code]:[PRICE]],5,)</f>
        <v>45</v>
      </c>
      <c r="J1176" s="30">
        <f t="shared" si="20"/>
        <v>38385</v>
      </c>
      <c r="K1176" s="30">
        <f>MAIN_TABLE[[#This Row],[Sales (Before Tax)]]-MAIN_TABLE[[#This Row],[Discount]]</f>
        <v>38342.35</v>
      </c>
      <c r="L1176" s="31">
        <f>VLOOKUP(MAIN_TABLE[[#This Row],[Product Code]],Prod_Master[[#All],[Product Code]:[PRICE]],3,)</f>
        <v>5542</v>
      </c>
      <c r="M1176" s="32" t="str">
        <f>VLOOKUP(MAIN_TABLE[[#This Row],[Product Code]],Prod_Master[[#All],[Product Code]:[PRICE]],2,)</f>
        <v>Oil</v>
      </c>
      <c r="N1176" s="32" t="str">
        <f>IF(ISBLANK(MAIN_TABLE[[#This Row],[GST Number]]),"No GST Number Available",VLOOKUP(LEFT(MAIN_TABLE[[#This Row],[GST Number]],2)*1,Table1[],2,))</f>
        <v>CHATTISGARH</v>
      </c>
      <c r="O1176" s="32">
        <f>IF(MAIN_TABLE[[#This Row],[Supplier State]]=MAIN_TABLE[[#This Row],[Destination State Name]],0,MAIN_TABLE[[#This Row],[Taxable Value]]*MAIN_TABLE[[#This Row],[GST Rate]])</f>
        <v>4601.0819999999994</v>
      </c>
      <c r="P1176" s="32">
        <f>IF(MAIN_TABLE[[#This Row],[Supplier State]]&lt;&gt;MAIN_TABLE[[#This Row],[Destination State Name]],0,(MAIN_TABLE[[#This Row],[Taxable Value]]*MAIN_TABLE[[#This Row],[GST Rate]])/2)</f>
        <v>0</v>
      </c>
      <c r="Q1176" s="32">
        <f>IF(MAIN_TABLE[[#This Row],[Supplier State]]&lt;&gt;MAIN_TABLE[[#This Row],[Destination State Name]],0,(MAIN_TABLE[[#This Row],[Taxable Value]]*MAIN_TABLE[[#This Row],[GST Rate]])/2)</f>
        <v>0</v>
      </c>
      <c r="R1176" s="33">
        <f>SUM(MAIN_TABLE[[#This Row],[IGST]:[SGST]])</f>
        <v>4601.0819999999994</v>
      </c>
      <c r="S117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76" s="32" t="str">
        <f>IFERROR(VLOOKUP(MAIN_TABLE[[#This Row],[GST Number]],Backend!L:M,2,),"")</f>
        <v>M/s NG Trading Co.</v>
      </c>
    </row>
    <row r="1177" spans="1:20" x14ac:dyDescent="0.3">
      <c r="A1177" s="18" t="s">
        <v>8</v>
      </c>
      <c r="B1177" s="1" t="s">
        <v>24</v>
      </c>
      <c r="C1177" s="2">
        <v>1310</v>
      </c>
      <c r="D1177" s="3">
        <v>43956</v>
      </c>
      <c r="E1177" s="4" t="s">
        <v>10</v>
      </c>
      <c r="F1177" s="1">
        <v>341</v>
      </c>
      <c r="G1177" s="5">
        <v>17.05</v>
      </c>
      <c r="H1177" s="29">
        <f>VLOOKUP(MAIN_TABLE[[#This Row],[Product Code]],Prod_Master[[#All],[Product Code]:[PRICE]],4,)</f>
        <v>0.12</v>
      </c>
      <c r="I1177" s="30">
        <f>VLOOKUP(MAIN_TABLE[[#This Row],[Product Code]],Prod_Master[[#All],[Product Code]:[PRICE]],5,)</f>
        <v>140</v>
      </c>
      <c r="J1177" s="30">
        <f t="shared" si="20"/>
        <v>47740</v>
      </c>
      <c r="K1177" s="30">
        <f>MAIN_TABLE[[#This Row],[Sales (Before Tax)]]-MAIN_TABLE[[#This Row],[Discount]]</f>
        <v>47722.95</v>
      </c>
      <c r="L1177" s="31">
        <f>VLOOKUP(MAIN_TABLE[[#This Row],[Product Code]],Prod_Master[[#All],[Product Code]:[PRICE]],3,)</f>
        <v>5632</v>
      </c>
      <c r="M1177" s="32" t="str">
        <f>VLOOKUP(MAIN_TABLE[[#This Row],[Product Code]],Prod_Master[[#All],[Product Code]:[PRICE]],2,)</f>
        <v>Shampoo</v>
      </c>
      <c r="N1177" s="32" t="str">
        <f>IF(ISBLANK(MAIN_TABLE[[#This Row],[GST Number]]),"No GST Number Available",VLOOKUP(LEFT(MAIN_TABLE[[#This Row],[GST Number]],2)*1,Table1[],2,))</f>
        <v>BIHAR</v>
      </c>
      <c r="O1177" s="32">
        <f>IF(MAIN_TABLE[[#This Row],[Supplier State]]=MAIN_TABLE[[#This Row],[Destination State Name]],0,MAIN_TABLE[[#This Row],[Taxable Value]]*MAIN_TABLE[[#This Row],[GST Rate]])</f>
        <v>0</v>
      </c>
      <c r="P1177" s="32">
        <f>IF(MAIN_TABLE[[#This Row],[Supplier State]]&lt;&gt;MAIN_TABLE[[#This Row],[Destination State Name]],0,(MAIN_TABLE[[#This Row],[Taxable Value]]*MAIN_TABLE[[#This Row],[GST Rate]])/2)</f>
        <v>2863.3769999999995</v>
      </c>
      <c r="Q1177" s="32">
        <f>IF(MAIN_TABLE[[#This Row],[Supplier State]]&lt;&gt;MAIN_TABLE[[#This Row],[Destination State Name]],0,(MAIN_TABLE[[#This Row],[Taxable Value]]*MAIN_TABLE[[#This Row],[GST Rate]])/2)</f>
        <v>2863.3769999999995</v>
      </c>
      <c r="R1177" s="33">
        <f>SUM(MAIN_TABLE[[#This Row],[IGST]:[SGST]])</f>
        <v>5726.753999999999</v>
      </c>
      <c r="S117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77" s="32" t="str">
        <f>IFERROR(VLOOKUP(MAIN_TABLE[[#This Row],[GST Number]],Backend!L:M,2,),"")</f>
        <v>N.K. HANDICRAFTS  PVT LTD</v>
      </c>
    </row>
    <row r="1178" spans="1:20" x14ac:dyDescent="0.3">
      <c r="A1178" s="18" t="s">
        <v>8</v>
      </c>
      <c r="B1178" s="1" t="s">
        <v>25</v>
      </c>
      <c r="C1178" s="2">
        <v>1310</v>
      </c>
      <c r="D1178" s="3">
        <v>44019</v>
      </c>
      <c r="E1178" s="4" t="s">
        <v>10</v>
      </c>
      <c r="F1178" s="1">
        <v>641</v>
      </c>
      <c r="G1178" s="5">
        <v>32.050000000000004</v>
      </c>
      <c r="H1178" s="29">
        <f>VLOOKUP(MAIN_TABLE[[#This Row],[Product Code]],Prod_Master[[#All],[Product Code]:[PRICE]],4,)</f>
        <v>0.12</v>
      </c>
      <c r="I1178" s="30">
        <f>VLOOKUP(MAIN_TABLE[[#This Row],[Product Code]],Prod_Master[[#All],[Product Code]:[PRICE]],5,)</f>
        <v>140</v>
      </c>
      <c r="J1178" s="30">
        <f t="shared" si="20"/>
        <v>89740</v>
      </c>
      <c r="K1178" s="30">
        <f>MAIN_TABLE[[#This Row],[Sales (Before Tax)]]-MAIN_TABLE[[#This Row],[Discount]]</f>
        <v>89707.95</v>
      </c>
      <c r="L1178" s="31">
        <f>VLOOKUP(MAIN_TABLE[[#This Row],[Product Code]],Prod_Master[[#All],[Product Code]:[PRICE]],3,)</f>
        <v>5632</v>
      </c>
      <c r="M1178" s="32" t="str">
        <f>VLOOKUP(MAIN_TABLE[[#This Row],[Product Code]],Prod_Master[[#All],[Product Code]:[PRICE]],2,)</f>
        <v>Shampoo</v>
      </c>
      <c r="N1178" s="32" t="str">
        <f>IF(ISBLANK(MAIN_TABLE[[#This Row],[GST Number]]),"No GST Number Available",VLOOKUP(LEFT(MAIN_TABLE[[#This Row],[GST Number]],2)*1,Table1[],2,))</f>
        <v>MADHYA PRADESH</v>
      </c>
      <c r="O1178" s="32">
        <f>IF(MAIN_TABLE[[#This Row],[Supplier State]]=MAIN_TABLE[[#This Row],[Destination State Name]],0,MAIN_TABLE[[#This Row],[Taxable Value]]*MAIN_TABLE[[#This Row],[GST Rate]])</f>
        <v>10764.954</v>
      </c>
      <c r="P1178" s="32">
        <f>IF(MAIN_TABLE[[#This Row],[Supplier State]]&lt;&gt;MAIN_TABLE[[#This Row],[Destination State Name]],0,(MAIN_TABLE[[#This Row],[Taxable Value]]*MAIN_TABLE[[#This Row],[GST Rate]])/2)</f>
        <v>0</v>
      </c>
      <c r="Q1178" s="32">
        <f>IF(MAIN_TABLE[[#This Row],[Supplier State]]&lt;&gt;MAIN_TABLE[[#This Row],[Destination State Name]],0,(MAIN_TABLE[[#This Row],[Taxable Value]]*MAIN_TABLE[[#This Row],[GST Rate]])/2)</f>
        <v>0</v>
      </c>
      <c r="R1178" s="33">
        <f>SUM(MAIN_TABLE[[#This Row],[IGST]:[SGST]])</f>
        <v>10764.954</v>
      </c>
      <c r="S117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78" s="32" t="str">
        <f>IFERROR(VLOOKUP(MAIN_TABLE[[#This Row],[GST Number]],Backend!L:M,2,),"")</f>
        <v>PRITI INTERNATIONAL LIMITED</v>
      </c>
    </row>
    <row r="1179" spans="1:20" x14ac:dyDescent="0.3">
      <c r="A1179" s="18" t="s">
        <v>8</v>
      </c>
      <c r="B1179" s="1" t="s">
        <v>26</v>
      </c>
      <c r="C1179" s="2">
        <v>1008</v>
      </c>
      <c r="D1179" s="3">
        <v>44051</v>
      </c>
      <c r="E1179" s="4" t="s">
        <v>10</v>
      </c>
      <c r="F1179" s="1">
        <v>2807</v>
      </c>
      <c r="G1179" s="5">
        <v>140.35</v>
      </c>
      <c r="H1179" s="29">
        <f>VLOOKUP(MAIN_TABLE[[#This Row],[Product Code]],Prod_Master[[#All],[Product Code]:[PRICE]],4,)</f>
        <v>0.12</v>
      </c>
      <c r="I1179" s="30">
        <f>VLOOKUP(MAIN_TABLE[[#This Row],[Product Code]],Prod_Master[[#All],[Product Code]:[PRICE]],5,)</f>
        <v>90</v>
      </c>
      <c r="J1179" s="30">
        <f t="shared" si="20"/>
        <v>252630</v>
      </c>
      <c r="K1179" s="30">
        <f>MAIN_TABLE[[#This Row],[Sales (Before Tax)]]-MAIN_TABLE[[#This Row],[Discount]]</f>
        <v>252489.65</v>
      </c>
      <c r="L1179" s="31">
        <f>VLOOKUP(MAIN_TABLE[[#This Row],[Product Code]],Prod_Master[[#All],[Product Code]:[PRICE]],3,)</f>
        <v>4975</v>
      </c>
      <c r="M1179" s="32" t="str">
        <f>VLOOKUP(MAIN_TABLE[[#This Row],[Product Code]],Prod_Master[[#All],[Product Code]:[PRICE]],2,)</f>
        <v>Soap</v>
      </c>
      <c r="N1179" s="32" t="str">
        <f>IF(ISBLANK(MAIN_TABLE[[#This Row],[GST Number]]),"No GST Number Available",VLOOKUP(LEFT(MAIN_TABLE[[#This Row],[GST Number]],2)*1,Table1[],2,))</f>
        <v>SIKKIM</v>
      </c>
      <c r="O1179" s="32">
        <f>IF(MAIN_TABLE[[#This Row],[Supplier State]]=MAIN_TABLE[[#This Row],[Destination State Name]],0,MAIN_TABLE[[#This Row],[Taxable Value]]*MAIN_TABLE[[#This Row],[GST Rate]])</f>
        <v>30298.757999999998</v>
      </c>
      <c r="P1179" s="32">
        <f>IF(MAIN_TABLE[[#This Row],[Supplier State]]&lt;&gt;MAIN_TABLE[[#This Row],[Destination State Name]],0,(MAIN_TABLE[[#This Row],[Taxable Value]]*MAIN_TABLE[[#This Row],[GST Rate]])/2)</f>
        <v>0</v>
      </c>
      <c r="Q1179" s="32">
        <f>IF(MAIN_TABLE[[#This Row],[Supplier State]]&lt;&gt;MAIN_TABLE[[#This Row],[Destination State Name]],0,(MAIN_TABLE[[#This Row],[Taxable Value]]*MAIN_TABLE[[#This Row],[GST Rate]])/2)</f>
        <v>0</v>
      </c>
      <c r="R1179" s="33">
        <f>SUM(MAIN_TABLE[[#This Row],[IGST]:[SGST]])</f>
        <v>30298.757999999998</v>
      </c>
      <c r="S117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79" s="32" t="str">
        <f>IFERROR(VLOOKUP(MAIN_TABLE[[#This Row],[GST Number]],Backend!L:M,2,),"")</f>
        <v>BATHLA TELETECH PRIVATE LIMITED</v>
      </c>
    </row>
    <row r="1180" spans="1:20" x14ac:dyDescent="0.3">
      <c r="A1180" s="18" t="s">
        <v>8</v>
      </c>
      <c r="B1180" s="1" t="s">
        <v>27</v>
      </c>
      <c r="C1180" s="2">
        <v>1001</v>
      </c>
      <c r="D1180" s="3">
        <v>44083</v>
      </c>
      <c r="E1180" s="4" t="s">
        <v>10</v>
      </c>
      <c r="F1180" s="1">
        <v>432</v>
      </c>
      <c r="G1180" s="5">
        <v>21.6</v>
      </c>
      <c r="H1180" s="29">
        <f>VLOOKUP(MAIN_TABLE[[#This Row],[Product Code]],Prod_Master[[#All],[Product Code]:[PRICE]],4,)</f>
        <v>0.12</v>
      </c>
      <c r="I1180" s="30">
        <f>VLOOKUP(MAIN_TABLE[[#This Row],[Product Code]],Prod_Master[[#All],[Product Code]:[PRICE]],5,)</f>
        <v>45</v>
      </c>
      <c r="J1180" s="30">
        <f t="shared" si="20"/>
        <v>19440</v>
      </c>
      <c r="K1180" s="30">
        <f>MAIN_TABLE[[#This Row],[Sales (Before Tax)]]-MAIN_TABLE[[#This Row],[Discount]]</f>
        <v>19418.400000000001</v>
      </c>
      <c r="L1180" s="31">
        <f>VLOOKUP(MAIN_TABLE[[#This Row],[Product Code]],Prod_Master[[#All],[Product Code]:[PRICE]],3,)</f>
        <v>5542</v>
      </c>
      <c r="M1180" s="32" t="str">
        <f>VLOOKUP(MAIN_TABLE[[#This Row],[Product Code]],Prod_Master[[#All],[Product Code]:[PRICE]],2,)</f>
        <v>Oil</v>
      </c>
      <c r="N1180" s="32" t="str">
        <f>IF(ISBLANK(MAIN_TABLE[[#This Row],[GST Number]]),"No GST Number Available",VLOOKUP(LEFT(MAIN_TABLE[[#This Row],[GST Number]],2)*1,Table1[],2,))</f>
        <v>WEST BENGAL</v>
      </c>
      <c r="O1180" s="32">
        <f>IF(MAIN_TABLE[[#This Row],[Supplier State]]=MAIN_TABLE[[#This Row],[Destination State Name]],0,MAIN_TABLE[[#This Row],[Taxable Value]]*MAIN_TABLE[[#This Row],[GST Rate]])</f>
        <v>2330.2080000000001</v>
      </c>
      <c r="P1180" s="32">
        <f>IF(MAIN_TABLE[[#This Row],[Supplier State]]&lt;&gt;MAIN_TABLE[[#This Row],[Destination State Name]],0,(MAIN_TABLE[[#This Row],[Taxable Value]]*MAIN_TABLE[[#This Row],[GST Rate]])/2)</f>
        <v>0</v>
      </c>
      <c r="Q1180" s="32">
        <f>IF(MAIN_TABLE[[#This Row],[Supplier State]]&lt;&gt;MAIN_TABLE[[#This Row],[Destination State Name]],0,(MAIN_TABLE[[#This Row],[Taxable Value]]*MAIN_TABLE[[#This Row],[GST Rate]])/2)</f>
        <v>0</v>
      </c>
      <c r="R1180" s="33">
        <f>SUM(MAIN_TABLE[[#This Row],[IGST]:[SGST]])</f>
        <v>2330.2080000000001</v>
      </c>
      <c r="S118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80" s="32" t="str">
        <f>IFERROR(VLOOKUP(MAIN_TABLE[[#This Row],[GST Number]],Backend!L:M,2,),"")</f>
        <v>Croma</v>
      </c>
    </row>
    <row r="1181" spans="1:20" x14ac:dyDescent="0.3">
      <c r="A1181" s="18" t="s">
        <v>8</v>
      </c>
      <c r="B1181" s="1" t="s">
        <v>28</v>
      </c>
      <c r="C1181" s="2">
        <v>1004</v>
      </c>
      <c r="D1181" s="3">
        <v>44114</v>
      </c>
      <c r="E1181" s="4" t="s">
        <v>10</v>
      </c>
      <c r="F1181" s="1">
        <v>2294</v>
      </c>
      <c r="G1181" s="5">
        <v>114.7</v>
      </c>
      <c r="H1181" s="29">
        <f>VLOOKUP(MAIN_TABLE[[#This Row],[Product Code]],Prod_Master[[#All],[Product Code]:[PRICE]],4,)</f>
        <v>0.28000000000000003</v>
      </c>
      <c r="I1181" s="30">
        <f>VLOOKUP(MAIN_TABLE[[#This Row],[Product Code]],Prod_Master[[#All],[Product Code]:[PRICE]],5,)</f>
        <v>80</v>
      </c>
      <c r="J1181" s="30">
        <f t="shared" si="20"/>
        <v>183520</v>
      </c>
      <c r="K1181" s="30">
        <f>MAIN_TABLE[[#This Row],[Sales (Before Tax)]]-MAIN_TABLE[[#This Row],[Discount]]</f>
        <v>183405.3</v>
      </c>
      <c r="L1181" s="31">
        <f>VLOOKUP(MAIN_TABLE[[#This Row],[Product Code]],Prod_Master[[#All],[Product Code]:[PRICE]],3,)</f>
        <v>8462</v>
      </c>
      <c r="M1181" s="32" t="str">
        <f>VLOOKUP(MAIN_TABLE[[#This Row],[Product Code]],Prod_Master[[#All],[Product Code]:[PRICE]],2,)</f>
        <v>Beverage</v>
      </c>
      <c r="N1181" s="32" t="str">
        <f>IF(ISBLANK(MAIN_TABLE[[#This Row],[GST Number]]),"No GST Number Available",VLOOKUP(LEFT(MAIN_TABLE[[#This Row],[GST Number]],2)*1,Table1[],2,))</f>
        <v>ANDHRA PRADESH(BEFORE DIVISION)</v>
      </c>
      <c r="O1181" s="32">
        <f>IF(MAIN_TABLE[[#This Row],[Supplier State]]=MAIN_TABLE[[#This Row],[Destination State Name]],0,MAIN_TABLE[[#This Row],[Taxable Value]]*MAIN_TABLE[[#This Row],[GST Rate]])</f>
        <v>51353.484000000004</v>
      </c>
      <c r="P1181" s="32">
        <f>IF(MAIN_TABLE[[#This Row],[Supplier State]]&lt;&gt;MAIN_TABLE[[#This Row],[Destination State Name]],0,(MAIN_TABLE[[#This Row],[Taxable Value]]*MAIN_TABLE[[#This Row],[GST Rate]])/2)</f>
        <v>0</v>
      </c>
      <c r="Q1181" s="32">
        <f>IF(MAIN_TABLE[[#This Row],[Supplier State]]&lt;&gt;MAIN_TABLE[[#This Row],[Destination State Name]],0,(MAIN_TABLE[[#This Row],[Taxable Value]]*MAIN_TABLE[[#This Row],[GST Rate]])/2)</f>
        <v>0</v>
      </c>
      <c r="R1181" s="33">
        <f>SUM(MAIN_TABLE[[#This Row],[IGST]:[SGST]])</f>
        <v>51353.484000000004</v>
      </c>
      <c r="S118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81" s="32" t="str">
        <f>IFERROR(VLOOKUP(MAIN_TABLE[[#This Row],[GST Number]],Backend!L:M,2,),"")</f>
        <v>M/S OM SAI COMPUTERS</v>
      </c>
    </row>
    <row r="1182" spans="1:20" x14ac:dyDescent="0.3">
      <c r="A1182" s="18" t="s">
        <v>8</v>
      </c>
      <c r="B1182" s="1" t="s">
        <v>29</v>
      </c>
      <c r="C1182" s="2">
        <v>1210</v>
      </c>
      <c r="D1182" s="3">
        <v>44114</v>
      </c>
      <c r="E1182" s="4" t="s">
        <v>10</v>
      </c>
      <c r="F1182" s="1">
        <v>2167</v>
      </c>
      <c r="G1182" s="5">
        <v>108.35000000000001</v>
      </c>
      <c r="H1182" s="29">
        <f>VLOOKUP(MAIN_TABLE[[#This Row],[Product Code]],Prod_Master[[#All],[Product Code]:[PRICE]],4,)</f>
        <v>0.12</v>
      </c>
      <c r="I1182" s="30">
        <f>VLOOKUP(MAIN_TABLE[[#This Row],[Product Code]],Prod_Master[[#All],[Product Code]:[PRICE]],5,)</f>
        <v>120</v>
      </c>
      <c r="J1182" s="30">
        <f t="shared" si="20"/>
        <v>260040</v>
      </c>
      <c r="K1182" s="30">
        <f>MAIN_TABLE[[#This Row],[Sales (Before Tax)]]-MAIN_TABLE[[#This Row],[Discount]]</f>
        <v>259931.65</v>
      </c>
      <c r="L1182" s="31">
        <f>VLOOKUP(MAIN_TABLE[[#This Row],[Product Code]],Prod_Master[[#All],[Product Code]:[PRICE]],3,)</f>
        <v>5524</v>
      </c>
      <c r="M1182" s="32" t="str">
        <f>VLOOKUP(MAIN_TABLE[[#This Row],[Product Code]],Prod_Master[[#All],[Product Code]:[PRICE]],2,)</f>
        <v>Juice</v>
      </c>
      <c r="N1182" s="32" t="str">
        <f>IF(ISBLANK(MAIN_TABLE[[#This Row],[GST Number]]),"No GST Number Available",VLOOKUP(LEFT(MAIN_TABLE[[#This Row],[GST Number]],2)*1,Table1[],2,))</f>
        <v>MEGHLAYA</v>
      </c>
      <c r="O1182" s="32">
        <f>IF(MAIN_TABLE[[#This Row],[Supplier State]]=MAIN_TABLE[[#This Row],[Destination State Name]],0,MAIN_TABLE[[#This Row],[Taxable Value]]*MAIN_TABLE[[#This Row],[GST Rate]])</f>
        <v>31191.797999999999</v>
      </c>
      <c r="P1182" s="32">
        <f>IF(MAIN_TABLE[[#This Row],[Supplier State]]&lt;&gt;MAIN_TABLE[[#This Row],[Destination State Name]],0,(MAIN_TABLE[[#This Row],[Taxable Value]]*MAIN_TABLE[[#This Row],[GST Rate]])/2)</f>
        <v>0</v>
      </c>
      <c r="Q1182" s="32">
        <f>IF(MAIN_TABLE[[#This Row],[Supplier State]]&lt;&gt;MAIN_TABLE[[#This Row],[Destination State Name]],0,(MAIN_TABLE[[#This Row],[Taxable Value]]*MAIN_TABLE[[#This Row],[GST Rate]])/2)</f>
        <v>0</v>
      </c>
      <c r="R1182" s="33">
        <f>SUM(MAIN_TABLE[[#This Row],[IGST]:[SGST]])</f>
        <v>31191.797999999999</v>
      </c>
      <c r="S118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82" s="32" t="str">
        <f>IFERROR(VLOOKUP(MAIN_TABLE[[#This Row],[GST Number]],Backend!L:M,2,),"")</f>
        <v>A K AUTOMATION</v>
      </c>
    </row>
    <row r="1183" spans="1:20" x14ac:dyDescent="0.3">
      <c r="A1183" s="18" t="s">
        <v>8</v>
      </c>
      <c r="B1183" s="1" t="s">
        <v>30</v>
      </c>
      <c r="C1183" s="2">
        <v>1008</v>
      </c>
      <c r="D1183" s="3">
        <v>44146</v>
      </c>
      <c r="E1183" s="4" t="s">
        <v>10</v>
      </c>
      <c r="F1183" s="1">
        <v>2529</v>
      </c>
      <c r="G1183" s="5">
        <v>126.45</v>
      </c>
      <c r="H1183" s="29">
        <f>VLOOKUP(MAIN_TABLE[[#This Row],[Product Code]],Prod_Master[[#All],[Product Code]:[PRICE]],4,)</f>
        <v>0.12</v>
      </c>
      <c r="I1183" s="30">
        <f>VLOOKUP(MAIN_TABLE[[#This Row],[Product Code]],Prod_Master[[#All],[Product Code]:[PRICE]],5,)</f>
        <v>90</v>
      </c>
      <c r="J1183" s="30">
        <f t="shared" si="20"/>
        <v>227610</v>
      </c>
      <c r="K1183" s="30">
        <f>MAIN_TABLE[[#This Row],[Sales (Before Tax)]]-MAIN_TABLE[[#This Row],[Discount]]</f>
        <v>227483.55</v>
      </c>
      <c r="L1183" s="31">
        <f>VLOOKUP(MAIN_TABLE[[#This Row],[Product Code]],Prod_Master[[#All],[Product Code]:[PRICE]],3,)</f>
        <v>4975</v>
      </c>
      <c r="M1183" s="32" t="str">
        <f>VLOOKUP(MAIN_TABLE[[#This Row],[Product Code]],Prod_Master[[#All],[Product Code]:[PRICE]],2,)</f>
        <v>Soap</v>
      </c>
      <c r="N1183" s="32" t="str">
        <f>IF(ISBLANK(MAIN_TABLE[[#This Row],[GST Number]]),"No GST Number Available",VLOOKUP(LEFT(MAIN_TABLE[[#This Row],[GST Number]],2)*1,Table1[],2,))</f>
        <v>ANDHRA PRADESH(BEFORE DIVISION)</v>
      </c>
      <c r="O1183" s="32">
        <f>IF(MAIN_TABLE[[#This Row],[Supplier State]]=MAIN_TABLE[[#This Row],[Destination State Name]],0,MAIN_TABLE[[#This Row],[Taxable Value]]*MAIN_TABLE[[#This Row],[GST Rate]])</f>
        <v>27298.025999999998</v>
      </c>
      <c r="P1183" s="32">
        <f>IF(MAIN_TABLE[[#This Row],[Supplier State]]&lt;&gt;MAIN_TABLE[[#This Row],[Destination State Name]],0,(MAIN_TABLE[[#This Row],[Taxable Value]]*MAIN_TABLE[[#This Row],[GST Rate]])/2)</f>
        <v>0</v>
      </c>
      <c r="Q1183" s="32">
        <f>IF(MAIN_TABLE[[#This Row],[Supplier State]]&lt;&gt;MAIN_TABLE[[#This Row],[Destination State Name]],0,(MAIN_TABLE[[#This Row],[Taxable Value]]*MAIN_TABLE[[#This Row],[GST Rate]])/2)</f>
        <v>0</v>
      </c>
      <c r="R1183" s="33">
        <f>SUM(MAIN_TABLE[[#This Row],[IGST]:[SGST]])</f>
        <v>27298.025999999998</v>
      </c>
      <c r="S118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83" s="32" t="str">
        <f>IFERROR(VLOOKUP(MAIN_TABLE[[#This Row],[GST Number]],Backend!L:M,2,),"")</f>
        <v>M/S  CLOUDTAIL INDIA PRIVATE LIMITED</v>
      </c>
    </row>
    <row r="1184" spans="1:20" x14ac:dyDescent="0.3">
      <c r="A1184" s="18" t="s">
        <v>8</v>
      </c>
      <c r="B1184" s="1" t="s">
        <v>9</v>
      </c>
      <c r="C1184" s="2">
        <v>1001</v>
      </c>
      <c r="D1184" s="3">
        <v>44177</v>
      </c>
      <c r="E1184" s="4" t="s">
        <v>10</v>
      </c>
      <c r="F1184" s="1">
        <v>1870</v>
      </c>
      <c r="G1184" s="5">
        <v>93.5</v>
      </c>
      <c r="H1184" s="29">
        <f>VLOOKUP(MAIN_TABLE[[#This Row],[Product Code]],Prod_Master[[#All],[Product Code]:[PRICE]],4,)</f>
        <v>0.12</v>
      </c>
      <c r="I1184" s="30">
        <f>VLOOKUP(MAIN_TABLE[[#This Row],[Product Code]],Prod_Master[[#All],[Product Code]:[PRICE]],5,)</f>
        <v>45</v>
      </c>
      <c r="J1184" s="30">
        <f t="shared" si="20"/>
        <v>84150</v>
      </c>
      <c r="K1184" s="30">
        <f>MAIN_TABLE[[#This Row],[Sales (Before Tax)]]-MAIN_TABLE[[#This Row],[Discount]]</f>
        <v>84056.5</v>
      </c>
      <c r="L1184" s="31">
        <f>VLOOKUP(MAIN_TABLE[[#This Row],[Product Code]],Prod_Master[[#All],[Product Code]:[PRICE]],3,)</f>
        <v>5542</v>
      </c>
      <c r="M1184" s="32" t="str">
        <f>VLOOKUP(MAIN_TABLE[[#This Row],[Product Code]],Prod_Master[[#All],[Product Code]:[PRICE]],2,)</f>
        <v>Oil</v>
      </c>
      <c r="N1184" s="32" t="str">
        <f>IF(ISBLANK(MAIN_TABLE[[#This Row],[GST Number]]),"No GST Number Available",VLOOKUP(LEFT(MAIN_TABLE[[#This Row],[GST Number]],2)*1,Table1[],2,))</f>
        <v>ANDHRA PRADESH(BEFORE DIVISION)</v>
      </c>
      <c r="O1184" s="32">
        <f>IF(MAIN_TABLE[[#This Row],[Supplier State]]=MAIN_TABLE[[#This Row],[Destination State Name]],0,MAIN_TABLE[[#This Row],[Taxable Value]]*MAIN_TABLE[[#This Row],[GST Rate]])</f>
        <v>10086.779999999999</v>
      </c>
      <c r="P1184" s="32">
        <f>IF(MAIN_TABLE[[#This Row],[Supplier State]]&lt;&gt;MAIN_TABLE[[#This Row],[Destination State Name]],0,(MAIN_TABLE[[#This Row],[Taxable Value]]*MAIN_TABLE[[#This Row],[GST Rate]])/2)</f>
        <v>0</v>
      </c>
      <c r="Q1184" s="32">
        <f>IF(MAIN_TABLE[[#This Row],[Supplier State]]&lt;&gt;MAIN_TABLE[[#This Row],[Destination State Name]],0,(MAIN_TABLE[[#This Row],[Taxable Value]]*MAIN_TABLE[[#This Row],[GST Rate]])/2)</f>
        <v>0</v>
      </c>
      <c r="R1184" s="33">
        <f>SUM(MAIN_TABLE[[#This Row],[IGST]:[SGST]])</f>
        <v>10086.779999999999</v>
      </c>
      <c r="S118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84" s="32" t="str">
        <f>IFERROR(VLOOKUP(MAIN_TABLE[[#This Row],[GST Number]],Backend!L:M,2,),"")</f>
        <v>RAJ RAJESHWARI SALES &amp; SERVICES</v>
      </c>
    </row>
    <row r="1185" spans="1:20" x14ac:dyDescent="0.3">
      <c r="A1185" s="18" t="s">
        <v>8</v>
      </c>
      <c r="B1185" s="1" t="s">
        <v>11</v>
      </c>
      <c r="C1185" s="2">
        <v>1004</v>
      </c>
      <c r="D1185" s="3">
        <v>43831</v>
      </c>
      <c r="E1185" s="4" t="s">
        <v>10</v>
      </c>
      <c r="F1185" s="1">
        <v>579</v>
      </c>
      <c r="G1185" s="5">
        <v>28.950000000000003</v>
      </c>
      <c r="H1185" s="29">
        <f>VLOOKUP(MAIN_TABLE[[#This Row],[Product Code]],Prod_Master[[#All],[Product Code]:[PRICE]],4,)</f>
        <v>0.28000000000000003</v>
      </c>
      <c r="I1185" s="30">
        <f>VLOOKUP(MAIN_TABLE[[#This Row],[Product Code]],Prod_Master[[#All],[Product Code]:[PRICE]],5,)</f>
        <v>80</v>
      </c>
      <c r="J1185" s="30">
        <f t="shared" si="20"/>
        <v>46320</v>
      </c>
      <c r="K1185" s="30">
        <f>MAIN_TABLE[[#This Row],[Sales (Before Tax)]]-MAIN_TABLE[[#This Row],[Discount]]</f>
        <v>46291.05</v>
      </c>
      <c r="L1185" s="31">
        <f>VLOOKUP(MAIN_TABLE[[#This Row],[Product Code]],Prod_Master[[#All],[Product Code]:[PRICE]],3,)</f>
        <v>8462</v>
      </c>
      <c r="M1185" s="32" t="str">
        <f>VLOOKUP(MAIN_TABLE[[#This Row],[Product Code]],Prod_Master[[#All],[Product Code]:[PRICE]],2,)</f>
        <v>Beverage</v>
      </c>
      <c r="N1185" s="32" t="str">
        <f>IF(ISBLANK(MAIN_TABLE[[#This Row],[GST Number]]),"No GST Number Available",VLOOKUP(LEFT(MAIN_TABLE[[#This Row],[GST Number]],2)*1,Table1[],2,))</f>
        <v>WEST BENGAL</v>
      </c>
      <c r="O1185" s="32">
        <f>IF(MAIN_TABLE[[#This Row],[Supplier State]]=MAIN_TABLE[[#This Row],[Destination State Name]],0,MAIN_TABLE[[#This Row],[Taxable Value]]*MAIN_TABLE[[#This Row],[GST Rate]])</f>
        <v>12961.494000000002</v>
      </c>
      <c r="P1185" s="32">
        <f>IF(MAIN_TABLE[[#This Row],[Supplier State]]&lt;&gt;MAIN_TABLE[[#This Row],[Destination State Name]],0,(MAIN_TABLE[[#This Row],[Taxable Value]]*MAIN_TABLE[[#This Row],[GST Rate]])/2)</f>
        <v>0</v>
      </c>
      <c r="Q1185" s="32">
        <f>IF(MAIN_TABLE[[#This Row],[Supplier State]]&lt;&gt;MAIN_TABLE[[#This Row],[Destination State Name]],0,(MAIN_TABLE[[#This Row],[Taxable Value]]*MAIN_TABLE[[#This Row],[GST Rate]])/2)</f>
        <v>0</v>
      </c>
      <c r="R1185" s="33">
        <f>SUM(MAIN_TABLE[[#This Row],[IGST]:[SGST]])</f>
        <v>12961.494000000002</v>
      </c>
      <c r="S118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85" s="32" t="str">
        <f>IFERROR(VLOOKUP(MAIN_TABLE[[#This Row],[GST Number]],Backend!L:M,2,),"")</f>
        <v>COMPAC INDUSTRIES INDIA LIMITED</v>
      </c>
    </row>
    <row r="1186" spans="1:20" x14ac:dyDescent="0.3">
      <c r="A1186" s="18" t="s">
        <v>8</v>
      </c>
      <c r="B1186" s="1" t="s">
        <v>12</v>
      </c>
      <c r="C1186" s="2">
        <v>1310</v>
      </c>
      <c r="D1186" s="3">
        <v>43863</v>
      </c>
      <c r="E1186" s="4" t="s">
        <v>10</v>
      </c>
      <c r="F1186" s="1">
        <v>2240</v>
      </c>
      <c r="G1186" s="5">
        <v>112</v>
      </c>
      <c r="H1186" s="29">
        <f>VLOOKUP(MAIN_TABLE[[#This Row],[Product Code]],Prod_Master[[#All],[Product Code]:[PRICE]],4,)</f>
        <v>0.12</v>
      </c>
      <c r="I1186" s="30">
        <f>VLOOKUP(MAIN_TABLE[[#This Row],[Product Code]],Prod_Master[[#All],[Product Code]:[PRICE]],5,)</f>
        <v>140</v>
      </c>
      <c r="J1186" s="30">
        <f t="shared" si="20"/>
        <v>313600</v>
      </c>
      <c r="K1186" s="30">
        <f>MAIN_TABLE[[#This Row],[Sales (Before Tax)]]-MAIN_TABLE[[#This Row],[Discount]]</f>
        <v>313488</v>
      </c>
      <c r="L1186" s="31">
        <f>VLOOKUP(MAIN_TABLE[[#This Row],[Product Code]],Prod_Master[[#All],[Product Code]:[PRICE]],3,)</f>
        <v>5632</v>
      </c>
      <c r="M1186" s="32" t="str">
        <f>VLOOKUP(MAIN_TABLE[[#This Row],[Product Code]],Prod_Master[[#All],[Product Code]:[PRICE]],2,)</f>
        <v>Shampoo</v>
      </c>
      <c r="N1186" s="32" t="str">
        <f>IF(ISBLANK(MAIN_TABLE[[#This Row],[GST Number]]),"No GST Number Available",VLOOKUP(LEFT(MAIN_TABLE[[#This Row],[GST Number]],2)*1,Table1[],2,))</f>
        <v>ARUNACHAL PRADESH</v>
      </c>
      <c r="O1186" s="32">
        <f>IF(MAIN_TABLE[[#This Row],[Supplier State]]=MAIN_TABLE[[#This Row],[Destination State Name]],0,MAIN_TABLE[[#This Row],[Taxable Value]]*MAIN_TABLE[[#This Row],[GST Rate]])</f>
        <v>37618.559999999998</v>
      </c>
      <c r="P1186" s="32">
        <f>IF(MAIN_TABLE[[#This Row],[Supplier State]]&lt;&gt;MAIN_TABLE[[#This Row],[Destination State Name]],0,(MAIN_TABLE[[#This Row],[Taxable Value]]*MAIN_TABLE[[#This Row],[GST Rate]])/2)</f>
        <v>0</v>
      </c>
      <c r="Q1186" s="32">
        <f>IF(MAIN_TABLE[[#This Row],[Supplier State]]&lt;&gt;MAIN_TABLE[[#This Row],[Destination State Name]],0,(MAIN_TABLE[[#This Row],[Taxable Value]]*MAIN_TABLE[[#This Row],[GST Rate]])/2)</f>
        <v>0</v>
      </c>
      <c r="R1186" s="33">
        <f>SUM(MAIN_TABLE[[#This Row],[IGST]:[SGST]])</f>
        <v>37618.559999999998</v>
      </c>
      <c r="S118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86" s="32" t="str">
        <f>IFERROR(VLOOKUP(MAIN_TABLE[[#This Row],[GST Number]],Backend!L:M,2,),"")</f>
        <v>HIND VALVES</v>
      </c>
    </row>
    <row r="1187" spans="1:20" x14ac:dyDescent="0.3">
      <c r="A1187" s="18" t="s">
        <v>8</v>
      </c>
      <c r="B1187" s="1" t="s">
        <v>13</v>
      </c>
      <c r="C1187" s="2">
        <v>1210</v>
      </c>
      <c r="D1187" s="3">
        <v>43893</v>
      </c>
      <c r="E1187" s="4" t="s">
        <v>10</v>
      </c>
      <c r="F1187" s="1">
        <v>2993</v>
      </c>
      <c r="G1187" s="5">
        <v>149.65</v>
      </c>
      <c r="H1187" s="29">
        <f>VLOOKUP(MAIN_TABLE[[#This Row],[Product Code]],Prod_Master[[#All],[Product Code]:[PRICE]],4,)</f>
        <v>0.12</v>
      </c>
      <c r="I1187" s="30">
        <f>VLOOKUP(MAIN_TABLE[[#This Row],[Product Code]],Prod_Master[[#All],[Product Code]:[PRICE]],5,)</f>
        <v>120</v>
      </c>
      <c r="J1187" s="30">
        <f t="shared" si="20"/>
        <v>359160</v>
      </c>
      <c r="K1187" s="30">
        <f>MAIN_TABLE[[#This Row],[Sales (Before Tax)]]-MAIN_TABLE[[#This Row],[Discount]]</f>
        <v>359010.35</v>
      </c>
      <c r="L1187" s="31">
        <f>VLOOKUP(MAIN_TABLE[[#This Row],[Product Code]],Prod_Master[[#All],[Product Code]:[PRICE]],3,)</f>
        <v>5524</v>
      </c>
      <c r="M1187" s="32" t="str">
        <f>VLOOKUP(MAIN_TABLE[[#This Row],[Product Code]],Prod_Master[[#All],[Product Code]:[PRICE]],2,)</f>
        <v>Juice</v>
      </c>
      <c r="N1187" s="32" t="str">
        <f>IF(ISBLANK(MAIN_TABLE[[#This Row],[GST Number]]),"No GST Number Available",VLOOKUP(LEFT(MAIN_TABLE[[#This Row],[GST Number]],2)*1,Table1[],2,))</f>
        <v>ASSAM</v>
      </c>
      <c r="O1187" s="32">
        <f>IF(MAIN_TABLE[[#This Row],[Supplier State]]=MAIN_TABLE[[#This Row],[Destination State Name]],0,MAIN_TABLE[[#This Row],[Taxable Value]]*MAIN_TABLE[[#This Row],[GST Rate]])</f>
        <v>43081.241999999998</v>
      </c>
      <c r="P1187" s="32">
        <f>IF(MAIN_TABLE[[#This Row],[Supplier State]]&lt;&gt;MAIN_TABLE[[#This Row],[Destination State Name]],0,(MAIN_TABLE[[#This Row],[Taxable Value]]*MAIN_TABLE[[#This Row],[GST Rate]])/2)</f>
        <v>0</v>
      </c>
      <c r="Q1187" s="32">
        <f>IF(MAIN_TABLE[[#This Row],[Supplier State]]&lt;&gt;MAIN_TABLE[[#This Row],[Destination State Name]],0,(MAIN_TABLE[[#This Row],[Taxable Value]]*MAIN_TABLE[[#This Row],[GST Rate]])/2)</f>
        <v>0</v>
      </c>
      <c r="R1187" s="33">
        <f>SUM(MAIN_TABLE[[#This Row],[IGST]:[SGST]])</f>
        <v>43081.241999999998</v>
      </c>
      <c r="S118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87" s="32" t="str">
        <f>IFERROR(VLOOKUP(MAIN_TABLE[[#This Row],[GST Number]],Backend!L:M,2,),"")</f>
        <v>CHADHA  INDUSTRIES  PRIVATE  LIMITED</v>
      </c>
    </row>
    <row r="1188" spans="1:20" x14ac:dyDescent="0.3">
      <c r="A1188" s="18" t="s">
        <v>8</v>
      </c>
      <c r="B1188" s="1" t="s">
        <v>14</v>
      </c>
      <c r="C1188" s="2">
        <v>1310</v>
      </c>
      <c r="D1188" s="3">
        <v>43925</v>
      </c>
      <c r="E1188" s="4" t="s">
        <v>10</v>
      </c>
      <c r="F1188" s="1">
        <v>3520.5</v>
      </c>
      <c r="G1188" s="5">
        <v>176.02500000000001</v>
      </c>
      <c r="H1188" s="29">
        <f>VLOOKUP(MAIN_TABLE[[#This Row],[Product Code]],Prod_Master[[#All],[Product Code]:[PRICE]],4,)</f>
        <v>0.12</v>
      </c>
      <c r="I1188" s="30">
        <f>VLOOKUP(MAIN_TABLE[[#This Row],[Product Code]],Prod_Master[[#All],[Product Code]:[PRICE]],5,)</f>
        <v>140</v>
      </c>
      <c r="J1188" s="30">
        <f t="shared" si="20"/>
        <v>492870</v>
      </c>
      <c r="K1188" s="30">
        <f>MAIN_TABLE[[#This Row],[Sales (Before Tax)]]-MAIN_TABLE[[#This Row],[Discount]]</f>
        <v>492693.97499999998</v>
      </c>
      <c r="L1188" s="31">
        <f>VLOOKUP(MAIN_TABLE[[#This Row],[Product Code]],Prod_Master[[#All],[Product Code]:[PRICE]],3,)</f>
        <v>5632</v>
      </c>
      <c r="M1188" s="32" t="str">
        <f>VLOOKUP(MAIN_TABLE[[#This Row],[Product Code]],Prod_Master[[#All],[Product Code]:[PRICE]],2,)</f>
        <v>Shampoo</v>
      </c>
      <c r="N1188" s="32" t="str">
        <f>IF(ISBLANK(MAIN_TABLE[[#This Row],[GST Number]]),"No GST Number Available",VLOOKUP(LEFT(MAIN_TABLE[[#This Row],[GST Number]],2)*1,Table1[],2,))</f>
        <v>BIHAR</v>
      </c>
      <c r="O1188" s="32">
        <f>IF(MAIN_TABLE[[#This Row],[Supplier State]]=MAIN_TABLE[[#This Row],[Destination State Name]],0,MAIN_TABLE[[#This Row],[Taxable Value]]*MAIN_TABLE[[#This Row],[GST Rate]])</f>
        <v>0</v>
      </c>
      <c r="P1188" s="32">
        <f>IF(MAIN_TABLE[[#This Row],[Supplier State]]&lt;&gt;MAIN_TABLE[[#This Row],[Destination State Name]],0,(MAIN_TABLE[[#This Row],[Taxable Value]]*MAIN_TABLE[[#This Row],[GST Rate]])/2)</f>
        <v>29561.638499999997</v>
      </c>
      <c r="Q1188" s="32">
        <f>IF(MAIN_TABLE[[#This Row],[Supplier State]]&lt;&gt;MAIN_TABLE[[#This Row],[Destination State Name]],0,(MAIN_TABLE[[#This Row],[Taxable Value]]*MAIN_TABLE[[#This Row],[GST Rate]])/2)</f>
        <v>29561.638499999997</v>
      </c>
      <c r="R1188" s="33">
        <f>SUM(MAIN_TABLE[[#This Row],[IGST]:[SGST]])</f>
        <v>59123.276999999995</v>
      </c>
      <c r="S118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88" s="32" t="str">
        <f>IFERROR(VLOOKUP(MAIN_TABLE[[#This Row],[GST Number]],Backend!L:M,2,),"")</f>
        <v>PRABHA ELECTRONICS PVT. LTD.</v>
      </c>
    </row>
    <row r="1189" spans="1:20" x14ac:dyDescent="0.3">
      <c r="A1189" s="18" t="s">
        <v>8</v>
      </c>
      <c r="B1189" s="1" t="s">
        <v>15</v>
      </c>
      <c r="C1189" s="2">
        <v>1210</v>
      </c>
      <c r="D1189" s="3">
        <v>43956</v>
      </c>
      <c r="E1189" s="4" t="s">
        <v>10</v>
      </c>
      <c r="F1189" s="1">
        <v>2039</v>
      </c>
      <c r="G1189" s="5">
        <v>101.95</v>
      </c>
      <c r="H1189" s="29">
        <f>VLOOKUP(MAIN_TABLE[[#This Row],[Product Code]],Prod_Master[[#All],[Product Code]:[PRICE]],4,)</f>
        <v>0.12</v>
      </c>
      <c r="I1189" s="30">
        <f>VLOOKUP(MAIN_TABLE[[#This Row],[Product Code]],Prod_Master[[#All],[Product Code]:[PRICE]],5,)</f>
        <v>120</v>
      </c>
      <c r="J1189" s="30">
        <f t="shared" si="20"/>
        <v>244680</v>
      </c>
      <c r="K1189" s="30">
        <f>MAIN_TABLE[[#This Row],[Sales (Before Tax)]]-MAIN_TABLE[[#This Row],[Discount]]</f>
        <v>244578.05</v>
      </c>
      <c r="L1189" s="31">
        <f>VLOOKUP(MAIN_TABLE[[#This Row],[Product Code]],Prod_Master[[#All],[Product Code]:[PRICE]],3,)</f>
        <v>5524</v>
      </c>
      <c r="M1189" s="32" t="str">
        <f>VLOOKUP(MAIN_TABLE[[#This Row],[Product Code]],Prod_Master[[#All],[Product Code]:[PRICE]],2,)</f>
        <v>Juice</v>
      </c>
      <c r="N1189" s="32" t="str">
        <f>IF(ISBLANK(MAIN_TABLE[[#This Row],[GST Number]]),"No GST Number Available",VLOOKUP(LEFT(MAIN_TABLE[[#This Row],[GST Number]],2)*1,Table1[],2,))</f>
        <v>CHATTISGARH</v>
      </c>
      <c r="O1189" s="32">
        <f>IF(MAIN_TABLE[[#This Row],[Supplier State]]=MAIN_TABLE[[#This Row],[Destination State Name]],0,MAIN_TABLE[[#This Row],[Taxable Value]]*MAIN_TABLE[[#This Row],[GST Rate]])</f>
        <v>29349.365999999998</v>
      </c>
      <c r="P1189" s="32">
        <f>IF(MAIN_TABLE[[#This Row],[Supplier State]]&lt;&gt;MAIN_TABLE[[#This Row],[Destination State Name]],0,(MAIN_TABLE[[#This Row],[Taxable Value]]*MAIN_TABLE[[#This Row],[GST Rate]])/2)</f>
        <v>0</v>
      </c>
      <c r="Q1189" s="32">
        <f>IF(MAIN_TABLE[[#This Row],[Supplier State]]&lt;&gt;MAIN_TABLE[[#This Row],[Destination State Name]],0,(MAIN_TABLE[[#This Row],[Taxable Value]]*MAIN_TABLE[[#This Row],[GST Rate]])/2)</f>
        <v>0</v>
      </c>
      <c r="R1189" s="33">
        <f>SUM(MAIN_TABLE[[#This Row],[IGST]:[SGST]])</f>
        <v>29349.365999999998</v>
      </c>
      <c r="S118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89" s="32" t="str">
        <f>IFERROR(VLOOKUP(MAIN_TABLE[[#This Row],[GST Number]],Backend!L:M,2,),"")</f>
        <v>CORRSONIC ENGG. &amp; NDT SERVICES</v>
      </c>
    </row>
    <row r="1190" spans="1:20" x14ac:dyDescent="0.3">
      <c r="A1190" s="18" t="s">
        <v>8</v>
      </c>
      <c r="B1190" s="1" t="s">
        <v>240</v>
      </c>
      <c r="C1190" s="2">
        <v>8420</v>
      </c>
      <c r="D1190" s="3">
        <v>44051</v>
      </c>
      <c r="E1190" s="4" t="s">
        <v>10</v>
      </c>
      <c r="F1190" s="1">
        <v>2574</v>
      </c>
      <c r="G1190" s="5">
        <v>128.70000000000002</v>
      </c>
      <c r="H1190" s="29">
        <f>VLOOKUP(MAIN_TABLE[[#This Row],[Product Code]],Prod_Master[[#All],[Product Code]:[PRICE]],4,)</f>
        <v>0.18</v>
      </c>
      <c r="I1190" s="30">
        <f>VLOOKUP(MAIN_TABLE[[#This Row],[Product Code]],Prod_Master[[#All],[Product Code]:[PRICE]],5,)</f>
        <v>750</v>
      </c>
      <c r="J1190" s="30">
        <f t="shared" si="20"/>
        <v>1930500</v>
      </c>
      <c r="K1190" s="30">
        <f>MAIN_TABLE[[#This Row],[Sales (Before Tax)]]-MAIN_TABLE[[#This Row],[Discount]]</f>
        <v>1930371.3</v>
      </c>
      <c r="L1190" s="31">
        <f>VLOOKUP(MAIN_TABLE[[#This Row],[Product Code]],Prod_Master[[#All],[Product Code]:[PRICE]],3,)</f>
        <v>5636</v>
      </c>
      <c r="M1190" s="32" t="str">
        <f>VLOOKUP(MAIN_TABLE[[#This Row],[Product Code]],Prod_Master[[#All],[Product Code]:[PRICE]],2,)</f>
        <v>Chocolates</v>
      </c>
      <c r="N1190" s="32" t="str">
        <f>IF(ISBLANK(MAIN_TABLE[[#This Row],[GST Number]]),"No GST Number Available",VLOOKUP(LEFT(MAIN_TABLE[[#This Row],[GST Number]],2)*1,Table1[],2,))</f>
        <v>DADRA AND NAGAR HAVELI AND DAMAN AND DIU (NEWLY MERGED UT)</v>
      </c>
      <c r="O1190" s="32">
        <f>IF(MAIN_TABLE[[#This Row],[Supplier State]]=MAIN_TABLE[[#This Row],[Destination State Name]],0,MAIN_TABLE[[#This Row],[Taxable Value]]*MAIN_TABLE[[#This Row],[GST Rate]])</f>
        <v>347466.83399999997</v>
      </c>
      <c r="P1190" s="32">
        <f>IF(MAIN_TABLE[[#This Row],[Supplier State]]&lt;&gt;MAIN_TABLE[[#This Row],[Destination State Name]],0,(MAIN_TABLE[[#This Row],[Taxable Value]]*MAIN_TABLE[[#This Row],[GST Rate]])/2)</f>
        <v>0</v>
      </c>
      <c r="Q1190" s="32">
        <f>IF(MAIN_TABLE[[#This Row],[Supplier State]]&lt;&gt;MAIN_TABLE[[#This Row],[Destination State Name]],0,(MAIN_TABLE[[#This Row],[Taxable Value]]*MAIN_TABLE[[#This Row],[GST Rate]])/2)</f>
        <v>0</v>
      </c>
      <c r="R1190" s="33">
        <f>SUM(MAIN_TABLE[[#This Row],[IGST]:[SGST]])</f>
        <v>347466.83399999997</v>
      </c>
      <c r="S119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90" s="32" t="str">
        <f>IFERROR(VLOOKUP(MAIN_TABLE[[#This Row],[GST Number]],Backend!L:M,2,),"")</f>
        <v>RELIANCE RETAIL LIMITED</v>
      </c>
    </row>
    <row r="1191" spans="1:20" x14ac:dyDescent="0.3">
      <c r="A1191" s="18" t="s">
        <v>8</v>
      </c>
      <c r="B1191" s="1" t="s">
        <v>16</v>
      </c>
      <c r="C1191" s="2">
        <v>1310</v>
      </c>
      <c r="D1191" s="3">
        <v>44083</v>
      </c>
      <c r="E1191" s="4" t="s">
        <v>10</v>
      </c>
      <c r="F1191" s="1">
        <v>707</v>
      </c>
      <c r="G1191" s="5">
        <v>35.35</v>
      </c>
      <c r="H1191" s="29">
        <f>VLOOKUP(MAIN_TABLE[[#This Row],[Product Code]],Prod_Master[[#All],[Product Code]:[PRICE]],4,)</f>
        <v>0.12</v>
      </c>
      <c r="I1191" s="30">
        <f>VLOOKUP(MAIN_TABLE[[#This Row],[Product Code]],Prod_Master[[#All],[Product Code]:[PRICE]],5,)</f>
        <v>140</v>
      </c>
      <c r="J1191" s="30">
        <f t="shared" si="20"/>
        <v>98980</v>
      </c>
      <c r="K1191" s="30">
        <f>MAIN_TABLE[[#This Row],[Sales (Before Tax)]]-MAIN_TABLE[[#This Row],[Discount]]</f>
        <v>98944.65</v>
      </c>
      <c r="L1191" s="31">
        <f>VLOOKUP(MAIN_TABLE[[#This Row],[Product Code]],Prod_Master[[#All],[Product Code]:[PRICE]],3,)</f>
        <v>5632</v>
      </c>
      <c r="M1191" s="32" t="str">
        <f>VLOOKUP(MAIN_TABLE[[#This Row],[Product Code]],Prod_Master[[#All],[Product Code]:[PRICE]],2,)</f>
        <v>Shampoo</v>
      </c>
      <c r="N1191" s="32" t="str">
        <f>IF(ISBLANK(MAIN_TABLE[[#This Row],[GST Number]]),"No GST Number Available",VLOOKUP(LEFT(MAIN_TABLE[[#This Row],[GST Number]],2)*1,Table1[],2,))</f>
        <v>MADHYA PRADESH</v>
      </c>
      <c r="O1191" s="32">
        <f>IF(MAIN_TABLE[[#This Row],[Supplier State]]=MAIN_TABLE[[#This Row],[Destination State Name]],0,MAIN_TABLE[[#This Row],[Taxable Value]]*MAIN_TABLE[[#This Row],[GST Rate]])</f>
        <v>11873.357999999998</v>
      </c>
      <c r="P1191" s="32">
        <f>IF(MAIN_TABLE[[#This Row],[Supplier State]]&lt;&gt;MAIN_TABLE[[#This Row],[Destination State Name]],0,(MAIN_TABLE[[#This Row],[Taxable Value]]*MAIN_TABLE[[#This Row],[GST Rate]])/2)</f>
        <v>0</v>
      </c>
      <c r="Q1191" s="32">
        <f>IF(MAIN_TABLE[[#This Row],[Supplier State]]&lt;&gt;MAIN_TABLE[[#This Row],[Destination State Name]],0,(MAIN_TABLE[[#This Row],[Taxable Value]]*MAIN_TABLE[[#This Row],[GST Rate]])/2)</f>
        <v>0</v>
      </c>
      <c r="R1191" s="33">
        <f>SUM(MAIN_TABLE[[#This Row],[IGST]:[SGST]])</f>
        <v>11873.357999999998</v>
      </c>
      <c r="S119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91" s="32" t="str">
        <f>IFERROR(VLOOKUP(MAIN_TABLE[[#This Row],[GST Number]],Backend!L:M,2,),"")</f>
        <v>PROFESSIONAL TRADERS</v>
      </c>
    </row>
    <row r="1192" spans="1:20" x14ac:dyDescent="0.3">
      <c r="A1192" s="18" t="s">
        <v>8</v>
      </c>
      <c r="B1192" s="1" t="s">
        <v>17</v>
      </c>
      <c r="C1192" s="2">
        <v>1310</v>
      </c>
      <c r="D1192" s="3">
        <v>44177</v>
      </c>
      <c r="E1192" s="4" t="s">
        <v>10</v>
      </c>
      <c r="F1192" s="1">
        <v>2072</v>
      </c>
      <c r="G1192" s="5">
        <v>103.60000000000001</v>
      </c>
      <c r="H1192" s="29">
        <f>VLOOKUP(MAIN_TABLE[[#This Row],[Product Code]],Prod_Master[[#All],[Product Code]:[PRICE]],4,)</f>
        <v>0.12</v>
      </c>
      <c r="I1192" s="30">
        <f>VLOOKUP(MAIN_TABLE[[#This Row],[Product Code]],Prod_Master[[#All],[Product Code]:[PRICE]],5,)</f>
        <v>140</v>
      </c>
      <c r="J1192" s="30">
        <f t="shared" si="20"/>
        <v>290080</v>
      </c>
      <c r="K1192" s="30">
        <f>MAIN_TABLE[[#This Row],[Sales (Before Tax)]]-MAIN_TABLE[[#This Row],[Discount]]</f>
        <v>289976.40000000002</v>
      </c>
      <c r="L1192" s="31">
        <f>VLOOKUP(MAIN_TABLE[[#This Row],[Product Code]],Prod_Master[[#All],[Product Code]:[PRICE]],3,)</f>
        <v>5632</v>
      </c>
      <c r="M1192" s="32" t="str">
        <f>VLOOKUP(MAIN_TABLE[[#This Row],[Product Code]],Prod_Master[[#All],[Product Code]:[PRICE]],2,)</f>
        <v>Shampoo</v>
      </c>
      <c r="N1192" s="32" t="str">
        <f>IF(ISBLANK(MAIN_TABLE[[#This Row],[GST Number]]),"No GST Number Available",VLOOKUP(LEFT(MAIN_TABLE[[#This Row],[GST Number]],2)*1,Table1[],2,))</f>
        <v>ODISHA</v>
      </c>
      <c r="O1192" s="32">
        <f>IF(MAIN_TABLE[[#This Row],[Supplier State]]=MAIN_TABLE[[#This Row],[Destination State Name]],0,MAIN_TABLE[[#This Row],[Taxable Value]]*MAIN_TABLE[[#This Row],[GST Rate]])</f>
        <v>34797.168000000005</v>
      </c>
      <c r="P1192" s="32">
        <f>IF(MAIN_TABLE[[#This Row],[Supplier State]]&lt;&gt;MAIN_TABLE[[#This Row],[Destination State Name]],0,(MAIN_TABLE[[#This Row],[Taxable Value]]*MAIN_TABLE[[#This Row],[GST Rate]])/2)</f>
        <v>0</v>
      </c>
      <c r="Q1192" s="32">
        <f>IF(MAIN_TABLE[[#This Row],[Supplier State]]&lt;&gt;MAIN_TABLE[[#This Row],[Destination State Name]],0,(MAIN_TABLE[[#This Row],[Taxable Value]]*MAIN_TABLE[[#This Row],[GST Rate]])/2)</f>
        <v>0</v>
      </c>
      <c r="R1192" s="33">
        <f>SUM(MAIN_TABLE[[#This Row],[IGST]:[SGST]])</f>
        <v>34797.168000000005</v>
      </c>
      <c r="S119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92" s="32" t="str">
        <f>IFERROR(VLOOKUP(MAIN_TABLE[[#This Row],[GST Number]],Backend!L:M,2,),"")</f>
        <v>N.M.ENTERPRISES</v>
      </c>
    </row>
    <row r="1193" spans="1:20" x14ac:dyDescent="0.3">
      <c r="A1193" s="18" t="s">
        <v>8</v>
      </c>
      <c r="B1193" s="1" t="s">
        <v>18</v>
      </c>
      <c r="C1193" s="2">
        <v>1001</v>
      </c>
      <c r="D1193" s="3">
        <v>44177</v>
      </c>
      <c r="E1193" s="4" t="s">
        <v>10</v>
      </c>
      <c r="F1193" s="1">
        <v>853</v>
      </c>
      <c r="G1193" s="5">
        <v>42.650000000000006</v>
      </c>
      <c r="H1193" s="29">
        <f>VLOOKUP(MAIN_TABLE[[#This Row],[Product Code]],Prod_Master[[#All],[Product Code]:[PRICE]],4,)</f>
        <v>0.12</v>
      </c>
      <c r="I1193" s="30">
        <f>VLOOKUP(MAIN_TABLE[[#This Row],[Product Code]],Prod_Master[[#All],[Product Code]:[PRICE]],5,)</f>
        <v>45</v>
      </c>
      <c r="J1193" s="30">
        <f t="shared" si="20"/>
        <v>38385</v>
      </c>
      <c r="K1193" s="30">
        <f>MAIN_TABLE[[#This Row],[Sales (Before Tax)]]-MAIN_TABLE[[#This Row],[Discount]]</f>
        <v>38342.35</v>
      </c>
      <c r="L1193" s="31">
        <f>VLOOKUP(MAIN_TABLE[[#This Row],[Product Code]],Prod_Master[[#All],[Product Code]:[PRICE]],3,)</f>
        <v>5542</v>
      </c>
      <c r="M1193" s="32" t="str">
        <f>VLOOKUP(MAIN_TABLE[[#This Row],[Product Code]],Prod_Master[[#All],[Product Code]:[PRICE]],2,)</f>
        <v>Oil</v>
      </c>
      <c r="N1193" s="32" t="str">
        <f>IF(ISBLANK(MAIN_TABLE[[#This Row],[GST Number]]),"No GST Number Available",VLOOKUP(LEFT(MAIN_TABLE[[#This Row],[GST Number]],2)*1,Table1[],2,))</f>
        <v>BIHAR</v>
      </c>
      <c r="O1193" s="32">
        <f>IF(MAIN_TABLE[[#This Row],[Supplier State]]=MAIN_TABLE[[#This Row],[Destination State Name]],0,MAIN_TABLE[[#This Row],[Taxable Value]]*MAIN_TABLE[[#This Row],[GST Rate]])</f>
        <v>0</v>
      </c>
      <c r="P1193" s="32">
        <f>IF(MAIN_TABLE[[#This Row],[Supplier State]]&lt;&gt;MAIN_TABLE[[#This Row],[Destination State Name]],0,(MAIN_TABLE[[#This Row],[Taxable Value]]*MAIN_TABLE[[#This Row],[GST Rate]])/2)</f>
        <v>2300.5409999999997</v>
      </c>
      <c r="Q1193" s="32">
        <f>IF(MAIN_TABLE[[#This Row],[Supplier State]]&lt;&gt;MAIN_TABLE[[#This Row],[Destination State Name]],0,(MAIN_TABLE[[#This Row],[Taxable Value]]*MAIN_TABLE[[#This Row],[GST Rate]])/2)</f>
        <v>2300.5409999999997</v>
      </c>
      <c r="R1193" s="33">
        <f>SUM(MAIN_TABLE[[#This Row],[IGST]:[SGST]])</f>
        <v>4601.0819999999994</v>
      </c>
      <c r="S119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93" s="32" t="str">
        <f>IFERROR(VLOOKUP(MAIN_TABLE[[#This Row],[GST Number]],Backend!L:M,2,),"")</f>
        <v>UNITY CYLINDERS &amp; EQUIPMENTS PRIVATE LIMITED</v>
      </c>
    </row>
    <row r="1194" spans="1:20" x14ac:dyDescent="0.3">
      <c r="A1194" s="18" t="s">
        <v>8</v>
      </c>
      <c r="B1194" s="1" t="s">
        <v>19</v>
      </c>
      <c r="C1194" s="2">
        <v>1001</v>
      </c>
      <c r="D1194" s="3">
        <v>44114</v>
      </c>
      <c r="E1194" s="4" t="s">
        <v>10</v>
      </c>
      <c r="F1194" s="1">
        <v>1198</v>
      </c>
      <c r="G1194" s="5">
        <v>59.900000000000006</v>
      </c>
      <c r="H1194" s="29">
        <f>VLOOKUP(MAIN_TABLE[[#This Row],[Product Code]],Prod_Master[[#All],[Product Code]:[PRICE]],4,)</f>
        <v>0.12</v>
      </c>
      <c r="I1194" s="30">
        <f>VLOOKUP(MAIN_TABLE[[#This Row],[Product Code]],Prod_Master[[#All],[Product Code]:[PRICE]],5,)</f>
        <v>45</v>
      </c>
      <c r="J1194" s="30">
        <f t="shared" si="20"/>
        <v>53910</v>
      </c>
      <c r="K1194" s="30">
        <f>MAIN_TABLE[[#This Row],[Sales (Before Tax)]]-MAIN_TABLE[[#This Row],[Discount]]</f>
        <v>53850.1</v>
      </c>
      <c r="L1194" s="31">
        <f>VLOOKUP(MAIN_TABLE[[#This Row],[Product Code]],Prod_Master[[#All],[Product Code]:[PRICE]],3,)</f>
        <v>5542</v>
      </c>
      <c r="M1194" s="32" t="str">
        <f>VLOOKUP(MAIN_TABLE[[#This Row],[Product Code]],Prod_Master[[#All],[Product Code]:[PRICE]],2,)</f>
        <v>Oil</v>
      </c>
      <c r="N1194" s="32" t="str">
        <f>IF(ISBLANK(MAIN_TABLE[[#This Row],[GST Number]]),"No GST Number Available",VLOOKUP(LEFT(MAIN_TABLE[[#This Row],[GST Number]],2)*1,Table1[],2,))</f>
        <v>ANDHRA PRADESH(BEFORE DIVISION)</v>
      </c>
      <c r="O1194" s="32">
        <f>IF(MAIN_TABLE[[#This Row],[Supplier State]]=MAIN_TABLE[[#This Row],[Destination State Name]],0,MAIN_TABLE[[#This Row],[Taxable Value]]*MAIN_TABLE[[#This Row],[GST Rate]])</f>
        <v>6462.0119999999997</v>
      </c>
      <c r="P1194" s="32">
        <f>IF(MAIN_TABLE[[#This Row],[Supplier State]]&lt;&gt;MAIN_TABLE[[#This Row],[Destination State Name]],0,(MAIN_TABLE[[#This Row],[Taxable Value]]*MAIN_TABLE[[#This Row],[GST Rate]])/2)</f>
        <v>0</v>
      </c>
      <c r="Q1194" s="32">
        <f>IF(MAIN_TABLE[[#This Row],[Supplier State]]&lt;&gt;MAIN_TABLE[[#This Row],[Destination State Name]],0,(MAIN_TABLE[[#This Row],[Taxable Value]]*MAIN_TABLE[[#This Row],[GST Rate]])/2)</f>
        <v>0</v>
      </c>
      <c r="R1194" s="33">
        <f>SUM(MAIN_TABLE[[#This Row],[IGST]:[SGST]])</f>
        <v>6462.0119999999997</v>
      </c>
      <c r="S1194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94" s="32" t="str">
        <f>IFERROR(VLOOKUP(MAIN_TABLE[[#This Row],[GST Number]],Backend!L:M,2,),"")</f>
        <v>M/S AKASH INFOTECH</v>
      </c>
    </row>
    <row r="1195" spans="1:20" x14ac:dyDescent="0.3">
      <c r="A1195" s="18" t="s">
        <v>8</v>
      </c>
      <c r="B1195" s="1" t="s">
        <v>31</v>
      </c>
      <c r="C1195" s="2">
        <v>1008</v>
      </c>
      <c r="D1195" s="3">
        <v>43925</v>
      </c>
      <c r="E1195" s="4" t="s">
        <v>10</v>
      </c>
      <c r="F1195" s="1">
        <v>2532</v>
      </c>
      <c r="G1195" s="5">
        <v>126.60000000000001</v>
      </c>
      <c r="H1195" s="29">
        <f>VLOOKUP(MAIN_TABLE[[#This Row],[Product Code]],Prod_Master[[#All],[Product Code]:[PRICE]],4,)</f>
        <v>0.12</v>
      </c>
      <c r="I1195" s="30">
        <f>VLOOKUP(MAIN_TABLE[[#This Row],[Product Code]],Prod_Master[[#All],[Product Code]:[PRICE]],5,)</f>
        <v>90</v>
      </c>
      <c r="J1195" s="30">
        <f t="shared" si="20"/>
        <v>227880</v>
      </c>
      <c r="K1195" s="30">
        <f>MAIN_TABLE[[#This Row],[Sales (Before Tax)]]-MAIN_TABLE[[#This Row],[Discount]]</f>
        <v>227753.4</v>
      </c>
      <c r="L1195" s="31">
        <f>VLOOKUP(MAIN_TABLE[[#This Row],[Product Code]],Prod_Master[[#All],[Product Code]:[PRICE]],3,)</f>
        <v>4975</v>
      </c>
      <c r="M1195" s="32" t="str">
        <f>VLOOKUP(MAIN_TABLE[[#This Row],[Product Code]],Prod_Master[[#All],[Product Code]:[PRICE]],2,)</f>
        <v>Soap</v>
      </c>
      <c r="N1195" s="32" t="str">
        <f>IF(ISBLANK(MAIN_TABLE[[#This Row],[GST Number]]),"No GST Number Available",VLOOKUP(LEFT(MAIN_TABLE[[#This Row],[GST Number]],2)*1,Table1[],2,))</f>
        <v>MANIPUR</v>
      </c>
      <c r="O1195" s="32">
        <f>IF(MAIN_TABLE[[#This Row],[Supplier State]]=MAIN_TABLE[[#This Row],[Destination State Name]],0,MAIN_TABLE[[#This Row],[Taxable Value]]*MAIN_TABLE[[#This Row],[GST Rate]])</f>
        <v>27330.407999999999</v>
      </c>
      <c r="P1195" s="32">
        <f>IF(MAIN_TABLE[[#This Row],[Supplier State]]&lt;&gt;MAIN_TABLE[[#This Row],[Destination State Name]],0,(MAIN_TABLE[[#This Row],[Taxable Value]]*MAIN_TABLE[[#This Row],[GST Rate]])/2)</f>
        <v>0</v>
      </c>
      <c r="Q1195" s="32">
        <f>IF(MAIN_TABLE[[#This Row],[Supplier State]]&lt;&gt;MAIN_TABLE[[#This Row],[Destination State Name]],0,(MAIN_TABLE[[#This Row],[Taxable Value]]*MAIN_TABLE[[#This Row],[GST Rate]])/2)</f>
        <v>0</v>
      </c>
      <c r="R1195" s="33">
        <f>SUM(MAIN_TABLE[[#This Row],[IGST]:[SGST]])</f>
        <v>27330.407999999999</v>
      </c>
      <c r="S1195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95" s="32" t="str">
        <f>IFERROR(VLOOKUP(MAIN_TABLE[[#This Row],[GST Number]],Backend!L:M,2,),"")</f>
        <v>SHANKAR NARAYAN SAHU</v>
      </c>
    </row>
    <row r="1196" spans="1:20" x14ac:dyDescent="0.3">
      <c r="A1196" s="18" t="s">
        <v>8</v>
      </c>
      <c r="B1196" s="1" t="s">
        <v>32</v>
      </c>
      <c r="C1196" s="2">
        <v>1310</v>
      </c>
      <c r="D1196" s="3">
        <v>44114</v>
      </c>
      <c r="E1196" s="4" t="s">
        <v>10</v>
      </c>
      <c r="F1196" s="1">
        <v>1198</v>
      </c>
      <c r="G1196" s="5">
        <v>59.900000000000006</v>
      </c>
      <c r="H1196" s="29">
        <f>VLOOKUP(MAIN_TABLE[[#This Row],[Product Code]],Prod_Master[[#All],[Product Code]:[PRICE]],4,)</f>
        <v>0.12</v>
      </c>
      <c r="I1196" s="30">
        <f>VLOOKUP(MAIN_TABLE[[#This Row],[Product Code]],Prod_Master[[#All],[Product Code]:[PRICE]],5,)</f>
        <v>140</v>
      </c>
      <c r="J1196" s="30">
        <f t="shared" si="20"/>
        <v>167720</v>
      </c>
      <c r="K1196" s="30">
        <f>MAIN_TABLE[[#This Row],[Sales (Before Tax)]]-MAIN_TABLE[[#This Row],[Discount]]</f>
        <v>167660.1</v>
      </c>
      <c r="L1196" s="31">
        <f>VLOOKUP(MAIN_TABLE[[#This Row],[Product Code]],Prod_Master[[#All],[Product Code]:[PRICE]],3,)</f>
        <v>5632</v>
      </c>
      <c r="M1196" s="32" t="str">
        <f>VLOOKUP(MAIN_TABLE[[#This Row],[Product Code]],Prod_Master[[#All],[Product Code]:[PRICE]],2,)</f>
        <v>Shampoo</v>
      </c>
      <c r="N1196" s="32" t="str">
        <f>IF(ISBLANK(MAIN_TABLE[[#This Row],[GST Number]]),"No GST Number Available",VLOOKUP(LEFT(MAIN_TABLE[[#This Row],[GST Number]],2)*1,Table1[],2,))</f>
        <v>NAGALAND</v>
      </c>
      <c r="O1196" s="32">
        <f>IF(MAIN_TABLE[[#This Row],[Supplier State]]=MAIN_TABLE[[#This Row],[Destination State Name]],0,MAIN_TABLE[[#This Row],[Taxable Value]]*MAIN_TABLE[[#This Row],[GST Rate]])</f>
        <v>20119.212</v>
      </c>
      <c r="P1196" s="32">
        <f>IF(MAIN_TABLE[[#This Row],[Supplier State]]&lt;&gt;MAIN_TABLE[[#This Row],[Destination State Name]],0,(MAIN_TABLE[[#This Row],[Taxable Value]]*MAIN_TABLE[[#This Row],[GST Rate]])/2)</f>
        <v>0</v>
      </c>
      <c r="Q1196" s="32">
        <f>IF(MAIN_TABLE[[#This Row],[Supplier State]]&lt;&gt;MAIN_TABLE[[#This Row],[Destination State Name]],0,(MAIN_TABLE[[#This Row],[Taxable Value]]*MAIN_TABLE[[#This Row],[GST Rate]])/2)</f>
        <v>0</v>
      </c>
      <c r="R1196" s="33">
        <f>SUM(MAIN_TABLE[[#This Row],[IGST]:[SGST]])</f>
        <v>20119.212</v>
      </c>
      <c r="S1196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96" s="32" t="str">
        <f>IFERROR(VLOOKUP(MAIN_TABLE[[#This Row],[GST Number]],Backend!L:M,2,),"")</f>
        <v>VARDHMAN TELE MARKETING</v>
      </c>
    </row>
    <row r="1197" spans="1:20" x14ac:dyDescent="0.3">
      <c r="A1197" s="18" t="s">
        <v>8</v>
      </c>
      <c r="B1197" s="1" t="s">
        <v>33</v>
      </c>
      <c r="C1197" s="2">
        <v>1310</v>
      </c>
      <c r="D1197" s="3">
        <v>43831</v>
      </c>
      <c r="E1197" s="4" t="s">
        <v>10</v>
      </c>
      <c r="F1197" s="1">
        <v>384</v>
      </c>
      <c r="G1197" s="5">
        <v>19.200000000000003</v>
      </c>
      <c r="H1197" s="29">
        <f>VLOOKUP(MAIN_TABLE[[#This Row],[Product Code]],Prod_Master[[#All],[Product Code]:[PRICE]],4,)</f>
        <v>0.12</v>
      </c>
      <c r="I1197" s="30">
        <f>VLOOKUP(MAIN_TABLE[[#This Row],[Product Code]],Prod_Master[[#All],[Product Code]:[PRICE]],5,)</f>
        <v>140</v>
      </c>
      <c r="J1197" s="30">
        <f t="shared" si="20"/>
        <v>53760</v>
      </c>
      <c r="K1197" s="30">
        <f>MAIN_TABLE[[#This Row],[Sales (Before Tax)]]-MAIN_TABLE[[#This Row],[Discount]]</f>
        <v>53740.800000000003</v>
      </c>
      <c r="L1197" s="31">
        <f>VLOOKUP(MAIN_TABLE[[#This Row],[Product Code]],Prod_Master[[#All],[Product Code]:[PRICE]],3,)</f>
        <v>5632</v>
      </c>
      <c r="M1197" s="32" t="str">
        <f>VLOOKUP(MAIN_TABLE[[#This Row],[Product Code]],Prod_Master[[#All],[Product Code]:[PRICE]],2,)</f>
        <v>Shampoo</v>
      </c>
      <c r="N1197" s="32" t="str">
        <f>IF(ISBLANK(MAIN_TABLE[[#This Row],[GST Number]]),"No GST Number Available",VLOOKUP(LEFT(MAIN_TABLE[[#This Row],[GST Number]],2)*1,Table1[],2,))</f>
        <v>SIKKIM</v>
      </c>
      <c r="O1197" s="32">
        <f>IF(MAIN_TABLE[[#This Row],[Supplier State]]=MAIN_TABLE[[#This Row],[Destination State Name]],0,MAIN_TABLE[[#This Row],[Taxable Value]]*MAIN_TABLE[[#This Row],[GST Rate]])</f>
        <v>6448.8959999999997</v>
      </c>
      <c r="P1197" s="32">
        <f>IF(MAIN_TABLE[[#This Row],[Supplier State]]&lt;&gt;MAIN_TABLE[[#This Row],[Destination State Name]],0,(MAIN_TABLE[[#This Row],[Taxable Value]]*MAIN_TABLE[[#This Row],[GST Rate]])/2)</f>
        <v>0</v>
      </c>
      <c r="Q1197" s="32">
        <f>IF(MAIN_TABLE[[#This Row],[Supplier State]]&lt;&gt;MAIN_TABLE[[#This Row],[Destination State Name]],0,(MAIN_TABLE[[#This Row],[Taxable Value]]*MAIN_TABLE[[#This Row],[GST Rate]])/2)</f>
        <v>0</v>
      </c>
      <c r="R1197" s="33">
        <f>SUM(MAIN_TABLE[[#This Row],[IGST]:[SGST]])</f>
        <v>6448.8959999999997</v>
      </c>
      <c r="S1197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97" s="32" t="str">
        <f>IFERROR(VLOOKUP(MAIN_TABLE[[#This Row],[GST Number]],Backend!L:M,2,),"")</f>
        <v>TRACTEBEL ENGINEERING PVT LTD</v>
      </c>
    </row>
    <row r="1198" spans="1:20" x14ac:dyDescent="0.3">
      <c r="A1198" s="18" t="s">
        <v>8</v>
      </c>
      <c r="B1198" s="1" t="s">
        <v>34</v>
      </c>
      <c r="C1198" s="2">
        <v>1210</v>
      </c>
      <c r="D1198" s="3">
        <v>44114</v>
      </c>
      <c r="E1198" s="4" t="s">
        <v>10</v>
      </c>
      <c r="F1198" s="1">
        <v>472</v>
      </c>
      <c r="G1198" s="5">
        <v>23.6</v>
      </c>
      <c r="H1198" s="29">
        <f>VLOOKUP(MAIN_TABLE[[#This Row],[Product Code]],Prod_Master[[#All],[Product Code]:[PRICE]],4,)</f>
        <v>0.12</v>
      </c>
      <c r="I1198" s="30">
        <f>VLOOKUP(MAIN_TABLE[[#This Row],[Product Code]],Prod_Master[[#All],[Product Code]:[PRICE]],5,)</f>
        <v>120</v>
      </c>
      <c r="J1198" s="30">
        <f t="shared" si="20"/>
        <v>56640</v>
      </c>
      <c r="K1198" s="30">
        <f>MAIN_TABLE[[#This Row],[Sales (Before Tax)]]-MAIN_TABLE[[#This Row],[Discount]]</f>
        <v>56616.4</v>
      </c>
      <c r="L1198" s="31">
        <f>VLOOKUP(MAIN_TABLE[[#This Row],[Product Code]],Prod_Master[[#All],[Product Code]:[PRICE]],3,)</f>
        <v>5524</v>
      </c>
      <c r="M1198" s="32" t="str">
        <f>VLOOKUP(MAIN_TABLE[[#This Row],[Product Code]],Prod_Master[[#All],[Product Code]:[PRICE]],2,)</f>
        <v>Juice</v>
      </c>
      <c r="N1198" s="32" t="str">
        <f>IF(ISBLANK(MAIN_TABLE[[#This Row],[GST Number]]),"No GST Number Available",VLOOKUP(LEFT(MAIN_TABLE[[#This Row],[GST Number]],2)*1,Table1[],2,))</f>
        <v>ODISHA</v>
      </c>
      <c r="O1198" s="32">
        <f>IF(MAIN_TABLE[[#This Row],[Supplier State]]=MAIN_TABLE[[#This Row],[Destination State Name]],0,MAIN_TABLE[[#This Row],[Taxable Value]]*MAIN_TABLE[[#This Row],[GST Rate]])</f>
        <v>6793.9679999999998</v>
      </c>
      <c r="P1198" s="32">
        <f>IF(MAIN_TABLE[[#This Row],[Supplier State]]&lt;&gt;MAIN_TABLE[[#This Row],[Destination State Name]],0,(MAIN_TABLE[[#This Row],[Taxable Value]]*MAIN_TABLE[[#This Row],[GST Rate]])/2)</f>
        <v>0</v>
      </c>
      <c r="Q1198" s="32">
        <f>IF(MAIN_TABLE[[#This Row],[Supplier State]]&lt;&gt;MAIN_TABLE[[#This Row],[Destination State Name]],0,(MAIN_TABLE[[#This Row],[Taxable Value]]*MAIN_TABLE[[#This Row],[GST Rate]])/2)</f>
        <v>0</v>
      </c>
      <c r="R1198" s="33">
        <f>SUM(MAIN_TABLE[[#This Row],[IGST]:[SGST]])</f>
        <v>6793.9679999999998</v>
      </c>
      <c r="S1198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98" s="32" t="str">
        <f>IFERROR(VLOOKUP(MAIN_TABLE[[#This Row],[GST Number]],Backend!L:M,2,),"")</f>
        <v>KIM BAG HOUSE</v>
      </c>
    </row>
    <row r="1199" spans="1:20" x14ac:dyDescent="0.3">
      <c r="A1199" s="18" t="s">
        <v>8</v>
      </c>
      <c r="B1199" s="1" t="s">
        <v>242</v>
      </c>
      <c r="C1199" s="2">
        <v>1210</v>
      </c>
      <c r="D1199" s="3">
        <v>43893</v>
      </c>
      <c r="E1199" s="4" t="s">
        <v>10</v>
      </c>
      <c r="F1199" s="1">
        <v>1579</v>
      </c>
      <c r="G1199" s="5">
        <v>78.95</v>
      </c>
      <c r="H1199" s="29">
        <f>VLOOKUP(MAIN_TABLE[[#This Row],[Product Code]],Prod_Master[[#All],[Product Code]:[PRICE]],4,)</f>
        <v>0.12</v>
      </c>
      <c r="I1199" s="30">
        <f>VLOOKUP(MAIN_TABLE[[#This Row],[Product Code]],Prod_Master[[#All],[Product Code]:[PRICE]],5,)</f>
        <v>120</v>
      </c>
      <c r="J1199" s="30">
        <f t="shared" si="20"/>
        <v>189480</v>
      </c>
      <c r="K1199" s="30">
        <f>MAIN_TABLE[[#This Row],[Sales (Before Tax)]]-MAIN_TABLE[[#This Row],[Discount]]</f>
        <v>189401.05</v>
      </c>
      <c r="L1199" s="31">
        <f>VLOOKUP(MAIN_TABLE[[#This Row],[Product Code]],Prod_Master[[#All],[Product Code]:[PRICE]],3,)</f>
        <v>5524</v>
      </c>
      <c r="M1199" s="32" t="str">
        <f>VLOOKUP(MAIN_TABLE[[#This Row],[Product Code]],Prod_Master[[#All],[Product Code]:[PRICE]],2,)</f>
        <v>Juice</v>
      </c>
      <c r="N1199" s="32" t="str">
        <f>IF(ISBLANK(MAIN_TABLE[[#This Row],[GST Number]]),"No GST Number Available",VLOOKUP(LEFT(MAIN_TABLE[[#This Row],[GST Number]],2)*1,Table1[],2,))</f>
        <v>DADRA AND NAGAR HAVELI AND DAMAN AND DIU (NEWLY MERGED UT)</v>
      </c>
      <c r="O1199" s="32">
        <f>IF(MAIN_TABLE[[#This Row],[Supplier State]]=MAIN_TABLE[[#This Row],[Destination State Name]],0,MAIN_TABLE[[#This Row],[Taxable Value]]*MAIN_TABLE[[#This Row],[GST Rate]])</f>
        <v>22728.125999999997</v>
      </c>
      <c r="P1199" s="32">
        <f>IF(MAIN_TABLE[[#This Row],[Supplier State]]&lt;&gt;MAIN_TABLE[[#This Row],[Destination State Name]],0,(MAIN_TABLE[[#This Row],[Taxable Value]]*MAIN_TABLE[[#This Row],[GST Rate]])/2)</f>
        <v>0</v>
      </c>
      <c r="Q1199" s="32">
        <f>IF(MAIN_TABLE[[#This Row],[Supplier State]]&lt;&gt;MAIN_TABLE[[#This Row],[Destination State Name]],0,(MAIN_TABLE[[#This Row],[Taxable Value]]*MAIN_TABLE[[#This Row],[GST Rate]])/2)</f>
        <v>0</v>
      </c>
      <c r="R1199" s="33">
        <f>SUM(MAIN_TABLE[[#This Row],[IGST]:[SGST]])</f>
        <v>22728.125999999997</v>
      </c>
      <c r="S1199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199" s="32" t="str">
        <f>IFERROR(VLOOKUP(MAIN_TABLE[[#This Row],[GST Number]],Backend!L:M,2,),"")</f>
        <v>WM ENERGY AND LIGHTING PRIVATE LIMITED</v>
      </c>
    </row>
    <row r="1200" spans="1:20" x14ac:dyDescent="0.3">
      <c r="A1200" s="18" t="s">
        <v>8</v>
      </c>
      <c r="B1200" s="1" t="s">
        <v>35</v>
      </c>
      <c r="C1200" s="2">
        <v>1001</v>
      </c>
      <c r="D1200" s="3">
        <v>44083</v>
      </c>
      <c r="E1200" s="4" t="s">
        <v>10</v>
      </c>
      <c r="F1200" s="1">
        <v>1005</v>
      </c>
      <c r="G1200" s="5">
        <v>50.25</v>
      </c>
      <c r="H1200" s="29">
        <f>VLOOKUP(MAIN_TABLE[[#This Row],[Product Code]],Prod_Master[[#All],[Product Code]:[PRICE]],4,)</f>
        <v>0.12</v>
      </c>
      <c r="I1200" s="30">
        <f>VLOOKUP(MAIN_TABLE[[#This Row],[Product Code]],Prod_Master[[#All],[Product Code]:[PRICE]],5,)</f>
        <v>45</v>
      </c>
      <c r="J1200" s="30">
        <f t="shared" si="20"/>
        <v>45225</v>
      </c>
      <c r="K1200" s="30">
        <f>MAIN_TABLE[[#This Row],[Sales (Before Tax)]]-MAIN_TABLE[[#This Row],[Discount]]</f>
        <v>45174.75</v>
      </c>
      <c r="L1200" s="31">
        <f>VLOOKUP(MAIN_TABLE[[#This Row],[Product Code]],Prod_Master[[#All],[Product Code]:[PRICE]],3,)</f>
        <v>5542</v>
      </c>
      <c r="M1200" s="32" t="str">
        <f>VLOOKUP(MAIN_TABLE[[#This Row],[Product Code]],Prod_Master[[#All],[Product Code]:[PRICE]],2,)</f>
        <v>Oil</v>
      </c>
      <c r="N1200" s="32" t="str">
        <f>IF(ISBLANK(MAIN_TABLE[[#This Row],[GST Number]]),"No GST Number Available",VLOOKUP(LEFT(MAIN_TABLE[[#This Row],[GST Number]],2)*1,Table1[],2,))</f>
        <v>GUJARAT</v>
      </c>
      <c r="O1200" s="32">
        <f>IF(MAIN_TABLE[[#This Row],[Supplier State]]=MAIN_TABLE[[#This Row],[Destination State Name]],0,MAIN_TABLE[[#This Row],[Taxable Value]]*MAIN_TABLE[[#This Row],[GST Rate]])</f>
        <v>5420.9699999999993</v>
      </c>
      <c r="P1200" s="32">
        <f>IF(MAIN_TABLE[[#This Row],[Supplier State]]&lt;&gt;MAIN_TABLE[[#This Row],[Destination State Name]],0,(MAIN_TABLE[[#This Row],[Taxable Value]]*MAIN_TABLE[[#This Row],[GST Rate]])/2)</f>
        <v>0</v>
      </c>
      <c r="Q1200" s="32">
        <f>IF(MAIN_TABLE[[#This Row],[Supplier State]]&lt;&gt;MAIN_TABLE[[#This Row],[Destination State Name]],0,(MAIN_TABLE[[#This Row],[Taxable Value]]*MAIN_TABLE[[#This Row],[GST Rate]])/2)</f>
        <v>0</v>
      </c>
      <c r="R1200" s="33">
        <f>SUM(MAIN_TABLE[[#This Row],[IGST]:[SGST]])</f>
        <v>5420.9699999999993</v>
      </c>
      <c r="S1200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200" s="32" t="str">
        <f>IFERROR(VLOOKUP(MAIN_TABLE[[#This Row],[GST Number]],Backend!L:M,2,),"")</f>
        <v>Strong Like Wood and Iron Furniture</v>
      </c>
    </row>
    <row r="1201" spans="1:20" x14ac:dyDescent="0.3">
      <c r="A1201" s="18" t="s">
        <v>8</v>
      </c>
      <c r="B1201" s="1" t="s">
        <v>36</v>
      </c>
      <c r="C1201" s="2">
        <v>1008</v>
      </c>
      <c r="D1201" s="3">
        <v>44019</v>
      </c>
      <c r="E1201" s="4" t="s">
        <v>10</v>
      </c>
      <c r="F1201" s="1">
        <v>3199.5</v>
      </c>
      <c r="G1201" s="5">
        <v>159.97500000000002</v>
      </c>
      <c r="H1201" s="29">
        <f>VLOOKUP(MAIN_TABLE[[#This Row],[Product Code]],Prod_Master[[#All],[Product Code]:[PRICE]],4,)</f>
        <v>0.12</v>
      </c>
      <c r="I1201" s="30">
        <f>VLOOKUP(MAIN_TABLE[[#This Row],[Product Code]],Prod_Master[[#All],[Product Code]:[PRICE]],5,)</f>
        <v>90</v>
      </c>
      <c r="J1201" s="30">
        <f t="shared" si="20"/>
        <v>287955</v>
      </c>
      <c r="K1201" s="30">
        <f>MAIN_TABLE[[#This Row],[Sales (Before Tax)]]-MAIN_TABLE[[#This Row],[Discount]]</f>
        <v>287795.02500000002</v>
      </c>
      <c r="L1201" s="31">
        <f>VLOOKUP(MAIN_TABLE[[#This Row],[Product Code]],Prod_Master[[#All],[Product Code]:[PRICE]],3,)</f>
        <v>4975</v>
      </c>
      <c r="M1201" s="32" t="str">
        <f>VLOOKUP(MAIN_TABLE[[#This Row],[Product Code]],Prod_Master[[#All],[Product Code]:[PRICE]],2,)</f>
        <v>Soap</v>
      </c>
      <c r="N1201" s="32" t="str">
        <f>IF(ISBLANK(MAIN_TABLE[[#This Row],[GST Number]]),"No GST Number Available",VLOOKUP(LEFT(MAIN_TABLE[[#This Row],[GST Number]],2)*1,Table1[],2,))</f>
        <v>ARUNACHAL PRADESH</v>
      </c>
      <c r="O1201" s="32">
        <f>IF(MAIN_TABLE[[#This Row],[Supplier State]]=MAIN_TABLE[[#This Row],[Destination State Name]],0,MAIN_TABLE[[#This Row],[Taxable Value]]*MAIN_TABLE[[#This Row],[GST Rate]])</f>
        <v>34535.402999999998</v>
      </c>
      <c r="P1201" s="32">
        <f>IF(MAIN_TABLE[[#This Row],[Supplier State]]&lt;&gt;MAIN_TABLE[[#This Row],[Destination State Name]],0,(MAIN_TABLE[[#This Row],[Taxable Value]]*MAIN_TABLE[[#This Row],[GST Rate]])/2)</f>
        <v>0</v>
      </c>
      <c r="Q1201" s="32">
        <f>IF(MAIN_TABLE[[#This Row],[Supplier State]]&lt;&gt;MAIN_TABLE[[#This Row],[Destination State Name]],0,(MAIN_TABLE[[#This Row],[Taxable Value]]*MAIN_TABLE[[#This Row],[GST Rate]])/2)</f>
        <v>0</v>
      </c>
      <c r="R1201" s="33">
        <f>SUM(MAIN_TABLE[[#This Row],[IGST]:[SGST]])</f>
        <v>34535.402999999998</v>
      </c>
      <c r="S1201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201" s="32" t="str">
        <f>IFERROR(VLOOKUP(MAIN_TABLE[[#This Row],[GST Number]],Backend!L:M,2,),"")</f>
        <v>APPARIO RETAIL PRIVATE LIMITED</v>
      </c>
    </row>
    <row r="1202" spans="1:20" x14ac:dyDescent="0.3">
      <c r="A1202" s="18" t="s">
        <v>8</v>
      </c>
      <c r="B1202" s="1" t="s">
        <v>37</v>
      </c>
      <c r="C1202" s="2">
        <v>1001</v>
      </c>
      <c r="D1202" s="3">
        <v>44114</v>
      </c>
      <c r="E1202" s="4" t="s">
        <v>10</v>
      </c>
      <c r="F1202" s="1">
        <v>472</v>
      </c>
      <c r="G1202" s="5">
        <v>23.6</v>
      </c>
      <c r="H1202" s="29">
        <f>VLOOKUP(MAIN_TABLE[[#This Row],[Product Code]],Prod_Master[[#All],[Product Code]:[PRICE]],4,)</f>
        <v>0.12</v>
      </c>
      <c r="I1202" s="30">
        <f>VLOOKUP(MAIN_TABLE[[#This Row],[Product Code]],Prod_Master[[#All],[Product Code]:[PRICE]],5,)</f>
        <v>45</v>
      </c>
      <c r="J1202" s="30">
        <f t="shared" si="20"/>
        <v>21240</v>
      </c>
      <c r="K1202" s="30">
        <f>MAIN_TABLE[[#This Row],[Sales (Before Tax)]]-MAIN_TABLE[[#This Row],[Discount]]</f>
        <v>21216.400000000001</v>
      </c>
      <c r="L1202" s="31">
        <f>VLOOKUP(MAIN_TABLE[[#This Row],[Product Code]],Prod_Master[[#All],[Product Code]:[PRICE]],3,)</f>
        <v>5542</v>
      </c>
      <c r="M1202" s="32" t="str">
        <f>VLOOKUP(MAIN_TABLE[[#This Row],[Product Code]],Prod_Master[[#All],[Product Code]:[PRICE]],2,)</f>
        <v>Oil</v>
      </c>
      <c r="N1202" s="32" t="str">
        <f>IF(ISBLANK(MAIN_TABLE[[#This Row],[GST Number]]),"No GST Number Available",VLOOKUP(LEFT(MAIN_TABLE[[#This Row],[GST Number]],2)*1,Table1[],2,))</f>
        <v>MAHARASHTRA</v>
      </c>
      <c r="O1202" s="32">
        <f>IF(MAIN_TABLE[[#This Row],[Supplier State]]=MAIN_TABLE[[#This Row],[Destination State Name]],0,MAIN_TABLE[[#This Row],[Taxable Value]]*MAIN_TABLE[[#This Row],[GST Rate]])</f>
        <v>2545.9680000000003</v>
      </c>
      <c r="P1202" s="32">
        <f>IF(MAIN_TABLE[[#This Row],[Supplier State]]&lt;&gt;MAIN_TABLE[[#This Row],[Destination State Name]],0,(MAIN_TABLE[[#This Row],[Taxable Value]]*MAIN_TABLE[[#This Row],[GST Rate]])/2)</f>
        <v>0</v>
      </c>
      <c r="Q1202" s="32">
        <f>IF(MAIN_TABLE[[#This Row],[Supplier State]]&lt;&gt;MAIN_TABLE[[#This Row],[Destination State Name]],0,(MAIN_TABLE[[#This Row],[Taxable Value]]*MAIN_TABLE[[#This Row],[GST Rate]])/2)</f>
        <v>0</v>
      </c>
      <c r="R1202" s="33">
        <f>SUM(MAIN_TABLE[[#This Row],[IGST]:[SGST]])</f>
        <v>2545.9680000000003</v>
      </c>
      <c r="S1202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202" s="32" t="str">
        <f>IFERROR(VLOOKUP(MAIN_TABLE[[#This Row],[GST Number]],Backend!L:M,2,),"")</f>
        <v>PARBIND PETSAFETY PRIVATE LIMITED</v>
      </c>
    </row>
    <row r="1203" spans="1:20" x14ac:dyDescent="0.3">
      <c r="A1203" s="18" t="s">
        <v>8</v>
      </c>
      <c r="B1203" s="1" t="s">
        <v>38</v>
      </c>
      <c r="C1203" s="2">
        <v>1008</v>
      </c>
      <c r="D1203" s="3">
        <v>43863</v>
      </c>
      <c r="E1203" s="4" t="s">
        <v>10</v>
      </c>
      <c r="F1203" s="1">
        <v>1937</v>
      </c>
      <c r="G1203" s="5">
        <v>96.850000000000009</v>
      </c>
      <c r="H1203" s="29">
        <f>VLOOKUP(MAIN_TABLE[[#This Row],[Product Code]],Prod_Master[[#All],[Product Code]:[PRICE]],4,)</f>
        <v>0.12</v>
      </c>
      <c r="I1203" s="30">
        <f>VLOOKUP(MAIN_TABLE[[#This Row],[Product Code]],Prod_Master[[#All],[Product Code]:[PRICE]],5,)</f>
        <v>90</v>
      </c>
      <c r="J1203" s="30">
        <f t="shared" si="20"/>
        <v>174330</v>
      </c>
      <c r="K1203" s="30">
        <f>MAIN_TABLE[[#This Row],[Sales (Before Tax)]]-MAIN_TABLE[[#This Row],[Discount]]</f>
        <v>174233.15</v>
      </c>
      <c r="L1203" s="31">
        <f>VLOOKUP(MAIN_TABLE[[#This Row],[Product Code]],Prod_Master[[#All],[Product Code]:[PRICE]],3,)</f>
        <v>4975</v>
      </c>
      <c r="M1203" s="32" t="str">
        <f>VLOOKUP(MAIN_TABLE[[#This Row],[Product Code]],Prod_Master[[#All],[Product Code]:[PRICE]],2,)</f>
        <v>Soap</v>
      </c>
      <c r="N1203" s="32" t="str">
        <f>IF(ISBLANK(MAIN_TABLE[[#This Row],[GST Number]]),"No GST Number Available",VLOOKUP(LEFT(MAIN_TABLE[[#This Row],[GST Number]],2)*1,Table1[],2,))</f>
        <v>SIKKIM</v>
      </c>
      <c r="O1203" s="32">
        <f>IF(MAIN_TABLE[[#This Row],[Supplier State]]=MAIN_TABLE[[#This Row],[Destination State Name]],0,MAIN_TABLE[[#This Row],[Taxable Value]]*MAIN_TABLE[[#This Row],[GST Rate]])</f>
        <v>20907.977999999999</v>
      </c>
      <c r="P1203" s="32">
        <f>IF(MAIN_TABLE[[#This Row],[Supplier State]]&lt;&gt;MAIN_TABLE[[#This Row],[Destination State Name]],0,(MAIN_TABLE[[#This Row],[Taxable Value]]*MAIN_TABLE[[#This Row],[GST Rate]])/2)</f>
        <v>0</v>
      </c>
      <c r="Q1203" s="32">
        <f>IF(MAIN_TABLE[[#This Row],[Supplier State]]&lt;&gt;MAIN_TABLE[[#This Row],[Destination State Name]],0,(MAIN_TABLE[[#This Row],[Taxable Value]]*MAIN_TABLE[[#This Row],[GST Rate]])/2)</f>
        <v>0</v>
      </c>
      <c r="R1203" s="33">
        <f>SUM(MAIN_TABLE[[#This Row],[IGST]:[SGST]])</f>
        <v>20907.977999999999</v>
      </c>
      <c r="S1203" s="32" t="str">
        <f>IF(MAIN_TABLE[[#This Row],[Doc Type]]="Credit Note","Table 9A",IF(AND(MAIN_TABLE[[#This Row],[Doc Type]]="Invoice",MAIN_TABLE[[#This Row],[GST Number]]&lt;&gt;""),"Table 4A -B2B","Table 5A-B2C"))</f>
        <v>Table 4A -B2B</v>
      </c>
      <c r="T1203" s="32" t="str">
        <f>IFERROR(VLOOKUP(MAIN_TABLE[[#This Row],[GST Number]],Backend!L:M,2,),"")</f>
        <v>KP ABRASIVES PRIVATE LIMITED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C126-EBC2-452F-8C24-ECAE49F5F03E}">
  <dimension ref="A1:P179"/>
  <sheetViews>
    <sheetView tabSelected="1" topLeftCell="A2" workbookViewId="0">
      <selection activeCell="H24" sqref="H24"/>
    </sheetView>
  </sheetViews>
  <sheetFormatPr defaultRowHeight="14.4" x14ac:dyDescent="0.3"/>
  <cols>
    <col min="1" max="1" width="12" customWidth="1"/>
    <col min="2" max="2" width="55.5546875" bestFit="1" customWidth="1"/>
    <col min="6" max="6" width="15.6640625" customWidth="1"/>
    <col min="7" max="7" width="15.33203125" customWidth="1"/>
    <col min="8" max="8" width="11.21875" customWidth="1"/>
    <col min="12" max="12" width="27" customWidth="1"/>
    <col min="13" max="13" width="44.6640625" bestFit="1" customWidth="1"/>
    <col min="14" max="14" width="10.5546875" customWidth="1"/>
    <col min="15" max="15" width="17" customWidth="1"/>
    <col min="16" max="16" width="14.44140625" customWidth="1"/>
  </cols>
  <sheetData>
    <row r="1" spans="1:16" x14ac:dyDescent="0.3">
      <c r="A1" s="6" t="s">
        <v>174</v>
      </c>
    </row>
    <row r="3" spans="1:16" x14ac:dyDescent="0.3">
      <c r="A3" s="6" t="s">
        <v>213</v>
      </c>
      <c r="E3" s="6" t="s">
        <v>229</v>
      </c>
      <c r="L3" s="6" t="s">
        <v>263</v>
      </c>
    </row>
    <row r="4" spans="1:16" x14ac:dyDescent="0.3">
      <c r="A4" s="9" t="s">
        <v>175</v>
      </c>
      <c r="B4" s="10" t="s">
        <v>176</v>
      </c>
      <c r="E4" s="14" t="s">
        <v>214</v>
      </c>
      <c r="F4" s="20" t="s">
        <v>2</v>
      </c>
      <c r="G4" s="21" t="s">
        <v>228</v>
      </c>
      <c r="H4" s="21" t="s">
        <v>215</v>
      </c>
      <c r="I4" s="21" t="s">
        <v>230</v>
      </c>
      <c r="J4" s="13" t="s">
        <v>231</v>
      </c>
      <c r="L4" t="s">
        <v>264</v>
      </c>
      <c r="M4" t="s">
        <v>265</v>
      </c>
      <c r="N4" t="s">
        <v>438</v>
      </c>
      <c r="O4" t="s">
        <v>439</v>
      </c>
      <c r="P4" t="s">
        <v>440</v>
      </c>
    </row>
    <row r="5" spans="1:16" x14ac:dyDescent="0.3">
      <c r="A5" s="7">
        <v>1</v>
      </c>
      <c r="B5" s="8" t="s">
        <v>177</v>
      </c>
      <c r="E5" s="18">
        <v>1</v>
      </c>
      <c r="F5" s="2">
        <v>1001</v>
      </c>
      <c r="G5" s="1" t="s">
        <v>216</v>
      </c>
      <c r="H5" s="1">
        <v>5542</v>
      </c>
      <c r="I5" s="24">
        <v>0.12</v>
      </c>
      <c r="J5" s="19">
        <v>45</v>
      </c>
      <c r="L5" s="46" t="s">
        <v>14</v>
      </c>
      <c r="M5" s="46" t="s">
        <v>266</v>
      </c>
      <c r="N5" s="46"/>
      <c r="O5" s="46"/>
      <c r="P5" s="46" t="s">
        <v>441</v>
      </c>
    </row>
    <row r="6" spans="1:16" x14ac:dyDescent="0.3">
      <c r="A6" s="7">
        <v>2</v>
      </c>
      <c r="B6" s="8" t="s">
        <v>178</v>
      </c>
      <c r="E6" s="18">
        <v>2</v>
      </c>
      <c r="F6" s="2">
        <v>1004</v>
      </c>
      <c r="G6" s="1" t="s">
        <v>217</v>
      </c>
      <c r="H6" s="1">
        <v>8462</v>
      </c>
      <c r="I6" s="24">
        <v>0.28000000000000003</v>
      </c>
      <c r="J6" s="19">
        <v>80</v>
      </c>
      <c r="L6" s="46" t="s">
        <v>18</v>
      </c>
      <c r="M6" s="46" t="s">
        <v>267</v>
      </c>
      <c r="N6" s="46"/>
      <c r="O6" s="46"/>
      <c r="P6" s="46" t="s">
        <v>441</v>
      </c>
    </row>
    <row r="7" spans="1:16" x14ac:dyDescent="0.3">
      <c r="A7" s="7">
        <v>3</v>
      </c>
      <c r="B7" s="8" t="s">
        <v>179</v>
      </c>
      <c r="E7" s="18">
        <v>3</v>
      </c>
      <c r="F7" s="2">
        <v>1008</v>
      </c>
      <c r="G7" s="1" t="s">
        <v>218</v>
      </c>
      <c r="H7" s="1">
        <v>4975</v>
      </c>
      <c r="I7" s="24">
        <v>0.12</v>
      </c>
      <c r="J7" s="19">
        <v>90</v>
      </c>
      <c r="L7" s="46" t="s">
        <v>89</v>
      </c>
      <c r="M7" s="46" t="s">
        <v>268</v>
      </c>
      <c r="N7" s="46"/>
      <c r="O7" s="46"/>
      <c r="P7" s="46" t="s">
        <v>441</v>
      </c>
    </row>
    <row r="8" spans="1:16" x14ac:dyDescent="0.3">
      <c r="A8" s="7">
        <v>4</v>
      </c>
      <c r="B8" s="8" t="s">
        <v>180</v>
      </c>
      <c r="E8" s="18">
        <v>4</v>
      </c>
      <c r="F8" s="2">
        <v>1210</v>
      </c>
      <c r="G8" s="1" t="s">
        <v>219</v>
      </c>
      <c r="H8" s="1">
        <v>5524</v>
      </c>
      <c r="I8" s="24">
        <v>0.12</v>
      </c>
      <c r="J8" s="19">
        <v>120</v>
      </c>
      <c r="L8" s="46" t="s">
        <v>119</v>
      </c>
      <c r="M8" s="46" t="s">
        <v>269</v>
      </c>
      <c r="N8" s="46"/>
      <c r="O8" s="46"/>
      <c r="P8" s="46" t="s">
        <v>441</v>
      </c>
    </row>
    <row r="9" spans="1:16" x14ac:dyDescent="0.3">
      <c r="A9" s="7">
        <v>5</v>
      </c>
      <c r="B9" s="8" t="s">
        <v>181</v>
      </c>
      <c r="E9" s="18">
        <v>5</v>
      </c>
      <c r="F9" s="2">
        <v>1310</v>
      </c>
      <c r="G9" s="1" t="s">
        <v>220</v>
      </c>
      <c r="H9" s="1">
        <v>5632</v>
      </c>
      <c r="I9" s="24">
        <v>0.12</v>
      </c>
      <c r="J9" s="19">
        <v>140</v>
      </c>
      <c r="L9" s="46" t="s">
        <v>170</v>
      </c>
      <c r="M9" s="46" t="s">
        <v>270</v>
      </c>
      <c r="N9" s="46"/>
      <c r="O9" s="46"/>
      <c r="P9" s="46" t="s">
        <v>441</v>
      </c>
    </row>
    <row r="10" spans="1:16" x14ac:dyDescent="0.3">
      <c r="A10" s="7">
        <v>6</v>
      </c>
      <c r="B10" s="8" t="s">
        <v>182</v>
      </c>
      <c r="E10" s="18">
        <v>6</v>
      </c>
      <c r="F10" s="2">
        <v>1410</v>
      </c>
      <c r="G10" s="1" t="s">
        <v>221</v>
      </c>
      <c r="H10" s="1">
        <v>5633</v>
      </c>
      <c r="I10" s="24">
        <v>0.18</v>
      </c>
      <c r="J10" s="19">
        <v>200</v>
      </c>
      <c r="L10" s="46" t="s">
        <v>73</v>
      </c>
      <c r="M10" s="46" t="s">
        <v>271</v>
      </c>
      <c r="N10" s="46"/>
      <c r="O10" s="46"/>
      <c r="P10" s="46" t="s">
        <v>441</v>
      </c>
    </row>
    <row r="11" spans="1:16" x14ac:dyDescent="0.3">
      <c r="A11" s="7">
        <v>7</v>
      </c>
      <c r="B11" s="8" t="s">
        <v>183</v>
      </c>
      <c r="E11" s="18">
        <v>7</v>
      </c>
      <c r="F11" s="17">
        <v>1570</v>
      </c>
      <c r="G11" s="1" t="s">
        <v>222</v>
      </c>
      <c r="H11" s="1">
        <v>5634</v>
      </c>
      <c r="I11" s="24">
        <v>0.12</v>
      </c>
      <c r="J11" s="19">
        <v>20</v>
      </c>
      <c r="L11" s="46" t="s">
        <v>24</v>
      </c>
      <c r="M11" s="46" t="s">
        <v>272</v>
      </c>
      <c r="N11" s="46"/>
      <c r="O11" s="46"/>
      <c r="P11" s="46" t="s">
        <v>441</v>
      </c>
    </row>
    <row r="12" spans="1:16" x14ac:dyDescent="0.3">
      <c r="A12" s="7">
        <v>8</v>
      </c>
      <c r="B12" s="8" t="s">
        <v>184</v>
      </c>
      <c r="E12" s="18">
        <v>8</v>
      </c>
      <c r="F12" s="17">
        <v>1870</v>
      </c>
      <c r="G12" s="1" t="s">
        <v>223</v>
      </c>
      <c r="H12" s="1">
        <v>5635</v>
      </c>
      <c r="I12" s="24">
        <v>0.12</v>
      </c>
      <c r="J12" s="19">
        <v>400</v>
      </c>
      <c r="L12" s="46" t="s">
        <v>67</v>
      </c>
      <c r="M12" s="46" t="s">
        <v>273</v>
      </c>
      <c r="N12" s="46"/>
      <c r="O12" s="46"/>
      <c r="P12" s="46" t="s">
        <v>441</v>
      </c>
    </row>
    <row r="13" spans="1:16" x14ac:dyDescent="0.3">
      <c r="A13" s="7">
        <v>9</v>
      </c>
      <c r="B13" s="8" t="s">
        <v>185</v>
      </c>
      <c r="E13" s="18">
        <v>9</v>
      </c>
      <c r="F13" s="17">
        <v>8420</v>
      </c>
      <c r="G13" s="1" t="s">
        <v>224</v>
      </c>
      <c r="H13" s="1">
        <v>5636</v>
      </c>
      <c r="I13" s="24">
        <v>0.18</v>
      </c>
      <c r="J13" s="19">
        <v>750</v>
      </c>
      <c r="L13" s="46" t="s">
        <v>54</v>
      </c>
      <c r="M13" s="46" t="s">
        <v>274</v>
      </c>
      <c r="N13" s="46"/>
      <c r="O13" s="46"/>
      <c r="P13" s="46" t="s">
        <v>441</v>
      </c>
    </row>
    <row r="14" spans="1:16" x14ac:dyDescent="0.3">
      <c r="A14" s="7">
        <v>10</v>
      </c>
      <c r="B14" s="8" t="s">
        <v>8</v>
      </c>
      <c r="E14" s="18">
        <v>10</v>
      </c>
      <c r="F14" s="17">
        <v>1740</v>
      </c>
      <c r="G14" s="1" t="s">
        <v>225</v>
      </c>
      <c r="H14" s="1">
        <v>1498</v>
      </c>
      <c r="I14" s="24">
        <v>0.28000000000000003</v>
      </c>
      <c r="J14" s="19">
        <v>8500</v>
      </c>
      <c r="L14" s="46" t="s">
        <v>160</v>
      </c>
      <c r="M14" s="46" t="s">
        <v>275</v>
      </c>
      <c r="N14" s="46"/>
      <c r="O14" s="46"/>
      <c r="P14" s="46" t="s">
        <v>441</v>
      </c>
    </row>
    <row r="15" spans="1:16" x14ac:dyDescent="0.3">
      <c r="A15" s="7">
        <v>11</v>
      </c>
      <c r="B15" s="8" t="s">
        <v>186</v>
      </c>
      <c r="E15" s="18">
        <v>11</v>
      </c>
      <c r="F15" s="17">
        <v>1950</v>
      </c>
      <c r="G15" s="1" t="s">
        <v>226</v>
      </c>
      <c r="H15" s="1">
        <v>2549</v>
      </c>
      <c r="I15" s="24">
        <v>0.12</v>
      </c>
      <c r="J15" s="19">
        <v>155</v>
      </c>
      <c r="L15" s="46" t="s">
        <v>33</v>
      </c>
      <c r="M15" s="46" t="s">
        <v>276</v>
      </c>
      <c r="N15" s="46"/>
      <c r="O15" s="46"/>
      <c r="P15" s="46" t="s">
        <v>441</v>
      </c>
    </row>
    <row r="16" spans="1:16" x14ac:dyDescent="0.3">
      <c r="A16" s="7">
        <v>12</v>
      </c>
      <c r="B16" s="8" t="s">
        <v>187</v>
      </c>
      <c r="E16" s="16">
        <v>12</v>
      </c>
      <c r="F16" s="22">
        <v>1790</v>
      </c>
      <c r="G16" s="23" t="s">
        <v>227</v>
      </c>
      <c r="H16" s="23">
        <v>1357</v>
      </c>
      <c r="I16" s="24">
        <v>0.28000000000000003</v>
      </c>
      <c r="J16" s="15">
        <v>250</v>
      </c>
      <c r="L16" s="46" t="s">
        <v>63</v>
      </c>
      <c r="M16" s="46" t="s">
        <v>277</v>
      </c>
      <c r="N16" s="46"/>
      <c r="O16" s="46"/>
      <c r="P16" s="46" t="s">
        <v>441</v>
      </c>
    </row>
    <row r="17" spans="1:16" x14ac:dyDescent="0.3">
      <c r="A17" s="7">
        <v>13</v>
      </c>
      <c r="B17" s="8" t="s">
        <v>188</v>
      </c>
      <c r="L17" s="46" t="s">
        <v>140</v>
      </c>
      <c r="M17" s="46" t="s">
        <v>278</v>
      </c>
      <c r="N17" s="46"/>
      <c r="O17" s="46"/>
      <c r="P17" s="46" t="s">
        <v>441</v>
      </c>
    </row>
    <row r="18" spans="1:16" x14ac:dyDescent="0.3">
      <c r="A18" s="7">
        <v>14</v>
      </c>
      <c r="B18" s="8" t="s">
        <v>189</v>
      </c>
      <c r="L18" s="46" t="s">
        <v>85</v>
      </c>
      <c r="M18" s="46" t="s">
        <v>279</v>
      </c>
      <c r="N18" s="46"/>
      <c r="O18" s="46"/>
      <c r="P18" s="46" t="s">
        <v>441</v>
      </c>
    </row>
    <row r="19" spans="1:16" x14ac:dyDescent="0.3">
      <c r="A19" s="7">
        <v>15</v>
      </c>
      <c r="B19" s="8" t="s">
        <v>190</v>
      </c>
      <c r="L19" s="46" t="s">
        <v>104</v>
      </c>
      <c r="M19" s="46" t="s">
        <v>280</v>
      </c>
      <c r="N19" s="46"/>
      <c r="O19" s="46"/>
      <c r="P19" s="46" t="s">
        <v>441</v>
      </c>
    </row>
    <row r="20" spans="1:16" x14ac:dyDescent="0.3">
      <c r="A20" s="7">
        <v>16</v>
      </c>
      <c r="B20" s="8" t="s">
        <v>191</v>
      </c>
      <c r="L20" s="46" t="s">
        <v>38</v>
      </c>
      <c r="M20" s="46" t="s">
        <v>281</v>
      </c>
      <c r="N20" s="46"/>
      <c r="O20" s="46"/>
      <c r="P20" s="46" t="s">
        <v>441</v>
      </c>
    </row>
    <row r="21" spans="1:16" x14ac:dyDescent="0.3">
      <c r="A21" s="7">
        <v>17</v>
      </c>
      <c r="B21" s="8" t="s">
        <v>192</v>
      </c>
      <c r="L21" s="46" t="s">
        <v>26</v>
      </c>
      <c r="M21" s="46" t="s">
        <v>282</v>
      </c>
      <c r="N21" s="46"/>
      <c r="O21" s="46"/>
      <c r="P21" s="46" t="s">
        <v>441</v>
      </c>
    </row>
    <row r="22" spans="1:16" x14ac:dyDescent="0.3">
      <c r="A22" s="7">
        <v>18</v>
      </c>
      <c r="B22" s="8" t="s">
        <v>193</v>
      </c>
      <c r="L22" s="46" t="s">
        <v>71</v>
      </c>
      <c r="M22" s="46" t="s">
        <v>283</v>
      </c>
      <c r="N22" s="46"/>
      <c r="O22" s="46"/>
      <c r="P22" s="46" t="s">
        <v>441</v>
      </c>
    </row>
    <row r="23" spans="1:16" x14ac:dyDescent="0.3">
      <c r="A23" s="7">
        <v>19</v>
      </c>
      <c r="B23" s="8" t="s">
        <v>194</v>
      </c>
      <c r="L23" s="46" t="s">
        <v>109</v>
      </c>
      <c r="M23" s="46" t="s">
        <v>284</v>
      </c>
      <c r="N23" s="46"/>
      <c r="O23" s="46"/>
      <c r="P23" s="46" t="s">
        <v>441</v>
      </c>
    </row>
    <row r="24" spans="1:16" x14ac:dyDescent="0.3">
      <c r="A24" s="7">
        <v>20</v>
      </c>
      <c r="B24" s="8" t="s">
        <v>195</v>
      </c>
      <c r="L24" s="46" t="s">
        <v>150</v>
      </c>
      <c r="M24" s="46" t="s">
        <v>285</v>
      </c>
      <c r="N24" s="46"/>
      <c r="O24" s="46"/>
      <c r="P24" s="46" t="s">
        <v>441</v>
      </c>
    </row>
    <row r="25" spans="1:16" x14ac:dyDescent="0.3">
      <c r="A25" s="7">
        <v>21</v>
      </c>
      <c r="B25" s="8" t="s">
        <v>196</v>
      </c>
      <c r="L25" s="46" t="s">
        <v>118</v>
      </c>
      <c r="M25" s="46" t="s">
        <v>286</v>
      </c>
      <c r="N25" s="46"/>
      <c r="O25" s="46"/>
      <c r="P25" s="46" t="s">
        <v>441</v>
      </c>
    </row>
    <row r="26" spans="1:16" x14ac:dyDescent="0.3">
      <c r="A26" s="7">
        <v>22</v>
      </c>
      <c r="B26" s="8" t="s">
        <v>197</v>
      </c>
      <c r="L26" s="46" t="s">
        <v>108</v>
      </c>
      <c r="M26" s="46" t="s">
        <v>287</v>
      </c>
      <c r="N26" s="46"/>
      <c r="O26" s="46"/>
      <c r="P26" s="46" t="s">
        <v>441</v>
      </c>
    </row>
    <row r="27" spans="1:16" x14ac:dyDescent="0.3">
      <c r="A27" s="7">
        <v>23</v>
      </c>
      <c r="B27" s="8" t="s">
        <v>198</v>
      </c>
      <c r="L27" s="46" t="s">
        <v>49</v>
      </c>
      <c r="M27" s="46" t="s">
        <v>288</v>
      </c>
      <c r="N27" s="46"/>
      <c r="O27" s="46"/>
      <c r="P27" s="46" t="s">
        <v>441</v>
      </c>
    </row>
    <row r="28" spans="1:16" x14ac:dyDescent="0.3">
      <c r="A28" s="7">
        <v>24</v>
      </c>
      <c r="B28" s="8" t="s">
        <v>199</v>
      </c>
      <c r="L28" s="46" t="s">
        <v>113</v>
      </c>
      <c r="M28" s="46" t="s">
        <v>289</v>
      </c>
      <c r="N28" s="46"/>
      <c r="O28" s="46"/>
      <c r="P28" s="46" t="s">
        <v>441</v>
      </c>
    </row>
    <row r="29" spans="1:16" x14ac:dyDescent="0.3">
      <c r="A29" s="7">
        <v>26</v>
      </c>
      <c r="B29" s="8" t="s">
        <v>200</v>
      </c>
      <c r="L29" s="46" t="s">
        <v>130</v>
      </c>
      <c r="M29" s="46" t="s">
        <v>290</v>
      </c>
      <c r="N29" s="46"/>
      <c r="O29" s="46"/>
      <c r="P29" s="46" t="s">
        <v>441</v>
      </c>
    </row>
    <row r="30" spans="1:16" x14ac:dyDescent="0.3">
      <c r="A30" s="7">
        <v>27</v>
      </c>
      <c r="B30" s="8" t="s">
        <v>201</v>
      </c>
      <c r="L30" s="46" t="s">
        <v>36</v>
      </c>
      <c r="M30" s="46" t="s">
        <v>291</v>
      </c>
      <c r="N30" s="46"/>
      <c r="O30" s="46"/>
      <c r="P30" s="46" t="s">
        <v>441</v>
      </c>
    </row>
    <row r="31" spans="1:16" x14ac:dyDescent="0.3">
      <c r="A31" s="7">
        <v>28</v>
      </c>
      <c r="B31" s="8" t="s">
        <v>202</v>
      </c>
      <c r="L31" s="46" t="s">
        <v>12</v>
      </c>
      <c r="M31" s="46" t="s">
        <v>292</v>
      </c>
      <c r="N31" s="46"/>
      <c r="O31" s="46"/>
      <c r="P31" s="46" t="s">
        <v>441</v>
      </c>
    </row>
    <row r="32" spans="1:16" x14ac:dyDescent="0.3">
      <c r="A32" s="7">
        <v>29</v>
      </c>
      <c r="B32" s="8" t="s">
        <v>203</v>
      </c>
      <c r="L32" s="46" t="s">
        <v>167</v>
      </c>
      <c r="M32" s="46" t="s">
        <v>293</v>
      </c>
      <c r="N32" s="46"/>
      <c r="O32" s="46"/>
      <c r="P32" s="46" t="s">
        <v>441</v>
      </c>
    </row>
    <row r="33" spans="1:16" x14ac:dyDescent="0.3">
      <c r="A33" s="7">
        <v>30</v>
      </c>
      <c r="B33" s="8" t="s">
        <v>204</v>
      </c>
      <c r="L33" s="46" t="s">
        <v>135</v>
      </c>
      <c r="M33" s="46" t="s">
        <v>294</v>
      </c>
      <c r="N33" s="46"/>
      <c r="O33" s="46"/>
      <c r="P33" s="46" t="s">
        <v>441</v>
      </c>
    </row>
    <row r="34" spans="1:16" x14ac:dyDescent="0.3">
      <c r="A34" s="7">
        <v>31</v>
      </c>
      <c r="B34" s="8" t="s">
        <v>205</v>
      </c>
      <c r="L34" s="46" t="s">
        <v>76</v>
      </c>
      <c r="M34" s="46" t="s">
        <v>295</v>
      </c>
      <c r="N34" s="46"/>
      <c r="O34" s="46"/>
      <c r="P34" s="46" t="s">
        <v>441</v>
      </c>
    </row>
    <row r="35" spans="1:16" x14ac:dyDescent="0.3">
      <c r="A35" s="7">
        <v>32</v>
      </c>
      <c r="B35" s="8" t="s">
        <v>206</v>
      </c>
      <c r="L35" s="46" t="s">
        <v>50</v>
      </c>
      <c r="M35" s="46" t="s">
        <v>296</v>
      </c>
      <c r="N35" s="46"/>
      <c r="O35" s="46"/>
      <c r="P35" s="46" t="s">
        <v>441</v>
      </c>
    </row>
    <row r="36" spans="1:16" x14ac:dyDescent="0.3">
      <c r="A36" s="7">
        <v>33</v>
      </c>
      <c r="B36" s="8" t="s">
        <v>207</v>
      </c>
      <c r="L36" s="46" t="s">
        <v>172</v>
      </c>
      <c r="M36" s="46" t="s">
        <v>297</v>
      </c>
      <c r="N36" s="46"/>
      <c r="O36" s="46"/>
      <c r="P36" s="46" t="s">
        <v>441</v>
      </c>
    </row>
    <row r="37" spans="1:16" x14ac:dyDescent="0.3">
      <c r="A37" s="7">
        <v>34</v>
      </c>
      <c r="B37" s="8" t="s">
        <v>208</v>
      </c>
      <c r="L37" s="46" t="s">
        <v>51</v>
      </c>
      <c r="M37" s="46" t="s">
        <v>298</v>
      </c>
      <c r="N37" s="46"/>
      <c r="O37" s="46"/>
      <c r="P37" s="46" t="s">
        <v>441</v>
      </c>
    </row>
    <row r="38" spans="1:16" x14ac:dyDescent="0.3">
      <c r="A38" s="7">
        <v>35</v>
      </c>
      <c r="B38" s="8" t="s">
        <v>209</v>
      </c>
      <c r="L38" s="46" t="s">
        <v>98</v>
      </c>
      <c r="M38" s="46" t="s">
        <v>299</v>
      </c>
      <c r="N38" s="46"/>
      <c r="O38" s="46"/>
      <c r="P38" s="46" t="s">
        <v>441</v>
      </c>
    </row>
    <row r="39" spans="1:16" x14ac:dyDescent="0.3">
      <c r="A39" s="7">
        <v>36</v>
      </c>
      <c r="B39" s="8" t="s">
        <v>210</v>
      </c>
      <c r="L39" s="46" t="s">
        <v>59</v>
      </c>
      <c r="M39" s="46" t="s">
        <v>300</v>
      </c>
      <c r="N39" s="46"/>
      <c r="O39" s="46"/>
      <c r="P39" s="46" t="s">
        <v>441</v>
      </c>
    </row>
    <row r="40" spans="1:16" x14ac:dyDescent="0.3">
      <c r="A40" s="7">
        <v>37</v>
      </c>
      <c r="B40" s="8" t="s">
        <v>211</v>
      </c>
      <c r="L40" s="46" t="s">
        <v>32</v>
      </c>
      <c r="M40" s="46" t="s">
        <v>301</v>
      </c>
      <c r="N40" s="46"/>
      <c r="O40" s="46"/>
      <c r="P40" s="46" t="s">
        <v>441</v>
      </c>
    </row>
    <row r="41" spans="1:16" x14ac:dyDescent="0.3">
      <c r="A41" s="11">
        <v>38</v>
      </c>
      <c r="B41" s="12" t="s">
        <v>212</v>
      </c>
      <c r="L41" s="46" t="s">
        <v>86</v>
      </c>
      <c r="M41" s="46" t="s">
        <v>302</v>
      </c>
      <c r="N41" s="46"/>
      <c r="O41" s="46"/>
      <c r="P41" s="46" t="s">
        <v>441</v>
      </c>
    </row>
    <row r="42" spans="1:16" x14ac:dyDescent="0.3">
      <c r="L42" s="46" t="s">
        <v>99</v>
      </c>
      <c r="M42" s="46" t="s">
        <v>303</v>
      </c>
      <c r="N42" s="46"/>
      <c r="O42" s="46"/>
      <c r="P42" s="46" t="s">
        <v>441</v>
      </c>
    </row>
    <row r="43" spans="1:16" x14ac:dyDescent="0.3">
      <c r="L43" s="46" t="s">
        <v>165</v>
      </c>
      <c r="M43" s="46" t="s">
        <v>304</v>
      </c>
      <c r="N43" s="46"/>
      <c r="O43" s="46"/>
      <c r="P43" s="46" t="s">
        <v>441</v>
      </c>
    </row>
    <row r="44" spans="1:16" x14ac:dyDescent="0.3">
      <c r="L44" s="46" t="s">
        <v>68</v>
      </c>
      <c r="M44" s="46" t="s">
        <v>305</v>
      </c>
      <c r="N44" s="46"/>
      <c r="O44" s="46"/>
      <c r="P44" s="46" t="s">
        <v>441</v>
      </c>
    </row>
    <row r="45" spans="1:16" x14ac:dyDescent="0.3">
      <c r="L45" s="46" t="s">
        <v>149</v>
      </c>
      <c r="M45" s="46" t="s">
        <v>306</v>
      </c>
      <c r="N45" s="46"/>
      <c r="O45" s="46"/>
      <c r="P45" s="46" t="s">
        <v>441</v>
      </c>
    </row>
    <row r="46" spans="1:16" x14ac:dyDescent="0.3">
      <c r="L46" s="46" t="s">
        <v>154</v>
      </c>
      <c r="M46" s="46" t="s">
        <v>307</v>
      </c>
      <c r="N46" s="46"/>
      <c r="O46" s="46"/>
      <c r="P46" s="46" t="s">
        <v>441</v>
      </c>
    </row>
    <row r="47" spans="1:16" x14ac:dyDescent="0.3">
      <c r="L47" s="46" t="s">
        <v>133</v>
      </c>
      <c r="M47" s="46" t="s">
        <v>308</v>
      </c>
      <c r="N47" s="46"/>
      <c r="O47" s="46"/>
      <c r="P47" s="46" t="s">
        <v>441</v>
      </c>
    </row>
    <row r="48" spans="1:16" x14ac:dyDescent="0.3">
      <c r="L48" s="46" t="s">
        <v>66</v>
      </c>
      <c r="M48" s="46" t="s">
        <v>309</v>
      </c>
      <c r="N48" s="46"/>
      <c r="O48" s="46"/>
      <c r="P48" s="46" t="s">
        <v>441</v>
      </c>
    </row>
    <row r="49" spans="12:16" x14ac:dyDescent="0.3">
      <c r="L49" s="46" t="s">
        <v>147</v>
      </c>
      <c r="M49" s="46" t="s">
        <v>310</v>
      </c>
      <c r="N49" s="46"/>
      <c r="O49" s="46"/>
      <c r="P49" s="46" t="s">
        <v>441</v>
      </c>
    </row>
    <row r="50" spans="12:16" x14ac:dyDescent="0.3">
      <c r="L50" s="46" t="s">
        <v>48</v>
      </c>
      <c r="M50" s="46" t="s">
        <v>311</v>
      </c>
      <c r="N50" s="46"/>
      <c r="O50" s="46"/>
      <c r="P50" s="46" t="s">
        <v>441</v>
      </c>
    </row>
    <row r="51" spans="12:16" x14ac:dyDescent="0.3">
      <c r="L51" s="46" t="s">
        <v>164</v>
      </c>
      <c r="M51" s="46" t="s">
        <v>312</v>
      </c>
      <c r="N51" s="46"/>
      <c r="O51" s="46"/>
      <c r="P51" s="46" t="s">
        <v>441</v>
      </c>
    </row>
    <row r="52" spans="12:16" x14ac:dyDescent="0.3">
      <c r="L52" s="46" t="s">
        <v>31</v>
      </c>
      <c r="M52" s="46" t="s">
        <v>313</v>
      </c>
      <c r="N52" s="46"/>
      <c r="O52" s="46"/>
      <c r="P52" s="46" t="s">
        <v>441</v>
      </c>
    </row>
    <row r="53" spans="12:16" x14ac:dyDescent="0.3">
      <c r="L53" s="46" t="s">
        <v>162</v>
      </c>
      <c r="M53" s="46" t="s">
        <v>314</v>
      </c>
      <c r="N53" s="46"/>
      <c r="O53" s="46"/>
      <c r="P53" s="46" t="s">
        <v>441</v>
      </c>
    </row>
    <row r="54" spans="12:16" x14ac:dyDescent="0.3">
      <c r="L54" s="46" t="s">
        <v>173</v>
      </c>
      <c r="M54" s="46" t="s">
        <v>315</v>
      </c>
      <c r="N54" s="46"/>
      <c r="O54" s="46"/>
      <c r="P54" s="46" t="s">
        <v>441</v>
      </c>
    </row>
    <row r="55" spans="12:16" x14ac:dyDescent="0.3">
      <c r="L55" s="46" t="s">
        <v>87</v>
      </c>
      <c r="M55" s="46" t="s">
        <v>316</v>
      </c>
      <c r="N55" s="46"/>
      <c r="O55" s="46"/>
      <c r="P55" s="46" t="s">
        <v>441</v>
      </c>
    </row>
    <row r="56" spans="12:16" x14ac:dyDescent="0.3">
      <c r="L56" s="46" t="s">
        <v>116</v>
      </c>
      <c r="M56" s="46" t="s">
        <v>317</v>
      </c>
      <c r="N56" s="46"/>
      <c r="O56" s="46"/>
      <c r="P56" s="46" t="s">
        <v>441</v>
      </c>
    </row>
    <row r="57" spans="12:16" x14ac:dyDescent="0.3">
      <c r="L57" s="46" t="s">
        <v>143</v>
      </c>
      <c r="M57" s="46" t="s">
        <v>318</v>
      </c>
      <c r="N57" s="46"/>
      <c r="O57" s="46"/>
      <c r="P57" s="46" t="s">
        <v>441</v>
      </c>
    </row>
    <row r="58" spans="12:16" x14ac:dyDescent="0.3">
      <c r="L58" s="46" t="s">
        <v>60</v>
      </c>
      <c r="M58" s="46" t="s">
        <v>319</v>
      </c>
      <c r="N58" s="46"/>
      <c r="O58" s="46"/>
      <c r="P58" s="46" t="s">
        <v>441</v>
      </c>
    </row>
    <row r="59" spans="12:16" x14ac:dyDescent="0.3">
      <c r="L59" s="46" t="s">
        <v>103</v>
      </c>
      <c r="M59" s="46" t="s">
        <v>320</v>
      </c>
      <c r="N59" s="46"/>
      <c r="O59" s="46"/>
      <c r="P59" s="46" t="s">
        <v>441</v>
      </c>
    </row>
    <row r="60" spans="12:16" x14ac:dyDescent="0.3">
      <c r="L60" s="46" t="s">
        <v>84</v>
      </c>
      <c r="M60" s="46" t="s">
        <v>321</v>
      </c>
      <c r="N60" s="46"/>
      <c r="O60" s="46"/>
      <c r="P60" s="46" t="s">
        <v>441</v>
      </c>
    </row>
    <row r="61" spans="12:16" x14ac:dyDescent="0.3">
      <c r="L61" s="46" t="s">
        <v>137</v>
      </c>
      <c r="M61" s="46" t="s">
        <v>322</v>
      </c>
      <c r="N61" s="46"/>
      <c r="O61" s="46"/>
      <c r="P61" s="46" t="s">
        <v>441</v>
      </c>
    </row>
    <row r="62" spans="12:16" x14ac:dyDescent="0.3">
      <c r="L62" s="46" t="s">
        <v>80</v>
      </c>
      <c r="M62" s="46" t="s">
        <v>323</v>
      </c>
      <c r="N62" s="46"/>
      <c r="O62" s="46"/>
      <c r="P62" s="46" t="s">
        <v>441</v>
      </c>
    </row>
    <row r="63" spans="12:16" x14ac:dyDescent="0.3">
      <c r="L63" s="46" t="s">
        <v>123</v>
      </c>
      <c r="M63" s="46" t="s">
        <v>324</v>
      </c>
      <c r="N63" s="46"/>
      <c r="O63" s="46"/>
      <c r="P63" s="46" t="s">
        <v>441</v>
      </c>
    </row>
    <row r="64" spans="12:16" x14ac:dyDescent="0.3">
      <c r="L64" s="46" t="s">
        <v>21</v>
      </c>
      <c r="M64" s="46" t="s">
        <v>325</v>
      </c>
      <c r="N64" s="46"/>
      <c r="O64" s="46"/>
      <c r="P64" s="46" t="s">
        <v>441</v>
      </c>
    </row>
    <row r="65" spans="12:16" x14ac:dyDescent="0.3">
      <c r="L65" s="46" t="s">
        <v>129</v>
      </c>
      <c r="M65" s="46" t="s">
        <v>326</v>
      </c>
      <c r="N65" s="46"/>
      <c r="O65" s="46"/>
      <c r="P65" s="46" t="s">
        <v>441</v>
      </c>
    </row>
    <row r="66" spans="12:16" x14ac:dyDescent="0.3">
      <c r="L66" s="46" t="s">
        <v>40</v>
      </c>
      <c r="M66" s="46" t="s">
        <v>327</v>
      </c>
      <c r="N66" s="46"/>
      <c r="O66" s="46"/>
      <c r="P66" s="46" t="s">
        <v>441</v>
      </c>
    </row>
    <row r="67" spans="12:16" x14ac:dyDescent="0.3">
      <c r="L67" s="46" t="s">
        <v>142</v>
      </c>
      <c r="M67" s="46" t="s">
        <v>328</v>
      </c>
      <c r="N67" s="46"/>
      <c r="O67" s="46"/>
      <c r="P67" s="46" t="s">
        <v>441</v>
      </c>
    </row>
    <row r="68" spans="12:16" x14ac:dyDescent="0.3">
      <c r="L68" s="46" t="s">
        <v>148</v>
      </c>
      <c r="M68" s="46" t="s">
        <v>329</v>
      </c>
      <c r="N68" s="46"/>
      <c r="O68" s="46"/>
      <c r="P68" s="46" t="s">
        <v>441</v>
      </c>
    </row>
    <row r="69" spans="12:16" x14ac:dyDescent="0.3">
      <c r="L69" s="46" t="s">
        <v>29</v>
      </c>
      <c r="M69" s="46" t="s">
        <v>330</v>
      </c>
      <c r="N69" s="46"/>
      <c r="O69" s="46"/>
      <c r="P69" s="46" t="s">
        <v>441</v>
      </c>
    </row>
    <row r="70" spans="12:16" x14ac:dyDescent="0.3">
      <c r="L70" s="46" t="s">
        <v>79</v>
      </c>
      <c r="M70" s="46" t="s">
        <v>331</v>
      </c>
      <c r="N70" s="46"/>
      <c r="O70" s="46"/>
      <c r="P70" s="46" t="s">
        <v>441</v>
      </c>
    </row>
    <row r="71" spans="12:16" x14ac:dyDescent="0.3">
      <c r="L71" s="46" t="s">
        <v>41</v>
      </c>
      <c r="M71" s="46" t="s">
        <v>332</v>
      </c>
      <c r="N71" s="46"/>
      <c r="O71" s="46"/>
      <c r="P71" s="46" t="s">
        <v>441</v>
      </c>
    </row>
    <row r="72" spans="12:16" x14ac:dyDescent="0.3">
      <c r="L72" s="46" t="s">
        <v>163</v>
      </c>
      <c r="M72" s="46" t="s">
        <v>333</v>
      </c>
      <c r="N72" s="46"/>
      <c r="O72" s="46"/>
      <c r="P72" s="46" t="s">
        <v>441</v>
      </c>
    </row>
    <row r="73" spans="12:16" x14ac:dyDescent="0.3">
      <c r="L73" s="46" t="s">
        <v>95</v>
      </c>
      <c r="M73" s="46" t="s">
        <v>334</v>
      </c>
      <c r="N73" s="46"/>
      <c r="O73" s="46"/>
      <c r="P73" s="46" t="s">
        <v>441</v>
      </c>
    </row>
    <row r="74" spans="12:16" x14ac:dyDescent="0.3">
      <c r="L74" s="46" t="s">
        <v>112</v>
      </c>
      <c r="M74" s="46" t="s">
        <v>335</v>
      </c>
      <c r="N74" s="46"/>
      <c r="O74" s="46"/>
      <c r="P74" s="46" t="s">
        <v>441</v>
      </c>
    </row>
    <row r="75" spans="12:16" x14ac:dyDescent="0.3">
      <c r="L75" s="46" t="s">
        <v>62</v>
      </c>
      <c r="M75" s="46" t="s">
        <v>273</v>
      </c>
      <c r="N75" s="46"/>
      <c r="O75" s="46"/>
      <c r="P75" s="46" t="s">
        <v>441</v>
      </c>
    </row>
    <row r="76" spans="12:16" x14ac:dyDescent="0.3">
      <c r="L76" s="46" t="s">
        <v>146</v>
      </c>
      <c r="M76" s="46" t="s">
        <v>336</v>
      </c>
      <c r="N76" s="46"/>
      <c r="O76" s="46"/>
      <c r="P76" s="46" t="s">
        <v>441</v>
      </c>
    </row>
    <row r="77" spans="12:16" x14ac:dyDescent="0.3">
      <c r="L77" s="46" t="s">
        <v>13</v>
      </c>
      <c r="M77" s="46" t="s">
        <v>337</v>
      </c>
      <c r="N77" s="46"/>
      <c r="O77" s="46"/>
      <c r="P77" s="46" t="s">
        <v>441</v>
      </c>
    </row>
    <row r="78" spans="12:16" x14ac:dyDescent="0.3">
      <c r="L78" s="46" t="s">
        <v>121</v>
      </c>
      <c r="M78" s="46" t="s">
        <v>338</v>
      </c>
      <c r="N78" s="46"/>
      <c r="O78" s="46"/>
      <c r="P78" s="46" t="s">
        <v>441</v>
      </c>
    </row>
    <row r="79" spans="12:16" x14ac:dyDescent="0.3">
      <c r="L79" s="46" t="s">
        <v>128</v>
      </c>
      <c r="M79" s="46" t="s">
        <v>339</v>
      </c>
      <c r="N79" s="46"/>
      <c r="O79" s="46"/>
      <c r="P79" s="46" t="s">
        <v>441</v>
      </c>
    </row>
    <row r="80" spans="12:16" x14ac:dyDescent="0.3">
      <c r="L80" s="46" t="s">
        <v>83</v>
      </c>
      <c r="M80" s="46" t="s">
        <v>340</v>
      </c>
      <c r="N80" s="46"/>
      <c r="O80" s="46"/>
      <c r="P80" s="46" t="s">
        <v>441</v>
      </c>
    </row>
    <row r="81" spans="12:16" x14ac:dyDescent="0.3">
      <c r="L81" s="46" t="s">
        <v>92</v>
      </c>
      <c r="M81" s="46" t="s">
        <v>341</v>
      </c>
      <c r="N81" s="46"/>
      <c r="O81" s="46"/>
      <c r="P81" s="46" t="s">
        <v>441</v>
      </c>
    </row>
    <row r="82" spans="12:16" x14ac:dyDescent="0.3">
      <c r="L82" s="46" t="s">
        <v>106</v>
      </c>
      <c r="M82" s="46" t="s">
        <v>342</v>
      </c>
      <c r="N82" s="46"/>
      <c r="O82" s="46"/>
      <c r="P82" s="46" t="s">
        <v>441</v>
      </c>
    </row>
    <row r="83" spans="12:16" x14ac:dyDescent="0.3">
      <c r="L83" s="46" t="s">
        <v>27</v>
      </c>
      <c r="M83" s="46" t="s">
        <v>343</v>
      </c>
      <c r="N83" s="46"/>
      <c r="O83" s="46"/>
      <c r="P83" s="46" t="s">
        <v>441</v>
      </c>
    </row>
    <row r="84" spans="12:16" x14ac:dyDescent="0.3">
      <c r="L84" s="46" t="s">
        <v>44</v>
      </c>
      <c r="M84" s="46" t="s">
        <v>344</v>
      </c>
      <c r="N84" s="46"/>
      <c r="O84" s="46"/>
      <c r="P84" s="46" t="s">
        <v>441</v>
      </c>
    </row>
    <row r="85" spans="12:16" x14ac:dyDescent="0.3">
      <c r="L85" s="46" t="s">
        <v>42</v>
      </c>
      <c r="M85" s="46" t="s">
        <v>345</v>
      </c>
      <c r="N85" s="46"/>
      <c r="O85" s="46"/>
      <c r="P85" s="46" t="s">
        <v>441</v>
      </c>
    </row>
    <row r="86" spans="12:16" x14ac:dyDescent="0.3">
      <c r="L86" s="46" t="s">
        <v>72</v>
      </c>
      <c r="M86" s="46" t="s">
        <v>346</v>
      </c>
      <c r="N86" s="46"/>
      <c r="O86" s="46"/>
      <c r="P86" s="46" t="s">
        <v>441</v>
      </c>
    </row>
    <row r="87" spans="12:16" x14ac:dyDescent="0.3">
      <c r="L87" s="46" t="s">
        <v>90</v>
      </c>
      <c r="M87" s="46" t="s">
        <v>347</v>
      </c>
      <c r="N87" s="46"/>
      <c r="O87" s="46"/>
      <c r="P87" s="46" t="s">
        <v>441</v>
      </c>
    </row>
    <row r="88" spans="12:16" x14ac:dyDescent="0.3">
      <c r="L88" s="46" t="s">
        <v>110</v>
      </c>
      <c r="M88" s="46" t="s">
        <v>348</v>
      </c>
      <c r="N88" s="46"/>
      <c r="O88" s="46"/>
      <c r="P88" s="46" t="s">
        <v>441</v>
      </c>
    </row>
    <row r="89" spans="12:16" x14ac:dyDescent="0.3">
      <c r="L89" s="46" t="s">
        <v>169</v>
      </c>
      <c r="M89" s="46" t="s">
        <v>349</v>
      </c>
      <c r="N89" s="46"/>
      <c r="O89" s="46"/>
      <c r="P89" s="46" t="s">
        <v>441</v>
      </c>
    </row>
    <row r="90" spans="12:16" x14ac:dyDescent="0.3">
      <c r="L90" s="46" t="s">
        <v>11</v>
      </c>
      <c r="M90" s="46" t="s">
        <v>350</v>
      </c>
      <c r="N90" s="46"/>
      <c r="O90" s="46"/>
      <c r="P90" s="46" t="s">
        <v>441</v>
      </c>
    </row>
    <row r="91" spans="12:16" x14ac:dyDescent="0.3">
      <c r="L91" s="46" t="s">
        <v>39</v>
      </c>
      <c r="M91" s="46" t="s">
        <v>351</v>
      </c>
      <c r="N91" s="46"/>
      <c r="O91" s="46"/>
      <c r="P91" s="46" t="s">
        <v>441</v>
      </c>
    </row>
    <row r="92" spans="12:16" x14ac:dyDescent="0.3">
      <c r="L92" s="46" t="s">
        <v>47</v>
      </c>
      <c r="M92" s="46" t="s">
        <v>352</v>
      </c>
      <c r="N92" s="46"/>
      <c r="O92" s="46"/>
      <c r="P92" s="46" t="s">
        <v>441</v>
      </c>
    </row>
    <row r="93" spans="12:16" x14ac:dyDescent="0.3">
      <c r="L93" s="46" t="s">
        <v>117</v>
      </c>
      <c r="M93" s="46" t="s">
        <v>353</v>
      </c>
      <c r="N93" s="46"/>
      <c r="O93" s="46"/>
      <c r="P93" s="46" t="s">
        <v>441</v>
      </c>
    </row>
    <row r="94" spans="12:16" x14ac:dyDescent="0.3">
      <c r="L94" s="46" t="s">
        <v>152</v>
      </c>
      <c r="M94" s="46" t="s">
        <v>354</v>
      </c>
      <c r="N94" s="46"/>
      <c r="O94" s="46"/>
      <c r="P94" s="46" t="s">
        <v>441</v>
      </c>
    </row>
    <row r="95" spans="12:16" x14ac:dyDescent="0.3">
      <c r="L95" s="46" t="s">
        <v>155</v>
      </c>
      <c r="M95" s="46" t="s">
        <v>355</v>
      </c>
      <c r="N95" s="46"/>
      <c r="O95" s="46"/>
      <c r="P95" s="46" t="s">
        <v>441</v>
      </c>
    </row>
    <row r="96" spans="12:16" x14ac:dyDescent="0.3">
      <c r="L96" s="46" t="s">
        <v>97</v>
      </c>
      <c r="M96" s="46" t="s">
        <v>356</v>
      </c>
      <c r="N96" s="46"/>
      <c r="O96" s="46"/>
      <c r="P96" s="46" t="s">
        <v>441</v>
      </c>
    </row>
    <row r="97" spans="12:16" x14ac:dyDescent="0.3">
      <c r="L97" s="46" t="s">
        <v>139</v>
      </c>
      <c r="M97" s="46" t="s">
        <v>357</v>
      </c>
      <c r="N97" s="46"/>
      <c r="O97" s="46"/>
      <c r="P97" s="46" t="s">
        <v>441</v>
      </c>
    </row>
    <row r="98" spans="12:16" x14ac:dyDescent="0.3">
      <c r="L98" s="46" t="s">
        <v>141</v>
      </c>
      <c r="M98" s="46" t="s">
        <v>358</v>
      </c>
      <c r="N98" s="46"/>
      <c r="O98" s="46"/>
      <c r="P98" s="46" t="s">
        <v>441</v>
      </c>
    </row>
    <row r="99" spans="12:16" x14ac:dyDescent="0.3">
      <c r="L99" s="46" t="s">
        <v>105</v>
      </c>
      <c r="M99" s="46" t="s">
        <v>359</v>
      </c>
      <c r="N99" s="46"/>
      <c r="O99" s="46"/>
      <c r="P99" s="46" t="s">
        <v>441</v>
      </c>
    </row>
    <row r="100" spans="12:16" x14ac:dyDescent="0.3">
      <c r="L100" s="46" t="s">
        <v>101</v>
      </c>
      <c r="M100" s="46" t="s">
        <v>360</v>
      </c>
      <c r="N100" s="46"/>
      <c r="O100" s="46"/>
      <c r="P100" s="46" t="s">
        <v>441</v>
      </c>
    </row>
    <row r="101" spans="12:16" x14ac:dyDescent="0.3">
      <c r="L101" s="46" t="s">
        <v>131</v>
      </c>
      <c r="M101" s="46" t="s">
        <v>361</v>
      </c>
      <c r="N101" s="46"/>
      <c r="O101" s="46"/>
      <c r="P101" s="46" t="s">
        <v>441</v>
      </c>
    </row>
    <row r="102" spans="12:16" x14ac:dyDescent="0.3">
      <c r="L102" s="46" t="s">
        <v>115</v>
      </c>
      <c r="M102" s="46" t="s">
        <v>362</v>
      </c>
      <c r="N102" s="46"/>
      <c r="O102" s="46"/>
      <c r="P102" s="46" t="s">
        <v>441</v>
      </c>
    </row>
    <row r="103" spans="12:16" x14ac:dyDescent="0.3">
      <c r="L103" s="46" t="s">
        <v>132</v>
      </c>
      <c r="M103" s="46" t="s">
        <v>363</v>
      </c>
      <c r="N103" s="46"/>
      <c r="O103" s="46"/>
      <c r="P103" s="46" t="s">
        <v>441</v>
      </c>
    </row>
    <row r="104" spans="12:16" x14ac:dyDescent="0.3">
      <c r="L104" s="46" t="s">
        <v>161</v>
      </c>
      <c r="M104" s="46" t="s">
        <v>364</v>
      </c>
      <c r="N104" s="46"/>
      <c r="O104" s="46"/>
      <c r="P104" s="46" t="s">
        <v>441</v>
      </c>
    </row>
    <row r="105" spans="12:16" x14ac:dyDescent="0.3">
      <c r="L105" s="46" t="s">
        <v>34</v>
      </c>
      <c r="M105" s="46" t="s">
        <v>365</v>
      </c>
      <c r="N105" s="46"/>
      <c r="O105" s="46"/>
      <c r="P105" s="46" t="s">
        <v>441</v>
      </c>
    </row>
    <row r="106" spans="12:16" x14ac:dyDescent="0.3">
      <c r="L106" s="46" t="s">
        <v>157</v>
      </c>
      <c r="M106" s="46" t="s">
        <v>366</v>
      </c>
      <c r="N106" s="46"/>
      <c r="O106" s="46"/>
      <c r="P106" s="46" t="s">
        <v>441</v>
      </c>
    </row>
    <row r="107" spans="12:16" x14ac:dyDescent="0.3">
      <c r="L107" s="46" t="s">
        <v>57</v>
      </c>
      <c r="M107" s="46" t="s">
        <v>367</v>
      </c>
      <c r="N107" s="46"/>
      <c r="O107" s="46"/>
      <c r="P107" s="46" t="s">
        <v>441</v>
      </c>
    </row>
    <row r="108" spans="12:16" x14ac:dyDescent="0.3">
      <c r="L108" s="46" t="s">
        <v>145</v>
      </c>
      <c r="M108" s="46" t="s">
        <v>368</v>
      </c>
      <c r="N108" s="46"/>
      <c r="O108" s="46"/>
      <c r="P108" s="46" t="s">
        <v>441</v>
      </c>
    </row>
    <row r="109" spans="12:16" x14ac:dyDescent="0.3">
      <c r="L109" s="46" t="s">
        <v>17</v>
      </c>
      <c r="M109" s="46" t="s">
        <v>369</v>
      </c>
      <c r="N109" s="46"/>
      <c r="O109" s="46"/>
      <c r="P109" s="46" t="s">
        <v>441</v>
      </c>
    </row>
    <row r="110" spans="12:16" x14ac:dyDescent="0.3">
      <c r="L110" s="46" t="s">
        <v>125</v>
      </c>
      <c r="M110" s="46" t="s">
        <v>370</v>
      </c>
      <c r="N110" s="46"/>
      <c r="O110" s="46"/>
      <c r="P110" s="46" t="s">
        <v>441</v>
      </c>
    </row>
    <row r="111" spans="12:16" x14ac:dyDescent="0.3">
      <c r="L111" s="46" t="s">
        <v>23</v>
      </c>
      <c r="M111" s="46" t="s">
        <v>371</v>
      </c>
      <c r="N111" s="46"/>
      <c r="O111" s="46"/>
      <c r="P111" s="46" t="s">
        <v>441</v>
      </c>
    </row>
    <row r="112" spans="12:16" x14ac:dyDescent="0.3">
      <c r="L112" s="46" t="s">
        <v>43</v>
      </c>
      <c r="M112" s="46" t="s">
        <v>372</v>
      </c>
      <c r="N112" s="46"/>
      <c r="O112" s="46"/>
      <c r="P112" s="46" t="s">
        <v>441</v>
      </c>
    </row>
    <row r="113" spans="12:16" x14ac:dyDescent="0.3">
      <c r="L113" s="46" t="s">
        <v>96</v>
      </c>
      <c r="M113" s="46" t="s">
        <v>373</v>
      </c>
      <c r="N113" s="46"/>
      <c r="O113" s="46"/>
      <c r="P113" s="46" t="s">
        <v>441</v>
      </c>
    </row>
    <row r="114" spans="12:16" x14ac:dyDescent="0.3">
      <c r="L114" s="46" t="s">
        <v>15</v>
      </c>
      <c r="M114" s="46" t="s">
        <v>374</v>
      </c>
      <c r="N114" s="46"/>
      <c r="O114" s="46"/>
      <c r="P114" s="46" t="s">
        <v>441</v>
      </c>
    </row>
    <row r="115" spans="12:16" x14ac:dyDescent="0.3">
      <c r="L115" s="46" t="s">
        <v>74</v>
      </c>
      <c r="M115" s="46" t="s">
        <v>375</v>
      </c>
      <c r="N115" s="46"/>
      <c r="O115" s="46"/>
      <c r="P115" s="46" t="s">
        <v>441</v>
      </c>
    </row>
    <row r="116" spans="12:16" x14ac:dyDescent="0.3">
      <c r="L116" s="46" t="s">
        <v>75</v>
      </c>
      <c r="M116" s="46" t="s">
        <v>376</v>
      </c>
      <c r="N116" s="46"/>
      <c r="O116" s="46"/>
      <c r="P116" s="46" t="s">
        <v>441</v>
      </c>
    </row>
    <row r="117" spans="12:16" x14ac:dyDescent="0.3">
      <c r="L117" s="46" t="s">
        <v>88</v>
      </c>
      <c r="M117" s="46" t="s">
        <v>377</v>
      </c>
      <c r="N117" s="46"/>
      <c r="O117" s="46"/>
      <c r="P117" s="46" t="s">
        <v>441</v>
      </c>
    </row>
    <row r="118" spans="12:16" x14ac:dyDescent="0.3">
      <c r="L118" s="46" t="s">
        <v>114</v>
      </c>
      <c r="M118" s="46" t="s">
        <v>378</v>
      </c>
      <c r="N118" s="46"/>
      <c r="O118" s="46"/>
      <c r="P118" s="46" t="s">
        <v>441</v>
      </c>
    </row>
    <row r="119" spans="12:16" x14ac:dyDescent="0.3">
      <c r="L119" s="46" t="s">
        <v>134</v>
      </c>
      <c r="M119" s="46" t="s">
        <v>379</v>
      </c>
      <c r="N119" s="46"/>
      <c r="O119" s="46"/>
      <c r="P119" s="46" t="s">
        <v>441</v>
      </c>
    </row>
    <row r="120" spans="12:16" x14ac:dyDescent="0.3">
      <c r="L120" s="46" t="s">
        <v>78</v>
      </c>
      <c r="M120" s="46" t="s">
        <v>380</v>
      </c>
      <c r="N120" s="46"/>
      <c r="O120" s="46"/>
      <c r="P120" s="46" t="s">
        <v>441</v>
      </c>
    </row>
    <row r="121" spans="12:16" x14ac:dyDescent="0.3">
      <c r="L121" s="46" t="s">
        <v>16</v>
      </c>
      <c r="M121" s="46" t="s">
        <v>381</v>
      </c>
      <c r="N121" s="46"/>
      <c r="O121" s="46"/>
      <c r="P121" s="46" t="s">
        <v>441</v>
      </c>
    </row>
    <row r="122" spans="12:16" x14ac:dyDescent="0.3">
      <c r="L122" s="46" t="s">
        <v>52</v>
      </c>
      <c r="M122" s="46" t="s">
        <v>273</v>
      </c>
      <c r="N122" s="46"/>
      <c r="O122" s="46"/>
      <c r="P122" s="46" t="s">
        <v>441</v>
      </c>
    </row>
    <row r="123" spans="12:16" x14ac:dyDescent="0.3">
      <c r="L123" s="46" t="s">
        <v>124</v>
      </c>
      <c r="M123" s="46" t="s">
        <v>382</v>
      </c>
      <c r="N123" s="46"/>
      <c r="O123" s="46"/>
      <c r="P123" s="46" t="s">
        <v>441</v>
      </c>
    </row>
    <row r="124" spans="12:16" x14ac:dyDescent="0.3">
      <c r="L124" s="46" t="s">
        <v>91</v>
      </c>
      <c r="M124" s="46" t="s">
        <v>383</v>
      </c>
      <c r="N124" s="46"/>
      <c r="O124" s="46"/>
      <c r="P124" s="46" t="s">
        <v>441</v>
      </c>
    </row>
    <row r="125" spans="12:16" x14ac:dyDescent="0.3">
      <c r="L125" s="46" t="s">
        <v>156</v>
      </c>
      <c r="M125" s="46" t="s">
        <v>384</v>
      </c>
      <c r="N125" s="46"/>
      <c r="O125" s="46"/>
      <c r="P125" s="46" t="s">
        <v>441</v>
      </c>
    </row>
    <row r="126" spans="12:16" x14ac:dyDescent="0.3">
      <c r="L126" s="46" t="s">
        <v>126</v>
      </c>
      <c r="M126" s="46" t="s">
        <v>385</v>
      </c>
      <c r="N126" s="46"/>
      <c r="O126" s="46"/>
      <c r="P126" s="46" t="s">
        <v>441</v>
      </c>
    </row>
    <row r="127" spans="12:16" x14ac:dyDescent="0.3">
      <c r="L127" s="46" t="s">
        <v>70</v>
      </c>
      <c r="M127" s="46" t="s">
        <v>386</v>
      </c>
      <c r="N127" s="46"/>
      <c r="O127" s="46"/>
      <c r="P127" s="46" t="s">
        <v>441</v>
      </c>
    </row>
    <row r="128" spans="12:16" x14ac:dyDescent="0.3">
      <c r="L128" s="46" t="s">
        <v>25</v>
      </c>
      <c r="M128" s="46" t="s">
        <v>387</v>
      </c>
      <c r="N128" s="46"/>
      <c r="O128" s="46"/>
      <c r="P128" s="46" t="s">
        <v>441</v>
      </c>
    </row>
    <row r="129" spans="12:16" x14ac:dyDescent="0.3">
      <c r="L129" s="46" t="s">
        <v>136</v>
      </c>
      <c r="M129" s="46" t="s">
        <v>388</v>
      </c>
      <c r="N129" s="46"/>
      <c r="O129" s="46"/>
      <c r="P129" s="46" t="s">
        <v>441</v>
      </c>
    </row>
    <row r="130" spans="12:16" x14ac:dyDescent="0.3">
      <c r="L130" s="46" t="s">
        <v>100</v>
      </c>
      <c r="M130" s="46" t="s">
        <v>389</v>
      </c>
      <c r="N130" s="46"/>
      <c r="O130" s="46"/>
      <c r="P130" s="46" t="s">
        <v>441</v>
      </c>
    </row>
    <row r="131" spans="12:16" x14ac:dyDescent="0.3">
      <c r="L131" s="46" t="s">
        <v>153</v>
      </c>
      <c r="M131" s="46" t="s">
        <v>390</v>
      </c>
      <c r="N131" s="46"/>
      <c r="O131" s="46"/>
      <c r="P131" s="46" t="s">
        <v>441</v>
      </c>
    </row>
    <row r="132" spans="12:16" x14ac:dyDescent="0.3">
      <c r="L132" s="46" t="s">
        <v>22</v>
      </c>
      <c r="M132" s="46" t="s">
        <v>391</v>
      </c>
      <c r="N132" s="46"/>
      <c r="O132" s="46"/>
      <c r="P132" s="46" t="s">
        <v>441</v>
      </c>
    </row>
    <row r="133" spans="12:16" x14ac:dyDescent="0.3">
      <c r="L133" s="46" t="s">
        <v>107</v>
      </c>
      <c r="M133" s="46" t="s">
        <v>392</v>
      </c>
      <c r="N133" s="46"/>
      <c r="O133" s="46"/>
      <c r="P133" s="46" t="s">
        <v>441</v>
      </c>
    </row>
    <row r="134" spans="12:16" x14ac:dyDescent="0.3">
      <c r="L134" s="46" t="s">
        <v>55</v>
      </c>
      <c r="M134" s="46" t="s">
        <v>393</v>
      </c>
      <c r="N134" s="46"/>
      <c r="O134" s="46"/>
      <c r="P134" s="46" t="s">
        <v>441</v>
      </c>
    </row>
    <row r="135" spans="12:16" x14ac:dyDescent="0.3">
      <c r="L135" s="46" t="s">
        <v>81</v>
      </c>
      <c r="M135" s="46" t="s">
        <v>394</v>
      </c>
      <c r="N135" s="46"/>
      <c r="O135" s="46"/>
      <c r="P135" s="46" t="s">
        <v>441</v>
      </c>
    </row>
    <row r="136" spans="12:16" x14ac:dyDescent="0.3">
      <c r="L136" s="46" t="s">
        <v>35</v>
      </c>
      <c r="M136" s="46" t="s">
        <v>395</v>
      </c>
      <c r="N136" s="46"/>
      <c r="O136" s="46"/>
      <c r="P136" s="46" t="s">
        <v>441</v>
      </c>
    </row>
    <row r="137" spans="12:16" x14ac:dyDescent="0.3">
      <c r="L137" s="46" t="s">
        <v>46</v>
      </c>
      <c r="M137" s="46" t="s">
        <v>396</v>
      </c>
      <c r="N137" s="46"/>
      <c r="O137" s="46"/>
      <c r="P137" s="46" t="s">
        <v>441</v>
      </c>
    </row>
    <row r="138" spans="12:16" x14ac:dyDescent="0.3">
      <c r="L138" s="46" t="s">
        <v>138</v>
      </c>
      <c r="M138" s="46" t="s">
        <v>397</v>
      </c>
      <c r="N138" s="46"/>
      <c r="O138" s="46"/>
      <c r="P138" s="46" t="s">
        <v>441</v>
      </c>
    </row>
    <row r="139" spans="12:16" x14ac:dyDescent="0.3">
      <c r="L139" s="46" t="s">
        <v>120</v>
      </c>
      <c r="M139" s="46" t="s">
        <v>398</v>
      </c>
      <c r="N139" s="46"/>
      <c r="O139" s="46"/>
      <c r="P139" s="46" t="s">
        <v>441</v>
      </c>
    </row>
    <row r="140" spans="12:16" x14ac:dyDescent="0.3">
      <c r="L140" s="46" t="s">
        <v>93</v>
      </c>
      <c r="M140" s="46" t="s">
        <v>399</v>
      </c>
      <c r="N140" s="46"/>
      <c r="O140" s="46"/>
      <c r="P140" s="46" t="s">
        <v>441</v>
      </c>
    </row>
    <row r="141" spans="12:16" x14ac:dyDescent="0.3">
      <c r="L141" s="46" t="s">
        <v>166</v>
      </c>
      <c r="M141" s="46" t="s">
        <v>400</v>
      </c>
      <c r="N141" s="46"/>
      <c r="O141" s="46"/>
      <c r="P141" s="46" t="s">
        <v>441</v>
      </c>
    </row>
    <row r="142" spans="12:16" x14ac:dyDescent="0.3">
      <c r="L142" s="46" t="s">
        <v>240</v>
      </c>
      <c r="M142" s="46" t="s">
        <v>401</v>
      </c>
      <c r="N142" s="46"/>
      <c r="O142" s="46"/>
      <c r="P142" s="46" t="s">
        <v>441</v>
      </c>
    </row>
    <row r="143" spans="12:16" x14ac:dyDescent="0.3">
      <c r="L143" s="46" t="s">
        <v>69</v>
      </c>
      <c r="M143" s="46" t="s">
        <v>402</v>
      </c>
      <c r="N143" s="46"/>
      <c r="O143" s="46"/>
      <c r="P143" s="46" t="s">
        <v>441</v>
      </c>
    </row>
    <row r="144" spans="12:16" x14ac:dyDescent="0.3">
      <c r="L144" s="46" t="s">
        <v>244</v>
      </c>
      <c r="M144" s="46" t="s">
        <v>403</v>
      </c>
      <c r="N144" s="46"/>
      <c r="O144" s="46"/>
      <c r="P144" s="46" t="s">
        <v>441</v>
      </c>
    </row>
    <row r="145" spans="12:16" x14ac:dyDescent="0.3">
      <c r="L145" s="46" t="s">
        <v>249</v>
      </c>
      <c r="M145" s="46" t="s">
        <v>404</v>
      </c>
      <c r="N145" s="46"/>
      <c r="O145" s="46"/>
      <c r="P145" s="46" t="s">
        <v>441</v>
      </c>
    </row>
    <row r="146" spans="12:16" x14ac:dyDescent="0.3">
      <c r="L146" s="46" t="s">
        <v>250</v>
      </c>
      <c r="M146" s="46" t="s">
        <v>405</v>
      </c>
      <c r="N146" s="46"/>
      <c r="O146" s="46"/>
      <c r="P146" s="46" t="s">
        <v>441</v>
      </c>
    </row>
    <row r="147" spans="12:16" x14ac:dyDescent="0.3">
      <c r="L147" s="46" t="s">
        <v>245</v>
      </c>
      <c r="M147" s="46" t="s">
        <v>406</v>
      </c>
      <c r="N147" s="46"/>
      <c r="O147" s="46"/>
      <c r="P147" s="46" t="s">
        <v>441</v>
      </c>
    </row>
    <row r="148" spans="12:16" x14ac:dyDescent="0.3">
      <c r="L148" s="46" t="s">
        <v>53</v>
      </c>
      <c r="M148" s="46" t="s">
        <v>407</v>
      </c>
      <c r="N148" s="46"/>
      <c r="O148" s="46"/>
      <c r="P148" s="46" t="s">
        <v>441</v>
      </c>
    </row>
    <row r="149" spans="12:16" x14ac:dyDescent="0.3">
      <c r="L149" s="46" t="s">
        <v>242</v>
      </c>
      <c r="M149" s="46" t="s">
        <v>408</v>
      </c>
      <c r="N149" s="46"/>
      <c r="O149" s="46"/>
      <c r="P149" s="46" t="s">
        <v>441</v>
      </c>
    </row>
    <row r="150" spans="12:16" x14ac:dyDescent="0.3">
      <c r="L150" s="46" t="s">
        <v>168</v>
      </c>
      <c r="M150" s="46" t="s">
        <v>409</v>
      </c>
      <c r="N150" s="46"/>
      <c r="O150" s="46"/>
      <c r="P150" s="46" t="s">
        <v>441</v>
      </c>
    </row>
    <row r="151" spans="12:16" x14ac:dyDescent="0.3">
      <c r="L151" s="46" t="s">
        <v>241</v>
      </c>
      <c r="M151" s="46" t="s">
        <v>410</v>
      </c>
      <c r="N151" s="46"/>
      <c r="O151" s="46"/>
      <c r="P151" s="46" t="s">
        <v>442</v>
      </c>
    </row>
    <row r="152" spans="12:16" x14ac:dyDescent="0.3">
      <c r="L152" s="46" t="s">
        <v>82</v>
      </c>
      <c r="M152" s="46" t="s">
        <v>411</v>
      </c>
      <c r="N152" s="46"/>
      <c r="O152" s="46"/>
      <c r="P152" s="46" t="s">
        <v>442</v>
      </c>
    </row>
    <row r="153" spans="12:16" x14ac:dyDescent="0.3">
      <c r="L153" s="46" t="s">
        <v>251</v>
      </c>
      <c r="M153" s="46" t="s">
        <v>412</v>
      </c>
      <c r="N153" s="46"/>
      <c r="O153" s="46"/>
      <c r="P153" s="46" t="s">
        <v>442</v>
      </c>
    </row>
    <row r="154" spans="12:16" x14ac:dyDescent="0.3">
      <c r="L154" s="46" t="s">
        <v>102</v>
      </c>
      <c r="M154" s="46" t="s">
        <v>413</v>
      </c>
      <c r="N154" s="46"/>
      <c r="O154" s="46"/>
      <c r="P154" s="46" t="s">
        <v>442</v>
      </c>
    </row>
    <row r="155" spans="12:16" x14ac:dyDescent="0.3">
      <c r="L155" s="46" t="s">
        <v>144</v>
      </c>
      <c r="M155" s="46" t="s">
        <v>414</v>
      </c>
      <c r="N155" s="46"/>
      <c r="O155" s="46"/>
      <c r="P155" s="46" t="s">
        <v>442</v>
      </c>
    </row>
    <row r="156" spans="12:16" x14ac:dyDescent="0.3">
      <c r="L156" s="46" t="s">
        <v>64</v>
      </c>
      <c r="M156" s="46" t="s">
        <v>415</v>
      </c>
      <c r="N156" s="46"/>
      <c r="O156" s="46"/>
      <c r="P156" s="46" t="s">
        <v>442</v>
      </c>
    </row>
    <row r="157" spans="12:16" x14ac:dyDescent="0.3">
      <c r="L157" s="46" t="s">
        <v>56</v>
      </c>
      <c r="M157" s="46" t="s">
        <v>416</v>
      </c>
      <c r="N157" s="46"/>
      <c r="O157" s="46"/>
      <c r="P157" s="46" t="s">
        <v>442</v>
      </c>
    </row>
    <row r="158" spans="12:16" x14ac:dyDescent="0.3">
      <c r="L158" s="46" t="s">
        <v>94</v>
      </c>
      <c r="M158" s="46" t="s">
        <v>417</v>
      </c>
      <c r="N158" s="46"/>
      <c r="O158" s="46"/>
      <c r="P158" s="46" t="s">
        <v>444</v>
      </c>
    </row>
    <row r="159" spans="12:16" x14ac:dyDescent="0.3">
      <c r="L159" s="46" t="s">
        <v>158</v>
      </c>
      <c r="M159" s="46" t="s">
        <v>418</v>
      </c>
      <c r="N159" s="46"/>
      <c r="O159" s="46"/>
      <c r="P159" s="46" t="s">
        <v>444</v>
      </c>
    </row>
    <row r="160" spans="12:16" x14ac:dyDescent="0.3">
      <c r="L160" s="46" t="s">
        <v>248</v>
      </c>
      <c r="M160" s="46" t="s">
        <v>419</v>
      </c>
      <c r="N160" s="46"/>
      <c r="O160" s="46"/>
      <c r="P160" s="46" t="s">
        <v>443</v>
      </c>
    </row>
    <row r="161" spans="12:16" x14ac:dyDescent="0.3">
      <c r="L161" s="46" t="s">
        <v>61</v>
      </c>
      <c r="M161" s="46" t="s">
        <v>420</v>
      </c>
      <c r="N161" s="46"/>
      <c r="O161" s="46"/>
      <c r="P161" s="46" t="s">
        <v>443</v>
      </c>
    </row>
    <row r="162" spans="12:16" x14ac:dyDescent="0.3">
      <c r="L162" s="46" t="s">
        <v>247</v>
      </c>
      <c r="M162" s="46" t="s">
        <v>421</v>
      </c>
      <c r="N162" s="46"/>
      <c r="O162" s="46"/>
      <c r="P162" s="46" t="s">
        <v>441</v>
      </c>
    </row>
    <row r="163" spans="12:16" x14ac:dyDescent="0.3">
      <c r="L163" s="46" t="s">
        <v>243</v>
      </c>
      <c r="M163" s="46" t="s">
        <v>422</v>
      </c>
      <c r="N163" s="46"/>
      <c r="O163" s="46"/>
      <c r="P163" s="46" t="s">
        <v>441</v>
      </c>
    </row>
    <row r="164" spans="12:16" x14ac:dyDescent="0.3">
      <c r="L164" s="46" t="s">
        <v>77</v>
      </c>
      <c r="M164" s="46" t="s">
        <v>423</v>
      </c>
      <c r="N164" s="46"/>
      <c r="O164" s="46"/>
      <c r="P164" s="46" t="s">
        <v>441</v>
      </c>
    </row>
    <row r="165" spans="12:16" x14ac:dyDescent="0.3">
      <c r="L165" s="46" t="s">
        <v>246</v>
      </c>
      <c r="M165" s="46" t="s">
        <v>424</v>
      </c>
      <c r="N165" s="46"/>
      <c r="O165" s="46"/>
      <c r="P165" s="46" t="s">
        <v>441</v>
      </c>
    </row>
    <row r="166" spans="12:16" x14ac:dyDescent="0.3">
      <c r="L166" s="46" t="s">
        <v>171</v>
      </c>
      <c r="M166" s="46" t="s">
        <v>291</v>
      </c>
      <c r="N166" s="46"/>
      <c r="O166" s="46"/>
      <c r="P166" s="46" t="s">
        <v>441</v>
      </c>
    </row>
    <row r="167" spans="12:16" x14ac:dyDescent="0.3">
      <c r="L167" s="46" t="s">
        <v>37</v>
      </c>
      <c r="M167" s="46" t="s">
        <v>425</v>
      </c>
      <c r="N167" s="46"/>
      <c r="O167" s="46"/>
      <c r="P167" s="46" t="s">
        <v>441</v>
      </c>
    </row>
    <row r="168" spans="12:16" x14ac:dyDescent="0.3">
      <c r="L168" s="46" t="s">
        <v>45</v>
      </c>
      <c r="M168" s="46" t="s">
        <v>426</v>
      </c>
      <c r="N168" s="46"/>
      <c r="O168" s="46"/>
      <c r="P168" s="46" t="s">
        <v>441</v>
      </c>
    </row>
    <row r="169" spans="12:16" x14ac:dyDescent="0.3">
      <c r="L169" s="46" t="s">
        <v>122</v>
      </c>
      <c r="M169" s="46" t="s">
        <v>427</v>
      </c>
      <c r="N169" s="46"/>
      <c r="O169" s="46"/>
      <c r="P169" s="46" t="s">
        <v>441</v>
      </c>
    </row>
    <row r="170" spans="12:16" x14ac:dyDescent="0.3">
      <c r="L170" s="46" t="s">
        <v>30</v>
      </c>
      <c r="M170" s="46" t="s">
        <v>428</v>
      </c>
      <c r="N170" s="46"/>
      <c r="O170" s="46"/>
      <c r="P170" s="46" t="s">
        <v>441</v>
      </c>
    </row>
    <row r="171" spans="12:16" x14ac:dyDescent="0.3">
      <c r="L171" s="46" t="s">
        <v>19</v>
      </c>
      <c r="M171" s="46" t="s">
        <v>429</v>
      </c>
      <c r="N171" s="46"/>
      <c r="O171" s="46"/>
      <c r="P171" s="46" t="s">
        <v>441</v>
      </c>
    </row>
    <row r="172" spans="12:16" x14ac:dyDescent="0.3">
      <c r="L172" s="46" t="s">
        <v>9</v>
      </c>
      <c r="M172" s="46" t="s">
        <v>430</v>
      </c>
      <c r="N172" s="46"/>
      <c r="O172" s="46"/>
      <c r="P172" s="46" t="s">
        <v>441</v>
      </c>
    </row>
    <row r="173" spans="12:16" x14ac:dyDescent="0.3">
      <c r="L173" s="46" t="s">
        <v>111</v>
      </c>
      <c r="M173" s="46" t="s">
        <v>431</v>
      </c>
      <c r="N173" s="46"/>
      <c r="O173" s="46"/>
      <c r="P173" s="46" t="s">
        <v>441</v>
      </c>
    </row>
    <row r="174" spans="12:16" x14ac:dyDescent="0.3">
      <c r="L174" s="46" t="s">
        <v>127</v>
      </c>
      <c r="M174" s="46" t="s">
        <v>432</v>
      </c>
      <c r="N174" s="46"/>
      <c r="O174" s="46"/>
      <c r="P174" s="46" t="s">
        <v>441</v>
      </c>
    </row>
    <row r="175" spans="12:16" x14ac:dyDescent="0.3">
      <c r="L175" s="46" t="s">
        <v>65</v>
      </c>
      <c r="M175" s="46" t="s">
        <v>433</v>
      </c>
      <c r="N175" s="46"/>
      <c r="O175" s="46"/>
      <c r="P175" s="46" t="s">
        <v>441</v>
      </c>
    </row>
    <row r="176" spans="12:16" x14ac:dyDescent="0.3">
      <c r="L176" s="46" t="s">
        <v>58</v>
      </c>
      <c r="M176" s="46" t="s">
        <v>434</v>
      </c>
      <c r="N176" s="46"/>
      <c r="O176" s="46"/>
      <c r="P176" s="46" t="s">
        <v>441</v>
      </c>
    </row>
    <row r="177" spans="12:16" x14ac:dyDescent="0.3">
      <c r="L177" s="46" t="s">
        <v>159</v>
      </c>
      <c r="M177" s="46" t="s">
        <v>435</v>
      </c>
      <c r="N177" s="46"/>
      <c r="O177" s="46"/>
      <c r="P177" s="46" t="s">
        <v>441</v>
      </c>
    </row>
    <row r="178" spans="12:16" x14ac:dyDescent="0.3">
      <c r="L178" s="46" t="s">
        <v>28</v>
      </c>
      <c r="M178" s="46" t="s">
        <v>436</v>
      </c>
      <c r="N178" s="46"/>
      <c r="O178" s="46"/>
      <c r="P178" s="46" t="s">
        <v>441</v>
      </c>
    </row>
    <row r="179" spans="12:16" x14ac:dyDescent="0.3">
      <c r="L179" s="46" t="s">
        <v>151</v>
      </c>
      <c r="M179" s="46" t="s">
        <v>437</v>
      </c>
      <c r="N179" s="46"/>
      <c r="O179" s="46"/>
      <c r="P179" s="46"/>
    </row>
  </sheetData>
  <sortState xmlns:xlrd2="http://schemas.microsoft.com/office/spreadsheetml/2017/richdata2" ref="P5:P1594">
    <sortCondition ref="P5:P1594"/>
  </sortState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 DUMP</vt:lpstr>
      <vt:lpstr>GSTR1 TABLE SUMMARY</vt:lpstr>
      <vt:lpstr>Top Customers</vt:lpstr>
      <vt:lpstr>FORMAT REQUIRED</vt:lpstr>
      <vt:lpstr>FINAL REPORT</vt:lpstr>
      <vt:lpstr>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Tulshyan</dc:creator>
  <cp:lastModifiedBy>Rutwik Deuskar</cp:lastModifiedBy>
  <dcterms:created xsi:type="dcterms:W3CDTF">2015-06-05T18:17:20Z</dcterms:created>
  <dcterms:modified xsi:type="dcterms:W3CDTF">2025-03-09T02:32:28Z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77fed34a-de14-440a-b320-41770a0cd208</vt:lpwstr>
  </property>
</Properties>
</file>