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uudw\Documents\GitHub\ParetoAndresIPOPT\project-pareto\pareto\case_studies\"/>
    </mc:Choice>
  </mc:AlternateContent>
  <xr:revisionPtr revIDLastSave="0" documentId="13_ncr:1_{FF1C0DE7-D02D-4A0D-BDFD-1F0CD7402D6A}" xr6:coauthVersionLast="47" xr6:coauthVersionMax="47" xr10:uidLastSave="{00000000-0000-0000-0000-000000000000}"/>
  <bookViews>
    <workbookView xWindow="345" yWindow="5355" windowWidth="19185" windowHeight="10200" tabRatio="834" firstSheet="63" activeTab="63" xr2:uid="{FB8C51AB-905F-4544-9E4B-1F4384FA855C}"/>
  </bookViews>
  <sheets>
    <sheet name="Overview" sheetId="33" r:id="rId1"/>
    <sheet name="Schematic" sheetId="82" r:id="rId2"/>
    <sheet name="Units" sheetId="104" r:id="rId3"/>
    <sheet name="ProductionPads" sheetId="1" r:id="rId4"/>
    <sheet name="ProductionTanks" sheetId="34" state="hidden" r:id="rId5"/>
    <sheet name="CompletionsPads" sheetId="3" r:id="rId6"/>
    <sheet name="SWDSites" sheetId="4" r:id="rId7"/>
    <sheet name="FreshwaterSources" sheetId="35" r:id="rId8"/>
    <sheet name="StorageSites" sheetId="36" r:id="rId9"/>
    <sheet name="TreatmentSites" sheetId="37" r:id="rId10"/>
    <sheet name="ReuseOptions" sheetId="38" r:id="rId11"/>
    <sheet name="NetworkNodes" sheetId="39" r:id="rId12"/>
    <sheet name="PipelineDiameters" sheetId="53" r:id="rId13"/>
    <sheet name="StorageCapacities" sheetId="54" r:id="rId14"/>
    <sheet name="TreatmentCapacities" sheetId="86" r:id="rId15"/>
    <sheet name="InjectionCapacities" sheetId="55" r:id="rId16"/>
    <sheet name="PNA" sheetId="56" r:id="rId17"/>
    <sheet name="CNA" sheetId="57" r:id="rId18"/>
    <sheet name="CCA" sheetId="73" r:id="rId19"/>
    <sheet name="NNA" sheetId="58" r:id="rId20"/>
    <sheet name="NCA" sheetId="59" r:id="rId21"/>
    <sheet name="NKA" sheetId="60" r:id="rId22"/>
    <sheet name="NRA" sheetId="61" r:id="rId23"/>
    <sheet name="NSA" sheetId="76" r:id="rId24"/>
    <sheet name="FRA" sheetId="105" r:id="rId25"/>
    <sheet name="SNA" sheetId="77" r:id="rId26"/>
    <sheet name="FCA" sheetId="41" r:id="rId27"/>
    <sheet name="RCA" sheetId="83" r:id="rId28"/>
    <sheet name="RNA" sheetId="62" r:id="rId29"/>
    <sheet name="PCT" sheetId="42" r:id="rId30"/>
    <sheet name="FCT" sheetId="70" r:id="rId31"/>
    <sheet name="PKT" sheetId="43" r:id="rId32"/>
    <sheet name="CKT" sheetId="44" r:id="rId33"/>
    <sheet name="CCT" sheetId="74" r:id="rId34"/>
    <sheet name="CST" sheetId="64" r:id="rId35"/>
    <sheet name="CompletionsDemand" sheetId="8" r:id="rId36"/>
    <sheet name="PadRates" sheetId="65" r:id="rId37"/>
    <sheet name="NodeCapacities" sheetId="102" r:id="rId38"/>
    <sheet name="FlowbackRates" sheetId="75" r:id="rId39"/>
    <sheet name="InitialPipelineCapacity" sheetId="66" r:id="rId40"/>
    <sheet name="InitialDisposalCapacity" sheetId="46" r:id="rId41"/>
    <sheet name="InitialStorageCapacity" sheetId="80" r:id="rId42"/>
    <sheet name="InitialTreatmentCapacity" sheetId="67" r:id="rId43"/>
    <sheet name="FreshwaterSourcingAvailability" sheetId="47" r:id="rId44"/>
    <sheet name="CompletionsPadStorage" sheetId="72" r:id="rId45"/>
    <sheet name="PadOffloadingCapacity" sheetId="48" r:id="rId46"/>
    <sheet name="TruckingTime" sheetId="7" r:id="rId47"/>
    <sheet name="DisposalOperationalCost" sheetId="49" r:id="rId48"/>
    <sheet name="TreatmentOperationalCost" sheetId="68" r:id="rId49"/>
    <sheet name="ReuseOperationalCost" sheetId="50" r:id="rId50"/>
    <sheet name="PipelineOperationalCost" sheetId="69" r:id="rId51"/>
    <sheet name="FreshSourcingCost" sheetId="52" r:id="rId52"/>
    <sheet name="TruckingHourlyCost" sheetId="71" r:id="rId53"/>
    <sheet name="PipelineDiameterValues" sheetId="78" r:id="rId54"/>
    <sheet name="DisposalCapacityIncrements" sheetId="79" r:id="rId55"/>
    <sheet name="StorageCapacityIncrements" sheetId="81" r:id="rId56"/>
    <sheet name="TreatmentCapacityIncrements" sheetId="87" r:id="rId57"/>
    <sheet name="TreatmentMaxQuality" sheetId="106" r:id="rId58"/>
    <sheet name="TreatmentEfficiency" sheetId="85" r:id="rId59"/>
    <sheet name="DisposalExpansionCost" sheetId="90" r:id="rId60"/>
    <sheet name="StorageExpansionCost" sheetId="91" r:id="rId61"/>
    <sheet name="TreatmentExpansionCost" sheetId="92" r:id="rId62"/>
    <sheet name="PipelineCapexDistanceBased" sheetId="89" r:id="rId63"/>
    <sheet name="PipelineExpansionDistance" sheetId="97" r:id="rId64"/>
    <sheet name="PipelineCapacityIncrements" sheetId="96" r:id="rId65"/>
    <sheet name="PipelineCapexCapacityBased" sheetId="98" r:id="rId66"/>
    <sheet name="Hydraulics" sheetId="93" r:id="rId67"/>
    <sheet name="Economics" sheetId="95" r:id="rId68"/>
    <sheet name="PadWaterQuality" sheetId="99" r:id="rId69"/>
    <sheet name="StorageInitialWaterQuality" sheetId="100" r:id="rId70"/>
    <sheet name="PadStorageInitialWaterQuality" sheetId="101" r:id="rId71"/>
  </sheets>
  <definedNames>
    <definedName name="_xlnm._FilterDatabase" localSheetId="63" hidden="1">#REF!</definedName>
    <definedName name="_xlnm.Extract" localSheetId="63">PipelineExpansionDistance!#REF!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65" l="1"/>
  <c r="B5" i="65"/>
  <c r="B4" i="65"/>
  <c r="B3" i="65"/>
  <c r="H4" i="75"/>
  <c r="G3" i="75"/>
  <c r="C3" i="65" l="1"/>
  <c r="E3" i="65"/>
  <c r="F6" i="65"/>
  <c r="H6" i="65"/>
  <c r="F3" i="65"/>
  <c r="G3" i="65"/>
  <c r="I3" i="65"/>
  <c r="K3" i="65"/>
  <c r="I6" i="65"/>
  <c r="I5" i="65"/>
  <c r="H5" i="65"/>
  <c r="J5" i="65"/>
  <c r="I4" i="65"/>
  <c r="I3" i="75"/>
  <c r="J4" i="75"/>
  <c r="C4" i="65"/>
  <c r="H3" i="65"/>
  <c r="D4" i="65"/>
  <c r="J6" i="65"/>
  <c r="E4" i="65"/>
  <c r="K5" i="65"/>
  <c r="C5" i="65"/>
  <c r="G5" i="65"/>
  <c r="J3" i="65"/>
  <c r="F4" i="65"/>
  <c r="D5" i="65"/>
  <c r="E5" i="65"/>
  <c r="K4" i="65"/>
  <c r="G4" i="65"/>
  <c r="G6" i="65"/>
  <c r="E6" i="65"/>
  <c r="K6" i="65"/>
  <c r="C6" i="65"/>
  <c r="D3" i="65"/>
  <c r="H4" i="65"/>
  <c r="F5" i="65"/>
  <c r="D6" i="65"/>
  <c r="J4" i="65"/>
  <c r="H3" i="75"/>
  <c r="I4" i="75"/>
  <c r="J3" i="75"/>
  <c r="K4" i="75"/>
  <c r="K3" i="7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tc={32B56CD9-F9B0-4111-8E53-77F9A11A117A}</author>
    <author>tc={C673715B-7A2C-4425-BBCF-1B6E431FDDC2}</author>
  </authors>
  <commentList>
    <comment ref="O7" authorId="0" shapeId="0" xr:uid="{32B56CD9-F9B0-4111-8E53-77F9A11A117A}">
      <text>
        <t>[Threaded comment]
Your version of Excel allows you to read this threaded comment; however, any edits to it will get removed if the file is opened in a newer version of Excel. Learn more: https://go.microsoft.com/fwlink/?linkid=870924
Comment:
    Distances between completion pads and treatment facilities (layflat lines) are calculated as a straight distance times 1.3 (tortuosity factor)</t>
      </text>
    </comment>
    <comment ref="P20" authorId="1" shapeId="0" xr:uid="{C673715B-7A2C-4425-BBCF-1B6E431FDDC2}">
      <text>
        <t>[Threaded comment]
Your version of Excel allows you to read this threaded comment; however, any edits to it will get removed if the file is opened in a newer version of Excel. Learn more: https://go.microsoft.com/fwlink/?linkid=870924
Comment:
    Distances between fresh water sources and completion pads are assumed, not measured from the diagram</t>
      </text>
    </comment>
  </commentList>
</comments>
</file>

<file path=xl/sharedStrings.xml><?xml version="1.0" encoding="utf-8"?>
<sst xmlns="http://schemas.openxmlformats.org/spreadsheetml/2006/main" count="979" uniqueCount="232">
  <si>
    <t>List of all Production Pad Identifiers [-]</t>
  </si>
  <si>
    <t>List of all Completion Pad Identifiers [-]</t>
  </si>
  <si>
    <t>List of all SWD Sites [-]</t>
  </si>
  <si>
    <t>PP02</t>
  </si>
  <si>
    <t>PP03</t>
  </si>
  <si>
    <t>CP01</t>
  </si>
  <si>
    <t>Table of Drive Times between Sites [hours]</t>
  </si>
  <si>
    <t>Data Input Spreadsheet Overview</t>
  </si>
  <si>
    <t>with any/all constraints specified to determine the best possible solution(s). Those</t>
  </si>
  <si>
    <t>solutions are then returned to the user as specific recommendations for action (e.g.</t>
  </si>
  <si>
    <t>haul 2,340 bbl of produced water from production pad A to completions pad B on</t>
  </si>
  <si>
    <t xml:space="preserve">fed into the optimization model. An advanced algorithm then considers this data along </t>
  </si>
  <si>
    <t xml:space="preserve">are intentionally kept separated within the optimization framework. </t>
  </si>
  <si>
    <t xml:space="preserve">Purpose: This data input spreadsheet collects all the case study specific data that is </t>
  </si>
  <si>
    <t>Note 1: None of this data is stored in the model permanently. The model and the data</t>
  </si>
  <si>
    <t xml:space="preserve">Note 2: Data is assumed to be deterministic initially. Eventually, users will be able </t>
  </si>
  <si>
    <t>to specify which inputs are uncertain, and the framework will aim to determine</t>
  </si>
  <si>
    <t>"robustified" recommendations that are near-optimal across a range of uncertainty</t>
  </si>
  <si>
    <t xml:space="preserve">realizations (i.e., "stochastic optimization"). </t>
  </si>
  <si>
    <t>Data Input Tabs</t>
  </si>
  <si>
    <t>Description</t>
  </si>
  <si>
    <t>Production Pads</t>
  </si>
  <si>
    <t>Completion Pads</t>
  </si>
  <si>
    <t>SWD Sites</t>
  </si>
  <si>
    <t>List of all production pads to be considered</t>
  </si>
  <si>
    <t>List of all completion pads to be considered</t>
  </si>
  <si>
    <t>List of all disposal sites to be considered</t>
  </si>
  <si>
    <t>Drive Times</t>
  </si>
  <si>
    <t>Estimated drive times between locations</t>
  </si>
  <si>
    <t>Completions Demand</t>
  </si>
  <si>
    <t>Forecasted water demand at completions sites</t>
  </si>
  <si>
    <t>Flowback Rates</t>
  </si>
  <si>
    <t>Production Rates</t>
  </si>
  <si>
    <t>Forecated production rates (post-flowback)</t>
  </si>
  <si>
    <t>Forecasted flowback rates (post-completions)</t>
  </si>
  <si>
    <t>Disposal Capacity</t>
  </si>
  <si>
    <t>Forecasted disposal capacity</t>
  </si>
  <si>
    <t>Freshwater Costs</t>
  </si>
  <si>
    <t>Cost for sourcing freshwater for frac</t>
  </si>
  <si>
    <t>Disposal Costs</t>
  </si>
  <si>
    <t>Reuse Costs</t>
  </si>
  <si>
    <t>Cost for disposing produced water</t>
  </si>
  <si>
    <t>Cost for FR/chemicals to reuse produced water</t>
  </si>
  <si>
    <t>Hauling Rates</t>
  </si>
  <si>
    <t>Cost for hauling produced water via trucks</t>
  </si>
  <si>
    <t>Transfer Lines</t>
  </si>
  <si>
    <t>Pipeline Expansion</t>
  </si>
  <si>
    <t>List of all existing water transfer lines</t>
  </si>
  <si>
    <t>Cost for installing new transfer lines</t>
  </si>
  <si>
    <t>Tuesday, March 23). See Figure 1 for a process illustration.</t>
  </si>
  <si>
    <t>Figure 1: Illustration of the optimization workflow</t>
  </si>
  <si>
    <t>K02</t>
  </si>
  <si>
    <t>Table of Completions Water Demand for Completions Sites over Weeks [bbl/day]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</si>
  <si>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</si>
  <si>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</si>
  <si>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</si>
  <si>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</si>
  <si>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</si>
  <si>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</si>
  <si>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</si>
  <si>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</si>
  <si>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</si>
  <si>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</si>
  <si>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</si>
  <si>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</si>
  <si>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</si>
  <si>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</si>
  <si>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F01</t>
  </si>
  <si>
    <t>F02</t>
  </si>
  <si>
    <t>List of all Production Tank Identifiers [-]</t>
  </si>
  <si>
    <t>List of all Freshwater Source Identifiers [-]</t>
  </si>
  <si>
    <t>List of all Storage Site Identifiers [-]</t>
  </si>
  <si>
    <t>List of all Treatment Site Identifiers [-]</t>
  </si>
  <si>
    <t>List of all Reuse Option Identifiers [-]</t>
  </si>
  <si>
    <t>List of all Network Node Identifiers [-]</t>
  </si>
  <si>
    <t>Freshwater Sources to Completions Pads Piping Arcs [-]</t>
  </si>
  <si>
    <t>Production Pads to Completions Pads Trucking Arcs [-]</t>
  </si>
  <si>
    <t>Production Pads to Disposal Sites Trucking Arcs [-]</t>
  </si>
  <si>
    <t>Completions Pads to Disposal Sites Trucking Arcs [-]</t>
  </si>
  <si>
    <t>Table of Disposal Operational Cost  [$/bbl]</t>
  </si>
  <si>
    <t>Table of Reuse Operational Cost  [$/bbl]</t>
  </si>
  <si>
    <t>R01</t>
  </si>
  <si>
    <t>N02</t>
  </si>
  <si>
    <t>N03</t>
  </si>
  <si>
    <t>N04</t>
  </si>
  <si>
    <t>N05</t>
  </si>
  <si>
    <t>N06</t>
  </si>
  <si>
    <t>N07</t>
  </si>
  <si>
    <t>N08</t>
  </si>
  <si>
    <t>D0</t>
  </si>
  <si>
    <t>D2</t>
  </si>
  <si>
    <t>D4</t>
  </si>
  <si>
    <t>List of all Pipeline Diameter Identifiers [-]</t>
  </si>
  <si>
    <t>List of all Storage Capacity Identifiers [-]</t>
  </si>
  <si>
    <t>List of all Injection Capacity Identifiers [-]</t>
  </si>
  <si>
    <t>I0</t>
  </si>
  <si>
    <t>Production Pads to Network Nodes Piping Arcs [-]</t>
  </si>
  <si>
    <t>Completions Pads to Network Nodes Piping Arcs [-]</t>
  </si>
  <si>
    <t>Network Nodes to Network Nodes Piping Arcs [-]</t>
  </si>
  <si>
    <t>Network Nodes to Completions Pads Piping Arcs [-]</t>
  </si>
  <si>
    <t>Network Nodes to Disposal Sites Piping Arcs [-]</t>
  </si>
  <si>
    <t>Network Nodes to Treatment Sites Piping Arcs [-]</t>
  </si>
  <si>
    <t>Treatment Sites to Network Nodes Piping Arcs [-]</t>
  </si>
  <si>
    <t>Completions Pads to Storage Sites Trucking Arcs [-]</t>
  </si>
  <si>
    <t>Table of Production Rate Forecasts by Pads [bbl/week]</t>
  </si>
  <si>
    <t>Table of Initial Pipeline Capacity between Sites [bbl/week]</t>
  </si>
  <si>
    <t>Table of Initial Disposal Capacity  [bbl/week]</t>
  </si>
  <si>
    <t>Table of Initial Treatment Capacity  [bbl/week]</t>
  </si>
  <si>
    <t>Table of Freshwater Sourcing Availability [bbl/week]</t>
  </si>
  <si>
    <t>Table of Pad Offloading Capacity  [bbl/week]</t>
  </si>
  <si>
    <t>Table of Treatment Operational Cost  [$/bbl]</t>
  </si>
  <si>
    <t>Table of Pipeline Operational Cost between Sites [$/bbl]</t>
  </si>
  <si>
    <t>Freshwater Sources to Completions Pads Trucking Arcs [-]</t>
  </si>
  <si>
    <t>Table of Trucking Hourly Cost  [$/hour]</t>
  </si>
  <si>
    <t>Completions Pads to Completions Pads Piping Arcs [-]</t>
  </si>
  <si>
    <t>Completions Pads to Completions Pads Trucking Arcs [-]</t>
  </si>
  <si>
    <t>Table of Flowback Rate Forecasts by Pads [bbl/week]</t>
  </si>
  <si>
    <t>PP04</t>
  </si>
  <si>
    <t>PP01</t>
  </si>
  <si>
    <t>CP02</t>
  </si>
  <si>
    <t>CP03</t>
  </si>
  <si>
    <t>CP04</t>
  </si>
  <si>
    <t>K01</t>
  </si>
  <si>
    <t>F03</t>
  </si>
  <si>
    <t>F04</t>
  </si>
  <si>
    <t>N01</t>
  </si>
  <si>
    <t>N09</t>
  </si>
  <si>
    <t>N10</t>
  </si>
  <si>
    <t>N11</t>
  </si>
  <si>
    <t>Network Nodes to Storage Sites Piping Arcs [-]</t>
  </si>
  <si>
    <t>Storage Sites to Network Nodes Piping Arcs [-]</t>
  </si>
  <si>
    <t>T10</t>
  </si>
  <si>
    <t>Table of Freshwater Sourcing Cost  [$/bbl]</t>
  </si>
  <si>
    <t>Table of Completions Pad Storage Capacity [bbl]</t>
  </si>
  <si>
    <t>T01</t>
  </si>
  <si>
    <t>T02</t>
  </si>
  <si>
    <t>T03</t>
  </si>
  <si>
    <t>T04</t>
  </si>
  <si>
    <t>T05</t>
  </si>
  <si>
    <t>T06</t>
  </si>
  <si>
    <t>T07</t>
  </si>
  <si>
    <t>T08</t>
  </si>
  <si>
    <t>T09</t>
  </si>
  <si>
    <t>I1</t>
  </si>
  <si>
    <t>Table of Disposal Capacity Expansion Increments [bbl/week]</t>
  </si>
  <si>
    <t>Table of Initial Storage Capacity  [bbl]</t>
  </si>
  <si>
    <t>Table of Storage Capacity Expansion Increments [bbl]</t>
  </si>
  <si>
    <t>Treatment Sites to Completions Sites Piping Arcs [-]</t>
  </si>
  <si>
    <t>Table of Treatment Efficiency [%]</t>
  </si>
  <si>
    <t>List of all Treatment Capacity Identifiers [-]</t>
  </si>
  <si>
    <t>J0</t>
  </si>
  <si>
    <t>J1</t>
  </si>
  <si>
    <t>Table of Treatment Capacity Expansion Increments [bbl/week]</t>
  </si>
  <si>
    <t>Table of Disposal Capacity Expansion Cost [$/bbl]</t>
  </si>
  <si>
    <t>Table of Storage Capacity Expansion Cost [$/bbl]</t>
  </si>
  <si>
    <t>Table of Treatment Capacity Expansion Cost [$/bbl]</t>
  </si>
  <si>
    <t>NODES</t>
  </si>
  <si>
    <t>ProductionPads</t>
  </si>
  <si>
    <t>VALUE</t>
  </si>
  <si>
    <t>CompletionsPads</t>
  </si>
  <si>
    <t>SWDSites</t>
  </si>
  <si>
    <t>FreshwaterSources</t>
  </si>
  <si>
    <t>TreatmentSites</t>
  </si>
  <si>
    <t>NetworkNodes</t>
  </si>
  <si>
    <t>PipelineDiameters</t>
  </si>
  <si>
    <t>InjectionCapacities</t>
  </si>
  <si>
    <t>TreatmentCapacities</t>
  </si>
  <si>
    <t>Hydraulic Settings</t>
  </si>
  <si>
    <t>max_head_loss</t>
  </si>
  <si>
    <t>roughness</t>
  </si>
  <si>
    <t>value</t>
  </si>
  <si>
    <t>Table of Pipeline Diameters [inch]</t>
  </si>
  <si>
    <t>Table of Pipeline Expansion Distances [mile]</t>
  </si>
  <si>
    <t>Pipeline Expansion Cost [$/inchmile]</t>
  </si>
  <si>
    <t>pipeline_expansion_cost</t>
  </si>
  <si>
    <t>INDEX</t>
  </si>
  <si>
    <t>Economic Settings</t>
  </si>
  <si>
    <t>discount_rate</t>
  </si>
  <si>
    <t>CAPEX_lifetime</t>
  </si>
  <si>
    <t>Table of Pipeline Capacity Expansion Increments [bbl/week]</t>
  </si>
  <si>
    <t>Table of Pipeline Capacity Expansion Costs [$/bbl]</t>
  </si>
  <si>
    <t/>
  </si>
  <si>
    <t>Water Quality at Production Pads (mg/L)</t>
  </si>
  <si>
    <t>PADS</t>
  </si>
  <si>
    <t>TDS</t>
  </si>
  <si>
    <t>Initial Water Quality at Storage (mg/L)</t>
  </si>
  <si>
    <t>Initial Water Quality at Completiond Pad Storage (mg/L)</t>
  </si>
  <si>
    <t>Table of Node Capacity Capacity  [bbl/week] * absence of node or empty cell signifies no max capacity</t>
  </si>
  <si>
    <t>Units</t>
  </si>
  <si>
    <t>volume</t>
  </si>
  <si>
    <t>=</t>
  </si>
  <si>
    <t>42 gallons</t>
  </si>
  <si>
    <t>distance</t>
  </si>
  <si>
    <t>mile</t>
  </si>
  <si>
    <t>kmeter</t>
  </si>
  <si>
    <t>1000 m</t>
  </si>
  <si>
    <t>diameter</t>
  </si>
  <si>
    <t>inch</t>
  </si>
  <si>
    <t>concentration</t>
  </si>
  <si>
    <t>mg/liter</t>
  </si>
  <si>
    <t>ppm</t>
  </si>
  <si>
    <t>currency</t>
  </si>
  <si>
    <t>USD</t>
  </si>
  <si>
    <t>kUSD</t>
  </si>
  <si>
    <t>1000 USD</t>
  </si>
  <si>
    <t>time</t>
  </si>
  <si>
    <t>day</t>
  </si>
  <si>
    <t>decision_period</t>
  </si>
  <si>
    <t>decision period</t>
  </si>
  <si>
    <t>week</t>
  </si>
  <si>
    <t>fortnight</t>
  </si>
  <si>
    <t>2 weeks</t>
  </si>
  <si>
    <t>month</t>
  </si>
  <si>
    <t>30.44 days</t>
  </si>
  <si>
    <t>foot</t>
  </si>
  <si>
    <t>cm</t>
  </si>
  <si>
    <t>kg/liter</t>
  </si>
  <si>
    <t>meter</t>
  </si>
  <si>
    <t>Unit Description</t>
  </si>
  <si>
    <t>Unit Relationships</t>
  </si>
  <si>
    <t>bbl</t>
  </si>
  <si>
    <t xml:space="preserve">Volume units are used to represent water flows (e.g. bbl/day), flow capacities, storage capacity, costs etc. </t>
  </si>
  <si>
    <t>kbbl</t>
  </si>
  <si>
    <t>1000 bbl</t>
  </si>
  <si>
    <t>Distance units are used for defining lengths of pipelines and pipeline expansion costs</t>
  </si>
  <si>
    <t>This unit applies to diameter of pipelines and pipeline expansion costs</t>
  </si>
  <si>
    <t>Concentration unit defines water quality (e.g., TDS concentration)</t>
  </si>
  <si>
    <t>Currency unit defines costs</t>
  </si>
  <si>
    <t>Time units refers to input data relative to time (e.g., water flows in bbl/day)</t>
  </si>
  <si>
    <t>The decision period is the amount of time in a single decision period or discretization (e.g., T01 is 1 week)</t>
  </si>
  <si>
    <t>K03</t>
  </si>
  <si>
    <t>F05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</si>
</sst>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#,##0.0"/>
    <numFmt numFmtId="165" formatCode="0.0"/>
  </numFmts>
  <fonts count="9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33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43" fontId="8" fillId="0" borderId="0" applyFont="0" applyFill="0" applyBorder="0" applyAlignment="0" applyProtection="0"/>
  </cellStyleXfs>
  <cellXfs count="84">
    <xf numFmtId="0" fontId="0" fillId="0" borderId="0" xfId="0"/>
    <xf numFmtId="0" fontId="1" fillId="0" borderId="0" xfId="0" applyFont="1"/>
    <xf numFmtId="0" fontId="1" fillId="0" borderId="0" xfId="0" applyFont="1" applyBorder="1"/>
    <xf numFmtId="0" fontId="3" fillId="3" borderId="4" xfId="0" applyFont="1" applyFill="1" applyBorder="1"/>
    <xf numFmtId="0" fontId="3" fillId="3" borderId="5" xfId="0" applyFont="1" applyFill="1" applyBorder="1"/>
    <xf numFmtId="0" fontId="3" fillId="2" borderId="0" xfId="0" applyFont="1" applyFill="1"/>
    <xf numFmtId="0" fontId="3" fillId="3" borderId="6" xfId="0" applyFont="1" applyFill="1" applyBorder="1"/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4" fillId="3" borderId="0" xfId="0" applyFont="1" applyFill="1" applyBorder="1"/>
    <xf numFmtId="0" fontId="0" fillId="3" borderId="0" xfId="0" applyFill="1" applyBorder="1"/>
    <xf numFmtId="0" fontId="0" fillId="3" borderId="1" xfId="0" applyFill="1" applyBorder="1"/>
    <xf numFmtId="0" fontId="5" fillId="3" borderId="0" xfId="0" applyFont="1" applyFill="1" applyBorder="1"/>
    <xf numFmtId="0" fontId="6" fillId="3" borderId="0" xfId="1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3" xfId="0" applyFill="1" applyBorder="1"/>
    <xf numFmtId="0" fontId="7" fillId="0" borderId="0" xfId="0" applyFont="1"/>
    <xf numFmtId="0" fontId="3" fillId="3" borderId="1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3" borderId="1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3" fontId="1" fillId="3" borderId="0" xfId="0" applyNumberFormat="1" applyFont="1" applyFill="1" applyBorder="1" applyAlignment="1">
      <alignment horizontal="center"/>
    </xf>
    <xf numFmtId="3" fontId="1" fillId="3" borderId="1" xfId="0" applyNumberFormat="1" applyFont="1" applyFill="1" applyBorder="1" applyAlignment="1">
      <alignment horizontal="center"/>
    </xf>
    <xf numFmtId="3" fontId="1" fillId="3" borderId="3" xfId="0" applyNumberFormat="1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1" applyFill="1" applyBorder="1"/>
    <xf numFmtId="3" fontId="1" fillId="3" borderId="0" xfId="0" applyNumberFormat="1" applyFont="1" applyFill="1" applyAlignment="1">
      <alignment horizontal="center"/>
    </xf>
    <xf numFmtId="3" fontId="3" fillId="3" borderId="0" xfId="0" applyNumberFormat="1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3" fontId="1" fillId="3" borderId="14" xfId="0" applyNumberFormat="1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64" fontId="1" fillId="3" borderId="2" xfId="0" applyNumberFormat="1" applyFont="1" applyFill="1" applyBorder="1" applyAlignment="1">
      <alignment horizontal="center"/>
    </xf>
    <xf numFmtId="164" fontId="1" fillId="3" borderId="3" xfId="0" applyNumberFormat="1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4" fontId="1" fillId="3" borderId="3" xfId="0" applyNumberFormat="1" applyFont="1" applyFill="1" applyBorder="1" applyAlignment="1">
      <alignment horizontal="center"/>
    </xf>
    <xf numFmtId="4" fontId="1" fillId="3" borderId="1" xfId="0" applyNumberFormat="1" applyFont="1" applyFill="1" applyBorder="1" applyAlignment="1">
      <alignment horizontal="center"/>
    </xf>
    <xf numFmtId="3" fontId="3" fillId="3" borderId="16" xfId="0" applyNumberFormat="1" applyFont="1" applyFill="1" applyBorder="1" applyAlignment="1">
      <alignment horizontal="center"/>
    </xf>
    <xf numFmtId="0" fontId="1" fillId="3" borderId="0" xfId="0" applyFont="1" applyFill="1"/>
    <xf numFmtId="0" fontId="3" fillId="3" borderId="12" xfId="0" applyFont="1" applyFill="1" applyBorder="1" applyAlignment="1">
      <alignment horizontal="center"/>
    </xf>
    <xf numFmtId="3" fontId="3" fillId="3" borderId="17" xfId="0" applyNumberFormat="1" applyFont="1" applyFill="1" applyBorder="1" applyAlignment="1">
      <alignment horizontal="center"/>
    </xf>
    <xf numFmtId="0" fontId="1" fillId="3" borderId="2" xfId="0" applyFont="1" applyFill="1" applyBorder="1"/>
    <xf numFmtId="0" fontId="1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165" fontId="1" fillId="3" borderId="0" xfId="0" applyNumberFormat="1" applyFont="1" applyFill="1" applyAlignment="1">
      <alignment horizontal="center"/>
    </xf>
    <xf numFmtId="0" fontId="3" fillId="3" borderId="18" xfId="0" applyFont="1" applyFill="1" applyBorder="1" applyAlignment="1">
      <alignment horizontal="center"/>
    </xf>
    <xf numFmtId="0" fontId="3" fillId="3" borderId="19" xfId="0" applyFont="1" applyFill="1" applyBorder="1" applyAlignment="1">
      <alignment horizontal="center"/>
    </xf>
    <xf numFmtId="43" fontId="1" fillId="3" borderId="14" xfId="2" applyFont="1" applyFill="1" applyBorder="1" applyAlignment="1">
      <alignment horizontal="center"/>
    </xf>
    <xf numFmtId="43" fontId="1" fillId="3" borderId="20" xfId="2" applyFont="1" applyFill="1" applyBorder="1" applyAlignment="1">
      <alignment horizontal="center"/>
    </xf>
    <xf numFmtId="0" fontId="3" fillId="3" borderId="21" xfId="0" applyFont="1" applyFill="1" applyBorder="1" applyAlignment="1">
      <alignment horizontal="center"/>
    </xf>
    <xf numFmtId="43" fontId="1" fillId="3" borderId="22" xfId="2" applyFont="1" applyFill="1" applyBorder="1" applyAlignment="1">
      <alignment horizontal="center"/>
    </xf>
    <xf numFmtId="0" fontId="1" fillId="4" borderId="24" xfId="0" applyFont="1" applyFill="1" applyBorder="1" applyAlignment="1">
      <alignment horizontal="center"/>
    </xf>
    <xf numFmtId="0" fontId="1" fillId="4" borderId="25" xfId="0" applyFont="1" applyFill="1" applyBorder="1" applyAlignment="1">
      <alignment horizontal="center"/>
    </xf>
    <xf numFmtId="0" fontId="1" fillId="4" borderId="26" xfId="0" applyFont="1" applyFill="1" applyBorder="1" applyAlignment="1">
      <alignment horizontal="center"/>
    </xf>
    <xf numFmtId="0" fontId="1" fillId="4" borderId="27" xfId="0" applyFont="1" applyFill="1" applyBorder="1" applyAlignment="1">
      <alignment horizontal="center"/>
    </xf>
    <xf numFmtId="0" fontId="1" fillId="4" borderId="0" xfId="0" quotePrefix="1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28" xfId="0" applyFont="1" applyFill="1" applyBorder="1" applyAlignment="1">
      <alignment horizontal="center"/>
    </xf>
    <xf numFmtId="0" fontId="1" fillId="4" borderId="16" xfId="0" applyFont="1" applyFill="1" applyBorder="1" applyAlignment="1">
      <alignment horizontal="center"/>
    </xf>
    <xf numFmtId="0" fontId="1" fillId="4" borderId="27" xfId="0" applyFont="1" applyFill="1" applyBorder="1"/>
    <xf numFmtId="0" fontId="1" fillId="4" borderId="0" xfId="0" applyFont="1" applyFill="1"/>
    <xf numFmtId="0" fontId="1" fillId="4" borderId="28" xfId="0" applyFont="1" applyFill="1" applyBorder="1"/>
    <xf numFmtId="0" fontId="1" fillId="4" borderId="16" xfId="0" applyFont="1" applyFill="1" applyBorder="1"/>
    <xf numFmtId="0" fontId="1" fillId="4" borderId="29" xfId="0" applyFont="1" applyFill="1" applyBorder="1" applyAlignment="1">
      <alignment horizontal="center"/>
    </xf>
    <xf numFmtId="0" fontId="1" fillId="4" borderId="30" xfId="0" quotePrefix="1" applyFont="1" applyFill="1" applyBorder="1" applyAlignment="1">
      <alignment horizontal="center"/>
    </xf>
    <xf numFmtId="0" fontId="1" fillId="4" borderId="31" xfId="0" applyFont="1" applyFill="1" applyBorder="1" applyAlignment="1">
      <alignment horizontal="center"/>
    </xf>
    <xf numFmtId="0" fontId="1" fillId="4" borderId="32" xfId="0" applyFont="1" applyFill="1" applyBorder="1"/>
    <xf numFmtId="0" fontId="1" fillId="4" borderId="30" xfId="0" applyFont="1" applyFill="1" applyBorder="1" applyAlignment="1">
      <alignment horizontal="center"/>
    </xf>
    <xf numFmtId="0" fontId="3" fillId="4" borderId="25" xfId="0" applyFont="1" applyFill="1" applyBorder="1" applyAlignment="1">
      <alignment horizontal="left"/>
    </xf>
    <xf numFmtId="0" fontId="3" fillId="4" borderId="23" xfId="0" applyFont="1" applyFill="1" applyBorder="1" applyAlignment="1">
      <alignment horizontal="left"/>
    </xf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calcChain" Target="calcChain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503714</xdr:colOff>
      <xdr:row>6</xdr:row>
      <xdr:rowOff>4946</xdr:rowOff>
    </xdr:from>
    <xdr:to>
      <xdr:col>16</xdr:col>
      <xdr:colOff>404754</xdr:colOff>
      <xdr:row>28</xdr:row>
      <xdr:rowOff>144522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7B3C07-F1EA-47EB-AEEC-96EF7CAC7D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5974" y="1113310"/>
          <a:ext cx="3166753" cy="41672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337705</xdr:colOff>
      <xdr:row>6</xdr:row>
      <xdr:rowOff>60614</xdr:rowOff>
    </xdr:from>
    <xdr:to>
      <xdr:col>30</xdr:col>
      <xdr:colOff>337350</xdr:colOff>
      <xdr:row>43</xdr:row>
      <xdr:rowOff>135923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02BA669-DEAE-4AB6-B4B0-D00D0C84B9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29591" y="1203614"/>
          <a:ext cx="16685714" cy="7123809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Andres Joaquin Calderon" id="{97D9BF4A-0387-4581-9848-31C5B0A99351}" userId="54325818ffabb65a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O7" dT="2021-10-28T19:21:23.79" personId="{97D9BF4A-0387-4581-9848-31C5B0A99351}" id="{32B56CD9-F9B0-4111-8E53-77F9A11A117A}">
    <text>Distances between completion pads and treatment facilities (layflat lines) are calculated as a straight distance times 1.3 (tortuosity factor)</text>
  </threadedComment>
  <threadedComment ref="P20" dT="2021-10-28T19:18:35.38" personId="{97D9BF4A-0387-4581-9848-31C5B0A99351}" id="{C673715B-7A2C-4425-BBCF-1B6E431FDDC2}">
    <text>Distances between fresh water sources and completion pads are assumed, not measured from the diagram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5E074-61D5-4D82-B0DB-255C2595EBED}">
  <dimension ref="B1:M37"/>
  <sheetViews>
    <sheetView zoomScale="110" zoomScaleNormal="110" workbookViewId="0"/>
  </sheetViews>
  <sheetFormatPr defaultRowHeight="15" x14ac:dyDescent="0.25"/>
  <cols>
    <col min="2" max="2" width="4.28515625" customWidth="1"/>
    <col min="10" max="10" width="4.42578125" customWidth="1"/>
    <col min="11" max="11" width="9.42578125" customWidth="1"/>
  </cols>
  <sheetData>
    <row r="1" spans="2:11" ht="15.75" thickBot="1" x14ac:dyDescent="0.3"/>
    <row r="2" spans="2:11" x14ac:dyDescent="0.25">
      <c r="B2" s="15"/>
      <c r="C2" s="16"/>
      <c r="D2" s="16"/>
      <c r="E2" s="16"/>
      <c r="F2" s="16"/>
      <c r="G2" s="16"/>
      <c r="H2" s="16"/>
      <c r="I2" s="16"/>
      <c r="J2" s="16"/>
      <c r="K2" s="17"/>
    </row>
    <row r="3" spans="2:11" x14ac:dyDescent="0.25">
      <c r="B3" s="18"/>
      <c r="C3" s="19" t="s">
        <v>7</v>
      </c>
      <c r="D3" s="20"/>
      <c r="E3" s="20"/>
      <c r="F3" s="20"/>
      <c r="G3" s="20"/>
      <c r="H3" s="20"/>
      <c r="I3" s="20"/>
      <c r="J3" s="20"/>
      <c r="K3" s="21"/>
    </row>
    <row r="4" spans="2:11" x14ac:dyDescent="0.25">
      <c r="B4" s="18"/>
      <c r="C4" s="20"/>
      <c r="D4" s="20"/>
      <c r="E4" s="20"/>
      <c r="F4" s="20"/>
      <c r="G4" s="20"/>
      <c r="H4" s="20"/>
      <c r="I4" s="20"/>
      <c r="J4" s="20"/>
      <c r="K4" s="21"/>
    </row>
    <row r="5" spans="2:11" x14ac:dyDescent="0.25">
      <c r="B5" s="18"/>
      <c r="C5" s="20" t="s">
        <v>13</v>
      </c>
      <c r="D5" s="20"/>
      <c r="E5" s="20"/>
      <c r="F5" s="20"/>
      <c r="G5" s="20"/>
      <c r="H5" s="20"/>
      <c r="I5" s="20"/>
      <c r="J5" s="20"/>
      <c r="K5" s="21"/>
    </row>
    <row r="6" spans="2:11" x14ac:dyDescent="0.25">
      <c r="B6" s="18"/>
      <c r="C6" s="20" t="s">
        <v>11</v>
      </c>
      <c r="D6" s="20"/>
      <c r="E6" s="20"/>
      <c r="F6" s="20"/>
      <c r="G6" s="20"/>
      <c r="H6" s="20"/>
      <c r="I6" s="20"/>
      <c r="J6" s="20"/>
      <c r="K6" s="21"/>
    </row>
    <row r="7" spans="2:11" x14ac:dyDescent="0.25">
      <c r="B7" s="18"/>
      <c r="C7" s="20" t="s">
        <v>8</v>
      </c>
      <c r="D7" s="20"/>
      <c r="E7" s="20"/>
      <c r="F7" s="20"/>
      <c r="G7" s="20"/>
      <c r="H7" s="20"/>
      <c r="I7" s="20"/>
      <c r="J7" s="20"/>
      <c r="K7" s="21"/>
    </row>
    <row r="8" spans="2:11" x14ac:dyDescent="0.25">
      <c r="B8" s="18"/>
      <c r="C8" s="20" t="s">
        <v>9</v>
      </c>
      <c r="D8" s="20"/>
      <c r="E8" s="20"/>
      <c r="F8" s="20"/>
      <c r="G8" s="20"/>
      <c r="H8" s="20"/>
      <c r="I8" s="20"/>
      <c r="J8" s="20"/>
      <c r="K8" s="21"/>
    </row>
    <row r="9" spans="2:11" x14ac:dyDescent="0.25">
      <c r="B9" s="18"/>
      <c r="C9" s="20" t="s">
        <v>10</v>
      </c>
      <c r="D9" s="20"/>
      <c r="E9" s="20"/>
      <c r="F9" s="20"/>
      <c r="G9" s="20"/>
      <c r="H9" s="20"/>
      <c r="I9" s="20"/>
      <c r="J9" s="20"/>
      <c r="K9" s="21"/>
    </row>
    <row r="10" spans="2:11" x14ac:dyDescent="0.25">
      <c r="B10" s="18"/>
      <c r="C10" s="20" t="s">
        <v>49</v>
      </c>
      <c r="D10" s="20"/>
      <c r="E10" s="20"/>
      <c r="F10" s="20"/>
      <c r="G10" s="20"/>
      <c r="H10" s="20"/>
      <c r="I10" s="20"/>
      <c r="J10" s="20"/>
      <c r="K10" s="21"/>
    </row>
    <row r="11" spans="2:11" x14ac:dyDescent="0.25">
      <c r="B11" s="18"/>
      <c r="C11" s="20"/>
      <c r="D11" s="20"/>
      <c r="E11" s="20"/>
      <c r="F11" s="20"/>
      <c r="G11" s="20"/>
      <c r="H11" s="20"/>
      <c r="I11" s="20"/>
      <c r="J11" s="20"/>
      <c r="K11" s="21"/>
    </row>
    <row r="12" spans="2:11" x14ac:dyDescent="0.25">
      <c r="B12" s="18"/>
      <c r="C12" s="20" t="s">
        <v>14</v>
      </c>
      <c r="D12" s="20"/>
      <c r="E12" s="20"/>
      <c r="F12" s="20"/>
      <c r="G12" s="20"/>
      <c r="H12" s="20"/>
      <c r="I12" s="20"/>
      <c r="J12" s="20"/>
      <c r="K12" s="21"/>
    </row>
    <row r="13" spans="2:11" x14ac:dyDescent="0.25">
      <c r="B13" s="18"/>
      <c r="C13" s="20" t="s">
        <v>12</v>
      </c>
      <c r="D13" s="20"/>
      <c r="E13" s="20"/>
      <c r="F13" s="20"/>
      <c r="G13" s="20"/>
      <c r="H13" s="20"/>
      <c r="I13" s="20"/>
      <c r="J13" s="20"/>
      <c r="K13" s="21"/>
    </row>
    <row r="14" spans="2:11" x14ac:dyDescent="0.25">
      <c r="B14" s="18"/>
      <c r="C14" s="20"/>
      <c r="D14" s="20"/>
      <c r="E14" s="20"/>
      <c r="F14" s="20"/>
      <c r="G14" s="20"/>
      <c r="H14" s="20"/>
      <c r="I14" s="20"/>
      <c r="J14" s="20"/>
      <c r="K14" s="21"/>
    </row>
    <row r="15" spans="2:11" x14ac:dyDescent="0.25">
      <c r="B15" s="18"/>
      <c r="C15" s="20" t="s">
        <v>15</v>
      </c>
      <c r="D15" s="20"/>
      <c r="E15" s="20"/>
      <c r="F15" s="20"/>
      <c r="G15" s="20"/>
      <c r="H15" s="20"/>
      <c r="I15" s="20"/>
      <c r="J15" s="20"/>
      <c r="K15" s="21"/>
    </row>
    <row r="16" spans="2:11" x14ac:dyDescent="0.25">
      <c r="B16" s="18"/>
      <c r="C16" s="20" t="s">
        <v>16</v>
      </c>
      <c r="D16" s="20"/>
      <c r="E16" s="20"/>
      <c r="F16" s="20"/>
      <c r="G16" s="20"/>
      <c r="H16" s="20"/>
      <c r="I16" s="20"/>
      <c r="J16" s="20"/>
      <c r="K16" s="21"/>
    </row>
    <row r="17" spans="2:13" x14ac:dyDescent="0.25">
      <c r="B17" s="18"/>
      <c r="C17" s="20" t="s">
        <v>17</v>
      </c>
      <c r="D17" s="20"/>
      <c r="E17" s="20"/>
      <c r="F17" s="20"/>
      <c r="G17" s="20"/>
      <c r="H17" s="20"/>
      <c r="I17" s="20"/>
      <c r="J17" s="20"/>
      <c r="K17" s="21"/>
    </row>
    <row r="18" spans="2:13" x14ac:dyDescent="0.25">
      <c r="B18" s="18"/>
      <c r="C18" s="20" t="s">
        <v>18</v>
      </c>
      <c r="D18" s="20"/>
      <c r="E18" s="20"/>
      <c r="F18" s="20"/>
      <c r="G18" s="20"/>
      <c r="H18" s="20"/>
      <c r="I18" s="20"/>
      <c r="J18" s="20"/>
      <c r="K18" s="21"/>
    </row>
    <row r="19" spans="2:13" x14ac:dyDescent="0.25">
      <c r="B19" s="18"/>
      <c r="C19" s="20"/>
      <c r="D19" s="20"/>
      <c r="E19" s="20"/>
      <c r="F19" s="20"/>
      <c r="G19" s="20"/>
      <c r="H19" s="20"/>
      <c r="I19" s="20"/>
      <c r="J19" s="20"/>
      <c r="K19" s="21"/>
    </row>
    <row r="20" spans="2:13" x14ac:dyDescent="0.25">
      <c r="B20" s="18"/>
      <c r="C20" s="20"/>
      <c r="D20" s="20"/>
      <c r="E20" s="20"/>
      <c r="F20" s="20"/>
      <c r="G20" s="20"/>
      <c r="H20" s="20"/>
      <c r="I20" s="20"/>
      <c r="J20" s="20"/>
      <c r="K20" s="21"/>
    </row>
    <row r="21" spans="2:13" x14ac:dyDescent="0.25">
      <c r="B21" s="18"/>
      <c r="C21" s="22" t="s">
        <v>19</v>
      </c>
      <c r="D21" s="20"/>
      <c r="E21" s="20"/>
      <c r="F21" s="22" t="s">
        <v>20</v>
      </c>
      <c r="G21" s="20"/>
      <c r="H21" s="20"/>
      <c r="I21" s="20"/>
      <c r="J21" s="20"/>
      <c r="K21" s="21"/>
    </row>
    <row r="22" spans="2:13" x14ac:dyDescent="0.25">
      <c r="B22" s="18"/>
      <c r="C22" s="20"/>
      <c r="D22" s="20"/>
      <c r="E22" s="20"/>
      <c r="F22" s="20"/>
      <c r="G22" s="20"/>
      <c r="H22" s="20"/>
      <c r="I22" s="20"/>
      <c r="J22" s="20"/>
      <c r="K22" s="21"/>
    </row>
    <row r="23" spans="2:13" x14ac:dyDescent="0.25">
      <c r="B23" s="18"/>
      <c r="C23" s="23" t="s">
        <v>21</v>
      </c>
      <c r="D23" s="20"/>
      <c r="E23" s="20"/>
      <c r="F23" s="20" t="s">
        <v>24</v>
      </c>
      <c r="G23" s="20"/>
      <c r="H23" s="20"/>
      <c r="I23" s="20"/>
      <c r="J23" s="20"/>
      <c r="K23" s="21"/>
    </row>
    <row r="24" spans="2:13" x14ac:dyDescent="0.25">
      <c r="B24" s="18"/>
      <c r="C24" s="23" t="s">
        <v>22</v>
      </c>
      <c r="D24" s="20"/>
      <c r="E24" s="20"/>
      <c r="F24" s="20" t="s">
        <v>25</v>
      </c>
      <c r="G24" s="20"/>
      <c r="H24" s="20"/>
      <c r="I24" s="20"/>
      <c r="J24" s="20"/>
      <c r="K24" s="21"/>
    </row>
    <row r="25" spans="2:13" x14ac:dyDescent="0.25">
      <c r="B25" s="18"/>
      <c r="C25" s="23" t="s">
        <v>23</v>
      </c>
      <c r="D25" s="20"/>
      <c r="E25" s="20"/>
      <c r="F25" s="20" t="s">
        <v>26</v>
      </c>
      <c r="G25" s="20"/>
      <c r="H25" s="20"/>
      <c r="I25" s="20"/>
      <c r="J25" s="20"/>
      <c r="K25" s="21"/>
    </row>
    <row r="26" spans="2:13" x14ac:dyDescent="0.25">
      <c r="B26" s="18"/>
      <c r="C26" s="23" t="s">
        <v>27</v>
      </c>
      <c r="D26" s="20"/>
      <c r="E26" s="20"/>
      <c r="F26" s="20" t="s">
        <v>28</v>
      </c>
      <c r="G26" s="20"/>
      <c r="H26" s="20"/>
      <c r="I26" s="20"/>
      <c r="J26" s="20"/>
      <c r="K26" s="21"/>
    </row>
    <row r="27" spans="2:13" x14ac:dyDescent="0.25">
      <c r="B27" s="18"/>
      <c r="C27" s="23" t="s">
        <v>29</v>
      </c>
      <c r="D27" s="20"/>
      <c r="E27" s="20"/>
      <c r="F27" s="20" t="s">
        <v>30</v>
      </c>
      <c r="G27" s="20"/>
      <c r="H27" s="20"/>
      <c r="I27" s="20"/>
      <c r="J27" s="20"/>
      <c r="K27" s="21"/>
    </row>
    <row r="28" spans="2:13" x14ac:dyDescent="0.25">
      <c r="B28" s="18"/>
      <c r="C28" s="23" t="s">
        <v>31</v>
      </c>
      <c r="D28" s="20"/>
      <c r="E28" s="20"/>
      <c r="F28" s="20" t="s">
        <v>34</v>
      </c>
      <c r="G28" s="20"/>
      <c r="H28" s="20"/>
      <c r="I28" s="20"/>
      <c r="J28" s="20"/>
      <c r="K28" s="21"/>
    </row>
    <row r="29" spans="2:13" x14ac:dyDescent="0.25">
      <c r="B29" s="18"/>
      <c r="C29" s="23" t="s">
        <v>32</v>
      </c>
      <c r="D29" s="20"/>
      <c r="E29" s="20"/>
      <c r="F29" s="20" t="s">
        <v>33</v>
      </c>
      <c r="G29" s="20"/>
      <c r="H29" s="20"/>
      <c r="I29" s="20"/>
      <c r="J29" s="20"/>
      <c r="K29" s="21"/>
    </row>
    <row r="30" spans="2:13" x14ac:dyDescent="0.25">
      <c r="B30" s="18"/>
      <c r="C30" s="23" t="s">
        <v>35</v>
      </c>
      <c r="D30" s="20"/>
      <c r="E30" s="20"/>
      <c r="F30" s="20" t="s">
        <v>36</v>
      </c>
      <c r="G30" s="20"/>
      <c r="H30" s="20"/>
      <c r="I30" s="20"/>
      <c r="J30" s="20"/>
      <c r="K30" s="21"/>
    </row>
    <row r="31" spans="2:13" x14ac:dyDescent="0.25">
      <c r="B31" s="18"/>
      <c r="C31" s="23" t="s">
        <v>37</v>
      </c>
      <c r="D31" s="20"/>
      <c r="E31" s="20"/>
      <c r="F31" s="20" t="s">
        <v>38</v>
      </c>
      <c r="G31" s="20"/>
      <c r="H31" s="20"/>
      <c r="I31" s="20"/>
      <c r="J31" s="20"/>
      <c r="K31" s="21"/>
      <c r="M31" s="27" t="s">
        <v>50</v>
      </c>
    </row>
    <row r="32" spans="2:13" x14ac:dyDescent="0.25">
      <c r="B32" s="18"/>
      <c r="C32" s="23" t="s">
        <v>40</v>
      </c>
      <c r="D32" s="20"/>
      <c r="E32" s="20"/>
      <c r="F32" s="20" t="s">
        <v>42</v>
      </c>
      <c r="G32" s="20"/>
      <c r="H32" s="20"/>
      <c r="I32" s="20"/>
      <c r="J32" s="20"/>
      <c r="K32" s="21"/>
    </row>
    <row r="33" spans="2:11" x14ac:dyDescent="0.25">
      <c r="B33" s="18"/>
      <c r="C33" s="23" t="s">
        <v>39</v>
      </c>
      <c r="D33" s="20"/>
      <c r="E33" s="20"/>
      <c r="F33" s="20" t="s">
        <v>41</v>
      </c>
      <c r="G33" s="20"/>
      <c r="H33" s="20"/>
      <c r="I33" s="20"/>
      <c r="J33" s="20"/>
      <c r="K33" s="21"/>
    </row>
    <row r="34" spans="2:11" x14ac:dyDescent="0.25">
      <c r="B34" s="18"/>
      <c r="C34" s="23" t="s">
        <v>43</v>
      </c>
      <c r="D34" s="20"/>
      <c r="E34" s="20"/>
      <c r="F34" s="20" t="s">
        <v>44</v>
      </c>
      <c r="G34" s="20"/>
      <c r="H34" s="20"/>
      <c r="I34" s="20"/>
      <c r="J34" s="20"/>
      <c r="K34" s="21"/>
    </row>
    <row r="35" spans="2:11" x14ac:dyDescent="0.25">
      <c r="B35" s="18"/>
      <c r="C35" s="23" t="s">
        <v>45</v>
      </c>
      <c r="D35" s="20"/>
      <c r="E35" s="20"/>
      <c r="F35" s="20" t="s">
        <v>47</v>
      </c>
      <c r="G35" s="20"/>
      <c r="H35" s="20"/>
      <c r="I35" s="20"/>
      <c r="J35" s="20"/>
      <c r="K35" s="21"/>
    </row>
    <row r="36" spans="2:11" x14ac:dyDescent="0.25">
      <c r="B36" s="18"/>
      <c r="C36" s="23" t="s">
        <v>46</v>
      </c>
      <c r="D36" s="20"/>
      <c r="E36" s="20"/>
      <c r="F36" s="20" t="s">
        <v>48</v>
      </c>
      <c r="G36" s="20"/>
      <c r="H36" s="20"/>
      <c r="I36" s="20"/>
      <c r="J36" s="20"/>
      <c r="K36" s="21"/>
    </row>
    <row r="37" spans="2:11" ht="15.75" thickBot="1" x14ac:dyDescent="0.3">
      <c r="B37" s="24"/>
      <c r="C37" s="25"/>
      <c r="D37" s="25"/>
      <c r="E37" s="25"/>
      <c r="F37" s="25"/>
      <c r="G37" s="25"/>
      <c r="H37" s="25"/>
      <c r="I37" s="25"/>
      <c r="J37" s="25"/>
      <c r="K37" s="26"/>
    </row>
  </sheetData>
  <hyperlinks>
    <hyperlink ref="C23" location="ProductionPads!A1" display="Production Pads" xr:uid="{9F210CF9-07D8-4A5E-93FA-C36DB3D0C25C}"/>
    <hyperlink ref="C24" location="CompletionsPads!A1" display="Completion Pads" xr:uid="{FCB2B4B8-DE9A-4CA5-90EE-5ABB7DC62CE8}"/>
    <hyperlink ref="C25" location="SWDSites!A1" display="SWD Sites" xr:uid="{578FF2CF-9534-4CAF-BB8F-4D4AA1E825D5}"/>
    <hyperlink ref="C26" location="DriveTimes!A1" display="Drive Times" xr:uid="{5F5D0203-D880-4C5E-BE1C-955F74100BBC}"/>
    <hyperlink ref="C27" location="CompletionsDemand!A1" display="Completions Demand" xr:uid="{A43BADFA-E10F-491D-84C5-C8FC31AD4621}"/>
    <hyperlink ref="C28" location="FlowbackRates!A1" display="Flowback Rates" xr:uid="{7AB55603-1A43-41A6-9693-1B89B6DCD5C2}"/>
    <hyperlink ref="C29" location="ProductionRates!A1" display="Production Rates" xr:uid="{60EE3CB2-6945-4EF9-994B-D4937DBB327B}"/>
    <hyperlink ref="C30" location="DisposalCapacity!A1" display="Disposal Capacity" xr:uid="{CAE3DFDA-8B08-4283-9205-309B32142AC6}"/>
    <hyperlink ref="C31" location="FreshwaterCost!A1" display="Freshwater Costs" xr:uid="{88138AE4-1159-418A-A895-39D1A4152B0C}"/>
    <hyperlink ref="C32" location="ReuseCost!A1" display="Reuse Costs" xr:uid="{146BA03C-3C08-4957-9F2D-51584E8F9494}"/>
    <hyperlink ref="C33" location="DisposalCost!A1" display="Disposal Costs" xr:uid="{906CEF7C-3D67-4EB0-9995-1E45CB542C7C}"/>
    <hyperlink ref="C34" location="HaulingRates!A1" display="Hauling Rates" xr:uid="{E573813D-C46B-4CBC-BD31-9C5E10AF7D7A}"/>
    <hyperlink ref="C35" location="TransferLines!A1" display="Transfer Lines" xr:uid="{DE4838A7-5816-4652-8F68-37E66B00E2ED}"/>
    <hyperlink ref="C36" location="PipingExpansionCost!A1" display="Pipeline Expansion" xr:uid="{71654592-CF02-4564-8F69-88D94B3F411B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9D0FC-C70F-430B-9882-945A087A2D92}">
  <dimension ref="A1:T8"/>
  <sheetViews>
    <sheetView workbookViewId="0">
      <selection activeCell="A3" sqref="A3:XFD3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72</v>
      </c>
    </row>
    <row r="2" spans="1:20" x14ac:dyDescent="0.25">
      <c r="A2" s="5" t="s">
        <v>81</v>
      </c>
    </row>
    <row r="3" spans="1:20" x14ac:dyDescent="0.25"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  <row r="4" spans="1:20" x14ac:dyDescent="0.25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5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25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25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</sheetData>
  <phoneticPr fontId="2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5E027-57F4-45A3-888B-4C0E11BBDC89}">
  <dimension ref="A1:T9"/>
  <sheetViews>
    <sheetView workbookViewId="0">
      <selection activeCell="A2" sqref="A2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73</v>
      </c>
    </row>
    <row r="2" spans="1:20" x14ac:dyDescent="0.25">
      <c r="A2" s="5"/>
    </row>
    <row r="3" spans="1:20" x14ac:dyDescent="0.25">
      <c r="A3" s="5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25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5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25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25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25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8A809-1347-42CB-A460-105FB2B000F6}">
  <dimension ref="A1:T12"/>
  <sheetViews>
    <sheetView workbookViewId="0">
      <selection activeCell="E11" sqref="E11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74</v>
      </c>
    </row>
    <row r="2" spans="1:20" x14ac:dyDescent="0.25">
      <c r="A2" s="5" t="s">
        <v>125</v>
      </c>
    </row>
    <row r="3" spans="1:20" x14ac:dyDescent="0.25">
      <c r="A3" s="5" t="s">
        <v>82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25">
      <c r="A4" s="5" t="s">
        <v>83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A5" s="5" t="s">
        <v>84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5">
      <c r="A6" s="5" t="s">
        <v>85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25">
      <c r="A7" s="5" t="s">
        <v>86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25">
      <c r="A8" s="5" t="s">
        <v>87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25">
      <c r="A9" s="5" t="s">
        <v>88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spans="1:20" x14ac:dyDescent="0.25">
      <c r="A10" s="5" t="s">
        <v>126</v>
      </c>
    </row>
    <row r="11" spans="1:20" x14ac:dyDescent="0.25">
      <c r="A11" s="5" t="s">
        <v>127</v>
      </c>
    </row>
    <row r="12" spans="1:20" x14ac:dyDescent="0.25">
      <c r="A12" s="5" t="s">
        <v>128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8F52A-57D4-400C-9B2D-0CDF39E9349F}">
  <dimension ref="A1:T5"/>
  <sheetViews>
    <sheetView workbookViewId="0">
      <selection activeCell="A2" sqref="A2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92</v>
      </c>
    </row>
    <row r="2" spans="1:20" x14ac:dyDescent="0.25">
      <c r="A2" s="5" t="s">
        <v>89</v>
      </c>
    </row>
    <row r="3" spans="1:20" x14ac:dyDescent="0.25">
      <c r="A3" s="5" t="s">
        <v>90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25">
      <c r="A4" s="5" t="s">
        <v>91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D1DC6-FF6C-4D1F-9E23-B1795807F580}">
  <dimension ref="A1:T8"/>
  <sheetViews>
    <sheetView workbookViewId="0">
      <selection activeCell="A2" sqref="A2:A5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93</v>
      </c>
    </row>
    <row r="2" spans="1:20" x14ac:dyDescent="0.25">
      <c r="A2" s="5"/>
    </row>
    <row r="3" spans="1:20" x14ac:dyDescent="0.25">
      <c r="A3" s="5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25">
      <c r="A4" s="5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A5" s="5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5">
      <c r="A6" s="5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25">
      <c r="A7" s="5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25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5646C-6D5B-41D2-BD66-0AABE8C35A83}">
  <dimension ref="A1:T6"/>
  <sheetViews>
    <sheetView workbookViewId="0">
      <selection activeCell="G15" sqref="G15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149</v>
      </c>
    </row>
    <row r="2" spans="1:20" x14ac:dyDescent="0.25">
      <c r="A2" s="5" t="s">
        <v>150</v>
      </c>
    </row>
    <row r="3" spans="1:20" x14ac:dyDescent="0.25">
      <c r="A3" s="5" t="s">
        <v>151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25">
      <c r="A4" s="5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A5" s="5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5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1EF25-02B9-4EAE-A04E-51FF0E4ADDCA}">
  <dimension ref="A1:T6"/>
  <sheetViews>
    <sheetView workbookViewId="0">
      <selection activeCell="A2" sqref="A2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94</v>
      </c>
    </row>
    <row r="2" spans="1:20" x14ac:dyDescent="0.25">
      <c r="A2" s="5" t="s">
        <v>95</v>
      </c>
    </row>
    <row r="3" spans="1:20" x14ac:dyDescent="0.25">
      <c r="A3" s="5" t="s">
        <v>143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25">
      <c r="A4" s="5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A5" s="5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5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DE56A-3552-4283-86E6-D2B76E77A8C0}">
  <dimension ref="A1:L6"/>
  <sheetViews>
    <sheetView workbookViewId="0">
      <selection activeCell="L6" sqref="L6"/>
    </sheetView>
  </sheetViews>
  <sheetFormatPr defaultColWidth="9.28515625" defaultRowHeight="15.75" x14ac:dyDescent="0.25"/>
  <cols>
    <col min="1" max="16384" width="9.28515625" style="1"/>
  </cols>
  <sheetData>
    <row r="1" spans="1:12" ht="16.5" thickBot="1" x14ac:dyDescent="0.3">
      <c r="A1" s="1" t="s">
        <v>96</v>
      </c>
    </row>
    <row r="2" spans="1:12" s="9" customFormat="1" x14ac:dyDescent="0.25">
      <c r="A2" s="7" t="s">
        <v>157</v>
      </c>
      <c r="B2" s="8" t="s">
        <v>125</v>
      </c>
      <c r="C2" s="8" t="s">
        <v>82</v>
      </c>
      <c r="D2" s="8" t="s">
        <v>83</v>
      </c>
      <c r="E2" s="8" t="s">
        <v>84</v>
      </c>
      <c r="F2" s="8" t="s">
        <v>85</v>
      </c>
      <c r="G2" s="8" t="s">
        <v>86</v>
      </c>
      <c r="H2" s="8" t="s">
        <v>87</v>
      </c>
      <c r="I2" s="8" t="s">
        <v>88</v>
      </c>
      <c r="J2" s="8" t="s">
        <v>126</v>
      </c>
      <c r="K2" s="8" t="s">
        <v>127</v>
      </c>
      <c r="L2" s="8" t="s">
        <v>128</v>
      </c>
    </row>
    <row r="3" spans="1:12" s="9" customFormat="1" x14ac:dyDescent="0.25">
      <c r="A3" s="29" t="s">
        <v>118</v>
      </c>
      <c r="B3" s="10">
        <v>1</v>
      </c>
      <c r="C3" s="10"/>
      <c r="D3" s="10"/>
      <c r="E3" s="10"/>
      <c r="F3" s="10"/>
      <c r="G3" s="10"/>
      <c r="H3" s="10"/>
      <c r="I3" s="10"/>
      <c r="J3" s="10"/>
      <c r="K3" s="10"/>
      <c r="L3" s="10"/>
    </row>
    <row r="4" spans="1:12" s="9" customFormat="1" x14ac:dyDescent="0.25">
      <c r="A4" s="29" t="s">
        <v>3</v>
      </c>
      <c r="B4" s="10"/>
      <c r="C4" s="10"/>
      <c r="D4" s="10"/>
      <c r="E4" s="10"/>
      <c r="F4" s="10">
        <v>1</v>
      </c>
      <c r="G4" s="10"/>
      <c r="H4" s="10"/>
      <c r="I4" s="10"/>
      <c r="J4" s="10"/>
      <c r="K4" s="10"/>
      <c r="L4" s="10"/>
    </row>
    <row r="5" spans="1:12" s="9" customFormat="1" x14ac:dyDescent="0.25">
      <c r="A5" s="29" t="s">
        <v>4</v>
      </c>
      <c r="B5" s="10"/>
      <c r="C5" s="10"/>
      <c r="D5" s="10"/>
      <c r="E5" s="10"/>
      <c r="F5" s="10"/>
      <c r="G5" s="10">
        <v>1</v>
      </c>
      <c r="H5" s="10"/>
      <c r="I5" s="10"/>
      <c r="J5" s="10"/>
      <c r="K5" s="10"/>
      <c r="L5" s="10"/>
    </row>
    <row r="6" spans="1:12" s="9" customFormat="1" x14ac:dyDescent="0.25">
      <c r="A6" s="29" t="s">
        <v>117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>
        <v>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4EC57-024F-431A-B1C2-58810C4F9E47}">
  <dimension ref="A1:L4"/>
  <sheetViews>
    <sheetView workbookViewId="0">
      <selection activeCell="K4" sqref="K4"/>
    </sheetView>
  </sheetViews>
  <sheetFormatPr defaultColWidth="9.28515625" defaultRowHeight="15.75" x14ac:dyDescent="0.25"/>
  <cols>
    <col min="1" max="16384" width="9.28515625" style="1"/>
  </cols>
  <sheetData>
    <row r="1" spans="1:12" ht="16.5" thickBot="1" x14ac:dyDescent="0.3">
      <c r="A1" s="1" t="s">
        <v>97</v>
      </c>
    </row>
    <row r="2" spans="1:12" s="9" customFormat="1" x14ac:dyDescent="0.25">
      <c r="A2" s="7" t="s">
        <v>159</v>
      </c>
      <c r="B2" s="8" t="s">
        <v>125</v>
      </c>
      <c r="C2" s="8" t="s">
        <v>82</v>
      </c>
      <c r="D2" s="8" t="s">
        <v>83</v>
      </c>
      <c r="E2" s="8" t="s">
        <v>84</v>
      </c>
      <c r="F2" s="8" t="s">
        <v>85</v>
      </c>
      <c r="G2" s="8" t="s">
        <v>86</v>
      </c>
      <c r="H2" s="8" t="s">
        <v>87</v>
      </c>
      <c r="I2" s="8" t="s">
        <v>88</v>
      </c>
      <c r="J2" s="8" t="s">
        <v>126</v>
      </c>
      <c r="K2" s="8" t="s">
        <v>127</v>
      </c>
      <c r="L2" s="8" t="s">
        <v>128</v>
      </c>
    </row>
    <row r="3" spans="1:12" s="9" customFormat="1" x14ac:dyDescent="0.25">
      <c r="A3" s="29" t="s">
        <v>5</v>
      </c>
      <c r="B3" s="10"/>
      <c r="C3" s="10"/>
      <c r="D3" s="10">
        <v>1</v>
      </c>
      <c r="E3" s="10"/>
      <c r="F3" s="10"/>
      <c r="G3" s="10"/>
      <c r="H3" s="10"/>
      <c r="I3" s="10"/>
      <c r="J3" s="10"/>
      <c r="K3" s="10"/>
      <c r="L3" s="10"/>
    </row>
    <row r="4" spans="1:12" s="9" customFormat="1" x14ac:dyDescent="0.25">
      <c r="A4" s="29" t="s">
        <v>119</v>
      </c>
      <c r="B4" s="10"/>
      <c r="C4" s="10"/>
      <c r="D4" s="10"/>
      <c r="E4" s="10"/>
      <c r="F4" s="10"/>
      <c r="G4" s="10"/>
      <c r="H4" s="10"/>
      <c r="I4" s="10"/>
      <c r="J4" s="10"/>
      <c r="K4" s="10">
        <v>1</v>
      </c>
      <c r="L4" s="10"/>
    </row>
  </sheetData>
  <phoneticPr fontId="2" type="noConversion"/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0C60C-760C-4F1B-AB9A-B14851122200}">
  <dimension ref="A1:E6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5" ht="16.5" thickBot="1" x14ac:dyDescent="0.3">
      <c r="A1" s="1" t="s">
        <v>114</v>
      </c>
    </row>
    <row r="2" spans="1:5" s="9" customFormat="1" x14ac:dyDescent="0.25">
      <c r="A2" s="7" t="s">
        <v>159</v>
      </c>
      <c r="B2" s="8" t="s">
        <v>5</v>
      </c>
      <c r="C2" s="8" t="s">
        <v>119</v>
      </c>
      <c r="D2" s="8" t="s">
        <v>120</v>
      </c>
      <c r="E2" s="28" t="s">
        <v>121</v>
      </c>
    </row>
    <row r="3" spans="1:5" x14ac:dyDescent="0.25">
      <c r="A3" s="29" t="s">
        <v>5</v>
      </c>
      <c r="B3" s="10"/>
      <c r="C3" s="10"/>
      <c r="D3" s="10"/>
      <c r="E3" s="32"/>
    </row>
    <row r="4" spans="1:5" x14ac:dyDescent="0.25">
      <c r="A4" s="29" t="s">
        <v>119</v>
      </c>
      <c r="B4" s="10"/>
      <c r="C4" s="10"/>
      <c r="D4" s="10"/>
      <c r="E4" s="32"/>
    </row>
    <row r="5" spans="1:5" x14ac:dyDescent="0.25">
      <c r="A5" s="29" t="s">
        <v>120</v>
      </c>
      <c r="B5" s="10"/>
      <c r="C5" s="10"/>
      <c r="D5" s="10"/>
      <c r="E5" s="32"/>
    </row>
    <row r="6" spans="1:5" ht="16.5" thickBot="1" x14ac:dyDescent="0.3">
      <c r="A6" s="30" t="s">
        <v>121</v>
      </c>
      <c r="B6" s="11"/>
      <c r="C6" s="11"/>
      <c r="D6" s="11"/>
      <c r="E6" s="1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9BCD0-9FF0-4128-B77A-FE703C6CAEA8}">
  <dimension ref="C3:M36"/>
  <sheetViews>
    <sheetView topLeftCell="A11" zoomScaleNormal="100" workbookViewId="0">
      <selection activeCell="AE3" sqref="AE3"/>
    </sheetView>
  </sheetViews>
  <sheetFormatPr defaultRowHeight="15" x14ac:dyDescent="0.25"/>
  <cols>
    <col min="2" max="2" width="4.28515625" customWidth="1"/>
    <col min="10" max="10" width="4.42578125" customWidth="1"/>
    <col min="11" max="11" width="9.42578125" customWidth="1"/>
  </cols>
  <sheetData>
    <row r="3" spans="3:3" x14ac:dyDescent="0.25">
      <c r="C3" s="37"/>
    </row>
    <row r="21" spans="3:13" x14ac:dyDescent="0.25">
      <c r="C21" s="38"/>
      <c r="F21" s="38"/>
    </row>
    <row r="23" spans="3:13" x14ac:dyDescent="0.25">
      <c r="C23" s="39"/>
    </row>
    <row r="24" spans="3:13" x14ac:dyDescent="0.25">
      <c r="C24" s="39"/>
    </row>
    <row r="25" spans="3:13" x14ac:dyDescent="0.25">
      <c r="C25" s="39"/>
    </row>
    <row r="26" spans="3:13" x14ac:dyDescent="0.25">
      <c r="C26" s="39"/>
    </row>
    <row r="27" spans="3:13" x14ac:dyDescent="0.25">
      <c r="C27" s="39"/>
    </row>
    <row r="28" spans="3:13" x14ac:dyDescent="0.25">
      <c r="C28" s="39"/>
    </row>
    <row r="29" spans="3:13" x14ac:dyDescent="0.25">
      <c r="C29" s="39"/>
    </row>
    <row r="30" spans="3:13" x14ac:dyDescent="0.25">
      <c r="C30" s="39"/>
    </row>
    <row r="31" spans="3:13" x14ac:dyDescent="0.25">
      <c r="C31" s="39"/>
      <c r="M31" s="27"/>
    </row>
    <row r="32" spans="3:13" x14ac:dyDescent="0.25">
      <c r="C32" s="39"/>
    </row>
    <row r="33" spans="3:3" x14ac:dyDescent="0.25">
      <c r="C33" s="39"/>
    </row>
    <row r="34" spans="3:3" x14ac:dyDescent="0.25">
      <c r="C34" s="39"/>
    </row>
    <row r="35" spans="3:3" x14ac:dyDescent="0.25">
      <c r="C35" s="39"/>
    </row>
    <row r="36" spans="3:3" x14ac:dyDescent="0.25">
      <c r="C36" s="39"/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9EB22-0DA7-4F9B-9913-FB50F464ABD0}">
  <dimension ref="A1:L13"/>
  <sheetViews>
    <sheetView zoomScaleNormal="100" workbookViewId="0">
      <selection activeCell="A13" sqref="A13:XFD13"/>
    </sheetView>
  </sheetViews>
  <sheetFormatPr defaultColWidth="9.28515625" defaultRowHeight="15.75" x14ac:dyDescent="0.25"/>
  <cols>
    <col min="1" max="16384" width="9.28515625" style="1"/>
  </cols>
  <sheetData>
    <row r="1" spans="1:12" ht="16.5" thickBot="1" x14ac:dyDescent="0.3">
      <c r="A1" s="1" t="s">
        <v>98</v>
      </c>
    </row>
    <row r="2" spans="1:12" s="9" customFormat="1" x14ac:dyDescent="0.25">
      <c r="A2" s="7" t="s">
        <v>163</v>
      </c>
      <c r="B2" s="8" t="s">
        <v>125</v>
      </c>
      <c r="C2" s="8" t="s">
        <v>82</v>
      </c>
      <c r="D2" s="8" t="s">
        <v>83</v>
      </c>
      <c r="E2" s="8" t="s">
        <v>84</v>
      </c>
      <c r="F2" s="8" t="s">
        <v>85</v>
      </c>
      <c r="G2" s="8" t="s">
        <v>86</v>
      </c>
      <c r="H2" s="8" t="s">
        <v>87</v>
      </c>
      <c r="I2" s="8" t="s">
        <v>88</v>
      </c>
      <c r="J2" s="8" t="s">
        <v>126</v>
      </c>
      <c r="K2" s="8" t="s">
        <v>127</v>
      </c>
      <c r="L2" s="8" t="s">
        <v>128</v>
      </c>
    </row>
    <row r="3" spans="1:12" s="9" customFormat="1" x14ac:dyDescent="0.25">
      <c r="A3" s="29" t="s">
        <v>125</v>
      </c>
      <c r="B3" s="10"/>
      <c r="C3" s="10">
        <v>1</v>
      </c>
      <c r="D3" s="10"/>
      <c r="E3" s="10"/>
      <c r="F3" s="10"/>
      <c r="G3" s="10"/>
      <c r="H3" s="10"/>
      <c r="I3" s="10"/>
      <c r="J3" s="10"/>
      <c r="K3" s="10"/>
      <c r="L3" s="10"/>
    </row>
    <row r="4" spans="1:12" s="9" customFormat="1" x14ac:dyDescent="0.25">
      <c r="A4" s="29" t="s">
        <v>82</v>
      </c>
      <c r="B4" s="10">
        <v>1</v>
      </c>
      <c r="C4" s="10"/>
      <c r="D4" s="10">
        <v>1</v>
      </c>
      <c r="E4" s="10"/>
      <c r="F4" s="10">
        <v>1</v>
      </c>
      <c r="G4" s="10"/>
      <c r="H4" s="10"/>
      <c r="I4" s="10"/>
      <c r="J4" s="10"/>
      <c r="K4" s="10"/>
      <c r="L4" s="10"/>
    </row>
    <row r="5" spans="1:12" s="9" customFormat="1" x14ac:dyDescent="0.25">
      <c r="A5" s="29" t="s">
        <v>83</v>
      </c>
      <c r="B5" s="10"/>
      <c r="C5" s="10">
        <v>1</v>
      </c>
      <c r="D5" s="10"/>
      <c r="E5" s="10">
        <v>1</v>
      </c>
      <c r="F5" s="10"/>
      <c r="G5" s="10"/>
      <c r="H5" s="10"/>
      <c r="I5" s="10"/>
      <c r="J5" s="10"/>
      <c r="K5" s="10"/>
      <c r="L5" s="10"/>
    </row>
    <row r="6" spans="1:12" s="9" customFormat="1" x14ac:dyDescent="0.25">
      <c r="A6" s="29" t="s">
        <v>84</v>
      </c>
      <c r="B6" s="10"/>
      <c r="C6" s="10"/>
      <c r="D6" s="10">
        <v>1</v>
      </c>
      <c r="E6" s="10"/>
      <c r="F6" s="10"/>
      <c r="G6" s="10">
        <v>1</v>
      </c>
      <c r="H6" s="10"/>
      <c r="I6" s="10"/>
      <c r="J6" s="10"/>
      <c r="K6" s="10"/>
      <c r="L6" s="10"/>
    </row>
    <row r="7" spans="1:12" s="9" customFormat="1" x14ac:dyDescent="0.25">
      <c r="A7" s="29" t="s">
        <v>85</v>
      </c>
      <c r="B7" s="10"/>
      <c r="C7" s="10">
        <v>1</v>
      </c>
      <c r="D7" s="10"/>
      <c r="E7" s="10"/>
      <c r="F7" s="10"/>
      <c r="G7" s="10"/>
      <c r="H7" s="10"/>
      <c r="I7" s="10">
        <v>1</v>
      </c>
      <c r="J7" s="10"/>
      <c r="K7" s="10"/>
      <c r="L7" s="10"/>
    </row>
    <row r="8" spans="1:12" x14ac:dyDescent="0.25">
      <c r="A8" s="29" t="s">
        <v>86</v>
      </c>
      <c r="B8" s="10"/>
      <c r="C8" s="10"/>
      <c r="D8" s="10"/>
      <c r="E8" s="10">
        <v>1</v>
      </c>
      <c r="F8" s="10"/>
      <c r="G8" s="10"/>
      <c r="H8" s="10">
        <v>1</v>
      </c>
      <c r="I8" s="10"/>
      <c r="J8" s="10"/>
      <c r="K8" s="10"/>
      <c r="L8" s="10"/>
    </row>
    <row r="9" spans="1:12" x14ac:dyDescent="0.25">
      <c r="A9" s="29" t="s">
        <v>87</v>
      </c>
      <c r="B9" s="10"/>
      <c r="C9" s="10"/>
      <c r="D9" s="10"/>
      <c r="E9" s="10"/>
      <c r="F9" s="10"/>
      <c r="G9" s="10">
        <v>1</v>
      </c>
      <c r="H9" s="10"/>
      <c r="I9" s="10">
        <v>1</v>
      </c>
      <c r="J9" s="10">
        <v>1</v>
      </c>
      <c r="K9" s="10"/>
      <c r="L9" s="10"/>
    </row>
    <row r="10" spans="1:12" x14ac:dyDescent="0.25">
      <c r="A10" s="29" t="s">
        <v>88</v>
      </c>
      <c r="B10" s="10"/>
      <c r="C10" s="10"/>
      <c r="D10" s="10"/>
      <c r="E10" s="10"/>
      <c r="F10" s="10">
        <v>1</v>
      </c>
      <c r="G10" s="10"/>
      <c r="H10" s="10">
        <v>1</v>
      </c>
      <c r="I10" s="10"/>
      <c r="J10" s="10"/>
      <c r="K10" s="10"/>
      <c r="L10" s="10"/>
    </row>
    <row r="11" spans="1:12" x14ac:dyDescent="0.25">
      <c r="A11" s="29" t="s">
        <v>126</v>
      </c>
      <c r="B11" s="10"/>
      <c r="C11" s="10"/>
      <c r="D11" s="10"/>
      <c r="E11" s="10"/>
      <c r="F11" s="10"/>
      <c r="G11" s="10"/>
      <c r="H11" s="10">
        <v>1</v>
      </c>
      <c r="I11" s="10"/>
      <c r="J11" s="10"/>
      <c r="K11" s="10">
        <v>1</v>
      </c>
      <c r="L11" s="10">
        <v>1</v>
      </c>
    </row>
    <row r="12" spans="1:12" x14ac:dyDescent="0.25">
      <c r="A12" s="29" t="s">
        <v>127</v>
      </c>
      <c r="B12" s="10"/>
      <c r="C12" s="10"/>
      <c r="D12" s="10"/>
      <c r="E12" s="10"/>
      <c r="F12" s="10"/>
      <c r="G12" s="10"/>
      <c r="H12" s="10"/>
      <c r="I12" s="10"/>
      <c r="J12" s="10">
        <v>1</v>
      </c>
      <c r="K12" s="10"/>
      <c r="L12" s="10"/>
    </row>
    <row r="13" spans="1:12" x14ac:dyDescent="0.25">
      <c r="A13" s="29" t="s">
        <v>128</v>
      </c>
      <c r="B13" s="10"/>
      <c r="C13" s="10"/>
      <c r="D13" s="10"/>
      <c r="E13" s="10"/>
      <c r="F13" s="10"/>
      <c r="G13" s="10"/>
      <c r="H13" s="10"/>
      <c r="I13" s="10"/>
      <c r="J13" s="10">
        <v>1</v>
      </c>
      <c r="K13" s="10"/>
      <c r="L13" s="10"/>
    </row>
  </sheetData>
  <phoneticPr fontId="2" type="noConversion"/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676BC-0D9E-4EC2-B7DF-9077076036FD}">
  <dimension ref="A1:C13"/>
  <sheetViews>
    <sheetView workbookViewId="0">
      <selection activeCell="D7" sqref="D7"/>
    </sheetView>
  </sheetViews>
  <sheetFormatPr defaultColWidth="9.28515625" defaultRowHeight="15.75" x14ac:dyDescent="0.25"/>
  <cols>
    <col min="1" max="16384" width="9.28515625" style="1"/>
  </cols>
  <sheetData>
    <row r="1" spans="1:3" ht="16.5" thickBot="1" x14ac:dyDescent="0.3">
      <c r="A1" s="1" t="s">
        <v>99</v>
      </c>
    </row>
    <row r="2" spans="1:3" s="9" customFormat="1" x14ac:dyDescent="0.25">
      <c r="A2" s="7" t="s">
        <v>163</v>
      </c>
      <c r="B2" s="8" t="s">
        <v>5</v>
      </c>
      <c r="C2" s="8" t="s">
        <v>119</v>
      </c>
    </row>
    <row r="3" spans="1:3" x14ac:dyDescent="0.25">
      <c r="A3" s="29" t="s">
        <v>125</v>
      </c>
      <c r="B3" s="42"/>
      <c r="C3" s="42"/>
    </row>
    <row r="4" spans="1:3" x14ac:dyDescent="0.25">
      <c r="A4" s="29" t="s">
        <v>82</v>
      </c>
      <c r="B4" s="42"/>
      <c r="C4" s="42"/>
    </row>
    <row r="5" spans="1:3" x14ac:dyDescent="0.25">
      <c r="A5" s="29" t="s">
        <v>83</v>
      </c>
      <c r="B5" s="42"/>
      <c r="C5" s="42"/>
    </row>
    <row r="6" spans="1:3" x14ac:dyDescent="0.25">
      <c r="A6" s="29" t="s">
        <v>84</v>
      </c>
      <c r="B6" s="42"/>
      <c r="C6" s="42"/>
    </row>
    <row r="7" spans="1:3" x14ac:dyDescent="0.25">
      <c r="A7" s="29" t="s">
        <v>85</v>
      </c>
      <c r="B7" s="42"/>
      <c r="C7" s="42"/>
    </row>
    <row r="8" spans="1:3" x14ac:dyDescent="0.25">
      <c r="A8" s="29" t="s">
        <v>86</v>
      </c>
      <c r="B8" s="42"/>
      <c r="C8" s="42"/>
    </row>
    <row r="9" spans="1:3" x14ac:dyDescent="0.25">
      <c r="A9" s="29" t="s">
        <v>87</v>
      </c>
      <c r="B9" s="42"/>
      <c r="C9" s="42"/>
    </row>
    <row r="10" spans="1:3" x14ac:dyDescent="0.25">
      <c r="A10" s="29" t="s">
        <v>88</v>
      </c>
      <c r="B10" s="42"/>
      <c r="C10" s="42"/>
    </row>
    <row r="11" spans="1:3" x14ac:dyDescent="0.25">
      <c r="A11" s="29" t="s">
        <v>126</v>
      </c>
      <c r="B11" s="42"/>
      <c r="C11" s="42"/>
    </row>
    <row r="12" spans="1:3" x14ac:dyDescent="0.25">
      <c r="A12" s="29" t="s">
        <v>127</v>
      </c>
      <c r="B12" s="42"/>
      <c r="C12" s="42"/>
    </row>
    <row r="13" spans="1:3" x14ac:dyDescent="0.25">
      <c r="A13" s="29" t="s">
        <v>128</v>
      </c>
      <c r="B13" s="42"/>
      <c r="C13" s="42"/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7A77C-3EC6-43F3-933A-7BFD421AB782}">
  <dimension ref="A1:D13"/>
  <sheetViews>
    <sheetView workbookViewId="0">
      <selection activeCell="F29" sqref="F29"/>
    </sheetView>
  </sheetViews>
  <sheetFormatPr defaultColWidth="9.28515625" defaultRowHeight="15.75" x14ac:dyDescent="0.25"/>
  <cols>
    <col min="1" max="1" width="15.28515625" style="1" customWidth="1"/>
    <col min="2" max="16384" width="9.28515625" style="1"/>
  </cols>
  <sheetData>
    <row r="1" spans="1:4" ht="16.5" thickBot="1" x14ac:dyDescent="0.3">
      <c r="A1" s="1" t="s">
        <v>100</v>
      </c>
    </row>
    <row r="2" spans="1:4" s="9" customFormat="1" x14ac:dyDescent="0.25">
      <c r="A2" s="7" t="s">
        <v>163</v>
      </c>
      <c r="B2" s="8" t="s">
        <v>122</v>
      </c>
      <c r="C2" s="8" t="s">
        <v>51</v>
      </c>
      <c r="D2" s="8" t="s">
        <v>230</v>
      </c>
    </row>
    <row r="3" spans="1:4" x14ac:dyDescent="0.25">
      <c r="A3" s="29" t="s">
        <v>125</v>
      </c>
      <c r="B3" s="10">
        <v>1</v>
      </c>
      <c r="C3" s="10"/>
      <c r="D3" s="10"/>
    </row>
    <row r="4" spans="1:4" x14ac:dyDescent="0.25">
      <c r="A4" s="29" t="s">
        <v>82</v>
      </c>
      <c r="B4" s="10"/>
      <c r="C4" s="10"/>
      <c r="D4" s="10"/>
    </row>
    <row r="5" spans="1:4" x14ac:dyDescent="0.25">
      <c r="A5" s="29" t="s">
        <v>83</v>
      </c>
      <c r="B5" s="10"/>
      <c r="C5" s="10"/>
      <c r="D5" s="10"/>
    </row>
    <row r="6" spans="1:4" x14ac:dyDescent="0.25">
      <c r="A6" s="29" t="s">
        <v>84</v>
      </c>
      <c r="B6" s="10"/>
      <c r="C6" s="10">
        <v>1</v>
      </c>
      <c r="D6" s="10"/>
    </row>
    <row r="7" spans="1:4" x14ac:dyDescent="0.25">
      <c r="A7" s="29" t="s">
        <v>85</v>
      </c>
      <c r="B7" s="10"/>
      <c r="C7" s="10"/>
      <c r="D7" s="10"/>
    </row>
    <row r="8" spans="1:4" x14ac:dyDescent="0.25">
      <c r="A8" s="29" t="s">
        <v>86</v>
      </c>
      <c r="B8" s="10"/>
      <c r="C8" s="10"/>
      <c r="D8" s="10"/>
    </row>
    <row r="9" spans="1:4" x14ac:dyDescent="0.25">
      <c r="A9" s="29" t="s">
        <v>87</v>
      </c>
      <c r="B9" s="10"/>
      <c r="C9" s="10"/>
      <c r="D9" s="10"/>
    </row>
    <row r="10" spans="1:4" x14ac:dyDescent="0.25">
      <c r="A10" s="29" t="s">
        <v>88</v>
      </c>
      <c r="B10" s="10"/>
      <c r="C10" s="10"/>
      <c r="D10" s="10">
        <v>1</v>
      </c>
    </row>
    <row r="11" spans="1:4" x14ac:dyDescent="0.25">
      <c r="A11" s="29" t="s">
        <v>126</v>
      </c>
      <c r="B11" s="10"/>
      <c r="C11" s="10"/>
      <c r="D11" s="10"/>
    </row>
    <row r="12" spans="1:4" x14ac:dyDescent="0.25">
      <c r="A12" s="29" t="s">
        <v>127</v>
      </c>
      <c r="B12" s="10"/>
      <c r="C12" s="10"/>
      <c r="D12" s="10"/>
    </row>
    <row r="13" spans="1:4" x14ac:dyDescent="0.25">
      <c r="A13" s="29" t="s">
        <v>128</v>
      </c>
      <c r="B13" s="10"/>
      <c r="C13" s="10"/>
      <c r="D13" s="10"/>
    </row>
  </sheetData>
  <phoneticPr fontId="2" type="noConversion"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AC5F8-3DBD-4182-95AF-F72C7FA4D2FF}">
  <dimension ref="A1:B13"/>
  <sheetViews>
    <sheetView workbookViewId="0">
      <selection activeCell="D7" sqref="D7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101</v>
      </c>
    </row>
    <row r="2" spans="1:2" s="9" customFormat="1" x14ac:dyDescent="0.25">
      <c r="A2" s="7" t="s">
        <v>163</v>
      </c>
      <c r="B2" s="8" t="s">
        <v>81</v>
      </c>
    </row>
    <row r="3" spans="1:2" x14ac:dyDescent="0.25">
      <c r="A3" s="29" t="s">
        <v>125</v>
      </c>
      <c r="B3" s="10"/>
    </row>
    <row r="4" spans="1:2" x14ac:dyDescent="0.25">
      <c r="A4" s="29" t="s">
        <v>82</v>
      </c>
      <c r="B4" s="10"/>
    </row>
    <row r="5" spans="1:2" x14ac:dyDescent="0.25">
      <c r="A5" s="29" t="s">
        <v>83</v>
      </c>
      <c r="B5" s="10"/>
    </row>
    <row r="6" spans="1:2" x14ac:dyDescent="0.25">
      <c r="A6" s="29" t="s">
        <v>84</v>
      </c>
      <c r="B6" s="10"/>
    </row>
    <row r="7" spans="1:2" x14ac:dyDescent="0.25">
      <c r="A7" s="29" t="s">
        <v>85</v>
      </c>
      <c r="B7" s="10"/>
    </row>
    <row r="8" spans="1:2" x14ac:dyDescent="0.25">
      <c r="A8" s="29" t="s">
        <v>86</v>
      </c>
      <c r="B8" s="10"/>
    </row>
    <row r="9" spans="1:2" x14ac:dyDescent="0.25">
      <c r="A9" s="29" t="s">
        <v>87</v>
      </c>
      <c r="B9" s="10"/>
    </row>
    <row r="10" spans="1:2" x14ac:dyDescent="0.25">
      <c r="A10" s="29" t="s">
        <v>88</v>
      </c>
      <c r="B10" s="10">
        <v>1</v>
      </c>
    </row>
    <row r="11" spans="1:2" x14ac:dyDescent="0.25">
      <c r="A11" s="29" t="s">
        <v>126</v>
      </c>
      <c r="B11" s="10"/>
    </row>
    <row r="12" spans="1:2" x14ac:dyDescent="0.25">
      <c r="A12" s="29" t="s">
        <v>127</v>
      </c>
      <c r="B12" s="10"/>
    </row>
    <row r="13" spans="1:2" x14ac:dyDescent="0.25">
      <c r="A13" s="29" t="s">
        <v>128</v>
      </c>
      <c r="B13" s="10"/>
    </row>
  </sheetData>
  <phoneticPr fontId="2" type="noConversion"/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4516D-9002-4617-9A63-E1CA29CE5849}">
  <dimension ref="A1:B3"/>
  <sheetViews>
    <sheetView workbookViewId="0">
      <selection activeCell="A2" sqref="A2:B3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129</v>
      </c>
    </row>
    <row r="2" spans="1:2" s="9" customFormat="1" x14ac:dyDescent="0.25">
      <c r="A2" s="7"/>
      <c r="B2" s="28"/>
    </row>
    <row r="3" spans="1:2" ht="16.5" thickBot="1" x14ac:dyDescent="0.3">
      <c r="A3" s="4"/>
      <c r="B3" s="12"/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4A1CF-6944-497C-B013-96FA7B52276A}">
  <dimension ref="A1:C7"/>
  <sheetViews>
    <sheetView workbookViewId="0">
      <selection activeCell="D13" sqref="D13"/>
    </sheetView>
  </sheetViews>
  <sheetFormatPr defaultColWidth="9.28515625" defaultRowHeight="15.75" x14ac:dyDescent="0.25"/>
  <cols>
    <col min="1" max="16384" width="9.28515625" style="1"/>
  </cols>
  <sheetData>
    <row r="1" spans="1:3" ht="16.5" thickBot="1" x14ac:dyDescent="0.3">
      <c r="A1" s="1" t="s">
        <v>75</v>
      </c>
    </row>
    <row r="2" spans="1:3" s="9" customFormat="1" x14ac:dyDescent="0.25">
      <c r="A2" s="7" t="s">
        <v>161</v>
      </c>
      <c r="B2" s="8" t="s">
        <v>81</v>
      </c>
      <c r="C2" s="8"/>
    </row>
    <row r="3" spans="1:3" x14ac:dyDescent="0.25">
      <c r="A3" s="3" t="s">
        <v>67</v>
      </c>
      <c r="B3" s="56"/>
      <c r="C3" s="56"/>
    </row>
    <row r="4" spans="1:3" x14ac:dyDescent="0.25">
      <c r="A4" s="3" t="s">
        <v>68</v>
      </c>
      <c r="B4" s="56"/>
      <c r="C4" s="56"/>
    </row>
    <row r="5" spans="1:3" x14ac:dyDescent="0.25">
      <c r="A5" s="3" t="s">
        <v>123</v>
      </c>
      <c r="B5" s="56"/>
      <c r="C5" s="56"/>
    </row>
    <row r="6" spans="1:3" x14ac:dyDescent="0.25">
      <c r="A6" s="3" t="s">
        <v>124</v>
      </c>
      <c r="B6" s="56"/>
      <c r="C6" s="56"/>
    </row>
    <row r="7" spans="1:3" x14ac:dyDescent="0.25">
      <c r="A7" s="3" t="s">
        <v>231</v>
      </c>
      <c r="B7" s="56">
        <v>1</v>
      </c>
      <c r="C7" s="56"/>
    </row>
  </sheetData>
  <phoneticPr fontId="2" type="noConversion"/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48F62-97B3-424F-8681-D1975DE263A9}">
  <dimension ref="A1:B3"/>
  <sheetViews>
    <sheetView workbookViewId="0">
      <selection activeCell="A2" sqref="A2:B3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130</v>
      </c>
    </row>
    <row r="2" spans="1:2" s="9" customFormat="1" x14ac:dyDescent="0.25">
      <c r="A2" s="7"/>
      <c r="B2" s="28"/>
    </row>
    <row r="3" spans="1:2" ht="16.5" thickBot="1" x14ac:dyDescent="0.3">
      <c r="A3" s="4"/>
      <c r="B3" s="12"/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C2D47-F187-4A8D-891B-85F0F5A9A73D}">
  <dimension ref="A1:C7"/>
  <sheetViews>
    <sheetView workbookViewId="0">
      <selection activeCell="C15" sqref="C15"/>
    </sheetView>
  </sheetViews>
  <sheetFormatPr defaultColWidth="9.28515625" defaultRowHeight="15.75" x14ac:dyDescent="0.25"/>
  <cols>
    <col min="1" max="16384" width="9.28515625" style="1"/>
  </cols>
  <sheetData>
    <row r="1" spans="1:3" ht="16.5" thickBot="1" x14ac:dyDescent="0.3">
      <c r="A1" s="1" t="s">
        <v>75</v>
      </c>
    </row>
    <row r="2" spans="1:3" s="9" customFormat="1" x14ac:dyDescent="0.25">
      <c r="A2" s="7" t="s">
        <v>161</v>
      </c>
      <c r="B2" s="8" t="s">
        <v>5</v>
      </c>
      <c r="C2" s="8" t="s">
        <v>119</v>
      </c>
    </row>
    <row r="3" spans="1:3" x14ac:dyDescent="0.25">
      <c r="A3" s="3" t="s">
        <v>67</v>
      </c>
      <c r="B3" s="10">
        <v>1</v>
      </c>
      <c r="C3" s="10"/>
    </row>
    <row r="4" spans="1:3" x14ac:dyDescent="0.25">
      <c r="A4" s="3" t="s">
        <v>68</v>
      </c>
      <c r="B4" s="10">
        <v>1</v>
      </c>
      <c r="C4" s="10"/>
    </row>
    <row r="5" spans="1:3" x14ac:dyDescent="0.25">
      <c r="A5" s="3" t="s">
        <v>123</v>
      </c>
      <c r="B5" s="10"/>
      <c r="C5" s="10">
        <v>1</v>
      </c>
    </row>
    <row r="6" spans="1:3" x14ac:dyDescent="0.25">
      <c r="A6" s="3" t="s">
        <v>124</v>
      </c>
      <c r="B6" s="10"/>
      <c r="C6" s="10">
        <v>1</v>
      </c>
    </row>
    <row r="7" spans="1:3" x14ac:dyDescent="0.25">
      <c r="A7" s="3" t="s">
        <v>231</v>
      </c>
      <c r="B7" s="10"/>
      <c r="C7" s="10"/>
    </row>
  </sheetData>
  <phoneticPr fontId="2" type="noConversion"/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F6C2E-9295-44C7-B492-F6D27B8F0C30}">
  <dimension ref="A1:C3"/>
  <sheetViews>
    <sheetView workbookViewId="0">
      <selection activeCell="I16" sqref="I16"/>
    </sheetView>
  </sheetViews>
  <sheetFormatPr defaultColWidth="9.28515625" defaultRowHeight="15.75" x14ac:dyDescent="0.25"/>
  <cols>
    <col min="1" max="16384" width="9.28515625" style="1"/>
  </cols>
  <sheetData>
    <row r="1" spans="1:3" ht="16.5" thickBot="1" x14ac:dyDescent="0.3">
      <c r="A1" s="1" t="s">
        <v>147</v>
      </c>
    </row>
    <row r="2" spans="1:3" s="9" customFormat="1" x14ac:dyDescent="0.25">
      <c r="A2" s="7" t="s">
        <v>162</v>
      </c>
      <c r="B2" s="8" t="s">
        <v>5</v>
      </c>
      <c r="C2" s="8" t="s">
        <v>119</v>
      </c>
    </row>
    <row r="3" spans="1:3" x14ac:dyDescent="0.25">
      <c r="A3" s="29" t="s">
        <v>81</v>
      </c>
      <c r="B3" s="10">
        <v>1</v>
      </c>
      <c r="C3" s="10">
        <v>1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F673B-ABE6-40C2-BA6B-F7AEA69D03F8}">
  <dimension ref="A1:B3"/>
  <sheetViews>
    <sheetView workbookViewId="0">
      <selection activeCell="F12" sqref="F12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102</v>
      </c>
    </row>
    <row r="2" spans="1:2" s="9" customFormat="1" x14ac:dyDescent="0.25">
      <c r="A2" s="7" t="s">
        <v>162</v>
      </c>
      <c r="B2" s="8" t="s">
        <v>88</v>
      </c>
    </row>
    <row r="3" spans="1:2" x14ac:dyDescent="0.25">
      <c r="A3" s="29" t="s">
        <v>81</v>
      </c>
      <c r="B3" s="10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02AC1-208C-484B-9337-E5D430A2EDA8}">
  <dimension ref="A1:AZ12"/>
  <sheetViews>
    <sheetView zoomScale="120" zoomScaleNormal="120" workbookViewId="0">
      <selection activeCell="B8" sqref="B8"/>
    </sheetView>
  </sheetViews>
  <sheetFormatPr defaultColWidth="9.28515625" defaultRowHeight="15.75" x14ac:dyDescent="0.25"/>
  <cols>
    <col min="1" max="1" width="16.85546875" style="1" customWidth="1"/>
    <col min="2" max="2" width="13.140625" style="1" customWidth="1"/>
    <col min="3" max="3" width="9.28515625" style="1"/>
    <col min="4" max="4" width="92.5703125" style="1" bestFit="1" customWidth="1"/>
    <col min="5" max="5" width="8.42578125" style="1" bestFit="1" customWidth="1"/>
    <col min="6" max="6" width="2.28515625" style="1" bestFit="1" customWidth="1"/>
    <col min="7" max="7" width="12.42578125" style="1" bestFit="1" customWidth="1"/>
    <col min="8" max="8" width="0.7109375" style="1" customWidth="1"/>
    <col min="9" max="9" width="8.42578125" style="1" bestFit="1" customWidth="1"/>
    <col min="10" max="10" width="2.28515625" style="1" bestFit="1" customWidth="1"/>
    <col min="11" max="11" width="12.42578125" style="1" bestFit="1" customWidth="1"/>
    <col min="12" max="48" width="9.28515625" style="1"/>
    <col min="49" max="49" width="13.85546875" style="1" bestFit="1" customWidth="1"/>
    <col min="50" max="50" width="9.28515625" style="1" bestFit="1" customWidth="1"/>
    <col min="51" max="51" width="6.28515625" style="1" bestFit="1" customWidth="1"/>
    <col min="52" max="52" width="15.5703125" style="1" bestFit="1" customWidth="1"/>
    <col min="53" max="16384" width="9.28515625" style="1"/>
  </cols>
  <sheetData>
    <row r="1" spans="1:52" ht="16.5" thickBot="1" x14ac:dyDescent="0.3">
      <c r="A1" s="1" t="s">
        <v>188</v>
      </c>
    </row>
    <row r="2" spans="1:52" s="9" customFormat="1" x14ac:dyDescent="0.25">
      <c r="A2" s="7" t="s">
        <v>175</v>
      </c>
      <c r="B2" s="28" t="s">
        <v>158</v>
      </c>
      <c r="D2" s="82" t="s">
        <v>218</v>
      </c>
      <c r="E2" s="83" t="s">
        <v>219</v>
      </c>
      <c r="F2" s="65"/>
      <c r="G2" s="65"/>
      <c r="H2" s="66"/>
      <c r="I2" s="65"/>
      <c r="J2" s="65"/>
      <c r="K2" s="67"/>
    </row>
    <row r="3" spans="1:52" x14ac:dyDescent="0.25">
      <c r="A3" s="29" t="s">
        <v>189</v>
      </c>
      <c r="B3" s="50" t="s">
        <v>220</v>
      </c>
      <c r="D3" s="75" t="s">
        <v>221</v>
      </c>
      <c r="E3" s="68" t="s">
        <v>220</v>
      </c>
      <c r="F3" s="69" t="s">
        <v>190</v>
      </c>
      <c r="G3" s="70" t="s">
        <v>191</v>
      </c>
      <c r="H3" s="71"/>
      <c r="I3" s="70" t="s">
        <v>222</v>
      </c>
      <c r="J3" s="69" t="s">
        <v>190</v>
      </c>
      <c r="K3" s="72" t="s">
        <v>223</v>
      </c>
    </row>
    <row r="4" spans="1:52" x14ac:dyDescent="0.25">
      <c r="A4" s="29" t="s">
        <v>192</v>
      </c>
      <c r="B4" s="50" t="s">
        <v>193</v>
      </c>
      <c r="D4" s="75" t="s">
        <v>224</v>
      </c>
      <c r="E4" s="68" t="s">
        <v>194</v>
      </c>
      <c r="F4" s="69" t="s">
        <v>190</v>
      </c>
      <c r="G4" s="70" t="s">
        <v>195</v>
      </c>
      <c r="H4" s="71"/>
      <c r="I4" s="70"/>
      <c r="J4" s="70"/>
      <c r="K4" s="72"/>
    </row>
    <row r="5" spans="1:52" x14ac:dyDescent="0.25">
      <c r="A5" s="29" t="s">
        <v>196</v>
      </c>
      <c r="B5" s="50" t="s">
        <v>197</v>
      </c>
      <c r="D5" s="75" t="s">
        <v>225</v>
      </c>
      <c r="E5" s="73"/>
      <c r="F5" s="74"/>
      <c r="G5" s="74"/>
      <c r="H5" s="75"/>
      <c r="I5" s="74"/>
      <c r="J5" s="74"/>
      <c r="K5" s="76"/>
    </row>
    <row r="6" spans="1:52" x14ac:dyDescent="0.25">
      <c r="A6" s="29" t="s">
        <v>198</v>
      </c>
      <c r="B6" s="50" t="s">
        <v>199</v>
      </c>
      <c r="D6" s="75" t="s">
        <v>226</v>
      </c>
      <c r="E6" s="68" t="s">
        <v>199</v>
      </c>
      <c r="F6" s="69" t="s">
        <v>190</v>
      </c>
      <c r="G6" s="70" t="s">
        <v>200</v>
      </c>
      <c r="H6" s="75"/>
      <c r="I6" s="74"/>
      <c r="J6" s="74"/>
      <c r="K6" s="76"/>
    </row>
    <row r="7" spans="1:52" x14ac:dyDescent="0.25">
      <c r="A7" s="29" t="s">
        <v>201</v>
      </c>
      <c r="B7" s="50" t="s">
        <v>202</v>
      </c>
      <c r="D7" s="75" t="s">
        <v>227</v>
      </c>
      <c r="E7" s="68" t="s">
        <v>203</v>
      </c>
      <c r="F7" s="69" t="s">
        <v>190</v>
      </c>
      <c r="G7" s="70" t="s">
        <v>204</v>
      </c>
      <c r="H7" s="75"/>
      <c r="I7" s="74"/>
      <c r="J7" s="74"/>
      <c r="K7" s="76"/>
    </row>
    <row r="8" spans="1:52" x14ac:dyDescent="0.25">
      <c r="A8" s="29" t="s">
        <v>205</v>
      </c>
      <c r="B8" s="50" t="s">
        <v>209</v>
      </c>
      <c r="D8" s="75" t="s">
        <v>228</v>
      </c>
      <c r="E8" s="73"/>
      <c r="F8" s="74"/>
      <c r="G8" s="74"/>
      <c r="H8" s="75"/>
      <c r="I8" s="74"/>
      <c r="J8" s="74"/>
      <c r="K8" s="76"/>
      <c r="AT8" s="57" t="s">
        <v>189</v>
      </c>
      <c r="AU8" s="57" t="s">
        <v>192</v>
      </c>
      <c r="AV8" s="57" t="s">
        <v>196</v>
      </c>
      <c r="AW8" s="57" t="s">
        <v>198</v>
      </c>
      <c r="AX8" s="57" t="s">
        <v>201</v>
      </c>
      <c r="AY8" s="57" t="s">
        <v>205</v>
      </c>
      <c r="AZ8" s="57" t="s">
        <v>207</v>
      </c>
    </row>
    <row r="9" spans="1:52" ht="16.5" thickBot="1" x14ac:dyDescent="0.3">
      <c r="A9" s="30" t="s">
        <v>208</v>
      </c>
      <c r="B9" s="36" t="s">
        <v>209</v>
      </c>
      <c r="D9" s="80" t="s">
        <v>229</v>
      </c>
      <c r="E9" s="77" t="s">
        <v>210</v>
      </c>
      <c r="F9" s="78" t="s">
        <v>190</v>
      </c>
      <c r="G9" s="79" t="s">
        <v>211</v>
      </c>
      <c r="H9" s="80"/>
      <c r="I9" s="81" t="s">
        <v>212</v>
      </c>
      <c r="J9" s="78" t="s">
        <v>190</v>
      </c>
      <c r="K9" s="79" t="s">
        <v>213</v>
      </c>
      <c r="AT9" s="1" t="s">
        <v>220</v>
      </c>
      <c r="AU9" s="1" t="s">
        <v>214</v>
      </c>
      <c r="AV9" s="1" t="s">
        <v>197</v>
      </c>
      <c r="AW9" s="1" t="s">
        <v>199</v>
      </c>
      <c r="AX9" s="1" t="s">
        <v>202</v>
      </c>
      <c r="AY9" s="1" t="s">
        <v>206</v>
      </c>
      <c r="AZ9" s="1" t="s">
        <v>206</v>
      </c>
    </row>
    <row r="10" spans="1:52" x14ac:dyDescent="0.25">
      <c r="AT10" s="1" t="s">
        <v>222</v>
      </c>
      <c r="AU10" s="1" t="s">
        <v>193</v>
      </c>
      <c r="AV10" s="1" t="s">
        <v>215</v>
      </c>
      <c r="AW10" s="1" t="s">
        <v>216</v>
      </c>
      <c r="AX10" s="1" t="s">
        <v>203</v>
      </c>
      <c r="AY10" s="1" t="s">
        <v>209</v>
      </c>
      <c r="AZ10" s="1" t="s">
        <v>209</v>
      </c>
    </row>
    <row r="11" spans="1:52" x14ac:dyDescent="0.25">
      <c r="AU11" s="1" t="s">
        <v>217</v>
      </c>
      <c r="AZ11" s="1" t="s">
        <v>210</v>
      </c>
    </row>
    <row r="12" spans="1:52" x14ac:dyDescent="0.25">
      <c r="AU12" s="1" t="s">
        <v>194</v>
      </c>
      <c r="AZ12" s="1" t="s">
        <v>212</v>
      </c>
    </row>
  </sheetData>
  <dataValidations count="7">
    <dataValidation type="list" allowBlank="1" showInputMessage="1" showErrorMessage="1" sqref="B5" xr:uid="{7810500D-51E1-425E-AF4E-1E65095A172A}">
      <formula1>$AV$9:$AV$10</formula1>
    </dataValidation>
    <dataValidation type="list" allowBlank="1" showInputMessage="1" showErrorMessage="1" sqref="B9" xr:uid="{6C38238B-40E2-4922-BCBA-D1AC6174C2C6}">
      <formula1>$AZ$9:$AZ$12</formula1>
    </dataValidation>
    <dataValidation type="list" allowBlank="1" showInputMessage="1" showErrorMessage="1" sqref="B8" xr:uid="{558EAAE0-E588-4540-A6BC-619F6530AB8C}">
      <formula1>$AY$9:$AY$10</formula1>
    </dataValidation>
    <dataValidation type="list" allowBlank="1" showInputMessage="1" showErrorMessage="1" sqref="B7" xr:uid="{4616E30E-5B8B-4C7A-898C-CC43A99927EA}">
      <formula1>$AX$9:$AX$10</formula1>
    </dataValidation>
    <dataValidation type="list" allowBlank="1" showInputMessage="1" showErrorMessage="1" sqref="B6" xr:uid="{679DCC0F-FB37-4686-834F-735765A2091A}">
      <formula1>$AW$9:$AW$10</formula1>
    </dataValidation>
    <dataValidation type="list" allowBlank="1" showInputMessage="1" showErrorMessage="1" sqref="B4" xr:uid="{F2616845-875F-4D44-AABB-DAC4711AF92A}">
      <formula1>$AU$9:$AU$12</formula1>
    </dataValidation>
    <dataValidation type="list" allowBlank="1" showInputMessage="1" showErrorMessage="1" sqref="B3" xr:uid="{A3AFA90C-85A8-4BE5-8304-1630EA36F377}">
      <formula1>$AT$9:$AT$10</formula1>
    </dataValidation>
  </dataValidation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ED8ED-0A77-4974-A7C2-D2B875DA1401}">
  <dimension ref="A1:C6"/>
  <sheetViews>
    <sheetView workbookViewId="0">
      <selection activeCell="D1" sqref="D1:E1048576"/>
    </sheetView>
  </sheetViews>
  <sheetFormatPr defaultColWidth="9.28515625" defaultRowHeight="15.75" x14ac:dyDescent="0.25"/>
  <cols>
    <col min="1" max="16384" width="9.28515625" style="1"/>
  </cols>
  <sheetData>
    <row r="1" spans="1:3" ht="16.5" thickBot="1" x14ac:dyDescent="0.3">
      <c r="A1" s="1" t="s">
        <v>76</v>
      </c>
    </row>
    <row r="2" spans="1:3" s="9" customFormat="1" x14ac:dyDescent="0.25">
      <c r="A2" s="7" t="s">
        <v>157</v>
      </c>
      <c r="B2" s="8" t="s">
        <v>5</v>
      </c>
      <c r="C2" s="8" t="s">
        <v>119</v>
      </c>
    </row>
    <row r="3" spans="1:3" s="9" customFormat="1" x14ac:dyDescent="0.25">
      <c r="A3" s="29" t="s">
        <v>118</v>
      </c>
      <c r="B3" s="10"/>
      <c r="C3" s="10"/>
    </row>
    <row r="4" spans="1:3" x14ac:dyDescent="0.25">
      <c r="A4" s="29" t="s">
        <v>3</v>
      </c>
      <c r="B4" s="10"/>
      <c r="C4" s="10"/>
    </row>
    <row r="5" spans="1:3" x14ac:dyDescent="0.25">
      <c r="A5" s="29" t="s">
        <v>4</v>
      </c>
      <c r="B5" s="10"/>
      <c r="C5" s="10"/>
    </row>
    <row r="6" spans="1:3" x14ac:dyDescent="0.25">
      <c r="A6" s="29" t="s">
        <v>117</v>
      </c>
      <c r="B6" s="10"/>
      <c r="C6" s="10"/>
    </row>
  </sheetData>
  <phoneticPr fontId="2" type="noConversion"/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5298C-1D1C-4004-91BA-05C3C07D8B7C}">
  <dimension ref="A1:C7"/>
  <sheetViews>
    <sheetView workbookViewId="0">
      <selection activeCell="D14" sqref="D14"/>
    </sheetView>
  </sheetViews>
  <sheetFormatPr defaultColWidth="9.28515625" defaultRowHeight="15.75" x14ac:dyDescent="0.25"/>
  <cols>
    <col min="1" max="16384" width="9.28515625" style="1"/>
  </cols>
  <sheetData>
    <row r="1" spans="1:3" ht="16.5" thickBot="1" x14ac:dyDescent="0.3">
      <c r="A1" s="1" t="s">
        <v>112</v>
      </c>
    </row>
    <row r="2" spans="1:3" s="9" customFormat="1" x14ac:dyDescent="0.25">
      <c r="A2" s="7" t="s">
        <v>161</v>
      </c>
      <c r="B2" s="8" t="s">
        <v>5</v>
      </c>
      <c r="C2" s="8" t="s">
        <v>119</v>
      </c>
    </row>
    <row r="3" spans="1:3" x14ac:dyDescent="0.25">
      <c r="A3" s="3" t="s">
        <v>67</v>
      </c>
      <c r="B3" s="10">
        <v>1</v>
      </c>
      <c r="C3" s="10"/>
    </row>
    <row r="4" spans="1:3" x14ac:dyDescent="0.25">
      <c r="A4" s="3" t="s">
        <v>68</v>
      </c>
      <c r="B4" s="10">
        <v>1</v>
      </c>
      <c r="C4" s="10"/>
    </row>
    <row r="5" spans="1:3" x14ac:dyDescent="0.25">
      <c r="A5" s="3" t="s">
        <v>123</v>
      </c>
      <c r="B5" s="10"/>
      <c r="C5" s="10">
        <v>1</v>
      </c>
    </row>
    <row r="6" spans="1:3" x14ac:dyDescent="0.25">
      <c r="A6" s="3" t="s">
        <v>124</v>
      </c>
      <c r="B6" s="10"/>
      <c r="C6" s="10">
        <v>1</v>
      </c>
    </row>
    <row r="7" spans="1:3" x14ac:dyDescent="0.25">
      <c r="A7" s="3" t="s">
        <v>231</v>
      </c>
      <c r="B7" s="10"/>
      <c r="C7" s="10"/>
    </row>
  </sheetData>
  <phoneticPr fontId="2" type="noConversion"/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E275C-BC38-44C0-8EFB-EA0A3ABCF1EE}">
  <dimension ref="A1:C6"/>
  <sheetViews>
    <sheetView workbookViewId="0">
      <selection activeCell="G10" sqref="G10"/>
    </sheetView>
  </sheetViews>
  <sheetFormatPr defaultColWidth="9.28515625" defaultRowHeight="15.75" x14ac:dyDescent="0.25"/>
  <cols>
    <col min="1" max="16384" width="9.28515625" style="1"/>
  </cols>
  <sheetData>
    <row r="1" spans="1:3" ht="16.5" thickBot="1" x14ac:dyDescent="0.3">
      <c r="A1" s="1" t="s">
        <v>77</v>
      </c>
    </row>
    <row r="2" spans="1:3" s="9" customFormat="1" x14ac:dyDescent="0.25">
      <c r="A2" s="7" t="s">
        <v>157</v>
      </c>
      <c r="B2" s="8" t="s">
        <v>122</v>
      </c>
      <c r="C2" s="8" t="s">
        <v>51</v>
      </c>
    </row>
    <row r="3" spans="1:3" s="9" customFormat="1" x14ac:dyDescent="0.25">
      <c r="A3" s="29" t="s">
        <v>118</v>
      </c>
      <c r="B3" s="10">
        <v>1</v>
      </c>
      <c r="C3" s="10">
        <v>1</v>
      </c>
    </row>
    <row r="4" spans="1:3" s="9" customFormat="1" x14ac:dyDescent="0.25">
      <c r="A4" s="29" t="s">
        <v>3</v>
      </c>
      <c r="B4" s="10">
        <v>1</v>
      </c>
      <c r="C4" s="10">
        <v>1</v>
      </c>
    </row>
    <row r="5" spans="1:3" s="9" customFormat="1" x14ac:dyDescent="0.25">
      <c r="A5" s="29" t="s">
        <v>4</v>
      </c>
      <c r="B5" s="10">
        <v>1</v>
      </c>
      <c r="C5" s="10">
        <v>1</v>
      </c>
    </row>
    <row r="6" spans="1:3" x14ac:dyDescent="0.25">
      <c r="A6" s="29" t="s">
        <v>117</v>
      </c>
      <c r="B6" s="10">
        <v>1</v>
      </c>
      <c r="C6" s="10">
        <v>1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57C74-863B-4C67-B58B-571271FAEA0E}">
  <dimension ref="A1:C4"/>
  <sheetViews>
    <sheetView workbookViewId="0">
      <selection activeCell="D3" sqref="D3"/>
    </sheetView>
  </sheetViews>
  <sheetFormatPr defaultColWidth="9.28515625" defaultRowHeight="15.75" x14ac:dyDescent="0.25"/>
  <cols>
    <col min="1" max="16384" width="9.28515625" style="1"/>
  </cols>
  <sheetData>
    <row r="1" spans="1:3" ht="16.5" thickBot="1" x14ac:dyDescent="0.3">
      <c r="A1" s="1" t="s">
        <v>78</v>
      </c>
    </row>
    <row r="2" spans="1:3" s="9" customFormat="1" x14ac:dyDescent="0.25">
      <c r="A2" s="7" t="s">
        <v>159</v>
      </c>
      <c r="B2" s="8" t="s">
        <v>122</v>
      </c>
      <c r="C2" s="8" t="s">
        <v>51</v>
      </c>
    </row>
    <row r="3" spans="1:3" s="9" customFormat="1" x14ac:dyDescent="0.25">
      <c r="A3" s="29" t="s">
        <v>5</v>
      </c>
      <c r="B3" s="10">
        <v>1</v>
      </c>
      <c r="C3" s="10">
        <v>1</v>
      </c>
    </row>
    <row r="4" spans="1:3" x14ac:dyDescent="0.25">
      <c r="A4" s="29" t="s">
        <v>119</v>
      </c>
      <c r="B4" s="10">
        <v>1</v>
      </c>
      <c r="C4" s="10">
        <v>1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22F2B-1E4B-46C9-B210-3150CCBB5892}">
  <dimension ref="A1:C4"/>
  <sheetViews>
    <sheetView workbookViewId="0">
      <selection activeCell="L20" sqref="L20"/>
    </sheetView>
  </sheetViews>
  <sheetFormatPr defaultColWidth="9.28515625" defaultRowHeight="15.75" x14ac:dyDescent="0.25"/>
  <cols>
    <col min="1" max="16384" width="9.28515625" style="1"/>
  </cols>
  <sheetData>
    <row r="1" spans="1:3" ht="16.5" thickBot="1" x14ac:dyDescent="0.3">
      <c r="A1" s="1" t="s">
        <v>115</v>
      </c>
    </row>
    <row r="2" spans="1:3" s="9" customFormat="1" x14ac:dyDescent="0.25">
      <c r="A2" s="7" t="s">
        <v>159</v>
      </c>
      <c r="B2" s="8" t="s">
        <v>5</v>
      </c>
      <c r="C2" s="8" t="s">
        <v>119</v>
      </c>
    </row>
    <row r="3" spans="1:3" s="9" customFormat="1" x14ac:dyDescent="0.25">
      <c r="A3" s="29" t="s">
        <v>5</v>
      </c>
      <c r="B3" s="33"/>
      <c r="C3" s="33"/>
    </row>
    <row r="4" spans="1:3" s="9" customFormat="1" x14ac:dyDescent="0.25">
      <c r="A4" s="29" t="s">
        <v>119</v>
      </c>
      <c r="B4" s="33"/>
      <c r="C4" s="33"/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52059-0CB1-474F-ACFF-2997470BE1E9}">
  <dimension ref="A1:B3"/>
  <sheetViews>
    <sheetView workbookViewId="0">
      <selection activeCell="F15" sqref="F15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103</v>
      </c>
    </row>
    <row r="2" spans="1:2" s="9" customFormat="1" x14ac:dyDescent="0.25">
      <c r="A2" s="7"/>
      <c r="B2" s="28"/>
    </row>
    <row r="3" spans="1:2" s="9" customFormat="1" ht="16.5" thickBot="1" x14ac:dyDescent="0.3">
      <c r="A3" s="30"/>
      <c r="B3" s="12"/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FA210-6C83-4CC4-AF45-F41CDC53F769}">
  <dimension ref="A1:K15"/>
  <sheetViews>
    <sheetView workbookViewId="0">
      <selection activeCell="H4" sqref="H4:I4"/>
    </sheetView>
  </sheetViews>
  <sheetFormatPr defaultColWidth="9.28515625" defaultRowHeight="15.75" x14ac:dyDescent="0.25"/>
  <cols>
    <col min="1" max="16384" width="9.28515625" style="1"/>
  </cols>
  <sheetData>
    <row r="1" spans="1:11" ht="16.5" thickBot="1" x14ac:dyDescent="0.3">
      <c r="A1" s="1" t="s">
        <v>52</v>
      </c>
    </row>
    <row r="2" spans="1:11" s="9" customFormat="1" x14ac:dyDescent="0.25">
      <c r="A2" s="7" t="s">
        <v>159</v>
      </c>
      <c r="B2" s="8" t="s">
        <v>134</v>
      </c>
      <c r="C2" s="8" t="s">
        <v>135</v>
      </c>
      <c r="D2" s="8" t="s">
        <v>136</v>
      </c>
      <c r="E2" s="8" t="s">
        <v>137</v>
      </c>
      <c r="F2" s="8" t="s">
        <v>138</v>
      </c>
      <c r="G2" s="8" t="s">
        <v>139</v>
      </c>
      <c r="H2" s="8" t="s">
        <v>140</v>
      </c>
      <c r="I2" s="8" t="s">
        <v>141</v>
      </c>
      <c r="J2" s="8" t="s">
        <v>142</v>
      </c>
      <c r="K2" s="8" t="s">
        <v>131</v>
      </c>
    </row>
    <row r="3" spans="1:11" s="9" customFormat="1" x14ac:dyDescent="0.25">
      <c r="A3" s="29" t="s">
        <v>5</v>
      </c>
      <c r="B3" s="40"/>
      <c r="C3" s="40">
        <v>315000</v>
      </c>
      <c r="D3" s="40">
        <v>350000</v>
      </c>
      <c r="E3" s="40">
        <v>350000</v>
      </c>
      <c r="F3" s="40">
        <v>350000</v>
      </c>
      <c r="G3" s="40"/>
      <c r="H3" s="40"/>
      <c r="I3" s="40"/>
      <c r="J3" s="40"/>
      <c r="K3" s="40"/>
    </row>
    <row r="4" spans="1:11" s="9" customFormat="1" x14ac:dyDescent="0.25">
      <c r="A4" s="29" t="s">
        <v>119</v>
      </c>
      <c r="B4" s="41"/>
      <c r="C4" s="41"/>
      <c r="D4" s="40">
        <v>280000</v>
      </c>
      <c r="E4" s="40">
        <v>300000</v>
      </c>
      <c r="F4" s="40">
        <v>300000</v>
      </c>
      <c r="G4" s="40">
        <v>300000</v>
      </c>
      <c r="H4" s="40"/>
      <c r="I4" s="40"/>
      <c r="J4" s="40"/>
      <c r="K4" s="40"/>
    </row>
    <row r="7" spans="1:11" x14ac:dyDescent="0.25">
      <c r="D7" s="2"/>
      <c r="E7" s="2"/>
      <c r="F7" s="2"/>
    </row>
    <row r="8" spans="1:11" x14ac:dyDescent="0.25">
      <c r="D8" s="2"/>
      <c r="E8" s="2"/>
      <c r="F8" s="2"/>
    </row>
    <row r="9" spans="1:11" x14ac:dyDescent="0.25">
      <c r="D9" s="2"/>
      <c r="E9" s="2"/>
      <c r="F9" s="13"/>
    </row>
    <row r="10" spans="1:11" x14ac:dyDescent="0.25">
      <c r="D10" s="2"/>
      <c r="E10" s="2"/>
      <c r="F10" s="2"/>
    </row>
    <row r="11" spans="1:11" x14ac:dyDescent="0.25">
      <c r="D11" s="2"/>
      <c r="E11" s="2"/>
      <c r="F11" s="2"/>
    </row>
    <row r="12" spans="1:11" x14ac:dyDescent="0.25">
      <c r="D12" s="2"/>
      <c r="E12" s="2"/>
      <c r="F12" s="2"/>
    </row>
    <row r="13" spans="1:11" x14ac:dyDescent="0.25">
      <c r="D13" s="2"/>
      <c r="E13" s="2"/>
      <c r="F13" s="2"/>
    </row>
    <row r="14" spans="1:11" x14ac:dyDescent="0.25">
      <c r="D14" s="2"/>
      <c r="E14" s="2"/>
      <c r="F14" s="2"/>
    </row>
    <row r="15" spans="1:11" x14ac:dyDescent="0.25">
      <c r="D15" s="2"/>
      <c r="E15" s="2"/>
      <c r="F15" s="2"/>
    </row>
  </sheetData>
  <phoneticPr fontId="2" type="noConversion"/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F4E1D-6CE0-4F02-8B9E-F2818C0A814C}">
  <dimension ref="A1:K8"/>
  <sheetViews>
    <sheetView topLeftCell="K1" workbookViewId="0">
      <selection activeCell="L1" sqref="L1:U1048576"/>
    </sheetView>
  </sheetViews>
  <sheetFormatPr defaultColWidth="9.28515625" defaultRowHeight="15.75" x14ac:dyDescent="0.25"/>
  <cols>
    <col min="1" max="1" width="9.28515625" style="9"/>
    <col min="2" max="2" width="9.28515625" style="1"/>
    <col min="3" max="3" width="10.42578125" style="1" bestFit="1" customWidth="1"/>
    <col min="4" max="5" width="10.140625" style="1" bestFit="1" customWidth="1"/>
    <col min="6" max="16384" width="9.28515625" style="1"/>
  </cols>
  <sheetData>
    <row r="1" spans="1:11" ht="16.5" thickBot="1" x14ac:dyDescent="0.3">
      <c r="A1" s="31" t="s">
        <v>104</v>
      </c>
    </row>
    <row r="2" spans="1:11" s="9" customFormat="1" x14ac:dyDescent="0.25">
      <c r="A2" s="7" t="s">
        <v>157</v>
      </c>
      <c r="B2" s="8" t="s">
        <v>134</v>
      </c>
      <c r="C2" s="8" t="s">
        <v>135</v>
      </c>
      <c r="D2" s="8" t="s">
        <v>136</v>
      </c>
      <c r="E2" s="8" t="s">
        <v>137</v>
      </c>
      <c r="F2" s="8" t="s">
        <v>138</v>
      </c>
      <c r="G2" s="8" t="s">
        <v>139</v>
      </c>
      <c r="H2" s="8" t="s">
        <v>140</v>
      </c>
      <c r="I2" s="8" t="s">
        <v>141</v>
      </c>
      <c r="J2" s="8" t="s">
        <v>142</v>
      </c>
      <c r="K2" s="8" t="s">
        <v>131</v>
      </c>
    </row>
    <row r="3" spans="1:11" s="9" customFormat="1" x14ac:dyDescent="0.25">
      <c r="A3" s="29" t="s">
        <v>118</v>
      </c>
      <c r="B3" s="40">
        <f>5000*7</f>
        <v>35000</v>
      </c>
      <c r="C3" s="40">
        <f>$B3*(VALUE(RIGHT(C$2,2)))^(-0.21)</f>
        <v>30258.803095775282</v>
      </c>
      <c r="D3" s="40">
        <f t="shared" ref="D3:K3" si="0">$B3*(VALUE(RIGHT(D$2,2)))^(-0.21)</f>
        <v>27788.978378196462</v>
      </c>
      <c r="E3" s="40">
        <f t="shared" si="0"/>
        <v>26159.861851111425</v>
      </c>
      <c r="F3" s="40">
        <f t="shared" si="0"/>
        <v>24962.285351788229</v>
      </c>
      <c r="G3" s="40">
        <f t="shared" si="0"/>
        <v>24024.606427960101</v>
      </c>
      <c r="H3" s="40">
        <f t="shared" si="0"/>
        <v>23259.343684102365</v>
      </c>
      <c r="I3" s="40">
        <f t="shared" si="0"/>
        <v>22616.174536156115</v>
      </c>
      <c r="J3" s="40">
        <f t="shared" si="0"/>
        <v>22063.637694396301</v>
      </c>
      <c r="K3" s="40">
        <f t="shared" si="0"/>
        <v>21580.825065151876</v>
      </c>
    </row>
    <row r="4" spans="1:11" s="9" customFormat="1" x14ac:dyDescent="0.25">
      <c r="A4" s="29" t="s">
        <v>3</v>
      </c>
      <c r="B4" s="40">
        <f>13000*7</f>
        <v>91000</v>
      </c>
      <c r="C4" s="40">
        <f t="shared" ref="C4:K4" si="1">$B4*(VALUE(RIGHT(C$2,2)))^(-0.35)</f>
        <v>71397.152908604316</v>
      </c>
      <c r="D4" s="40">
        <f t="shared" si="1"/>
        <v>61951.090169008989</v>
      </c>
      <c r="E4" s="40">
        <f t="shared" si="1"/>
        <v>56017.07080719369</v>
      </c>
      <c r="F4" s="40">
        <f t="shared" si="1"/>
        <v>51808.604067688932</v>
      </c>
      <c r="G4" s="40">
        <f t="shared" si="1"/>
        <v>48605.840193972173</v>
      </c>
      <c r="H4" s="40">
        <f t="shared" si="1"/>
        <v>46052.910067251345</v>
      </c>
      <c r="I4" s="40">
        <f t="shared" si="1"/>
        <v>43950.102966080478</v>
      </c>
      <c r="J4" s="40">
        <f t="shared" si="1"/>
        <v>42175.138166249249</v>
      </c>
      <c r="K4" s="40">
        <f t="shared" si="1"/>
        <v>40648.206885737643</v>
      </c>
    </row>
    <row r="5" spans="1:11" x14ac:dyDescent="0.25">
      <c r="A5" s="29" t="s">
        <v>4</v>
      </c>
      <c r="B5" s="40">
        <f>8000*7</f>
        <v>56000</v>
      </c>
      <c r="C5" s="40">
        <f>$B5*(VALUE(RIGHT(C$2,2)))^(-0.25)</f>
        <v>47090.199254208019</v>
      </c>
      <c r="D5" s="40">
        <f t="shared" ref="D5:K5" si="2">$B5*(VALUE(RIGHT(D$2,2)))^(-0.25)</f>
        <v>42550.798396489176</v>
      </c>
      <c r="E5" s="40">
        <f t="shared" si="2"/>
        <v>39597.979746446661</v>
      </c>
      <c r="F5" s="40">
        <f t="shared" si="2"/>
        <v>37449.457078679632</v>
      </c>
      <c r="G5" s="40">
        <f t="shared" si="2"/>
        <v>35780.813837791255</v>
      </c>
      <c r="H5" s="40">
        <f t="shared" si="2"/>
        <v>34428.136565270812</v>
      </c>
      <c r="I5" s="40">
        <f t="shared" si="2"/>
        <v>33297.799220076187</v>
      </c>
      <c r="J5" s="40">
        <f t="shared" si="2"/>
        <v>32331.61507461904</v>
      </c>
      <c r="K5" s="40">
        <f t="shared" si="2"/>
        <v>31491.114210659547</v>
      </c>
    </row>
    <row r="6" spans="1:11" x14ac:dyDescent="0.25">
      <c r="A6" s="29" t="s">
        <v>117</v>
      </c>
      <c r="B6" s="40">
        <f>2000*7</f>
        <v>14000</v>
      </c>
      <c r="C6" s="40">
        <f>$B6*(VALUE(RIGHT(C$2,2)))^(-0.02)</f>
        <v>13807.257862907029</v>
      </c>
      <c r="D6" s="40">
        <f t="shared" ref="D6:K6" si="3">$B6*(VALUE(RIGHT(D$2,2)))^(-0.02)</f>
        <v>13695.743400208396</v>
      </c>
      <c r="E6" s="40">
        <f t="shared" si="3"/>
        <v>13617.169263771997</v>
      </c>
      <c r="F6" s="40">
        <f t="shared" si="3"/>
        <v>13556.533000158817</v>
      </c>
      <c r="G6" s="40">
        <f t="shared" si="3"/>
        <v>13507.1900536346</v>
      </c>
      <c r="H6" s="40">
        <f t="shared" si="3"/>
        <v>13465.611329867192</v>
      </c>
      <c r="I6" s="40">
        <f t="shared" si="3"/>
        <v>13429.6976705537</v>
      </c>
      <c r="J6" s="40">
        <f t="shared" si="3"/>
        <v>13398.099091739417</v>
      </c>
      <c r="K6" s="40">
        <f t="shared" si="3"/>
        <v>13369.896204300103</v>
      </c>
    </row>
    <row r="7" spans="1:11" x14ac:dyDescent="0.25">
      <c r="D7" s="2"/>
      <c r="E7" s="2"/>
      <c r="F7" s="2"/>
    </row>
    <row r="8" spans="1:11" x14ac:dyDescent="0.25">
      <c r="D8" s="2"/>
      <c r="E8" s="2"/>
      <c r="F8" s="2"/>
    </row>
  </sheetData>
  <phoneticPr fontId="2" type="noConversion"/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E83FA-0F3B-443C-8B3E-ADC37406AEAD}">
  <dimension ref="A1:B13"/>
  <sheetViews>
    <sheetView workbookViewId="0">
      <selection activeCell="B7" sqref="B7"/>
    </sheetView>
  </sheetViews>
  <sheetFormatPr defaultColWidth="9.28515625" defaultRowHeight="15.75" x14ac:dyDescent="0.25"/>
  <cols>
    <col min="1" max="1" width="11" style="1" customWidth="1"/>
    <col min="2" max="2" width="10.140625" style="1" bestFit="1" customWidth="1"/>
    <col min="3" max="16384" width="9.28515625" style="1"/>
  </cols>
  <sheetData>
    <row r="1" spans="1:2" ht="16.5" thickBot="1" x14ac:dyDescent="0.3">
      <c r="A1" s="1" t="s">
        <v>187</v>
      </c>
    </row>
    <row r="2" spans="1:2" s="9" customFormat="1" x14ac:dyDescent="0.25">
      <c r="A2" s="7" t="s">
        <v>156</v>
      </c>
      <c r="B2" s="28" t="s">
        <v>158</v>
      </c>
    </row>
    <row r="3" spans="1:2" x14ac:dyDescent="0.25">
      <c r="A3" s="29" t="s">
        <v>125</v>
      </c>
      <c r="B3" s="35"/>
    </row>
    <row r="4" spans="1:2" x14ac:dyDescent="0.25">
      <c r="A4" s="29" t="s">
        <v>82</v>
      </c>
      <c r="B4" s="35"/>
    </row>
    <row r="5" spans="1:2" x14ac:dyDescent="0.25">
      <c r="A5" s="29" t="s">
        <v>83</v>
      </c>
      <c r="B5" s="35"/>
    </row>
    <row r="6" spans="1:2" x14ac:dyDescent="0.25">
      <c r="A6" s="29" t="s">
        <v>84</v>
      </c>
      <c r="B6" s="35"/>
    </row>
    <row r="7" spans="1:2" x14ac:dyDescent="0.25">
      <c r="A7" s="29" t="s">
        <v>85</v>
      </c>
      <c r="B7" s="35"/>
    </row>
    <row r="8" spans="1:2" x14ac:dyDescent="0.25">
      <c r="A8" s="29" t="s">
        <v>86</v>
      </c>
      <c r="B8" s="35"/>
    </row>
    <row r="9" spans="1:2" x14ac:dyDescent="0.25">
      <c r="A9" s="29" t="s">
        <v>87</v>
      </c>
      <c r="B9" s="35"/>
    </row>
    <row r="10" spans="1:2" x14ac:dyDescent="0.25">
      <c r="A10" s="29" t="s">
        <v>88</v>
      </c>
      <c r="B10" s="35"/>
    </row>
    <row r="11" spans="1:2" x14ac:dyDescent="0.25">
      <c r="A11" s="29" t="s">
        <v>126</v>
      </c>
      <c r="B11" s="35"/>
    </row>
    <row r="12" spans="1:2" x14ac:dyDescent="0.25">
      <c r="A12" s="29" t="s">
        <v>127</v>
      </c>
      <c r="B12" s="35"/>
    </row>
    <row r="13" spans="1:2" x14ac:dyDescent="0.25">
      <c r="A13" s="29" t="s">
        <v>128</v>
      </c>
      <c r="B13" s="35"/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66333-AE69-4574-92B2-6BE3A00DF612}">
  <dimension ref="A1:K12"/>
  <sheetViews>
    <sheetView workbookViewId="0">
      <selection activeCell="G11" sqref="G11"/>
    </sheetView>
  </sheetViews>
  <sheetFormatPr defaultColWidth="9.28515625" defaultRowHeight="15.75" x14ac:dyDescent="0.25"/>
  <cols>
    <col min="1" max="1" width="9.28515625" style="9"/>
    <col min="2" max="16384" width="9.28515625" style="1"/>
  </cols>
  <sheetData>
    <row r="1" spans="1:11" ht="16.5" thickBot="1" x14ac:dyDescent="0.3">
      <c r="A1" s="31" t="s">
        <v>116</v>
      </c>
    </row>
    <row r="2" spans="1:11" s="9" customFormat="1" x14ac:dyDescent="0.25">
      <c r="A2" s="7" t="s">
        <v>159</v>
      </c>
      <c r="B2" s="8" t="s">
        <v>134</v>
      </c>
      <c r="C2" s="8" t="s">
        <v>135</v>
      </c>
      <c r="D2" s="8" t="s">
        <v>136</v>
      </c>
      <c r="E2" s="8" t="s">
        <v>137</v>
      </c>
      <c r="F2" s="8" t="s">
        <v>138</v>
      </c>
      <c r="G2" s="8" t="s">
        <v>139</v>
      </c>
      <c r="H2" s="8" t="s">
        <v>140</v>
      </c>
      <c r="I2" s="8" t="s">
        <v>141</v>
      </c>
      <c r="J2" s="8" t="s">
        <v>142</v>
      </c>
      <c r="K2" s="8" t="s">
        <v>131</v>
      </c>
    </row>
    <row r="3" spans="1:11" x14ac:dyDescent="0.25">
      <c r="A3" s="29" t="s">
        <v>5</v>
      </c>
      <c r="B3" s="42"/>
      <c r="C3" s="42"/>
      <c r="D3" s="42"/>
      <c r="E3" s="42"/>
      <c r="F3" s="42"/>
      <c r="G3" s="40">
        <f>5*4000*7</f>
        <v>140000</v>
      </c>
      <c r="H3" s="40">
        <f>$G3*(VALUE(RIGHT(C$2,2)))^(-0.35)</f>
        <v>109841.77370554511</v>
      </c>
      <c r="I3" s="40">
        <f>$G3*(VALUE(RIGHT(D$2,2)))^(-0.35)</f>
        <v>95309.369490783065</v>
      </c>
      <c r="J3" s="40">
        <f>$G3*(VALUE(RIGHT(E$2,2)))^(-0.35)</f>
        <v>86180.10893414414</v>
      </c>
      <c r="K3" s="40">
        <f>$G3*(VALUE(RIGHT(F$2,2)))^(-0.35)</f>
        <v>79705.544719521436</v>
      </c>
    </row>
    <row r="4" spans="1:11" x14ac:dyDescent="0.25">
      <c r="A4" s="29" t="s">
        <v>119</v>
      </c>
      <c r="B4" s="43"/>
      <c r="C4" s="43"/>
      <c r="D4" s="43"/>
      <c r="E4" s="43"/>
      <c r="F4" s="43"/>
      <c r="G4" s="42"/>
      <c r="H4" s="40">
        <f>6*4000*7</f>
        <v>168000</v>
      </c>
      <c r="I4" s="40">
        <f>$H4*(VALUE(RIGHT(C$2,2)))^(-0.35)</f>
        <v>131810.12844665413</v>
      </c>
      <c r="J4" s="40">
        <f>$H4*(VALUE(RIGHT(D$2,2)))^(-0.35)</f>
        <v>114371.24338893968</v>
      </c>
      <c r="K4" s="40">
        <f>$H4*(VALUE(RIGHT(E$2,2)))^(-0.35)</f>
        <v>103416.13072097297</v>
      </c>
    </row>
    <row r="5" spans="1:11" x14ac:dyDescent="0.25">
      <c r="D5" s="2"/>
      <c r="E5" s="2"/>
      <c r="F5" s="2"/>
    </row>
    <row r="6" spans="1:11" x14ac:dyDescent="0.25">
      <c r="D6" s="2"/>
      <c r="E6" s="2"/>
      <c r="F6" s="13"/>
    </row>
    <row r="7" spans="1:11" x14ac:dyDescent="0.25">
      <c r="D7" s="2"/>
      <c r="E7" s="2"/>
      <c r="F7" s="2"/>
    </row>
    <row r="8" spans="1:11" x14ac:dyDescent="0.25">
      <c r="D8" s="2"/>
      <c r="E8" s="2"/>
      <c r="F8" s="2"/>
    </row>
    <row r="9" spans="1:11" x14ac:dyDescent="0.25">
      <c r="D9" s="2"/>
      <c r="E9" s="2"/>
      <c r="F9" s="2"/>
    </row>
    <row r="10" spans="1:11" x14ac:dyDescent="0.25">
      <c r="D10" s="2"/>
      <c r="E10" s="2"/>
      <c r="F10" s="2"/>
    </row>
    <row r="11" spans="1:11" x14ac:dyDescent="0.25">
      <c r="D11" s="2"/>
      <c r="E11" s="2"/>
      <c r="F11" s="2"/>
    </row>
    <row r="12" spans="1:11" x14ac:dyDescent="0.25">
      <c r="D12" s="2"/>
      <c r="E12" s="2"/>
      <c r="F12" s="2"/>
    </row>
  </sheetData>
  <phoneticPr fontId="2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A76A8-5CE6-4878-A6D7-FB5DF8BDAFB4}">
  <dimension ref="A1:R5"/>
  <sheetViews>
    <sheetView workbookViewId="0">
      <selection activeCell="D27" sqref="D27"/>
    </sheetView>
  </sheetViews>
  <sheetFormatPr defaultColWidth="9.28515625" defaultRowHeight="15.75" x14ac:dyDescent="0.25"/>
  <cols>
    <col min="1" max="2" width="9.28515625" style="1"/>
    <col min="3" max="3" width="3.5703125" style="1" customWidth="1"/>
    <col min="4" max="12" width="9.28515625" style="1"/>
    <col min="13" max="13" width="11.28515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28515625" style="1"/>
  </cols>
  <sheetData>
    <row r="1" spans="1:18" x14ac:dyDescent="0.25">
      <c r="A1" s="1" t="s">
        <v>0</v>
      </c>
    </row>
    <row r="2" spans="1:18" x14ac:dyDescent="0.25">
      <c r="A2" s="5" t="s">
        <v>118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25">
      <c r="A3" s="5" t="s">
        <v>3</v>
      </c>
      <c r="C3" s="2"/>
      <c r="D3" s="13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x14ac:dyDescent="0.25">
      <c r="A4" s="5" t="s">
        <v>4</v>
      </c>
    </row>
    <row r="5" spans="1:18" x14ac:dyDescent="0.25">
      <c r="A5" s="5" t="s">
        <v>117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628BF-A05C-42C8-8EC7-63FF3B624ADC}">
  <dimension ref="A1:L13"/>
  <sheetViews>
    <sheetView workbookViewId="0">
      <selection activeCell="J21" sqref="J21"/>
    </sheetView>
  </sheetViews>
  <sheetFormatPr defaultColWidth="9.28515625" defaultRowHeight="15.75" x14ac:dyDescent="0.25"/>
  <cols>
    <col min="1" max="16384" width="9.28515625" style="1"/>
  </cols>
  <sheetData>
    <row r="1" spans="1:12" ht="16.5" thickBot="1" x14ac:dyDescent="0.3">
      <c r="A1" s="2" t="s">
        <v>105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12" x14ac:dyDescent="0.25">
      <c r="A2" s="7" t="s">
        <v>156</v>
      </c>
      <c r="B2" s="8" t="s">
        <v>83</v>
      </c>
      <c r="C2" s="8" t="s">
        <v>5</v>
      </c>
      <c r="D2" s="8" t="s">
        <v>84</v>
      </c>
      <c r="E2" s="8" t="s">
        <v>82</v>
      </c>
      <c r="F2" s="8" t="s">
        <v>85</v>
      </c>
      <c r="G2" s="8" t="s">
        <v>88</v>
      </c>
      <c r="H2" s="8" t="s">
        <v>87</v>
      </c>
      <c r="I2" s="8" t="s">
        <v>86</v>
      </c>
      <c r="J2" s="8" t="s">
        <v>51</v>
      </c>
      <c r="K2" s="8" t="s">
        <v>81</v>
      </c>
      <c r="L2" s="8" t="s">
        <v>230</v>
      </c>
    </row>
    <row r="3" spans="1:12" x14ac:dyDescent="0.25">
      <c r="A3" s="29" t="s">
        <v>5</v>
      </c>
      <c r="B3" s="34">
        <v>300000</v>
      </c>
      <c r="C3" s="34"/>
      <c r="D3" s="34"/>
      <c r="E3" s="34"/>
      <c r="F3" s="34"/>
      <c r="G3" s="34"/>
      <c r="H3" s="34"/>
      <c r="I3" s="34"/>
      <c r="J3" s="34"/>
      <c r="K3" s="34"/>
      <c r="L3" s="34"/>
    </row>
    <row r="4" spans="1:12" x14ac:dyDescent="0.25">
      <c r="A4" s="29" t="s">
        <v>82</v>
      </c>
      <c r="B4" s="34">
        <v>300000</v>
      </c>
      <c r="C4" s="34"/>
      <c r="D4" s="34"/>
      <c r="E4" s="34"/>
      <c r="F4" s="34">
        <v>300000</v>
      </c>
      <c r="G4" s="34"/>
      <c r="H4" s="34"/>
      <c r="I4" s="34"/>
      <c r="J4" s="34"/>
      <c r="K4" s="34"/>
      <c r="L4" s="34"/>
    </row>
    <row r="5" spans="1:12" x14ac:dyDescent="0.25">
      <c r="A5" s="29" t="s">
        <v>83</v>
      </c>
      <c r="B5" s="34"/>
      <c r="C5" s="34">
        <v>300000</v>
      </c>
      <c r="D5" s="34">
        <v>300000</v>
      </c>
      <c r="E5" s="34">
        <v>300000</v>
      </c>
      <c r="F5" s="34"/>
      <c r="G5" s="34"/>
      <c r="H5" s="34"/>
      <c r="I5" s="34"/>
      <c r="J5" s="34"/>
      <c r="K5" s="34"/>
      <c r="L5" s="34"/>
    </row>
    <row r="6" spans="1:12" x14ac:dyDescent="0.25">
      <c r="A6" s="29" t="s">
        <v>84</v>
      </c>
      <c r="B6" s="34">
        <v>300000</v>
      </c>
      <c r="C6" s="34"/>
      <c r="D6" s="34"/>
      <c r="E6" s="34"/>
      <c r="F6" s="34"/>
      <c r="G6" s="34"/>
      <c r="H6" s="34"/>
      <c r="I6" s="34">
        <v>300000</v>
      </c>
      <c r="J6" s="34">
        <v>300000</v>
      </c>
      <c r="K6" s="34"/>
      <c r="L6" s="34"/>
    </row>
    <row r="7" spans="1:12" x14ac:dyDescent="0.25">
      <c r="A7" s="29" t="s">
        <v>85</v>
      </c>
      <c r="B7" s="34"/>
      <c r="C7" s="34"/>
      <c r="D7" s="34"/>
      <c r="E7" s="34">
        <v>300000</v>
      </c>
      <c r="F7" s="34"/>
      <c r="G7" s="34">
        <v>300000</v>
      </c>
      <c r="H7" s="34"/>
      <c r="I7" s="34"/>
      <c r="J7" s="34"/>
      <c r="K7" s="34"/>
      <c r="L7" s="34"/>
    </row>
    <row r="8" spans="1:12" x14ac:dyDescent="0.25">
      <c r="A8" s="29" t="s">
        <v>86</v>
      </c>
      <c r="B8" s="34"/>
      <c r="C8" s="34"/>
      <c r="D8" s="34">
        <v>300000</v>
      </c>
      <c r="E8" s="34"/>
      <c r="F8" s="34"/>
      <c r="G8" s="34"/>
      <c r="H8" s="34">
        <v>300000</v>
      </c>
      <c r="I8" s="34"/>
      <c r="J8" s="34"/>
      <c r="K8" s="34"/>
      <c r="L8" s="34"/>
    </row>
    <row r="9" spans="1:12" x14ac:dyDescent="0.25">
      <c r="A9" s="29" t="s">
        <v>87</v>
      </c>
      <c r="B9" s="34"/>
      <c r="C9" s="34"/>
      <c r="D9" s="34"/>
      <c r="E9" s="34"/>
      <c r="F9" s="34"/>
      <c r="G9" s="34">
        <v>300000</v>
      </c>
      <c r="H9" s="34"/>
      <c r="I9" s="34">
        <v>300000</v>
      </c>
      <c r="J9" s="34"/>
      <c r="K9" s="34"/>
      <c r="L9" s="34"/>
    </row>
    <row r="10" spans="1:12" x14ac:dyDescent="0.25">
      <c r="A10" s="29" t="s">
        <v>88</v>
      </c>
      <c r="B10" s="34"/>
      <c r="C10" s="34"/>
      <c r="D10" s="34"/>
      <c r="E10" s="34"/>
      <c r="F10" s="34">
        <v>300000</v>
      </c>
      <c r="G10" s="34"/>
      <c r="H10" s="34">
        <v>300000</v>
      </c>
      <c r="I10" s="34"/>
      <c r="J10" s="34"/>
      <c r="K10" s="34">
        <v>500000</v>
      </c>
      <c r="L10" s="34">
        <v>300000</v>
      </c>
    </row>
    <row r="11" spans="1:12" x14ac:dyDescent="0.25">
      <c r="A11" s="29" t="s">
        <v>3</v>
      </c>
      <c r="B11" s="34"/>
      <c r="C11" s="34"/>
      <c r="D11" s="34"/>
      <c r="E11" s="34"/>
      <c r="F11" s="34">
        <v>100000</v>
      </c>
      <c r="G11" s="34"/>
      <c r="H11" s="34"/>
      <c r="I11" s="34"/>
      <c r="J11" s="34"/>
      <c r="K11" s="34"/>
      <c r="L11" s="34"/>
    </row>
    <row r="12" spans="1:12" x14ac:dyDescent="0.25">
      <c r="A12" s="29" t="s">
        <v>4</v>
      </c>
      <c r="B12" s="34"/>
      <c r="C12" s="34"/>
      <c r="D12" s="34"/>
      <c r="E12" s="34"/>
      <c r="F12" s="34"/>
      <c r="G12" s="34"/>
      <c r="H12" s="34"/>
      <c r="I12" s="34">
        <v>75000</v>
      </c>
      <c r="J12" s="34"/>
      <c r="K12" s="34"/>
      <c r="L12" s="34"/>
    </row>
    <row r="13" spans="1:12" x14ac:dyDescent="0.25">
      <c r="A13" s="29" t="s">
        <v>231</v>
      </c>
      <c r="B13" s="34"/>
      <c r="C13" s="34"/>
      <c r="D13" s="34"/>
      <c r="E13" s="34"/>
      <c r="F13" s="34"/>
      <c r="G13" s="34"/>
      <c r="H13" s="34"/>
      <c r="I13" s="34"/>
      <c r="J13" s="34"/>
      <c r="K13" s="34">
        <v>200000</v>
      </c>
      <c r="L13" s="34"/>
    </row>
  </sheetData>
  <sortState xmlns:xlrd2="http://schemas.microsoft.com/office/spreadsheetml/2017/richdata2" ref="A3:K12">
    <sortCondition ref="A2:A12"/>
  </sortState>
  <phoneticPr fontId="2" type="noConversion"/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65BC4-7454-4A45-AA93-771B11A13108}">
  <dimension ref="A1:B5"/>
  <sheetViews>
    <sheetView workbookViewId="0">
      <selection activeCell="C12" sqref="C12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106</v>
      </c>
    </row>
    <row r="2" spans="1:2" s="9" customFormat="1" x14ac:dyDescent="0.25">
      <c r="A2" s="7" t="s">
        <v>160</v>
      </c>
      <c r="B2" s="28" t="s">
        <v>158</v>
      </c>
    </row>
    <row r="3" spans="1:2" x14ac:dyDescent="0.25">
      <c r="A3" s="29" t="s">
        <v>122</v>
      </c>
      <c r="B3" s="35">
        <v>100000</v>
      </c>
    </row>
    <row r="4" spans="1:2" x14ac:dyDescent="0.25">
      <c r="A4" s="29" t="s">
        <v>51</v>
      </c>
      <c r="B4" s="35">
        <v>100000</v>
      </c>
    </row>
    <row r="5" spans="1:2" x14ac:dyDescent="0.25">
      <c r="A5" s="29" t="s">
        <v>230</v>
      </c>
      <c r="B5" s="35">
        <v>300000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F796A-A87C-4F37-A825-AF0AD18C802A}">
  <dimension ref="A1:B3"/>
  <sheetViews>
    <sheetView workbookViewId="0">
      <selection activeCell="A2" sqref="A2:B3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145</v>
      </c>
    </row>
    <row r="2" spans="1:2" s="9" customFormat="1" x14ac:dyDescent="0.25">
      <c r="A2" s="7"/>
      <c r="B2" s="28"/>
    </row>
    <row r="3" spans="1:2" ht="16.5" thickBot="1" x14ac:dyDescent="0.3">
      <c r="A3" s="30"/>
      <c r="B3" s="36"/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13F53-E3AE-452E-A1A1-316A2C800322}">
  <dimension ref="A1:B3"/>
  <sheetViews>
    <sheetView workbookViewId="0">
      <selection activeCell="G11" sqref="G11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107</v>
      </c>
    </row>
    <row r="2" spans="1:2" s="9" customFormat="1" x14ac:dyDescent="0.25">
      <c r="A2" s="7" t="s">
        <v>162</v>
      </c>
      <c r="B2" s="28" t="s">
        <v>158</v>
      </c>
    </row>
    <row r="3" spans="1:2" s="9" customFormat="1" x14ac:dyDescent="0.25">
      <c r="A3" s="29" t="s">
        <v>81</v>
      </c>
      <c r="B3" s="44">
        <v>75000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2DBF7-A8C0-4CE1-BE66-F8E077B6F0F1}">
  <dimension ref="A1:K17"/>
  <sheetViews>
    <sheetView workbookViewId="0">
      <selection activeCell="K16" sqref="K16"/>
    </sheetView>
  </sheetViews>
  <sheetFormatPr defaultColWidth="9.28515625" defaultRowHeight="15.75" x14ac:dyDescent="0.25"/>
  <cols>
    <col min="1" max="16384" width="9.28515625" style="1"/>
  </cols>
  <sheetData>
    <row r="1" spans="1:11" ht="16.5" thickBot="1" x14ac:dyDescent="0.3">
      <c r="A1" s="1" t="s">
        <v>108</v>
      </c>
    </row>
    <row r="2" spans="1:11" s="9" customFormat="1" x14ac:dyDescent="0.25">
      <c r="A2" s="7" t="s">
        <v>161</v>
      </c>
      <c r="B2" s="8" t="s">
        <v>134</v>
      </c>
      <c r="C2" s="8" t="s">
        <v>135</v>
      </c>
      <c r="D2" s="8" t="s">
        <v>136</v>
      </c>
      <c r="E2" s="8" t="s">
        <v>137</v>
      </c>
      <c r="F2" s="8" t="s">
        <v>138</v>
      </c>
      <c r="G2" s="8" t="s">
        <v>139</v>
      </c>
      <c r="H2" s="8" t="s">
        <v>140</v>
      </c>
      <c r="I2" s="8" t="s">
        <v>141</v>
      </c>
      <c r="J2" s="8" t="s">
        <v>142</v>
      </c>
      <c r="K2" s="8" t="s">
        <v>131</v>
      </c>
    </row>
    <row r="3" spans="1:11" s="9" customFormat="1" x14ac:dyDescent="0.25">
      <c r="A3" s="29" t="s">
        <v>67</v>
      </c>
      <c r="B3" s="40">
        <v>50000</v>
      </c>
      <c r="C3" s="40">
        <v>50000</v>
      </c>
      <c r="D3" s="40">
        <v>50000</v>
      </c>
      <c r="E3" s="40">
        <v>50000</v>
      </c>
      <c r="F3" s="40">
        <v>50000</v>
      </c>
      <c r="G3" s="40">
        <v>50000</v>
      </c>
      <c r="H3" s="40">
        <v>50000</v>
      </c>
      <c r="I3" s="40">
        <v>50000</v>
      </c>
      <c r="J3" s="40">
        <v>50000</v>
      </c>
      <c r="K3" s="40">
        <v>50000</v>
      </c>
    </row>
    <row r="4" spans="1:11" s="9" customFormat="1" x14ac:dyDescent="0.25">
      <c r="A4" s="29" t="s">
        <v>68</v>
      </c>
      <c r="B4" s="40">
        <v>150000</v>
      </c>
      <c r="C4" s="40">
        <v>150000</v>
      </c>
      <c r="D4" s="40">
        <v>150000</v>
      </c>
      <c r="E4" s="40">
        <v>150000</v>
      </c>
      <c r="F4" s="40">
        <v>150000</v>
      </c>
      <c r="G4" s="40">
        <v>150000</v>
      </c>
      <c r="H4" s="40">
        <v>150000</v>
      </c>
      <c r="I4" s="40">
        <v>150000</v>
      </c>
      <c r="J4" s="40">
        <v>150000</v>
      </c>
      <c r="K4" s="40">
        <v>150000</v>
      </c>
    </row>
    <row r="5" spans="1:11" s="9" customFormat="1" x14ac:dyDescent="0.25">
      <c r="A5" s="29" t="s">
        <v>123</v>
      </c>
      <c r="B5" s="40">
        <v>100000</v>
      </c>
      <c r="C5" s="40">
        <v>100000</v>
      </c>
      <c r="D5" s="40">
        <v>100000</v>
      </c>
      <c r="E5" s="40">
        <v>100000</v>
      </c>
      <c r="F5" s="40">
        <v>100000</v>
      </c>
      <c r="G5" s="40">
        <v>100000</v>
      </c>
      <c r="H5" s="40">
        <v>100000</v>
      </c>
      <c r="I5" s="40">
        <v>100000</v>
      </c>
      <c r="J5" s="40">
        <v>100000</v>
      </c>
      <c r="K5" s="40">
        <v>100000</v>
      </c>
    </row>
    <row r="6" spans="1:11" s="9" customFormat="1" x14ac:dyDescent="0.25">
      <c r="A6" s="29" t="s">
        <v>124</v>
      </c>
      <c r="B6" s="40">
        <v>50000</v>
      </c>
      <c r="C6" s="40">
        <v>50000</v>
      </c>
      <c r="D6" s="40">
        <v>50000</v>
      </c>
      <c r="E6" s="40">
        <v>50000</v>
      </c>
      <c r="F6" s="40">
        <v>50000</v>
      </c>
      <c r="G6" s="40">
        <v>50000</v>
      </c>
      <c r="H6" s="40">
        <v>50000</v>
      </c>
      <c r="I6" s="40">
        <v>50000</v>
      </c>
      <c r="J6" s="40">
        <v>50000</v>
      </c>
      <c r="K6" s="40">
        <v>50000</v>
      </c>
    </row>
    <row r="7" spans="1:11" x14ac:dyDescent="0.25">
      <c r="A7" s="29" t="s">
        <v>231</v>
      </c>
      <c r="B7" s="40">
        <v>200000</v>
      </c>
      <c r="C7" s="40">
        <v>200000</v>
      </c>
      <c r="D7" s="40">
        <v>200000</v>
      </c>
      <c r="E7" s="40">
        <v>200000</v>
      </c>
      <c r="F7" s="40">
        <v>200000</v>
      </c>
      <c r="G7" s="40">
        <v>200000</v>
      </c>
      <c r="H7" s="40">
        <v>200000</v>
      </c>
      <c r="I7" s="40">
        <v>200000</v>
      </c>
      <c r="J7" s="40">
        <v>200000</v>
      </c>
      <c r="K7" s="40">
        <v>200000</v>
      </c>
    </row>
    <row r="9" spans="1:11" x14ac:dyDescent="0.25">
      <c r="D9" s="2"/>
      <c r="E9" s="2"/>
      <c r="F9" s="2"/>
    </row>
    <row r="10" spans="1:11" x14ac:dyDescent="0.25">
      <c r="D10" s="2"/>
      <c r="E10" s="2"/>
      <c r="F10" s="2"/>
    </row>
    <row r="11" spans="1:11" x14ac:dyDescent="0.25">
      <c r="D11" s="2"/>
      <c r="E11" s="2"/>
      <c r="F11" s="13"/>
    </row>
    <row r="12" spans="1:11" x14ac:dyDescent="0.25">
      <c r="D12" s="2"/>
      <c r="E12" s="2"/>
      <c r="F12" s="2"/>
    </row>
    <row r="13" spans="1:11" x14ac:dyDescent="0.25">
      <c r="D13" s="2"/>
      <c r="E13" s="2"/>
      <c r="F13" s="2"/>
    </row>
    <row r="14" spans="1:11" x14ac:dyDescent="0.25">
      <c r="D14" s="2"/>
      <c r="E14" s="2"/>
      <c r="F14" s="2"/>
    </row>
    <row r="15" spans="1:11" x14ac:dyDescent="0.25">
      <c r="D15" s="2"/>
      <c r="E15" s="2"/>
      <c r="F15" s="2"/>
    </row>
    <row r="16" spans="1:11" x14ac:dyDescent="0.25">
      <c r="D16" s="2"/>
      <c r="E16" s="2"/>
      <c r="F16" s="2"/>
    </row>
    <row r="17" spans="4:6" x14ac:dyDescent="0.25">
      <c r="D17" s="2"/>
      <c r="E17" s="2"/>
      <c r="F17" s="2"/>
    </row>
  </sheetData>
  <phoneticPr fontId="2" type="noConversion"/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B793D-71C1-4CA2-A5D0-D94D2FB81D42}">
  <dimension ref="A1:B4"/>
  <sheetViews>
    <sheetView workbookViewId="0">
      <selection activeCell="A5" sqref="A5"/>
    </sheetView>
  </sheetViews>
  <sheetFormatPr defaultColWidth="9.28515625" defaultRowHeight="15.75" x14ac:dyDescent="0.25"/>
  <cols>
    <col min="1" max="1" width="9.28515625" style="1"/>
    <col min="2" max="2" width="10.140625" style="1" bestFit="1" customWidth="1"/>
    <col min="3" max="16384" width="9.28515625" style="1"/>
  </cols>
  <sheetData>
    <row r="1" spans="1:2" ht="16.5" thickBot="1" x14ac:dyDescent="0.3">
      <c r="A1" s="1" t="s">
        <v>133</v>
      </c>
    </row>
    <row r="2" spans="1:2" s="9" customFormat="1" x14ac:dyDescent="0.25">
      <c r="A2" s="7" t="s">
        <v>159</v>
      </c>
      <c r="B2" s="28" t="s">
        <v>158</v>
      </c>
    </row>
    <row r="3" spans="1:2" x14ac:dyDescent="0.25">
      <c r="A3" s="29" t="s">
        <v>5</v>
      </c>
      <c r="B3" s="35">
        <v>1000000</v>
      </c>
    </row>
    <row r="4" spans="1:2" x14ac:dyDescent="0.25">
      <c r="A4" s="29" t="s">
        <v>119</v>
      </c>
      <c r="B4" s="35">
        <v>500000</v>
      </c>
    </row>
  </sheetData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6C6A0-7BAD-498F-AAE7-F43EE79415DD}">
  <dimension ref="A1:B3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109</v>
      </c>
    </row>
    <row r="2" spans="1:2" s="9" customFormat="1" x14ac:dyDescent="0.25">
      <c r="A2" s="7" t="s">
        <v>159</v>
      </c>
      <c r="B2" s="28" t="s">
        <v>158</v>
      </c>
    </row>
    <row r="3" spans="1:2" ht="16.5" thickBot="1" x14ac:dyDescent="0.3">
      <c r="A3" s="30" t="s">
        <v>5</v>
      </c>
      <c r="B3" s="36">
        <v>210000</v>
      </c>
    </row>
  </sheetData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57926-ED56-4D32-9A5B-F7129B221F36}">
  <dimension ref="A1:C18"/>
  <sheetViews>
    <sheetView workbookViewId="0">
      <selection activeCell="H26" sqref="H26"/>
    </sheetView>
  </sheetViews>
  <sheetFormatPr defaultColWidth="9.28515625" defaultRowHeight="15.75" x14ac:dyDescent="0.25"/>
  <cols>
    <col min="1" max="16384" width="9.28515625" style="1"/>
  </cols>
  <sheetData>
    <row r="1" spans="1:3" ht="16.5" thickBot="1" x14ac:dyDescent="0.3">
      <c r="A1" s="1" t="s">
        <v>6</v>
      </c>
    </row>
    <row r="2" spans="1:3" x14ac:dyDescent="0.25">
      <c r="A2" s="6" t="s">
        <v>156</v>
      </c>
      <c r="B2" s="8" t="s">
        <v>122</v>
      </c>
      <c r="C2" s="8" t="s">
        <v>51</v>
      </c>
    </row>
    <row r="3" spans="1:3" x14ac:dyDescent="0.25">
      <c r="A3" s="3" t="s">
        <v>118</v>
      </c>
      <c r="B3" s="10">
        <v>3</v>
      </c>
      <c r="C3" s="10">
        <v>3.5</v>
      </c>
    </row>
    <row r="4" spans="1:3" x14ac:dyDescent="0.25">
      <c r="A4" s="3" t="s">
        <v>3</v>
      </c>
      <c r="B4" s="10">
        <v>2.5</v>
      </c>
      <c r="C4" s="10">
        <v>2</v>
      </c>
    </row>
    <row r="5" spans="1:3" x14ac:dyDescent="0.25">
      <c r="A5" s="3" t="s">
        <v>4</v>
      </c>
      <c r="B5" s="10">
        <v>3</v>
      </c>
      <c r="C5" s="10">
        <v>0.5</v>
      </c>
    </row>
    <row r="6" spans="1:3" x14ac:dyDescent="0.25">
      <c r="A6" s="3" t="s">
        <v>5</v>
      </c>
      <c r="B6" s="10">
        <v>3</v>
      </c>
      <c r="C6" s="10">
        <v>1.5</v>
      </c>
    </row>
    <row r="7" spans="1:3" x14ac:dyDescent="0.25">
      <c r="A7" s="3" t="s">
        <v>119</v>
      </c>
      <c r="B7" s="10">
        <v>3.5</v>
      </c>
      <c r="C7" s="10">
        <v>2</v>
      </c>
    </row>
    <row r="9" spans="1:3" x14ac:dyDescent="0.25">
      <c r="B9" s="2"/>
    </row>
    <row r="10" spans="1:3" x14ac:dyDescent="0.25">
      <c r="B10" s="2"/>
    </row>
    <row r="11" spans="1:3" x14ac:dyDescent="0.25">
      <c r="B11" s="2"/>
    </row>
    <row r="12" spans="1:3" x14ac:dyDescent="0.25">
      <c r="B12" s="14"/>
    </row>
    <row r="13" spans="1:3" x14ac:dyDescent="0.25">
      <c r="B13" s="2"/>
    </row>
    <row r="14" spans="1:3" x14ac:dyDescent="0.25">
      <c r="B14" s="2"/>
    </row>
    <row r="15" spans="1:3" x14ac:dyDescent="0.25">
      <c r="B15" s="2"/>
    </row>
    <row r="16" spans="1:3" x14ac:dyDescent="0.25">
      <c r="B16" s="2"/>
    </row>
    <row r="17" spans="2:2" x14ac:dyDescent="0.25">
      <c r="B17" s="2"/>
    </row>
    <row r="18" spans="2:2" x14ac:dyDescent="0.25">
      <c r="B18" s="2"/>
    </row>
  </sheetData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D9A13-6613-4A4D-92BC-DD0B79B273AD}">
  <dimension ref="A1:B5"/>
  <sheetViews>
    <sheetView workbookViewId="0">
      <selection activeCell="B14" sqref="B14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79</v>
      </c>
    </row>
    <row r="2" spans="1:2" s="9" customFormat="1" x14ac:dyDescent="0.25">
      <c r="A2" s="7" t="s">
        <v>160</v>
      </c>
      <c r="B2" s="28" t="s">
        <v>158</v>
      </c>
    </row>
    <row r="3" spans="1:2" s="9" customFormat="1" x14ac:dyDescent="0.25">
      <c r="A3" s="29" t="s">
        <v>122</v>
      </c>
      <c r="B3" s="32">
        <v>0.25</v>
      </c>
    </row>
    <row r="4" spans="1:2" s="9" customFormat="1" x14ac:dyDescent="0.25">
      <c r="A4" s="29" t="s">
        <v>51</v>
      </c>
      <c r="B4" s="32">
        <v>0.25</v>
      </c>
    </row>
    <row r="5" spans="1:2" x14ac:dyDescent="0.25">
      <c r="A5" s="29" t="s">
        <v>230</v>
      </c>
      <c r="B5" s="32">
        <v>0.5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50C77-5C7B-4C97-8F2B-C60EA6AF1AED}">
  <dimension ref="A1:B3"/>
  <sheetViews>
    <sheetView workbookViewId="0">
      <selection activeCell="E12" sqref="E12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110</v>
      </c>
    </row>
    <row r="2" spans="1:2" s="9" customFormat="1" x14ac:dyDescent="0.25">
      <c r="A2" s="7" t="s">
        <v>162</v>
      </c>
      <c r="B2" s="28" t="s">
        <v>158</v>
      </c>
    </row>
    <row r="3" spans="1:2" s="9" customFormat="1" x14ac:dyDescent="0.25">
      <c r="A3" s="29" t="s">
        <v>81</v>
      </c>
      <c r="B3" s="32">
        <v>0.4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FE18E-3C30-49FC-B6A0-0A6D3F02EBB0}">
  <dimension ref="A1:R15"/>
  <sheetViews>
    <sheetView workbookViewId="0">
      <selection activeCell="A2" sqref="A2"/>
    </sheetView>
  </sheetViews>
  <sheetFormatPr defaultColWidth="9.28515625" defaultRowHeight="15.75" x14ac:dyDescent="0.25"/>
  <cols>
    <col min="1" max="2" width="9.28515625" style="1"/>
    <col min="3" max="3" width="3.5703125" style="1" customWidth="1"/>
    <col min="4" max="12" width="9.28515625" style="1"/>
    <col min="13" max="13" width="11.28515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28515625" style="1"/>
  </cols>
  <sheetData>
    <row r="1" spans="1:18" x14ac:dyDescent="0.25">
      <c r="A1" s="1" t="s">
        <v>69</v>
      </c>
    </row>
    <row r="2" spans="1:18" x14ac:dyDescent="0.25">
      <c r="A2" s="5" t="s">
        <v>53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25">
      <c r="A3" s="5" t="s">
        <v>54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x14ac:dyDescent="0.25">
      <c r="A4" s="5" t="s">
        <v>55</v>
      </c>
      <c r="C4" s="2"/>
      <c r="D4" s="13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x14ac:dyDescent="0.25">
      <c r="A5" s="5" t="s">
        <v>56</v>
      </c>
      <c r="C5" s="2"/>
      <c r="D5" s="2"/>
      <c r="E5" s="2"/>
      <c r="F5" s="2"/>
      <c r="G5" s="2"/>
      <c r="H5" s="2"/>
      <c r="I5" s="2"/>
      <c r="J5" s="2"/>
      <c r="K5" s="2"/>
      <c r="L5" s="2"/>
      <c r="M5" s="14"/>
      <c r="N5" s="14"/>
      <c r="O5" s="14"/>
      <c r="P5" s="2"/>
      <c r="Q5" s="2"/>
      <c r="R5" s="2"/>
    </row>
    <row r="6" spans="1:18" x14ac:dyDescent="0.25">
      <c r="A6" s="5" t="s">
        <v>57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</row>
    <row r="7" spans="1:18" x14ac:dyDescent="0.25">
      <c r="A7" s="5" t="s">
        <v>58</v>
      </c>
    </row>
    <row r="8" spans="1:18" x14ac:dyDescent="0.25">
      <c r="A8" s="5" t="s">
        <v>59</v>
      </c>
    </row>
    <row r="9" spans="1:18" x14ac:dyDescent="0.25">
      <c r="A9" s="5" t="s">
        <v>60</v>
      </c>
    </row>
    <row r="10" spans="1:18" x14ac:dyDescent="0.25">
      <c r="A10" s="5" t="s">
        <v>61</v>
      </c>
    </row>
    <row r="11" spans="1:18" x14ac:dyDescent="0.25">
      <c r="A11" s="5" t="s">
        <v>62</v>
      </c>
    </row>
    <row r="12" spans="1:18" x14ac:dyDescent="0.25">
      <c r="A12" s="5" t="s">
        <v>63</v>
      </c>
    </row>
    <row r="13" spans="1:18" x14ac:dyDescent="0.25">
      <c r="A13" s="5" t="s">
        <v>64</v>
      </c>
    </row>
    <row r="14" spans="1:18" x14ac:dyDescent="0.25">
      <c r="A14" s="5" t="s">
        <v>65</v>
      </c>
    </row>
    <row r="15" spans="1:18" x14ac:dyDescent="0.25">
      <c r="A15" s="5" t="s">
        <v>66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5D225-B5AF-4E75-9547-7AC1A8034351}">
  <dimension ref="A1:B4"/>
  <sheetViews>
    <sheetView workbookViewId="0">
      <selection activeCell="A5" sqref="A5:XFD6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80</v>
      </c>
    </row>
    <row r="2" spans="1:2" s="9" customFormat="1" x14ac:dyDescent="0.25">
      <c r="A2" s="7" t="s">
        <v>159</v>
      </c>
      <c r="B2" s="28" t="s">
        <v>158</v>
      </c>
    </row>
    <row r="3" spans="1:2" s="9" customFormat="1" x14ac:dyDescent="0.25">
      <c r="A3" s="29" t="s">
        <v>5</v>
      </c>
      <c r="B3" s="32">
        <v>0</v>
      </c>
    </row>
    <row r="4" spans="1:2" s="9" customFormat="1" x14ac:dyDescent="0.25">
      <c r="A4" s="29" t="s">
        <v>119</v>
      </c>
      <c r="B4" s="32">
        <v>0</v>
      </c>
    </row>
  </sheetData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24AD9-42B2-417F-BF2D-D0F067DA599C}">
  <dimension ref="A1:E8"/>
  <sheetViews>
    <sheetView workbookViewId="0">
      <selection activeCell="D8" sqref="D8"/>
    </sheetView>
  </sheetViews>
  <sheetFormatPr defaultColWidth="9.28515625" defaultRowHeight="15.75" x14ac:dyDescent="0.25"/>
  <cols>
    <col min="1" max="3" width="9.28515625" style="1"/>
    <col min="4" max="5" width="10.140625" style="1" bestFit="1" customWidth="1"/>
    <col min="6" max="16384" width="9.28515625" style="1"/>
  </cols>
  <sheetData>
    <row r="1" spans="1:5" ht="16.5" thickBot="1" x14ac:dyDescent="0.3">
      <c r="A1" s="1" t="s">
        <v>111</v>
      </c>
    </row>
    <row r="2" spans="1:5" x14ac:dyDescent="0.25">
      <c r="A2" s="6" t="s">
        <v>156</v>
      </c>
      <c r="B2" s="8" t="s">
        <v>85</v>
      </c>
      <c r="C2" s="8" t="s">
        <v>86</v>
      </c>
      <c r="D2" s="8" t="s">
        <v>5</v>
      </c>
      <c r="E2" s="8" t="s">
        <v>119</v>
      </c>
    </row>
    <row r="3" spans="1:5" x14ac:dyDescent="0.25">
      <c r="A3" s="3" t="s">
        <v>5</v>
      </c>
      <c r="B3" s="33"/>
      <c r="C3" s="33"/>
      <c r="D3" s="10">
        <v>1E-4</v>
      </c>
      <c r="E3" s="33"/>
    </row>
    <row r="4" spans="1:5" x14ac:dyDescent="0.25">
      <c r="A4" s="3" t="s">
        <v>119</v>
      </c>
      <c r="B4" s="33"/>
      <c r="C4" s="33"/>
      <c r="D4" s="10"/>
      <c r="E4" s="10">
        <v>1E-4</v>
      </c>
    </row>
    <row r="5" spans="1:5" x14ac:dyDescent="0.25">
      <c r="A5" s="3" t="s">
        <v>3</v>
      </c>
      <c r="B5" s="10"/>
      <c r="C5" s="10"/>
      <c r="D5" s="10"/>
      <c r="E5" s="10"/>
    </row>
    <row r="6" spans="1:5" x14ac:dyDescent="0.25">
      <c r="A6" s="3" t="s">
        <v>4</v>
      </c>
      <c r="B6" s="10"/>
      <c r="C6" s="10"/>
      <c r="D6" s="10"/>
      <c r="E6" s="10"/>
    </row>
    <row r="7" spans="1:5" x14ac:dyDescent="0.25">
      <c r="A7" s="3" t="s">
        <v>67</v>
      </c>
      <c r="B7" s="10"/>
      <c r="C7" s="10"/>
      <c r="D7" s="10"/>
      <c r="E7" s="10"/>
    </row>
    <row r="8" spans="1:5" ht="16.5" thickBot="1" x14ac:dyDescent="0.3">
      <c r="A8" s="4" t="s">
        <v>68</v>
      </c>
      <c r="B8" s="11"/>
      <c r="C8" s="11"/>
      <c r="D8" s="11"/>
      <c r="E8" s="11"/>
    </row>
  </sheetData>
  <phoneticPr fontId="2" type="noConversion"/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9AF2E-9304-4DC1-ABFA-7D5DAA6BA0BC}">
  <dimension ref="A1:B7"/>
  <sheetViews>
    <sheetView workbookViewId="0">
      <selection activeCell="F21" sqref="F21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132</v>
      </c>
    </row>
    <row r="2" spans="1:2" s="9" customFormat="1" x14ac:dyDescent="0.25">
      <c r="A2" s="7" t="s">
        <v>161</v>
      </c>
      <c r="B2" s="28" t="s">
        <v>158</v>
      </c>
    </row>
    <row r="3" spans="1:2" s="9" customFormat="1" x14ac:dyDescent="0.25">
      <c r="A3" s="29" t="s">
        <v>67</v>
      </c>
      <c r="B3" s="32">
        <v>1.35</v>
      </c>
    </row>
    <row r="4" spans="1:2" x14ac:dyDescent="0.25">
      <c r="A4" s="29" t="s">
        <v>68</v>
      </c>
      <c r="B4" s="32">
        <v>1.25</v>
      </c>
    </row>
    <row r="5" spans="1:2" x14ac:dyDescent="0.25">
      <c r="A5" s="29" t="s">
        <v>123</v>
      </c>
      <c r="B5" s="32">
        <v>1.35</v>
      </c>
    </row>
    <row r="6" spans="1:2" x14ac:dyDescent="0.25">
      <c r="A6" s="29" t="s">
        <v>124</v>
      </c>
      <c r="B6" s="32">
        <v>1.25</v>
      </c>
    </row>
    <row r="7" spans="1:2" x14ac:dyDescent="0.25">
      <c r="A7" s="29" t="s">
        <v>231</v>
      </c>
      <c r="B7" s="32">
        <v>100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85569-7889-4883-A327-3B12D4AB6358}">
  <dimension ref="A1:B10"/>
  <sheetViews>
    <sheetView workbookViewId="0">
      <selection activeCell="D5" sqref="D5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113</v>
      </c>
    </row>
    <row r="2" spans="1:2" s="9" customFormat="1" x14ac:dyDescent="0.25">
      <c r="A2" s="7" t="s">
        <v>156</v>
      </c>
      <c r="B2" s="28" t="s">
        <v>158</v>
      </c>
    </row>
    <row r="3" spans="1:2" s="9" customFormat="1" x14ac:dyDescent="0.25">
      <c r="A3" s="29" t="s">
        <v>118</v>
      </c>
      <c r="B3" s="32">
        <v>95</v>
      </c>
    </row>
    <row r="4" spans="1:2" s="9" customFormat="1" x14ac:dyDescent="0.25">
      <c r="A4" s="29" t="s">
        <v>3</v>
      </c>
      <c r="B4" s="32">
        <v>93</v>
      </c>
    </row>
    <row r="5" spans="1:2" s="9" customFormat="1" x14ac:dyDescent="0.25">
      <c r="A5" s="29" t="s">
        <v>4</v>
      </c>
      <c r="B5" s="32">
        <v>97</v>
      </c>
    </row>
    <row r="6" spans="1:2" s="9" customFormat="1" x14ac:dyDescent="0.25">
      <c r="A6" s="29" t="s">
        <v>117</v>
      </c>
      <c r="B6" s="32">
        <v>94</v>
      </c>
    </row>
    <row r="7" spans="1:2" s="9" customFormat="1" x14ac:dyDescent="0.25">
      <c r="A7" s="29" t="s">
        <v>5</v>
      </c>
      <c r="B7" s="32">
        <v>90</v>
      </c>
    </row>
    <row r="8" spans="1:2" s="9" customFormat="1" x14ac:dyDescent="0.25">
      <c r="A8" s="29" t="s">
        <v>119</v>
      </c>
      <c r="B8" s="32">
        <v>100</v>
      </c>
    </row>
    <row r="9" spans="1:2" s="9" customFormat="1" x14ac:dyDescent="0.25">
      <c r="A9" s="29" t="s">
        <v>67</v>
      </c>
      <c r="B9" s="32">
        <v>110</v>
      </c>
    </row>
    <row r="10" spans="1:2" ht="16.5" thickBot="1" x14ac:dyDescent="0.3">
      <c r="A10" s="30" t="s">
        <v>68</v>
      </c>
      <c r="B10" s="12">
        <v>110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632D3-BD42-4D5C-8C0F-68DF124ED3E8}">
  <dimension ref="A1:B5"/>
  <sheetViews>
    <sheetView workbookViewId="0">
      <selection activeCell="A3" sqref="A3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171</v>
      </c>
    </row>
    <row r="2" spans="1:2" x14ac:dyDescent="0.25">
      <c r="A2" s="7" t="s">
        <v>164</v>
      </c>
      <c r="B2" s="28" t="s">
        <v>158</v>
      </c>
    </row>
    <row r="3" spans="1:2" x14ac:dyDescent="0.25">
      <c r="A3" s="29" t="s">
        <v>89</v>
      </c>
      <c r="B3" s="35">
        <v>0</v>
      </c>
    </row>
    <row r="4" spans="1:2" x14ac:dyDescent="0.25">
      <c r="A4" s="29" t="s">
        <v>90</v>
      </c>
      <c r="B4" s="35">
        <v>2</v>
      </c>
    </row>
    <row r="5" spans="1:2" x14ac:dyDescent="0.25">
      <c r="A5" s="29" t="s">
        <v>91</v>
      </c>
      <c r="B5" s="35">
        <v>4</v>
      </c>
    </row>
  </sheetData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C988E-F277-4EB8-BD08-045871CAA4ED}">
  <dimension ref="A1:B4"/>
  <sheetViews>
    <sheetView workbookViewId="0">
      <selection activeCell="A3" sqref="A3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144</v>
      </c>
    </row>
    <row r="2" spans="1:2" x14ac:dyDescent="0.25">
      <c r="A2" s="7" t="s">
        <v>165</v>
      </c>
      <c r="B2" s="28" t="s">
        <v>158</v>
      </c>
    </row>
    <row r="3" spans="1:2" x14ac:dyDescent="0.25">
      <c r="A3" s="29" t="s">
        <v>95</v>
      </c>
      <c r="B3" s="35">
        <v>0</v>
      </c>
    </row>
    <row r="4" spans="1:2" x14ac:dyDescent="0.25">
      <c r="A4" s="29" t="s">
        <v>143</v>
      </c>
      <c r="B4" s="35">
        <v>50000</v>
      </c>
    </row>
  </sheetData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26805-7F3D-4935-8D0C-80B2E9E9F409}">
  <dimension ref="A1:B6"/>
  <sheetViews>
    <sheetView workbookViewId="0">
      <selection activeCell="D7" sqref="D7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146</v>
      </c>
    </row>
    <row r="2" spans="1:2" x14ac:dyDescent="0.25">
      <c r="A2" s="7"/>
      <c r="B2" s="28"/>
    </row>
    <row r="3" spans="1:2" x14ac:dyDescent="0.25">
      <c r="A3" s="29"/>
      <c r="B3" s="35"/>
    </row>
    <row r="4" spans="1:2" x14ac:dyDescent="0.25">
      <c r="A4" s="29"/>
      <c r="B4" s="35"/>
    </row>
    <row r="5" spans="1:2" x14ac:dyDescent="0.25">
      <c r="A5" s="29"/>
      <c r="B5" s="35"/>
    </row>
    <row r="6" spans="1:2" ht="16.5" thickBot="1" x14ac:dyDescent="0.3">
      <c r="A6" s="30"/>
      <c r="B6" s="36"/>
    </row>
  </sheetData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DB070-53D7-4763-B1D6-04233A007F0E}">
  <dimension ref="A1:B4"/>
  <sheetViews>
    <sheetView workbookViewId="0">
      <selection activeCell="A5" sqref="A5:XFD6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152</v>
      </c>
    </row>
    <row r="2" spans="1:2" x14ac:dyDescent="0.25">
      <c r="A2" s="7" t="s">
        <v>166</v>
      </c>
      <c r="B2" s="28" t="s">
        <v>158</v>
      </c>
    </row>
    <row r="3" spans="1:2" x14ac:dyDescent="0.25">
      <c r="A3" s="29" t="s">
        <v>150</v>
      </c>
      <c r="B3" s="35">
        <v>0</v>
      </c>
    </row>
    <row r="4" spans="1:2" x14ac:dyDescent="0.25">
      <c r="A4" s="29" t="s">
        <v>151</v>
      </c>
      <c r="B4" s="35">
        <v>50000</v>
      </c>
    </row>
  </sheetData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F589D-A1FA-4568-B88E-393BBCFCF3E3}">
  <dimension ref="A1:B3"/>
  <sheetViews>
    <sheetView workbookViewId="0">
      <selection activeCell="I17" sqref="I17"/>
    </sheetView>
  </sheetViews>
  <sheetFormatPr defaultColWidth="9.28515625" defaultRowHeight="15.75" x14ac:dyDescent="0.25"/>
  <cols>
    <col min="1" max="1" width="9.28515625" style="1"/>
    <col min="2" max="2" width="11.28515625" style="1" bestFit="1" customWidth="1"/>
    <col min="3" max="16384" width="9.28515625" style="1"/>
  </cols>
  <sheetData>
    <row r="1" spans="1:2" ht="16.5" thickBot="1" x14ac:dyDescent="0.3">
      <c r="A1" s="1" t="s">
        <v>107</v>
      </c>
    </row>
    <row r="2" spans="1:2" s="9" customFormat="1" x14ac:dyDescent="0.25">
      <c r="A2" s="7" t="s">
        <v>162</v>
      </c>
      <c r="B2" s="28" t="s">
        <v>184</v>
      </c>
    </row>
    <row r="3" spans="1:2" s="9" customFormat="1" x14ac:dyDescent="0.25">
      <c r="A3" s="29" t="s">
        <v>81</v>
      </c>
      <c r="B3" s="44">
        <v>100000</v>
      </c>
    </row>
  </sheetData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45C9D-7A15-425D-8487-B88B27280274}">
  <dimension ref="A1:B3"/>
  <sheetViews>
    <sheetView workbookViewId="0">
      <selection activeCell="I20" sqref="I20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148</v>
      </c>
    </row>
    <row r="2" spans="1:2" s="9" customFormat="1" x14ac:dyDescent="0.25">
      <c r="A2" s="7" t="s">
        <v>162</v>
      </c>
      <c r="B2" s="28" t="s">
        <v>184</v>
      </c>
    </row>
    <row r="3" spans="1:2" s="9" customFormat="1" x14ac:dyDescent="0.25">
      <c r="A3" s="29" t="s">
        <v>81</v>
      </c>
      <c r="B3" s="32">
        <v>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83BC5-D620-4970-8035-9A1157B6300D}">
  <dimension ref="A1:T7"/>
  <sheetViews>
    <sheetView workbookViewId="0">
      <selection activeCell="E27" sqref="E27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1</v>
      </c>
    </row>
    <row r="2" spans="1:20" x14ac:dyDescent="0.25">
      <c r="A2" s="5" t="s">
        <v>5</v>
      </c>
    </row>
    <row r="3" spans="1:20" x14ac:dyDescent="0.25">
      <c r="A3" s="5" t="s">
        <v>119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25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5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25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</sheetData>
  <phoneticPr fontId="2" type="noConversion"/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5CD4B-C8DB-4A49-956D-761D45563331}">
  <dimension ref="A1:C5"/>
  <sheetViews>
    <sheetView workbookViewId="0">
      <selection activeCell="C10" sqref="C10"/>
    </sheetView>
  </sheetViews>
  <sheetFormatPr defaultColWidth="9.28515625" defaultRowHeight="15.75" x14ac:dyDescent="0.25"/>
  <cols>
    <col min="1" max="16384" width="9.28515625" style="1"/>
  </cols>
  <sheetData>
    <row r="1" spans="1:3" ht="16.5" thickBot="1" x14ac:dyDescent="0.3">
      <c r="A1" s="1" t="s">
        <v>153</v>
      </c>
    </row>
    <row r="2" spans="1:3" s="9" customFormat="1" x14ac:dyDescent="0.25">
      <c r="A2" s="7" t="s">
        <v>160</v>
      </c>
      <c r="B2" s="8" t="s">
        <v>95</v>
      </c>
      <c r="C2" s="8" t="s">
        <v>143</v>
      </c>
    </row>
    <row r="3" spans="1:3" s="9" customFormat="1" x14ac:dyDescent="0.25">
      <c r="A3" s="29" t="s">
        <v>122</v>
      </c>
      <c r="B3" s="34">
        <v>20</v>
      </c>
      <c r="C3" s="34">
        <v>20</v>
      </c>
    </row>
    <row r="4" spans="1:3" s="9" customFormat="1" x14ac:dyDescent="0.25">
      <c r="A4" s="29" t="s">
        <v>51</v>
      </c>
      <c r="B4" s="34">
        <v>20</v>
      </c>
      <c r="C4" s="34">
        <v>20</v>
      </c>
    </row>
    <row r="5" spans="1:3" x14ac:dyDescent="0.25">
      <c r="A5" s="29" t="s">
        <v>230</v>
      </c>
      <c r="B5" s="34">
        <v>20</v>
      </c>
      <c r="C5" s="34">
        <v>20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AC655-401B-435E-9F3E-B4AFCEDA07DB}">
  <dimension ref="A1:E14"/>
  <sheetViews>
    <sheetView workbookViewId="0">
      <selection activeCell="G7" sqref="G7"/>
    </sheetView>
  </sheetViews>
  <sheetFormatPr defaultColWidth="9.28515625" defaultRowHeight="15.75" x14ac:dyDescent="0.25"/>
  <cols>
    <col min="1" max="16384" width="9.28515625" style="1"/>
  </cols>
  <sheetData>
    <row r="1" spans="1:5" ht="16.5" thickBot="1" x14ac:dyDescent="0.3">
      <c r="A1" s="1" t="s">
        <v>154</v>
      </c>
    </row>
    <row r="2" spans="1:5" s="9" customFormat="1" x14ac:dyDescent="0.25">
      <c r="A2" s="7"/>
      <c r="B2" s="8"/>
      <c r="C2" s="8"/>
      <c r="D2" s="8"/>
      <c r="E2" s="28"/>
    </row>
    <row r="3" spans="1:5" ht="16.5" thickBot="1" x14ac:dyDescent="0.3">
      <c r="A3" s="30"/>
      <c r="B3" s="46"/>
      <c r="C3" s="46"/>
      <c r="D3" s="46"/>
      <c r="E3" s="47"/>
    </row>
    <row r="6" spans="1:5" x14ac:dyDescent="0.25">
      <c r="D6" s="2"/>
      <c r="E6" s="2"/>
    </row>
    <row r="7" spans="1:5" x14ac:dyDescent="0.25">
      <c r="D7" s="2"/>
      <c r="E7" s="2"/>
    </row>
    <row r="8" spans="1:5" x14ac:dyDescent="0.25">
      <c r="D8" s="2"/>
      <c r="E8" s="2"/>
    </row>
    <row r="9" spans="1:5" x14ac:dyDescent="0.25">
      <c r="D9" s="2"/>
      <c r="E9" s="2"/>
    </row>
    <row r="10" spans="1:5" x14ac:dyDescent="0.25">
      <c r="D10" s="2"/>
      <c r="E10" s="2"/>
    </row>
    <row r="11" spans="1:5" x14ac:dyDescent="0.25">
      <c r="D11" s="2"/>
      <c r="E11" s="2"/>
    </row>
    <row r="12" spans="1:5" x14ac:dyDescent="0.25">
      <c r="D12" s="2"/>
      <c r="E12" s="2"/>
    </row>
    <row r="13" spans="1:5" x14ac:dyDescent="0.25">
      <c r="D13" s="2"/>
      <c r="E13" s="2"/>
    </row>
    <row r="14" spans="1:5" x14ac:dyDescent="0.25">
      <c r="D14" s="2"/>
      <c r="E14" s="2"/>
    </row>
  </sheetData>
  <pageMargins left="0.7" right="0.7" top="0.75" bottom="0.75" header="0.3" footer="0.3"/>
  <pageSetup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D3944-A6F1-468B-A756-A99C077811C6}">
  <dimension ref="A1:C3"/>
  <sheetViews>
    <sheetView workbookViewId="0">
      <selection activeCell="D1" sqref="D1:E1048576"/>
    </sheetView>
  </sheetViews>
  <sheetFormatPr defaultColWidth="9.28515625" defaultRowHeight="15.75" x14ac:dyDescent="0.25"/>
  <cols>
    <col min="1" max="16384" width="9.28515625" style="1"/>
  </cols>
  <sheetData>
    <row r="1" spans="1:3" ht="16.5" thickBot="1" x14ac:dyDescent="0.3">
      <c r="A1" s="1" t="s">
        <v>155</v>
      </c>
    </row>
    <row r="2" spans="1:3" s="9" customFormat="1" x14ac:dyDescent="0.25">
      <c r="A2" s="7" t="s">
        <v>162</v>
      </c>
      <c r="B2" s="8" t="s">
        <v>150</v>
      </c>
      <c r="C2" s="8" t="s">
        <v>151</v>
      </c>
    </row>
    <row r="3" spans="1:3" s="9" customFormat="1" x14ac:dyDescent="0.25">
      <c r="A3" s="29" t="s">
        <v>81</v>
      </c>
      <c r="B3" s="34">
        <v>10</v>
      </c>
      <c r="C3" s="34">
        <v>10</v>
      </c>
    </row>
  </sheetData>
  <pageMargins left="0.7" right="0.7" top="0.75" bottom="0.75" header="0.3" footer="0.3"/>
  <pageSetup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02C13-E391-4A34-8851-63FF84EE5034}">
  <dimension ref="A1:B3"/>
  <sheetViews>
    <sheetView workbookViewId="0">
      <selection activeCell="B4" sqref="B4"/>
    </sheetView>
  </sheetViews>
  <sheetFormatPr defaultRowHeight="15" x14ac:dyDescent="0.25"/>
  <cols>
    <col min="1" max="1" width="33.140625" bestFit="1" customWidth="1"/>
    <col min="2" max="2" width="9.28515625" customWidth="1"/>
    <col min="6" max="6" width="12" bestFit="1" customWidth="1"/>
  </cols>
  <sheetData>
    <row r="1" spans="1:2" ht="16.5" thickBot="1" x14ac:dyDescent="0.3">
      <c r="A1" s="31" t="s">
        <v>173</v>
      </c>
    </row>
    <row r="2" spans="1:2" ht="15.75" x14ac:dyDescent="0.25">
      <c r="A2" s="7" t="s">
        <v>175</v>
      </c>
      <c r="B2" s="28" t="s">
        <v>170</v>
      </c>
    </row>
    <row r="3" spans="1:2" ht="16.5" thickBot="1" x14ac:dyDescent="0.3">
      <c r="A3" s="30" t="s">
        <v>174</v>
      </c>
      <c r="B3" s="36">
        <v>120000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7EF3E-C271-4F2C-A3E7-66F3B3003AB1}">
  <dimension ref="A1:R25"/>
  <sheetViews>
    <sheetView showZeros="0" tabSelected="1" topLeftCell="E1" zoomScale="90" zoomScaleNormal="90" workbookViewId="0">
      <selection activeCell="Q27" sqref="Q27"/>
    </sheetView>
  </sheetViews>
  <sheetFormatPr defaultRowHeight="15" x14ac:dyDescent="0.25"/>
  <sheetData>
    <row r="1" spans="1:18" ht="16.5" thickBot="1" x14ac:dyDescent="0.3">
      <c r="A1" s="1" t="s">
        <v>172</v>
      </c>
      <c r="B1" s="1"/>
      <c r="C1" s="1"/>
    </row>
    <row r="2" spans="1:18" ht="15.75" x14ac:dyDescent="0.25">
      <c r="A2" s="7" t="s">
        <v>156</v>
      </c>
      <c r="B2" s="8" t="s">
        <v>125</v>
      </c>
      <c r="C2" s="8" t="s">
        <v>82</v>
      </c>
      <c r="D2" s="8" t="s">
        <v>83</v>
      </c>
      <c r="E2" s="8" t="s">
        <v>84</v>
      </c>
      <c r="F2" s="8" t="s">
        <v>85</v>
      </c>
      <c r="G2" s="8" t="s">
        <v>86</v>
      </c>
      <c r="H2" s="8" t="s">
        <v>87</v>
      </c>
      <c r="I2" s="8" t="s">
        <v>88</v>
      </c>
      <c r="J2" s="8" t="s">
        <v>126</v>
      </c>
      <c r="K2" s="8" t="s">
        <v>127</v>
      </c>
      <c r="L2" s="8" t="s">
        <v>128</v>
      </c>
      <c r="M2" s="8" t="s">
        <v>122</v>
      </c>
      <c r="N2" s="8" t="s">
        <v>51</v>
      </c>
      <c r="O2" s="8" t="s">
        <v>81</v>
      </c>
      <c r="P2" s="8" t="s">
        <v>5</v>
      </c>
      <c r="Q2" s="8" t="s">
        <v>119</v>
      </c>
      <c r="R2" s="8" t="s">
        <v>230</v>
      </c>
    </row>
    <row r="3" spans="1:18" ht="15.75" x14ac:dyDescent="0.25">
      <c r="A3" s="29" t="s">
        <v>118</v>
      </c>
      <c r="B3" s="56">
        <v>14.26</v>
      </c>
      <c r="C3" s="56" t="s">
        <v>181</v>
      </c>
      <c r="D3" s="56" t="s">
        <v>181</v>
      </c>
      <c r="E3" s="56" t="s">
        <v>181</v>
      </c>
      <c r="F3" s="56" t="s">
        <v>181</v>
      </c>
      <c r="G3" s="56" t="s">
        <v>181</v>
      </c>
      <c r="H3" s="56" t="s">
        <v>181</v>
      </c>
      <c r="I3" s="56" t="s">
        <v>181</v>
      </c>
      <c r="J3" s="56" t="s">
        <v>181</v>
      </c>
      <c r="K3" s="56" t="s">
        <v>181</v>
      </c>
      <c r="L3" s="56" t="s">
        <v>181</v>
      </c>
      <c r="M3" s="56" t="s">
        <v>181</v>
      </c>
      <c r="N3" s="56" t="s">
        <v>181</v>
      </c>
      <c r="O3" s="56" t="s">
        <v>181</v>
      </c>
      <c r="P3" s="56" t="s">
        <v>181</v>
      </c>
      <c r="Q3" s="56" t="s">
        <v>181</v>
      </c>
      <c r="R3" s="56" t="s">
        <v>181</v>
      </c>
    </row>
    <row r="4" spans="1:18" ht="15.75" x14ac:dyDescent="0.25">
      <c r="A4" s="29" t="s">
        <v>3</v>
      </c>
      <c r="B4" s="56" t="s">
        <v>181</v>
      </c>
      <c r="C4" s="56" t="s">
        <v>181</v>
      </c>
      <c r="D4" s="56" t="s">
        <v>181</v>
      </c>
      <c r="E4" s="56" t="s">
        <v>181</v>
      </c>
      <c r="F4" s="56">
        <v>16.847000000000001</v>
      </c>
      <c r="G4" s="56" t="s">
        <v>181</v>
      </c>
      <c r="H4" s="56" t="s">
        <v>181</v>
      </c>
      <c r="I4" s="56" t="s">
        <v>181</v>
      </c>
      <c r="J4" s="56" t="s">
        <v>181</v>
      </c>
      <c r="K4" s="56" t="s">
        <v>181</v>
      </c>
      <c r="L4" s="56" t="s">
        <v>181</v>
      </c>
      <c r="M4" s="56" t="s">
        <v>181</v>
      </c>
      <c r="N4" s="56" t="s">
        <v>181</v>
      </c>
      <c r="O4" s="56" t="s">
        <v>181</v>
      </c>
      <c r="P4" s="56" t="s">
        <v>181</v>
      </c>
      <c r="Q4" s="56" t="s">
        <v>181</v>
      </c>
      <c r="R4" s="56" t="s">
        <v>181</v>
      </c>
    </row>
    <row r="5" spans="1:18" ht="15.75" x14ac:dyDescent="0.25">
      <c r="A5" s="29" t="s">
        <v>4</v>
      </c>
      <c r="B5" s="56" t="s">
        <v>181</v>
      </c>
      <c r="C5" s="56" t="s">
        <v>181</v>
      </c>
      <c r="D5" s="56" t="s">
        <v>181</v>
      </c>
      <c r="E5" s="56" t="s">
        <v>181</v>
      </c>
      <c r="F5" s="56" t="s">
        <v>181</v>
      </c>
      <c r="G5" s="56">
        <v>12.562999999999999</v>
      </c>
      <c r="H5" s="56" t="s">
        <v>181</v>
      </c>
      <c r="I5" s="56" t="s">
        <v>181</v>
      </c>
      <c r="J5" s="56" t="s">
        <v>181</v>
      </c>
      <c r="K5" s="56" t="s">
        <v>181</v>
      </c>
      <c r="L5" s="56" t="s">
        <v>181</v>
      </c>
      <c r="M5" s="56" t="s">
        <v>181</v>
      </c>
      <c r="N5" s="56" t="s">
        <v>181</v>
      </c>
      <c r="O5" s="56" t="s">
        <v>181</v>
      </c>
      <c r="P5" s="56" t="s">
        <v>181</v>
      </c>
      <c r="Q5" s="56" t="s">
        <v>181</v>
      </c>
      <c r="R5" s="56" t="s">
        <v>181</v>
      </c>
    </row>
    <row r="6" spans="1:18" ht="15.75" x14ac:dyDescent="0.25">
      <c r="A6" s="29" t="s">
        <v>117</v>
      </c>
      <c r="B6" s="56" t="s">
        <v>181</v>
      </c>
      <c r="C6" s="56" t="s">
        <v>181</v>
      </c>
      <c r="D6" s="56" t="s">
        <v>181</v>
      </c>
      <c r="E6" s="56" t="s">
        <v>181</v>
      </c>
      <c r="F6" s="56" t="s">
        <v>181</v>
      </c>
      <c r="G6" s="56" t="s">
        <v>181</v>
      </c>
      <c r="H6" s="56" t="s">
        <v>181</v>
      </c>
      <c r="I6" s="56" t="s">
        <v>181</v>
      </c>
      <c r="J6" s="56" t="s">
        <v>181</v>
      </c>
      <c r="K6" s="56" t="s">
        <v>181</v>
      </c>
      <c r="L6" s="56">
        <v>25.074000000000002</v>
      </c>
      <c r="M6" s="56" t="s">
        <v>181</v>
      </c>
      <c r="N6" s="56" t="s">
        <v>181</v>
      </c>
      <c r="O6" s="56" t="s">
        <v>181</v>
      </c>
      <c r="P6" s="56" t="s">
        <v>181</v>
      </c>
      <c r="Q6" s="56" t="s">
        <v>181</v>
      </c>
      <c r="R6" s="56" t="s">
        <v>181</v>
      </c>
    </row>
    <row r="7" spans="1:18" ht="15.75" x14ac:dyDescent="0.25">
      <c r="A7" s="29" t="s">
        <v>5</v>
      </c>
      <c r="B7" s="56" t="s">
        <v>181</v>
      </c>
      <c r="C7" s="56" t="s">
        <v>181</v>
      </c>
      <c r="D7" s="56">
        <v>11.209999999999999</v>
      </c>
      <c r="E7" s="56" t="s">
        <v>181</v>
      </c>
      <c r="F7" s="56" t="s">
        <v>181</v>
      </c>
      <c r="G7" s="56" t="s">
        <v>181</v>
      </c>
      <c r="H7" s="56" t="s">
        <v>181</v>
      </c>
      <c r="I7" s="56" t="s">
        <v>181</v>
      </c>
      <c r="J7" s="56" t="s">
        <v>181</v>
      </c>
      <c r="K7" s="56" t="s">
        <v>181</v>
      </c>
      <c r="L7" s="56" t="s">
        <v>181</v>
      </c>
      <c r="M7" s="57" t="s">
        <v>181</v>
      </c>
      <c r="N7" s="57" t="s">
        <v>181</v>
      </c>
      <c r="O7" s="56">
        <v>35.07985</v>
      </c>
      <c r="P7" s="57" t="s">
        <v>181</v>
      </c>
      <c r="Q7" s="57" t="s">
        <v>181</v>
      </c>
      <c r="R7" s="57" t="s">
        <v>181</v>
      </c>
    </row>
    <row r="8" spans="1:18" ht="15.75" x14ac:dyDescent="0.25">
      <c r="A8" s="29" t="s">
        <v>119</v>
      </c>
      <c r="B8" s="56" t="s">
        <v>181</v>
      </c>
      <c r="C8" s="56" t="s">
        <v>181</v>
      </c>
      <c r="D8" s="56" t="s">
        <v>181</v>
      </c>
      <c r="E8" s="56" t="s">
        <v>181</v>
      </c>
      <c r="F8" s="56" t="s">
        <v>181</v>
      </c>
      <c r="G8" s="56" t="s">
        <v>181</v>
      </c>
      <c r="H8" s="56" t="s">
        <v>181</v>
      </c>
      <c r="I8" s="56" t="s">
        <v>181</v>
      </c>
      <c r="J8" s="56" t="s">
        <v>181</v>
      </c>
      <c r="K8" s="56">
        <v>21.292999999999999</v>
      </c>
      <c r="L8" s="56" t="s">
        <v>181</v>
      </c>
      <c r="M8" s="57" t="s">
        <v>181</v>
      </c>
      <c r="N8" s="57" t="s">
        <v>181</v>
      </c>
      <c r="O8" s="56">
        <v>30.886050000000001</v>
      </c>
      <c r="P8" s="57" t="s">
        <v>181</v>
      </c>
      <c r="Q8" s="57" t="s">
        <v>181</v>
      </c>
      <c r="R8" s="57" t="s">
        <v>181</v>
      </c>
    </row>
    <row r="9" spans="1:18" ht="15.75" x14ac:dyDescent="0.25">
      <c r="A9" s="29" t="s">
        <v>125</v>
      </c>
      <c r="B9" s="58" t="s">
        <v>181</v>
      </c>
      <c r="C9" s="58">
        <v>40.752409775985356</v>
      </c>
      <c r="D9" s="56" t="s">
        <v>181</v>
      </c>
      <c r="E9" s="56" t="s">
        <v>181</v>
      </c>
      <c r="F9" s="56" t="s">
        <v>181</v>
      </c>
      <c r="G9" s="56" t="s">
        <v>181</v>
      </c>
      <c r="H9" s="56" t="s">
        <v>181</v>
      </c>
      <c r="I9" s="56" t="s">
        <v>181</v>
      </c>
      <c r="J9" s="56" t="s">
        <v>181</v>
      </c>
      <c r="K9" s="56" t="s">
        <v>181</v>
      </c>
      <c r="L9" s="56" t="s">
        <v>181</v>
      </c>
      <c r="M9" s="58">
        <v>41.716999999999999</v>
      </c>
      <c r="N9" s="56" t="s">
        <v>181</v>
      </c>
      <c r="O9" s="56" t="s">
        <v>181</v>
      </c>
      <c r="P9" s="56" t="s">
        <v>181</v>
      </c>
      <c r="Q9" s="56" t="s">
        <v>181</v>
      </c>
      <c r="R9" s="56" t="s">
        <v>181</v>
      </c>
    </row>
    <row r="10" spans="1:18" ht="15.75" x14ac:dyDescent="0.25">
      <c r="A10" s="29" t="s">
        <v>82</v>
      </c>
      <c r="B10" s="58">
        <v>40.752409775985356</v>
      </c>
      <c r="C10" s="58" t="s">
        <v>181</v>
      </c>
      <c r="D10" s="56">
        <v>8.2970000000000006</v>
      </c>
      <c r="E10" s="56" t="s">
        <v>181</v>
      </c>
      <c r="F10" s="56">
        <v>18.141999999999999</v>
      </c>
      <c r="G10" s="56" t="s">
        <v>181</v>
      </c>
      <c r="H10" s="56" t="s">
        <v>181</v>
      </c>
      <c r="I10" s="56" t="s">
        <v>181</v>
      </c>
      <c r="J10" s="56" t="s">
        <v>181</v>
      </c>
      <c r="K10" s="56" t="s">
        <v>181</v>
      </c>
      <c r="L10" s="56" t="s">
        <v>181</v>
      </c>
      <c r="M10" s="56" t="s">
        <v>181</v>
      </c>
      <c r="N10" s="56" t="s">
        <v>181</v>
      </c>
      <c r="O10" s="56" t="s">
        <v>181</v>
      </c>
      <c r="P10" s="56" t="s">
        <v>181</v>
      </c>
      <c r="Q10" s="56" t="s">
        <v>181</v>
      </c>
      <c r="R10" s="56" t="s">
        <v>181</v>
      </c>
    </row>
    <row r="11" spans="1:18" ht="15.75" x14ac:dyDescent="0.25">
      <c r="A11" s="29" t="s">
        <v>83</v>
      </c>
      <c r="B11" s="56" t="s">
        <v>181</v>
      </c>
      <c r="C11" s="56">
        <v>8.2970000000000006</v>
      </c>
      <c r="D11" s="56" t="s">
        <v>181</v>
      </c>
      <c r="E11" s="56">
        <v>8.3129999999999988</v>
      </c>
      <c r="F11" s="56" t="s">
        <v>181</v>
      </c>
      <c r="G11" s="56" t="s">
        <v>181</v>
      </c>
      <c r="H11" s="56" t="s">
        <v>181</v>
      </c>
      <c r="I11" s="56" t="s">
        <v>181</v>
      </c>
      <c r="J11" s="56" t="s">
        <v>181</v>
      </c>
      <c r="K11" s="56" t="s">
        <v>181</v>
      </c>
      <c r="L11" s="56" t="s">
        <v>181</v>
      </c>
      <c r="M11" s="56" t="s">
        <v>181</v>
      </c>
      <c r="N11" s="56" t="s">
        <v>181</v>
      </c>
      <c r="O11" s="56" t="s">
        <v>181</v>
      </c>
      <c r="P11" s="56">
        <v>11.209999999999999</v>
      </c>
      <c r="Q11" s="56" t="s">
        <v>181</v>
      </c>
      <c r="R11" s="56" t="s">
        <v>181</v>
      </c>
    </row>
    <row r="12" spans="1:18" ht="15.75" x14ac:dyDescent="0.25">
      <c r="A12" s="29" t="s">
        <v>84</v>
      </c>
      <c r="B12" s="56" t="s">
        <v>181</v>
      </c>
      <c r="C12" s="56" t="s">
        <v>181</v>
      </c>
      <c r="D12" s="56">
        <v>8.3129999999999988</v>
      </c>
      <c r="E12" s="56" t="s">
        <v>181</v>
      </c>
      <c r="F12" s="56" t="s">
        <v>181</v>
      </c>
      <c r="G12" s="56">
        <v>12.532999999999999</v>
      </c>
      <c r="H12" s="56" t="s">
        <v>181</v>
      </c>
      <c r="I12" s="56" t="s">
        <v>181</v>
      </c>
      <c r="J12" s="56" t="s">
        <v>181</v>
      </c>
      <c r="K12" s="56" t="s">
        <v>181</v>
      </c>
      <c r="L12" s="56" t="s">
        <v>181</v>
      </c>
      <c r="M12" s="56" t="s">
        <v>181</v>
      </c>
      <c r="N12" s="56">
        <v>13.163</v>
      </c>
      <c r="O12" s="56" t="s">
        <v>181</v>
      </c>
      <c r="P12" s="56" t="s">
        <v>181</v>
      </c>
      <c r="Q12" s="56" t="s">
        <v>181</v>
      </c>
      <c r="R12" s="56" t="s">
        <v>181</v>
      </c>
    </row>
    <row r="13" spans="1:18" ht="15.75" x14ac:dyDescent="0.25">
      <c r="A13" s="29" t="s">
        <v>85</v>
      </c>
      <c r="B13" s="56" t="s">
        <v>181</v>
      </c>
      <c r="C13" s="58">
        <v>18.141999999999999</v>
      </c>
      <c r="D13" s="56" t="s">
        <v>181</v>
      </c>
      <c r="E13" s="56" t="s">
        <v>181</v>
      </c>
      <c r="F13" s="56" t="s">
        <v>181</v>
      </c>
      <c r="G13" s="56" t="s">
        <v>181</v>
      </c>
      <c r="H13" s="56" t="s">
        <v>181</v>
      </c>
      <c r="I13" s="56">
        <v>14.431000000000001</v>
      </c>
      <c r="J13" s="56" t="s">
        <v>181</v>
      </c>
      <c r="K13" s="56" t="s">
        <v>181</v>
      </c>
      <c r="L13" s="56" t="s">
        <v>181</v>
      </c>
      <c r="M13" s="56" t="s">
        <v>181</v>
      </c>
      <c r="N13" s="56" t="s">
        <v>181</v>
      </c>
      <c r="O13" s="56" t="s">
        <v>181</v>
      </c>
      <c r="P13" s="56" t="s">
        <v>181</v>
      </c>
      <c r="Q13" s="56" t="s">
        <v>181</v>
      </c>
      <c r="R13" s="56" t="s">
        <v>181</v>
      </c>
    </row>
    <row r="14" spans="1:18" ht="15.75" x14ac:dyDescent="0.25">
      <c r="A14" s="29" t="s">
        <v>86</v>
      </c>
      <c r="B14" s="56" t="s">
        <v>181</v>
      </c>
      <c r="C14" s="56" t="s">
        <v>181</v>
      </c>
      <c r="D14" s="56" t="s">
        <v>181</v>
      </c>
      <c r="E14" s="56">
        <v>12.532999999999999</v>
      </c>
      <c r="F14" s="56" t="s">
        <v>181</v>
      </c>
      <c r="G14" s="56" t="s">
        <v>181</v>
      </c>
      <c r="H14" s="56">
        <v>11.53</v>
      </c>
      <c r="I14" s="56" t="s">
        <v>181</v>
      </c>
      <c r="J14" s="56" t="s">
        <v>181</v>
      </c>
      <c r="K14" s="56" t="s">
        <v>181</v>
      </c>
      <c r="L14" s="56" t="s">
        <v>181</v>
      </c>
      <c r="M14" s="56" t="s">
        <v>181</v>
      </c>
      <c r="N14" s="56" t="s">
        <v>181</v>
      </c>
      <c r="O14" s="56" t="s">
        <v>181</v>
      </c>
      <c r="P14" s="56" t="s">
        <v>181</v>
      </c>
      <c r="Q14" s="56" t="s">
        <v>181</v>
      </c>
      <c r="R14" s="56" t="s">
        <v>181</v>
      </c>
    </row>
    <row r="15" spans="1:18" ht="15.75" x14ac:dyDescent="0.25">
      <c r="A15" s="29" t="s">
        <v>87</v>
      </c>
      <c r="B15" s="56" t="s">
        <v>181</v>
      </c>
      <c r="C15" s="56" t="s">
        <v>181</v>
      </c>
      <c r="D15" s="56" t="s">
        <v>181</v>
      </c>
      <c r="E15" s="56" t="s">
        <v>181</v>
      </c>
      <c r="F15" s="56" t="s">
        <v>181</v>
      </c>
      <c r="G15" s="56">
        <v>11.53</v>
      </c>
      <c r="H15" s="56" t="s">
        <v>181</v>
      </c>
      <c r="I15" s="56">
        <v>6.0780000000000003</v>
      </c>
      <c r="J15" s="56">
        <v>24.449000000000002</v>
      </c>
      <c r="K15" s="56" t="s">
        <v>181</v>
      </c>
      <c r="L15" s="56" t="s">
        <v>181</v>
      </c>
      <c r="M15" s="56" t="s">
        <v>181</v>
      </c>
      <c r="N15" s="56" t="s">
        <v>181</v>
      </c>
      <c r="O15" s="56" t="s">
        <v>181</v>
      </c>
      <c r="P15" s="56" t="s">
        <v>181</v>
      </c>
      <c r="Q15" s="56" t="s">
        <v>181</v>
      </c>
      <c r="R15" s="56" t="s">
        <v>181</v>
      </c>
    </row>
    <row r="16" spans="1:18" ht="15.75" x14ac:dyDescent="0.25">
      <c r="A16" s="29" t="s">
        <v>88</v>
      </c>
      <c r="B16" s="56" t="s">
        <v>181</v>
      </c>
      <c r="C16" s="56" t="s">
        <v>181</v>
      </c>
      <c r="D16" s="56" t="s">
        <v>181</v>
      </c>
      <c r="E16" s="56" t="s">
        <v>181</v>
      </c>
      <c r="F16" s="56">
        <v>14.431000000000001</v>
      </c>
      <c r="G16" s="56" t="s">
        <v>181</v>
      </c>
      <c r="H16" s="56">
        <v>6.0780000000000003</v>
      </c>
      <c r="I16" s="56" t="s">
        <v>181</v>
      </c>
      <c r="J16" s="56" t="s">
        <v>181</v>
      </c>
      <c r="K16" s="56" t="s">
        <v>181</v>
      </c>
      <c r="L16" s="56" t="s">
        <v>181</v>
      </c>
      <c r="M16" s="56" t="s">
        <v>181</v>
      </c>
      <c r="N16" s="56" t="s">
        <v>181</v>
      </c>
      <c r="O16" s="56">
        <v>17.599</v>
      </c>
      <c r="P16" s="56" t="s">
        <v>181</v>
      </c>
      <c r="Q16" s="56" t="s">
        <v>181</v>
      </c>
      <c r="R16" s="56">
        <v>20</v>
      </c>
    </row>
    <row r="17" spans="1:18" ht="15.75" x14ac:dyDescent="0.25">
      <c r="A17" s="29" t="s">
        <v>126</v>
      </c>
      <c r="B17" s="56" t="s">
        <v>181</v>
      </c>
      <c r="C17" s="56" t="s">
        <v>181</v>
      </c>
      <c r="D17" s="56" t="s">
        <v>181</v>
      </c>
      <c r="E17" s="56" t="s">
        <v>181</v>
      </c>
      <c r="F17" s="56" t="s">
        <v>181</v>
      </c>
      <c r="G17" s="56" t="s">
        <v>181</v>
      </c>
      <c r="H17" s="56">
        <v>24.449000000000002</v>
      </c>
      <c r="I17" s="56" t="s">
        <v>181</v>
      </c>
      <c r="J17" s="56" t="s">
        <v>181</v>
      </c>
      <c r="K17" s="56">
        <v>9.9379999999999988</v>
      </c>
      <c r="L17" s="56">
        <v>38.850999999999999</v>
      </c>
      <c r="M17" s="56" t="s">
        <v>181</v>
      </c>
      <c r="N17" s="56" t="s">
        <v>181</v>
      </c>
      <c r="O17" s="56" t="s">
        <v>181</v>
      </c>
      <c r="P17" s="56" t="s">
        <v>181</v>
      </c>
      <c r="Q17" s="56" t="s">
        <v>181</v>
      </c>
      <c r="R17" s="56"/>
    </row>
    <row r="18" spans="1:18" ht="15.75" x14ac:dyDescent="0.25">
      <c r="A18" s="29" t="s">
        <v>127</v>
      </c>
      <c r="B18" s="56" t="s">
        <v>181</v>
      </c>
      <c r="C18" s="56" t="s">
        <v>181</v>
      </c>
      <c r="D18" s="56" t="s">
        <v>181</v>
      </c>
      <c r="E18" s="56" t="s">
        <v>181</v>
      </c>
      <c r="F18" s="56" t="s">
        <v>181</v>
      </c>
      <c r="G18" s="56" t="s">
        <v>181</v>
      </c>
      <c r="H18" s="56" t="s">
        <v>181</v>
      </c>
      <c r="I18" s="56" t="s">
        <v>181</v>
      </c>
      <c r="J18" s="56">
        <v>9.9379999999999988</v>
      </c>
      <c r="K18" s="56" t="s">
        <v>181</v>
      </c>
      <c r="L18" s="56" t="s">
        <v>181</v>
      </c>
      <c r="M18" s="56" t="s">
        <v>181</v>
      </c>
      <c r="N18" s="56" t="s">
        <v>181</v>
      </c>
      <c r="O18" s="56" t="s">
        <v>181</v>
      </c>
      <c r="P18" s="56" t="s">
        <v>181</v>
      </c>
      <c r="Q18" s="56">
        <v>21.292999999999999</v>
      </c>
      <c r="R18" s="56"/>
    </row>
    <row r="19" spans="1:18" ht="15.75" x14ac:dyDescent="0.25">
      <c r="A19" s="29" t="s">
        <v>128</v>
      </c>
      <c r="B19" s="56" t="s">
        <v>181</v>
      </c>
      <c r="C19" s="56" t="s">
        <v>181</v>
      </c>
      <c r="D19" s="56" t="s">
        <v>181</v>
      </c>
      <c r="E19" s="56" t="s">
        <v>181</v>
      </c>
      <c r="F19" s="56" t="s">
        <v>181</v>
      </c>
      <c r="G19" s="56" t="s">
        <v>181</v>
      </c>
      <c r="H19" s="56" t="s">
        <v>181</v>
      </c>
      <c r="I19" s="56" t="s">
        <v>181</v>
      </c>
      <c r="J19" s="56">
        <v>38.850999999999999</v>
      </c>
      <c r="K19" s="56" t="s">
        <v>181</v>
      </c>
      <c r="L19" s="56" t="s">
        <v>181</v>
      </c>
      <c r="M19" s="56" t="s">
        <v>181</v>
      </c>
      <c r="N19" s="56" t="s">
        <v>181</v>
      </c>
      <c r="O19" s="56" t="s">
        <v>181</v>
      </c>
      <c r="P19" s="56" t="s">
        <v>181</v>
      </c>
      <c r="Q19" s="56" t="s">
        <v>181</v>
      </c>
      <c r="R19" s="56"/>
    </row>
    <row r="20" spans="1:18" ht="15.75" x14ac:dyDescent="0.25">
      <c r="A20" s="29" t="s">
        <v>67</v>
      </c>
      <c r="B20" s="56" t="s">
        <v>181</v>
      </c>
      <c r="C20" s="56" t="s">
        <v>181</v>
      </c>
      <c r="D20" s="56" t="s">
        <v>181</v>
      </c>
      <c r="E20" s="56" t="s">
        <v>181</v>
      </c>
      <c r="F20" s="56" t="s">
        <v>181</v>
      </c>
      <c r="G20" s="56" t="s">
        <v>181</v>
      </c>
      <c r="H20" s="56" t="s">
        <v>181</v>
      </c>
      <c r="I20" s="56" t="s">
        <v>181</v>
      </c>
      <c r="J20" s="56" t="s">
        <v>181</v>
      </c>
      <c r="K20" s="56" t="s">
        <v>181</v>
      </c>
      <c r="L20" s="56" t="s">
        <v>181</v>
      </c>
      <c r="M20" s="56" t="s">
        <v>181</v>
      </c>
      <c r="N20" s="56" t="s">
        <v>181</v>
      </c>
      <c r="O20" s="56" t="s">
        <v>181</v>
      </c>
      <c r="P20" s="56">
        <v>26</v>
      </c>
      <c r="Q20" s="56" t="s">
        <v>181</v>
      </c>
      <c r="R20" s="56"/>
    </row>
    <row r="21" spans="1:18" ht="15.75" x14ac:dyDescent="0.25">
      <c r="A21" s="29" t="s">
        <v>68</v>
      </c>
      <c r="B21" s="56" t="s">
        <v>181</v>
      </c>
      <c r="C21" s="56" t="s">
        <v>181</v>
      </c>
      <c r="D21" s="56" t="s">
        <v>181</v>
      </c>
      <c r="E21" s="56" t="s">
        <v>181</v>
      </c>
      <c r="F21" s="56" t="s">
        <v>181</v>
      </c>
      <c r="G21" s="56" t="s">
        <v>181</v>
      </c>
      <c r="H21" s="56" t="s">
        <v>181</v>
      </c>
      <c r="I21" s="56" t="s">
        <v>181</v>
      </c>
      <c r="J21" s="56" t="s">
        <v>181</v>
      </c>
      <c r="K21" s="56" t="s">
        <v>181</v>
      </c>
      <c r="L21" s="56" t="s">
        <v>181</v>
      </c>
      <c r="M21" s="56" t="s">
        <v>181</v>
      </c>
      <c r="N21" s="56" t="s">
        <v>181</v>
      </c>
      <c r="O21" s="56" t="s">
        <v>181</v>
      </c>
      <c r="P21" s="56">
        <v>27</v>
      </c>
      <c r="Q21" s="56" t="s">
        <v>181</v>
      </c>
      <c r="R21" s="56"/>
    </row>
    <row r="22" spans="1:18" ht="15.75" x14ac:dyDescent="0.25">
      <c r="A22" s="29" t="s">
        <v>123</v>
      </c>
      <c r="B22" s="56" t="s">
        <v>181</v>
      </c>
      <c r="C22" s="56" t="s">
        <v>181</v>
      </c>
      <c r="D22" s="56" t="s">
        <v>181</v>
      </c>
      <c r="E22" s="56" t="s">
        <v>181</v>
      </c>
      <c r="F22" s="56" t="s">
        <v>181</v>
      </c>
      <c r="G22" s="56" t="s">
        <v>181</v>
      </c>
      <c r="H22" s="56" t="s">
        <v>181</v>
      </c>
      <c r="I22" s="56" t="s">
        <v>181</v>
      </c>
      <c r="J22" s="56" t="s">
        <v>181</v>
      </c>
      <c r="K22" s="56" t="s">
        <v>181</v>
      </c>
      <c r="L22" s="56" t="s">
        <v>181</v>
      </c>
      <c r="M22" s="56" t="s">
        <v>181</v>
      </c>
      <c r="N22" s="56" t="s">
        <v>181</v>
      </c>
      <c r="O22" s="56" t="s">
        <v>181</v>
      </c>
      <c r="P22" s="56" t="s">
        <v>181</v>
      </c>
      <c r="Q22" s="56">
        <v>26</v>
      </c>
      <c r="R22" s="56"/>
    </row>
    <row r="23" spans="1:18" ht="15.75" x14ac:dyDescent="0.25">
      <c r="A23" s="29" t="s">
        <v>124</v>
      </c>
      <c r="B23" s="56" t="s">
        <v>181</v>
      </c>
      <c r="C23" s="56" t="s">
        <v>181</v>
      </c>
      <c r="D23" s="56" t="s">
        <v>181</v>
      </c>
      <c r="E23" s="56" t="s">
        <v>181</v>
      </c>
      <c r="F23" s="56" t="s">
        <v>181</v>
      </c>
      <c r="G23" s="56" t="s">
        <v>181</v>
      </c>
      <c r="H23" s="56" t="s">
        <v>181</v>
      </c>
      <c r="I23" s="56" t="s">
        <v>181</v>
      </c>
      <c r="J23" s="56" t="s">
        <v>181</v>
      </c>
      <c r="K23" s="56" t="s">
        <v>181</v>
      </c>
      <c r="L23" s="56" t="s">
        <v>181</v>
      </c>
      <c r="M23" s="56" t="s">
        <v>181</v>
      </c>
      <c r="N23" s="56" t="s">
        <v>181</v>
      </c>
      <c r="O23" s="56" t="s">
        <v>181</v>
      </c>
      <c r="P23" s="56" t="s">
        <v>181</v>
      </c>
      <c r="Q23" s="56">
        <v>27</v>
      </c>
      <c r="R23" s="56"/>
    </row>
    <row r="24" spans="1:18" ht="15.75" x14ac:dyDescent="0.25">
      <c r="A24" s="29" t="s">
        <v>81</v>
      </c>
      <c r="B24" s="56" t="s">
        <v>181</v>
      </c>
      <c r="C24" s="56" t="s">
        <v>181</v>
      </c>
      <c r="D24" s="56" t="s">
        <v>181</v>
      </c>
      <c r="E24" s="56" t="s">
        <v>181</v>
      </c>
      <c r="F24" s="56" t="s">
        <v>181</v>
      </c>
      <c r="G24" s="56" t="s">
        <v>181</v>
      </c>
      <c r="H24" s="56" t="s">
        <v>181</v>
      </c>
      <c r="I24" s="56">
        <v>17.599</v>
      </c>
      <c r="J24" s="56" t="s">
        <v>181</v>
      </c>
      <c r="K24" s="56" t="s">
        <v>181</v>
      </c>
      <c r="L24" s="56" t="s">
        <v>181</v>
      </c>
      <c r="M24" s="56" t="s">
        <v>181</v>
      </c>
      <c r="N24" s="56" t="s">
        <v>181</v>
      </c>
      <c r="O24" s="56" t="s">
        <v>181</v>
      </c>
      <c r="P24" s="56">
        <v>35.07985</v>
      </c>
      <c r="Q24" s="56">
        <v>30.886050000000001</v>
      </c>
      <c r="R24" s="56"/>
    </row>
    <row r="25" spans="1:18" ht="15.75" x14ac:dyDescent="0.25">
      <c r="A25" s="29" t="s">
        <v>231</v>
      </c>
      <c r="B25" s="56" t="s">
        <v>181</v>
      </c>
      <c r="C25" s="56" t="s">
        <v>181</v>
      </c>
      <c r="D25" s="56" t="s">
        <v>181</v>
      </c>
      <c r="E25" s="56" t="s">
        <v>181</v>
      </c>
      <c r="F25" s="56"/>
      <c r="G25" s="56"/>
      <c r="H25" s="56"/>
      <c r="I25" s="56"/>
      <c r="J25" s="56"/>
      <c r="K25" s="56"/>
      <c r="L25" s="56"/>
      <c r="M25" s="56"/>
      <c r="N25" s="56"/>
      <c r="O25" s="56">
        <v>10</v>
      </c>
      <c r="P25" s="56"/>
      <c r="Q25" s="56"/>
      <c r="R25" s="56"/>
    </row>
  </sheetData>
  <phoneticPr fontId="2" type="noConversion"/>
  <pageMargins left="0.7" right="0.7" top="0.75" bottom="0.75" header="0.3" footer="0.3"/>
  <legacyDrawing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FB909-6686-43AA-8905-776C584646CC}">
  <dimension ref="A1:B5"/>
  <sheetViews>
    <sheetView workbookViewId="0">
      <selection activeCell="A3" sqref="A3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179</v>
      </c>
    </row>
    <row r="2" spans="1:2" x14ac:dyDescent="0.25">
      <c r="A2" s="7" t="s">
        <v>164</v>
      </c>
      <c r="B2" s="28" t="s">
        <v>158</v>
      </c>
    </row>
    <row r="3" spans="1:2" x14ac:dyDescent="0.25">
      <c r="A3" s="29" t="s">
        <v>89</v>
      </c>
      <c r="B3" s="35">
        <v>0</v>
      </c>
    </row>
    <row r="4" spans="1:2" x14ac:dyDescent="0.25">
      <c r="A4" s="29" t="s">
        <v>90</v>
      </c>
      <c r="B4" s="35">
        <v>50000</v>
      </c>
    </row>
    <row r="5" spans="1:2" x14ac:dyDescent="0.25">
      <c r="A5" s="29" t="s">
        <v>91</v>
      </c>
      <c r="B5" s="35">
        <v>100000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CECF9-BE1E-49F8-A08D-BC4E1D042422}">
  <dimension ref="A1:E4"/>
  <sheetViews>
    <sheetView workbookViewId="0">
      <selection activeCell="K23" sqref="K23"/>
    </sheetView>
  </sheetViews>
  <sheetFormatPr defaultRowHeight="15" x14ac:dyDescent="0.25"/>
  <sheetData>
    <row r="1" spans="1:5" ht="16.5" thickBot="1" x14ac:dyDescent="0.3">
      <c r="A1" s="1" t="s">
        <v>180</v>
      </c>
      <c r="B1" s="1"/>
      <c r="C1" s="1"/>
      <c r="D1" s="1"/>
    </row>
    <row r="2" spans="1:5" ht="15.75" x14ac:dyDescent="0.25">
      <c r="A2" s="48" t="s">
        <v>156</v>
      </c>
      <c r="B2" s="48" t="s">
        <v>156</v>
      </c>
      <c r="C2" s="8" t="s">
        <v>89</v>
      </c>
      <c r="D2" s="8" t="s">
        <v>90</v>
      </c>
      <c r="E2" s="8" t="s">
        <v>91</v>
      </c>
    </row>
    <row r="3" spans="1:5" ht="15.75" x14ac:dyDescent="0.25">
      <c r="A3" s="45" t="s">
        <v>126</v>
      </c>
      <c r="B3" s="51" t="s">
        <v>128</v>
      </c>
      <c r="C3" s="52">
        <v>30</v>
      </c>
      <c r="D3" s="52">
        <v>30</v>
      </c>
      <c r="E3" s="52">
        <v>30</v>
      </c>
    </row>
    <row r="4" spans="1:5" ht="16.5" thickBot="1" x14ac:dyDescent="0.3">
      <c r="A4" s="53" t="s">
        <v>128</v>
      </c>
      <c r="B4" s="54" t="s">
        <v>126</v>
      </c>
      <c r="C4" s="55">
        <v>30</v>
      </c>
      <c r="D4" s="55">
        <v>30</v>
      </c>
      <c r="E4" s="55">
        <v>30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DDE38-2D71-4494-ABC1-8D5269A138D9}">
  <dimension ref="A1:B4"/>
  <sheetViews>
    <sheetView workbookViewId="0">
      <selection activeCell="D10" sqref="D10"/>
    </sheetView>
  </sheetViews>
  <sheetFormatPr defaultRowHeight="15" x14ac:dyDescent="0.25"/>
  <cols>
    <col min="1" max="1" width="22.140625" bestFit="1" customWidth="1"/>
  </cols>
  <sheetData>
    <row r="1" spans="1:2" ht="16.5" thickBot="1" x14ac:dyDescent="0.3">
      <c r="A1" s="31" t="s">
        <v>167</v>
      </c>
    </row>
    <row r="2" spans="1:2" ht="15.75" x14ac:dyDescent="0.25">
      <c r="A2" s="7" t="s">
        <v>175</v>
      </c>
      <c r="B2" s="28" t="s">
        <v>170</v>
      </c>
    </row>
    <row r="3" spans="1:2" ht="15.75" x14ac:dyDescent="0.25">
      <c r="A3" s="29" t="s">
        <v>169</v>
      </c>
      <c r="B3" s="35">
        <v>110</v>
      </c>
    </row>
    <row r="4" spans="1:2" ht="16.5" thickBot="1" x14ac:dyDescent="0.3">
      <c r="A4" s="30" t="s">
        <v>168</v>
      </c>
      <c r="B4" s="49">
        <v>0.03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F8796-71C2-44EA-9373-5A0165D7B559}">
  <dimension ref="A1:B4"/>
  <sheetViews>
    <sheetView workbookViewId="0">
      <selection activeCell="F32" sqref="F32"/>
    </sheetView>
  </sheetViews>
  <sheetFormatPr defaultRowHeight="15" x14ac:dyDescent="0.25"/>
  <cols>
    <col min="1" max="1" width="17" bestFit="1" customWidth="1"/>
  </cols>
  <sheetData>
    <row r="1" spans="1:2" ht="16.5" thickBot="1" x14ac:dyDescent="0.3">
      <c r="A1" s="31" t="s">
        <v>176</v>
      </c>
    </row>
    <row r="2" spans="1:2" ht="15.75" x14ac:dyDescent="0.25">
      <c r="A2" s="7" t="s">
        <v>175</v>
      </c>
      <c r="B2" s="28" t="s">
        <v>170</v>
      </c>
    </row>
    <row r="3" spans="1:2" ht="15.75" x14ac:dyDescent="0.25">
      <c r="A3" s="29" t="s">
        <v>177</v>
      </c>
      <c r="B3" s="50">
        <v>0.08</v>
      </c>
    </row>
    <row r="4" spans="1:2" ht="16.5" thickBot="1" x14ac:dyDescent="0.3">
      <c r="A4" s="30" t="s">
        <v>178</v>
      </c>
      <c r="B4" s="36">
        <v>20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6C540-9873-4846-A6A7-C29068296EE0}">
  <dimension ref="A1:B8"/>
  <sheetViews>
    <sheetView workbookViewId="0">
      <selection activeCell="C5" sqref="C5"/>
    </sheetView>
  </sheetViews>
  <sheetFormatPr defaultRowHeight="15" x14ac:dyDescent="0.25"/>
  <cols>
    <col min="2" max="2" width="12.7109375" bestFit="1" customWidth="1"/>
    <col min="3" max="3" width="12.5703125" bestFit="1" customWidth="1"/>
    <col min="4" max="4" width="11.7109375" customWidth="1"/>
    <col min="5" max="5" width="17.28515625" bestFit="1" customWidth="1"/>
    <col min="6" max="6" width="16.140625" customWidth="1"/>
    <col min="7" max="7" width="11.42578125" bestFit="1" customWidth="1"/>
    <col min="8" max="8" width="11" bestFit="1" customWidth="1"/>
  </cols>
  <sheetData>
    <row r="1" spans="1:2" ht="15.75" thickBot="1" x14ac:dyDescent="0.3">
      <c r="A1" t="s">
        <v>182</v>
      </c>
    </row>
    <row r="2" spans="1:2" ht="15.75" x14ac:dyDescent="0.25">
      <c r="A2" s="7" t="s">
        <v>183</v>
      </c>
      <c r="B2" s="59" t="s">
        <v>184</v>
      </c>
    </row>
    <row r="3" spans="1:2" ht="15.75" x14ac:dyDescent="0.25">
      <c r="A3" s="60" t="s">
        <v>118</v>
      </c>
      <c r="B3" s="61">
        <v>142277</v>
      </c>
    </row>
    <row r="4" spans="1:2" ht="15.75" x14ac:dyDescent="0.25">
      <c r="A4" s="29" t="s">
        <v>3</v>
      </c>
      <c r="B4" s="62">
        <v>140998</v>
      </c>
    </row>
    <row r="5" spans="1:2" ht="15.75" x14ac:dyDescent="0.25">
      <c r="A5" s="29" t="s">
        <v>4</v>
      </c>
      <c r="B5" s="62">
        <v>172490.2</v>
      </c>
    </row>
    <row r="6" spans="1:2" ht="15.75" x14ac:dyDescent="0.25">
      <c r="A6" s="29" t="s">
        <v>117</v>
      </c>
      <c r="B6" s="62">
        <v>257547</v>
      </c>
    </row>
    <row r="7" spans="1:2" ht="15.75" x14ac:dyDescent="0.25">
      <c r="A7" s="29" t="s">
        <v>5</v>
      </c>
      <c r="B7" s="62">
        <v>165376</v>
      </c>
    </row>
    <row r="8" spans="1:2" ht="15.75" x14ac:dyDescent="0.25">
      <c r="A8" s="29" t="s">
        <v>119</v>
      </c>
      <c r="B8" s="62">
        <v>240977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B6341-94DE-401B-89F3-66EA9EB6DBB9}">
  <dimension ref="A1:R4"/>
  <sheetViews>
    <sheetView workbookViewId="0">
      <selection activeCell="C5" sqref="C5"/>
    </sheetView>
  </sheetViews>
  <sheetFormatPr defaultColWidth="9.28515625" defaultRowHeight="15.75" x14ac:dyDescent="0.25"/>
  <cols>
    <col min="1" max="3" width="9.28515625" style="1"/>
    <col min="4" max="4" width="4.42578125" style="1" customWidth="1"/>
    <col min="5" max="14" width="9.28515625" style="1"/>
    <col min="15" max="15" width="12.140625" style="1" customWidth="1"/>
    <col min="16" max="16" width="12.28515625" style="1" customWidth="1"/>
    <col min="17" max="17" width="4.5703125" style="1" customWidth="1"/>
    <col min="18" max="16384" width="9.28515625" style="1"/>
  </cols>
  <sheetData>
    <row r="1" spans="1:18" x14ac:dyDescent="0.25">
      <c r="A1" s="1" t="s">
        <v>2</v>
      </c>
    </row>
    <row r="2" spans="1:18" x14ac:dyDescent="0.25">
      <c r="A2" s="5" t="s">
        <v>122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25">
      <c r="A3" s="5" t="s">
        <v>51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x14ac:dyDescent="0.25">
      <c r="A4" s="5" t="s">
        <v>230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31891-48E2-445E-BEF5-EFA8A88952D4}">
  <dimension ref="A1:B3"/>
  <sheetViews>
    <sheetView workbookViewId="0">
      <selection activeCell="F3" sqref="F3"/>
    </sheetView>
  </sheetViews>
  <sheetFormatPr defaultRowHeight="15" x14ac:dyDescent="0.25"/>
  <cols>
    <col min="2" max="2" width="12.7109375" bestFit="1" customWidth="1"/>
  </cols>
  <sheetData>
    <row r="1" spans="1:2" ht="15.75" thickBot="1" x14ac:dyDescent="0.3">
      <c r="A1" t="s">
        <v>185</v>
      </c>
    </row>
    <row r="2" spans="1:2" ht="15.75" x14ac:dyDescent="0.25">
      <c r="A2" s="7"/>
      <c r="B2" s="59"/>
    </row>
    <row r="3" spans="1:2" ht="16.5" thickBot="1" x14ac:dyDescent="0.3">
      <c r="A3" s="63"/>
      <c r="B3" s="64"/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FA9F4-87E5-4A8C-BA81-50B58EA7DF44}">
  <dimension ref="A1:B4"/>
  <sheetViews>
    <sheetView workbookViewId="0">
      <selection activeCell="F19" sqref="F19"/>
    </sheetView>
  </sheetViews>
  <sheetFormatPr defaultRowHeight="15" x14ac:dyDescent="0.25"/>
  <cols>
    <col min="2" max="2" width="12.5703125" bestFit="1" customWidth="1"/>
  </cols>
  <sheetData>
    <row r="1" spans="1:2" ht="15.75" thickBot="1" x14ac:dyDescent="0.3">
      <c r="A1" t="s">
        <v>186</v>
      </c>
    </row>
    <row r="2" spans="1:2" ht="15.75" x14ac:dyDescent="0.25">
      <c r="A2" s="7" t="s">
        <v>159</v>
      </c>
      <c r="B2" s="59" t="s">
        <v>184</v>
      </c>
    </row>
    <row r="3" spans="1:2" ht="15.75" x14ac:dyDescent="0.25">
      <c r="A3" s="29" t="s">
        <v>5</v>
      </c>
      <c r="B3" s="62">
        <v>150000</v>
      </c>
    </row>
    <row r="4" spans="1:2" ht="15.75" x14ac:dyDescent="0.25">
      <c r="A4" s="29" t="s">
        <v>119</v>
      </c>
      <c r="B4" s="62">
        <v>150000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FF4F0-1521-4984-985F-ECB7FE3DE71E}">
  <dimension ref="A1:T6"/>
  <sheetViews>
    <sheetView workbookViewId="0">
      <selection activeCell="A5" sqref="A5:A6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70</v>
      </c>
    </row>
    <row r="2" spans="1:20" x14ac:dyDescent="0.25">
      <c r="A2" s="5" t="s">
        <v>67</v>
      </c>
    </row>
    <row r="3" spans="1:20" x14ac:dyDescent="0.25">
      <c r="A3" s="5" t="s">
        <v>68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25">
      <c r="A4" s="5" t="s">
        <v>123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A5" s="5" t="s">
        <v>124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5">
      <c r="A6" s="5" t="s">
        <v>231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D7E5C-CD82-4DB8-A226-3E1C788BA0DC}">
  <dimension ref="A1:T9"/>
  <sheetViews>
    <sheetView workbookViewId="0">
      <selection activeCell="A2" sqref="A2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71</v>
      </c>
    </row>
    <row r="2" spans="1:20" x14ac:dyDescent="0.25">
      <c r="A2" s="5"/>
    </row>
    <row r="3" spans="1:20" x14ac:dyDescent="0.25">
      <c r="A3" s="5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25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5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25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25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25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71</vt:i4>
      </vt:variant>
    </vt:vector>
  </HeadingPairs>
  <TitlesOfParts>
    <vt:vector size="71" baseType="lpstr">
      <vt:lpstr>Overview</vt:lpstr>
      <vt:lpstr>Schematic</vt:lpstr>
      <vt:lpstr>Units</vt:lpstr>
      <vt:lpstr>ProductionPads</vt:lpstr>
      <vt:lpstr>ProductionTanks</vt:lpstr>
      <vt:lpstr>CompletionsPads</vt:lpstr>
      <vt:lpstr>SWDSites</vt:lpstr>
      <vt:lpstr>FreshwaterSources</vt:lpstr>
      <vt:lpstr>StorageSites</vt:lpstr>
      <vt:lpstr>TreatmentSites</vt:lpstr>
      <vt:lpstr>ReuseOptions</vt:lpstr>
      <vt:lpstr>NetworkNodes</vt:lpstr>
      <vt:lpstr>PipelineDiameters</vt:lpstr>
      <vt:lpstr>StorageCapacities</vt:lpstr>
      <vt:lpstr>TreatmentCapacities</vt:lpstr>
      <vt:lpstr>InjectionCapacities</vt:lpstr>
      <vt:lpstr>PNA</vt:lpstr>
      <vt:lpstr>CNA</vt:lpstr>
      <vt:lpstr>CCA</vt:lpstr>
      <vt:lpstr>NNA</vt:lpstr>
      <vt:lpstr>NCA</vt:lpstr>
      <vt:lpstr>NKA</vt:lpstr>
      <vt:lpstr>NRA</vt:lpstr>
      <vt:lpstr>NSA</vt:lpstr>
      <vt:lpstr>FRA</vt:lpstr>
      <vt:lpstr>SNA</vt:lpstr>
      <vt:lpstr>FCA</vt:lpstr>
      <vt:lpstr>RCA</vt:lpstr>
      <vt:lpstr>RNA</vt:lpstr>
      <vt:lpstr>PCT</vt:lpstr>
      <vt:lpstr>FCT</vt:lpstr>
      <vt:lpstr>PKT</vt:lpstr>
      <vt:lpstr>CKT</vt:lpstr>
      <vt:lpstr>CCT</vt:lpstr>
      <vt:lpstr>CST</vt:lpstr>
      <vt:lpstr>CompletionsDemand</vt:lpstr>
      <vt:lpstr>PadRates</vt:lpstr>
      <vt:lpstr>NodeCapacities</vt:lpstr>
      <vt:lpstr>FlowbackRates</vt:lpstr>
      <vt:lpstr>InitialPipelineCapacity</vt:lpstr>
      <vt:lpstr>InitialDisposalCapacity</vt:lpstr>
      <vt:lpstr>InitialStorageCapacity</vt:lpstr>
      <vt:lpstr>InitialTreatmentCapacity</vt:lpstr>
      <vt:lpstr>FreshwaterSourcingAvailability</vt:lpstr>
      <vt:lpstr>CompletionsPadStorage</vt:lpstr>
      <vt:lpstr>PadOffloadingCapacity</vt:lpstr>
      <vt:lpstr>TruckingTime</vt:lpstr>
      <vt:lpstr>DisposalOperationalCost</vt:lpstr>
      <vt:lpstr>TreatmentOperationalCost</vt:lpstr>
      <vt:lpstr>ReuseOperationalCost</vt:lpstr>
      <vt:lpstr>PipelineOperationalCost</vt:lpstr>
      <vt:lpstr>FreshSourcingCost</vt:lpstr>
      <vt:lpstr>TruckingHourlyCost</vt:lpstr>
      <vt:lpstr>PipelineDiameterValues</vt:lpstr>
      <vt:lpstr>DisposalCapacityIncrements</vt:lpstr>
      <vt:lpstr>StorageCapacityIncrements</vt:lpstr>
      <vt:lpstr>TreatmentCapacityIncrements</vt:lpstr>
      <vt:lpstr>TreatmentMaxQuality</vt:lpstr>
      <vt:lpstr>TreatmentEfficiency</vt:lpstr>
      <vt:lpstr>DisposalExpansionCost</vt:lpstr>
      <vt:lpstr>StorageExpansionCost</vt:lpstr>
      <vt:lpstr>TreatmentExpansionCost</vt:lpstr>
      <vt:lpstr>PipelineCapexDistanceBased</vt:lpstr>
      <vt:lpstr>PipelineExpansionDistance</vt:lpstr>
      <vt:lpstr>PipelineCapacityIncrements</vt:lpstr>
      <vt:lpstr>PipelineCapexCapacityBased</vt:lpstr>
      <vt:lpstr>Hydraulics</vt:lpstr>
      <vt:lpstr>Economics</vt:lpstr>
      <vt:lpstr>PadWaterQuality</vt:lpstr>
      <vt:lpstr>StorageInitialWaterQuality</vt:lpstr>
      <vt:lpstr>PadStorageInitialWaterQuality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Drouven, Markus G.</dc:creator>
  <cp:lastModifiedBy>Ruud Wagemaker</cp:lastModifiedBy>
  <dcterms:created xsi:type="dcterms:W3CDTF">2021-03-26T14:51:49Z</dcterms:created>
  <dcterms:modified xsi:type="dcterms:W3CDTF">2022-06-23T23:16:04Z</dcterms:modified>
</cp:coreProperties>
</file>