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udw\Documents\GitHub\ParetoAndresIPOPT\project-pareto\pareto\case_studies\"/>
    </mc:Choice>
  </mc:AlternateContent>
  <xr:revisionPtr revIDLastSave="0" documentId="13_ncr:1_{B64EDA54-33B8-438D-8AFF-C7BA31500DAA}" xr6:coauthVersionLast="47" xr6:coauthVersionMax="47" xr10:uidLastSave="{00000000-0000-0000-0000-000000000000}"/>
  <bookViews>
    <workbookView xWindow="-28920" yWindow="2130" windowWidth="29040" windowHeight="17640" tabRatio="834" firstSheet="63" activeTab="70" xr2:uid="{FB8C51AB-905F-4544-9E4B-1F4384FA855C}"/>
  </bookViews>
  <sheets>
    <sheet name="Overview" sheetId="33" r:id="rId1"/>
    <sheet name="Schematic" sheetId="82" r:id="rId2"/>
    <sheet name="Units" sheetId="104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ReuseOptions" sheetId="38" r:id="rId11"/>
    <sheet name="NetworkNodes" sheetId="39" r:id="rId12"/>
    <sheet name="PipelineDiameters" sheetId="53" r:id="rId13"/>
    <sheet name="StorageCapacities" sheetId="54" r:id="rId14"/>
    <sheet name="TreatmentCapacities" sheetId="86" r:id="rId15"/>
    <sheet name="InjectionCapacities" sheetId="55" r:id="rId16"/>
    <sheet name="PNA" sheetId="56" r:id="rId17"/>
    <sheet name="CNA" sheetId="57" r:id="rId18"/>
    <sheet name="CCA" sheetId="73" r:id="rId19"/>
    <sheet name="NNA" sheetId="58" r:id="rId20"/>
    <sheet name="NCA" sheetId="59" r:id="rId21"/>
    <sheet name="NKA" sheetId="60" r:id="rId22"/>
    <sheet name="NRA" sheetId="61" r:id="rId23"/>
    <sheet name="NSA" sheetId="76" r:id="rId24"/>
    <sheet name="FRA" sheetId="105" r:id="rId25"/>
    <sheet name="SNA" sheetId="77" r:id="rId26"/>
    <sheet name="FCA" sheetId="41" r:id="rId27"/>
    <sheet name="RCA" sheetId="83" r:id="rId28"/>
    <sheet name="RNA" sheetId="62" r:id="rId29"/>
    <sheet name="PCT" sheetId="42" r:id="rId30"/>
    <sheet name="FCT" sheetId="70" r:id="rId31"/>
    <sheet name="PKT" sheetId="43" r:id="rId32"/>
    <sheet name="CKT" sheetId="44" r:id="rId33"/>
    <sheet name="CCT" sheetId="74" r:id="rId34"/>
    <sheet name="CST" sheetId="64" r:id="rId35"/>
    <sheet name="CompletionsDemand" sheetId="8" r:id="rId36"/>
    <sheet name="PadRates" sheetId="65" r:id="rId37"/>
    <sheet name="NodeCapacities" sheetId="102" r:id="rId38"/>
    <sheet name="FlowbackRates" sheetId="75" r:id="rId39"/>
    <sheet name="InitialPipelineCapacity" sheetId="66" r:id="rId40"/>
    <sheet name="InitialDisposalCapacity" sheetId="46" r:id="rId41"/>
    <sheet name="InitialStorageCapacity" sheetId="80" r:id="rId42"/>
    <sheet name="InitialTreatmentCapacity" sheetId="67" r:id="rId43"/>
    <sheet name="FreshwaterSourcingAvailability" sheetId="47" r:id="rId44"/>
    <sheet name="CompletionsPadStorage" sheetId="72" r:id="rId45"/>
    <sheet name="PadOffloadingCapacity" sheetId="48" r:id="rId46"/>
    <sheet name="TruckingTime" sheetId="7" r:id="rId47"/>
    <sheet name="DisposalOperationalCost" sheetId="49" r:id="rId48"/>
    <sheet name="TreatmentOperationalCost" sheetId="68" r:id="rId49"/>
    <sheet name="ReuseOperationalCost" sheetId="50" r:id="rId50"/>
    <sheet name="PipelineOperationalCost" sheetId="69" r:id="rId51"/>
    <sheet name="FreshSourcingCost" sheetId="52" r:id="rId52"/>
    <sheet name="TruckingHourlyCost" sheetId="71" r:id="rId53"/>
    <sheet name="PipelineDiameterValues" sheetId="78" r:id="rId54"/>
    <sheet name="DisposalCapacityIncrements" sheetId="79" r:id="rId55"/>
    <sheet name="StorageCapacityIncrements" sheetId="81" r:id="rId56"/>
    <sheet name="TreatmentCapacityIncrements" sheetId="87" r:id="rId57"/>
    <sheet name="TreatmentMaxQuality" sheetId="106" r:id="rId58"/>
    <sheet name="TreatmentEfficiency" sheetId="85" r:id="rId59"/>
    <sheet name="DisposalExpansionCost" sheetId="90" r:id="rId60"/>
    <sheet name="StorageExpansionCost" sheetId="91" r:id="rId61"/>
    <sheet name="TreatmentExpansionCost" sheetId="92" r:id="rId62"/>
    <sheet name="PipelineCapexDistanceBased" sheetId="89" r:id="rId63"/>
    <sheet name="PipelineExpansionDistance" sheetId="97" r:id="rId64"/>
    <sheet name="PipelineCapacityIncrements" sheetId="96" r:id="rId65"/>
    <sheet name="PipelineCapexCapacityBased" sheetId="98" r:id="rId66"/>
    <sheet name="Hydraulics" sheetId="93" r:id="rId67"/>
    <sheet name="Economics" sheetId="95" r:id="rId68"/>
    <sheet name="PadWaterQuality" sheetId="99" r:id="rId69"/>
    <sheet name="StorageInitialWaterQuality" sheetId="100" r:id="rId70"/>
    <sheet name="PadStorageInitialWaterQuality" sheetId="101" r:id="rId71"/>
  </sheets>
  <definedNames>
    <definedName name="_xlnm._FilterDatabase" localSheetId="63" hidden="1">#REF!</definedName>
    <definedName name="_xlnm.Extract" localSheetId="63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65" l="1"/>
  <c r="B5" i="65"/>
  <c r="B4" i="65"/>
  <c r="B3" i="65"/>
  <c r="H4" i="75"/>
  <c r="G3" i="75"/>
  <c r="C3" i="65" l="1"/>
  <c r="E3" i="65"/>
  <c r="F6" i="65"/>
  <c r="H6" i="65"/>
  <c r="F3" i="65"/>
  <c r="G3" i="65"/>
  <c r="I3" i="65"/>
  <c r="K3" i="65"/>
  <c r="I6" i="65"/>
  <c r="I5" i="65"/>
  <c r="H5" i="65"/>
  <c r="J5" i="65"/>
  <c r="I4" i="65"/>
  <c r="I3" i="75"/>
  <c r="J4" i="75"/>
  <c r="C4" i="65"/>
  <c r="H3" i="65"/>
  <c r="D4" i="65"/>
  <c r="J6" i="65"/>
  <c r="E4" i="65"/>
  <c r="K5" i="65"/>
  <c r="C5" i="65"/>
  <c r="G5" i="65"/>
  <c r="J3" i="65"/>
  <c r="F4" i="65"/>
  <c r="D5" i="65"/>
  <c r="E5" i="65"/>
  <c r="K4" i="65"/>
  <c r="G4" i="65"/>
  <c r="G6" i="65"/>
  <c r="E6" i="65"/>
  <c r="K6" i="65"/>
  <c r="C6" i="65"/>
  <c r="D3" i="65"/>
  <c r="H4" i="65"/>
  <c r="F5" i="65"/>
  <c r="D6" i="65"/>
  <c r="J4" i="65"/>
  <c r="H3" i="75"/>
  <c r="I4" i="75"/>
  <c r="J3" i="75"/>
  <c r="K4" i="75"/>
  <c r="K3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tc={32B56CD9-F9B0-4111-8E53-77F9A11A117A}</author>
    <author>tc={C673715B-7A2C-4425-BBCF-1B6E431FDDC2}</author>
  </authors>
  <commentList>
    <comment ref="O7" authorId="0" shapeId="0" xr:uid="{32B56CD9-F9B0-4111-8E53-77F9A11A117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P20" authorId="1" shapeId="0" xr:uid="{C673715B-7A2C-4425-BBCF-1B6E431FDDC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<sst xmlns="http://schemas.openxmlformats.org/spreadsheetml/2006/main" count="959" uniqueCount="233">
  <si>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</si>
  <si>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</si>
  <si>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</si>
  <si>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</si>
  <si>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</si>
  <si>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</si>
  <si>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</si>
  <si>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</si>
  <si>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</si>
  <si>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</si>
  <si>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</si>
  <si>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</si>
  <si>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</si>
  <si>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</si>
  <si>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</si>
  <si>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</si>
  <si>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</si>
  <si>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</si>
  <si>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</si>
  <si>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</si>
  <si>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</si>
  <si>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</si>
  <si>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</si>
  <si>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</si>
  <si>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</si>
  <si>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</si>
  <si>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</si>
  <si>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</si>
  <si>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</si>
  <si>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</si>
  <si>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</si>
  <si>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</si>
  <si>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</si>
  <si>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</si>
  <si>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</si>
  <si>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</si>
  <si>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</si>
  <si>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</si>
  <si>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</si>
  <si>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</si>
  <si>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</si>
  <si>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</si>
  <si>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</si>
  <si>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</si>
  <si>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</si>
  <si>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</si>
  <si>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</si>
  <si>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</si>
  <si>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</si>
  <si>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</si>
  <si>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</si>
  <si>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</si>
  <si>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</si>
  <si>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</si>
  <si>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</si>
  <si>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</si>
  <si>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</si>
  <si>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</si>
  <si>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</si>
  <si>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</si>
  <si>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</si>
  <si>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</si>
  <si>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</si>
  <si>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</si>
  <si>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</si>
  <si>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</si>
  <si>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</si>
  <si>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</si>
  <si>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</si>
  <si>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</si>
  <si>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</si>
  <si>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</si>
  <si>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</si>
  <si>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</si>
  <si>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</si>
  <si>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</si>
  <si>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</si>
  <si>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</si>
  <si>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</si>
  <si>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</si>
  <si>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</si>
  <si>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</si>
  <si>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</si>
  <si>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</si>
  <si>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</si>
  <si>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</si>
  <si>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</si>
  <si>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</si>
  <si>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</si>
  <si>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</si>
  <si>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</si>
  <si>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</si>
  <si>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List of all Pipeline Diameter Identifiers [-]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</si>
  <si>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</si>
  <si>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</si>
  <si>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</si>
  <si>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</si>
  <si>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</si>
  <si>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</si>
  <si>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</si>
  <si>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</si>
  <si>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</si>
  <si>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</si>
  <si>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</si>
  <si>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</si>
  <si>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</si>
  <si>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</si>
  <si>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</si>
  <si>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</si>
  <si>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</si>
  <si>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</si>
  <si>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</si>
  <si>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</si>
  <si>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</si>
  <si>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</si>
  <si>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</si>
  <si>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</si>
  <si>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</si>
  <si>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PP01</t>
  </si>
  <si>
    <t>CP02</t>
  </si>
  <si>
    <t>CP03</t>
  </si>
  <si>
    <t>CP04</t>
  </si>
  <si>
    <t>K01</t>
  </si>
  <si>
    <t>F03</t>
  </si>
  <si>
    <t>F04</t>
  </si>
  <si>
    <t>N01</t>
  </si>
  <si>
    <t>N09</t>
  </si>
  <si>
    <t>N10</t>
  </si>
  <si>
    <t>N11</t>
  </si>
  <si>
    <t>Network Nodes to Storage Sites Piping Arcs [-]</t>
  </si>
  <si>
    <t>Storage Sites to Network Nodes Piping Arcs [-]</t>
  </si>
  <si>
    <t>T10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</si>
  <si>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</si>
  <si>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</si>
  <si>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</si>
  <si>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</si>
  <si>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</si>
  <si>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</si>
  <si>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</si>
  <si>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</si>
  <si>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</si>
  <si>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</si>
  <si>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</si>
  <si>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</si>
  <si>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</si>
  <si>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</si>
  <si>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</si>
  <si>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</si>
  <si>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</si>
  <si>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List of all Treatment Capacity Identifiers [-]</t>
  </si>
  <si>
    <t>J0</t>
  </si>
  <si>
    <t>J1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</si>
  <si>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</si>
  <si>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</si>
  <si>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</si>
  <si>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</si>
  <si>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</si>
  <si>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</si>
  <si>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</si>
  <si>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</si>
  <si>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</si>
  <si>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</si>
  <si>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TreatmentSites</t>
  </si>
  <si>
    <t>NetworkNodes</t>
  </si>
  <si>
    <t>PipelineDiameters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</si>
  <si>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</si>
  <si>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</si>
  <si>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</si>
  <si>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</si>
  <si>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</si>
  <si>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</si>
  <si>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</si>
  <si>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</si>
  <si>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</si>
  <si>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</si>
  <si>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</si>
  <si>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</si>
  <si>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</si>
  <si>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</si>
  <si>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Table of Pipeline Capacity Expansion Increments [bbl/week]</t>
  </si>
  <si>
    <t>Table of Pipeline Capacity Expansion Costs [$/bbl]</t>
  </si>
  <si>
    <t/>
  </si>
  <si>
    <t>Water Quality at Production Pads (mg/L)</t>
  </si>
  <si>
    <t>PADS</t>
  </si>
  <si>
    <t>TDS</t>
  </si>
  <si>
    <t>Initial Water Quality at Storage (mg/L)</t>
  </si>
  <si>
    <t>Initial Water Quality at Completiond Pad Storage (mg/L)</t>
  </si>
  <si>
    <t>Table of Node Capacity Capacity  [bbl/week] * absence of node or empty cell signifies no max capacity</t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</si>
  <si>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</si>
  <si>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</si>
  <si>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</si>
  <si>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</si>
  <si>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</si>
  <si>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</si>
  <si>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</si>
  <si>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</si>
  <si>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</si>
  <si>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</si>
  <si>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</si>
  <si>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</si>
  <si>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</si>
  <si>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</si>
  <si>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</si>
  <si>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</si>
  <si>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</si>
  <si>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</si>
  <si>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</si>
  <si>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</si>
  <si>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</si>
  <si>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</si>
  <si>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</si>
  <si>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</si>
  <si>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</si>
  <si>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</si>
  <si>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</si>
  <si>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</si>
  <si>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</si>
  <si>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</si>
  <si>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</si>
  <si>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</si>
  <si>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</si>
  <si>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</si>
  <si>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</si>
  <si>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</si>
  <si>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</si>
  <si>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</si>
  <si>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</si>
  <si>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</si>
  <si>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</si>
  <si>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</si>
  <si>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K03</t>
  </si>
  <si>
    <t>F05</t>
  </si>
  <si>
    <t>Table of max quality for each treatment site and component [mg/L]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</si>
</sst>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6" xfId="0" applyNumberFormat="1" applyFont="1" applyFill="1" applyBorder="1" applyAlignment="1">
      <alignment horizontal="center"/>
    </xf>
    <xf numFmtId="0" fontId="1" fillId="3" borderId="0" xfId="0" applyFont="1" applyFill="1"/>
    <xf numFmtId="0" fontId="3" fillId="3" borderId="12" xfId="0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0" xfId="2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6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97D9BF4A-0387-4581-9848-31C5B0A99351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7" dT="2021-10-28T19:21:23.79" personId="{97D9BF4A-0387-4581-9848-31C5B0A99351}" id="{32B56CD9-F9B0-4111-8E53-77F9A11A117A}">
    <text>Distances between completion pads and treatment facilities (layflat lines) are calculated as a straight distance times 1.3 (tortuosity factor)</text>
  </threadedComment>
  <threadedComment ref="P20" dT="2021-10-28T19:18:35.38" personId="{97D9BF4A-0387-4581-9848-31C5B0A99351}" id="{C673715B-7A2C-4425-BBCF-1B6E431FDDC2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8"/>
  <sheetViews>
    <sheetView workbookViewId="0">
      <selection activeCell="A3" sqref="A3:XFD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81</v>
      </c>
    </row>
    <row r="3" spans="1:20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12"/>
  <sheetViews>
    <sheetView workbookViewId="0">
      <selection activeCell="E11" sqref="E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74</v>
      </c>
    </row>
    <row r="2" spans="1:20" x14ac:dyDescent="0.25">
      <c r="A2" s="5" t="s">
        <v>125</v>
      </c>
    </row>
    <row r="3" spans="1:20" x14ac:dyDescent="0.25">
      <c r="A3" s="5" t="s">
        <v>82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126</v>
      </c>
    </row>
    <row r="11" spans="1:20" x14ac:dyDescent="0.25">
      <c r="A11" s="5" t="s">
        <v>127</v>
      </c>
    </row>
    <row r="12" spans="1:20" x14ac:dyDescent="0.25">
      <c r="A12" s="5" t="s">
        <v>128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5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92</v>
      </c>
    </row>
    <row r="2" spans="1:20" x14ac:dyDescent="0.25">
      <c r="A2" s="5" t="s">
        <v>89</v>
      </c>
    </row>
    <row r="3" spans="1:20" x14ac:dyDescent="0.25">
      <c r="A3" s="5" t="s">
        <v>90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91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2" sqref="A2: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93</v>
      </c>
    </row>
    <row r="2" spans="1:20" x14ac:dyDescent="0.25">
      <c r="A2" s="5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6"/>
  <sheetViews>
    <sheetView workbookViewId="0">
      <selection activeCell="G15" sqref="G1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149</v>
      </c>
    </row>
    <row r="2" spans="1:20" x14ac:dyDescent="0.25">
      <c r="A2" s="5" t="s">
        <v>150</v>
      </c>
    </row>
    <row r="3" spans="1:20" x14ac:dyDescent="0.25">
      <c r="A3" s="5" t="s">
        <v>151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6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94</v>
      </c>
    </row>
    <row r="2" spans="1:20" x14ac:dyDescent="0.25">
      <c r="A2" s="5" t="s">
        <v>95</v>
      </c>
    </row>
    <row r="3" spans="1:20" x14ac:dyDescent="0.25">
      <c r="A3" s="5" t="s">
        <v>143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L6"/>
  <sheetViews>
    <sheetView workbookViewId="0">
      <selection activeCell="L6" sqref="L6"/>
    </sheetView>
  </sheetViews>
  <sheetFormatPr defaultColWidth="9.28515625" defaultRowHeight="15.75" x14ac:dyDescent="0.25"/>
  <cols>
    <col min="1" max="16384" width="9.28515625" style="1"/>
  </cols>
  <sheetData>
    <row r="1" spans="1:12" ht="16.5" thickBot="1" x14ac:dyDescent="0.3">
      <c r="A1" s="1" t="s">
        <v>96</v>
      </c>
    </row>
    <row r="2" spans="1:12" s="9" customFormat="1" x14ac:dyDescent="0.25">
      <c r="A2" s="7" t="s">
        <v>157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</row>
    <row r="3" spans="1:12" s="9" customFormat="1" x14ac:dyDescent="0.25">
      <c r="A3" s="29" t="s">
        <v>118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</row>
    <row r="5" spans="1:12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</row>
    <row r="6" spans="1:12" s="9" customFormat="1" x14ac:dyDescent="0.25">
      <c r="A6" s="29" t="s">
        <v>117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L4"/>
  <sheetViews>
    <sheetView workbookViewId="0">
      <selection activeCell="K4" sqref="K4"/>
    </sheetView>
  </sheetViews>
  <sheetFormatPr defaultColWidth="9.28515625" defaultRowHeight="15.75" x14ac:dyDescent="0.25"/>
  <cols>
    <col min="1" max="16384" width="9.28515625" style="1"/>
  </cols>
  <sheetData>
    <row r="1" spans="1:12" ht="16.5" thickBot="1" x14ac:dyDescent="0.3">
      <c r="A1" s="1" t="s">
        <v>97</v>
      </c>
    </row>
    <row r="2" spans="1:12" s="9" customFormat="1" x14ac:dyDescent="0.25">
      <c r="A2" s="7" t="s">
        <v>159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</row>
    <row r="3" spans="1:12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25">
      <c r="A4" s="29" t="s">
        <v>119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114</v>
      </c>
    </row>
    <row r="2" spans="1:5" s="9" customFormat="1" x14ac:dyDescent="0.25">
      <c r="A2" s="7" t="s">
        <v>159</v>
      </c>
      <c r="B2" s="8" t="s">
        <v>5</v>
      </c>
      <c r="C2" s="8" t="s">
        <v>119</v>
      </c>
      <c r="D2" s="8" t="s">
        <v>120</v>
      </c>
      <c r="E2" s="28" t="s">
        <v>121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119</v>
      </c>
      <c r="B4" s="10"/>
      <c r="C4" s="10"/>
      <c r="D4" s="10"/>
      <c r="E4" s="32"/>
    </row>
    <row r="5" spans="1:5" x14ac:dyDescent="0.25">
      <c r="A5" s="29" t="s">
        <v>120</v>
      </c>
      <c r="B5" s="10"/>
      <c r="C5" s="10"/>
      <c r="D5" s="10"/>
      <c r="E5" s="32"/>
    </row>
    <row r="6" spans="1:5" ht="16.5" thickBot="1" x14ac:dyDescent="0.3">
      <c r="A6" s="30" t="s">
        <v>121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11" zoomScaleNormal="100" workbookViewId="0">
      <selection activeCell="AE3" sqref="AE3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7"/>
    </row>
    <row r="21" spans="3:13" x14ac:dyDescent="0.25">
      <c r="C21" s="38"/>
      <c r="F21" s="38"/>
    </row>
    <row r="23" spans="3:13" x14ac:dyDescent="0.25">
      <c r="C23" s="39"/>
    </row>
    <row r="24" spans="3:13" x14ac:dyDescent="0.25">
      <c r="C24" s="39"/>
    </row>
    <row r="25" spans="3:13" x14ac:dyDescent="0.25">
      <c r="C25" s="39"/>
    </row>
    <row r="26" spans="3:13" x14ac:dyDescent="0.25">
      <c r="C26" s="39"/>
    </row>
    <row r="27" spans="3:13" x14ac:dyDescent="0.25">
      <c r="C27" s="39"/>
    </row>
    <row r="28" spans="3:13" x14ac:dyDescent="0.25">
      <c r="C28" s="39"/>
    </row>
    <row r="29" spans="3:13" x14ac:dyDescent="0.25">
      <c r="C29" s="39"/>
    </row>
    <row r="30" spans="3:13" x14ac:dyDescent="0.25">
      <c r="C30" s="39"/>
    </row>
    <row r="31" spans="3:13" x14ac:dyDescent="0.25">
      <c r="C31" s="39"/>
      <c r="M31" s="27"/>
    </row>
    <row r="32" spans="3:13" x14ac:dyDescent="0.25">
      <c r="C32" s="39"/>
    </row>
    <row r="33" spans="3:3" x14ac:dyDescent="0.25">
      <c r="C33" s="39"/>
    </row>
    <row r="34" spans="3:3" x14ac:dyDescent="0.25">
      <c r="C34" s="39"/>
    </row>
    <row r="35" spans="3:3" x14ac:dyDescent="0.25">
      <c r="C35" s="39"/>
    </row>
    <row r="36" spans="3:3" x14ac:dyDescent="0.25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L13"/>
  <sheetViews>
    <sheetView zoomScaleNormal="100" workbookViewId="0">
      <selection activeCell="A13" sqref="A13:XFD13"/>
    </sheetView>
  </sheetViews>
  <sheetFormatPr defaultColWidth="9.28515625" defaultRowHeight="15.75" x14ac:dyDescent="0.25"/>
  <cols>
    <col min="1" max="16384" width="9.28515625" style="1"/>
  </cols>
  <sheetData>
    <row r="1" spans="1:12" ht="16.5" thickBot="1" x14ac:dyDescent="0.3">
      <c r="A1" s="1" t="s">
        <v>98</v>
      </c>
    </row>
    <row r="2" spans="1:12" s="9" customFormat="1" x14ac:dyDescent="0.25">
      <c r="A2" s="7" t="s">
        <v>163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</row>
    <row r="3" spans="1:12" s="9" customFormat="1" x14ac:dyDescent="0.25">
      <c r="A3" s="29" t="s">
        <v>125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25">
      <c r="A4" s="29" t="s">
        <v>82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</row>
    <row r="5" spans="1:12" s="9" customFormat="1" x14ac:dyDescent="0.25">
      <c r="A5" s="29" t="s">
        <v>83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</row>
    <row r="6" spans="1:12" s="9" customFormat="1" x14ac:dyDescent="0.25">
      <c r="A6" s="29" t="s">
        <v>84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</row>
    <row r="7" spans="1:12" s="9" customFormat="1" x14ac:dyDescent="0.25">
      <c r="A7" s="29" t="s">
        <v>85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</row>
    <row r="8" spans="1:12" x14ac:dyDescent="0.25">
      <c r="A8" s="29" t="s">
        <v>86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</row>
    <row r="9" spans="1:12" x14ac:dyDescent="0.25">
      <c r="A9" s="29" t="s">
        <v>87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</row>
    <row r="10" spans="1:12" x14ac:dyDescent="0.25">
      <c r="A10" s="29" t="s">
        <v>88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</row>
    <row r="11" spans="1:12" x14ac:dyDescent="0.25">
      <c r="A11" s="29" t="s">
        <v>126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</row>
    <row r="12" spans="1:12" x14ac:dyDescent="0.25">
      <c r="A12" s="29" t="s">
        <v>127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</row>
    <row r="13" spans="1:12" x14ac:dyDescent="0.25">
      <c r="A13" s="29" t="s">
        <v>128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C13"/>
  <sheetViews>
    <sheetView workbookViewId="0">
      <selection activeCell="D7" sqref="D7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99</v>
      </c>
    </row>
    <row r="2" spans="1:3" s="9" customFormat="1" x14ac:dyDescent="0.25">
      <c r="A2" s="7" t="s">
        <v>163</v>
      </c>
      <c r="B2" s="8" t="s">
        <v>5</v>
      </c>
      <c r="C2" s="8" t="s">
        <v>119</v>
      </c>
    </row>
    <row r="3" spans="1:3" x14ac:dyDescent="0.25">
      <c r="A3" s="29" t="s">
        <v>125</v>
      </c>
      <c r="B3" s="42"/>
      <c r="C3" s="42"/>
    </row>
    <row r="4" spans="1:3" x14ac:dyDescent="0.25">
      <c r="A4" s="29" t="s">
        <v>82</v>
      </c>
      <c r="B4" s="42"/>
      <c r="C4" s="42"/>
    </row>
    <row r="5" spans="1:3" x14ac:dyDescent="0.25">
      <c r="A5" s="29" t="s">
        <v>83</v>
      </c>
      <c r="B5" s="42"/>
      <c r="C5" s="42"/>
    </row>
    <row r="6" spans="1:3" x14ac:dyDescent="0.25">
      <c r="A6" s="29" t="s">
        <v>84</v>
      </c>
      <c r="B6" s="42"/>
      <c r="C6" s="42"/>
    </row>
    <row r="7" spans="1:3" x14ac:dyDescent="0.25">
      <c r="A7" s="29" t="s">
        <v>85</v>
      </c>
      <c r="B7" s="42"/>
      <c r="C7" s="42"/>
    </row>
    <row r="8" spans="1:3" x14ac:dyDescent="0.25">
      <c r="A8" s="29" t="s">
        <v>86</v>
      </c>
      <c r="B8" s="42"/>
      <c r="C8" s="42"/>
    </row>
    <row r="9" spans="1:3" x14ac:dyDescent="0.25">
      <c r="A9" s="29" t="s">
        <v>87</v>
      </c>
      <c r="B9" s="42"/>
      <c r="C9" s="42"/>
    </row>
    <row r="10" spans="1:3" x14ac:dyDescent="0.25">
      <c r="A10" s="29" t="s">
        <v>88</v>
      </c>
      <c r="B10" s="42"/>
      <c r="C10" s="42"/>
    </row>
    <row r="11" spans="1:3" x14ac:dyDescent="0.25">
      <c r="A11" s="29" t="s">
        <v>126</v>
      </c>
      <c r="B11" s="42"/>
      <c r="C11" s="42"/>
    </row>
    <row r="12" spans="1:3" x14ac:dyDescent="0.25">
      <c r="A12" s="29" t="s">
        <v>127</v>
      </c>
      <c r="B12" s="42"/>
      <c r="C12" s="42"/>
    </row>
    <row r="13" spans="1:3" x14ac:dyDescent="0.25">
      <c r="A13" s="29" t="s">
        <v>128</v>
      </c>
      <c r="B13" s="42"/>
      <c r="C13" s="4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D13"/>
  <sheetViews>
    <sheetView workbookViewId="0">
      <selection activeCell="O21" sqref="O21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4" ht="16.5" thickBot="1" x14ac:dyDescent="0.3">
      <c r="A1" s="1" t="s">
        <v>100</v>
      </c>
    </row>
    <row r="2" spans="1:4" s="9" customFormat="1" x14ac:dyDescent="0.25">
      <c r="A2" s="7" t="s">
        <v>163</v>
      </c>
      <c r="B2" s="8" t="s">
        <v>122</v>
      </c>
      <c r="C2" s="8" t="s">
        <v>51</v>
      </c>
      <c r="D2" s="8" t="s">
        <v>230</v>
      </c>
    </row>
    <row r="3" spans="1:4" x14ac:dyDescent="0.25">
      <c r="A3" s="29" t="s">
        <v>125</v>
      </c>
      <c r="B3" s="10">
        <v>1</v>
      </c>
      <c r="C3" s="10"/>
      <c r="D3" s="10"/>
    </row>
    <row r="4" spans="1:4" x14ac:dyDescent="0.25">
      <c r="A4" s="29" t="s">
        <v>82</v>
      </c>
      <c r="B4" s="10"/>
      <c r="C4" s="10"/>
      <c r="D4" s="10"/>
    </row>
    <row r="5" spans="1:4" x14ac:dyDescent="0.25">
      <c r="A5" s="29" t="s">
        <v>83</v>
      </c>
      <c r="B5" s="10"/>
      <c r="C5" s="10"/>
      <c r="D5" s="10"/>
    </row>
    <row r="6" spans="1:4" x14ac:dyDescent="0.25">
      <c r="A6" s="29" t="s">
        <v>84</v>
      </c>
      <c r="B6" s="10"/>
      <c r="C6" s="10">
        <v>1</v>
      </c>
      <c r="D6" s="10"/>
    </row>
    <row r="7" spans="1:4" x14ac:dyDescent="0.25">
      <c r="A7" s="29" t="s">
        <v>85</v>
      </c>
      <c r="B7" s="10"/>
      <c r="C7" s="10"/>
      <c r="D7" s="10"/>
    </row>
    <row r="8" spans="1:4" x14ac:dyDescent="0.25">
      <c r="A8" s="29" t="s">
        <v>86</v>
      </c>
      <c r="B8" s="10"/>
      <c r="C8" s="10"/>
      <c r="D8" s="10"/>
    </row>
    <row r="9" spans="1:4" x14ac:dyDescent="0.25">
      <c r="A9" s="29" t="s">
        <v>87</v>
      </c>
      <c r="B9" s="10"/>
      <c r="C9" s="10"/>
      <c r="D9" s="10"/>
    </row>
    <row r="10" spans="1:4" x14ac:dyDescent="0.25">
      <c r="A10" s="29" t="s">
        <v>88</v>
      </c>
      <c r="B10" s="10"/>
      <c r="C10" s="10"/>
      <c r="D10" s="10">
        <v>1</v>
      </c>
    </row>
    <row r="11" spans="1:4" x14ac:dyDescent="0.25">
      <c r="A11" s="29" t="s">
        <v>126</v>
      </c>
      <c r="B11" s="10"/>
      <c r="C11" s="10"/>
      <c r="D11" s="10"/>
    </row>
    <row r="12" spans="1:4" x14ac:dyDescent="0.25">
      <c r="A12" s="29" t="s">
        <v>127</v>
      </c>
      <c r="B12" s="10"/>
      <c r="C12" s="10"/>
      <c r="D12" s="10"/>
    </row>
    <row r="13" spans="1:4" x14ac:dyDescent="0.25">
      <c r="A13" s="29" t="s">
        <v>128</v>
      </c>
      <c r="B13" s="10"/>
      <c r="C13" s="10"/>
      <c r="D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B13"/>
  <sheetViews>
    <sheetView workbookViewId="0">
      <selection activeCell="D7" sqref="D7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101</v>
      </c>
    </row>
    <row r="2" spans="1:2" s="9" customFormat="1" x14ac:dyDescent="0.25">
      <c r="A2" s="7" t="s">
        <v>163</v>
      </c>
      <c r="B2" s="8" t="s">
        <v>81</v>
      </c>
    </row>
    <row r="3" spans="1:2" x14ac:dyDescent="0.25">
      <c r="A3" s="29" t="s">
        <v>125</v>
      </c>
      <c r="B3" s="10"/>
    </row>
    <row r="4" spans="1:2" x14ac:dyDescent="0.25">
      <c r="A4" s="29" t="s">
        <v>82</v>
      </c>
      <c r="B4" s="10"/>
    </row>
    <row r="5" spans="1:2" x14ac:dyDescent="0.25">
      <c r="A5" s="29" t="s">
        <v>83</v>
      </c>
      <c r="B5" s="10"/>
    </row>
    <row r="6" spans="1:2" x14ac:dyDescent="0.25">
      <c r="A6" s="29" t="s">
        <v>84</v>
      </c>
      <c r="B6" s="10"/>
    </row>
    <row r="7" spans="1:2" x14ac:dyDescent="0.25">
      <c r="A7" s="29" t="s">
        <v>85</v>
      </c>
      <c r="B7" s="10"/>
    </row>
    <row r="8" spans="1:2" x14ac:dyDescent="0.25">
      <c r="A8" s="29" t="s">
        <v>86</v>
      </c>
      <c r="B8" s="10"/>
    </row>
    <row r="9" spans="1:2" x14ac:dyDescent="0.25">
      <c r="A9" s="29" t="s">
        <v>87</v>
      </c>
      <c r="B9" s="10"/>
    </row>
    <row r="10" spans="1:2" x14ac:dyDescent="0.25">
      <c r="A10" s="29" t="s">
        <v>88</v>
      </c>
      <c r="B10" s="10">
        <v>1</v>
      </c>
    </row>
    <row r="11" spans="1:2" x14ac:dyDescent="0.25">
      <c r="A11" s="29" t="s">
        <v>126</v>
      </c>
      <c r="B11" s="10"/>
    </row>
    <row r="12" spans="1:2" x14ac:dyDescent="0.25">
      <c r="A12" s="29" t="s">
        <v>127</v>
      </c>
      <c r="B12" s="10"/>
    </row>
    <row r="13" spans="1:2" x14ac:dyDescent="0.25">
      <c r="A13" s="29" t="s">
        <v>128</v>
      </c>
      <c r="B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:B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129</v>
      </c>
    </row>
    <row r="2" spans="1:2" s="9" customFormat="1" x14ac:dyDescent="0.25">
      <c r="A2" s="7"/>
      <c r="B2" s="28"/>
    </row>
    <row r="3" spans="1:2" ht="16.5" thickBot="1" x14ac:dyDescent="0.3">
      <c r="A3" s="4"/>
      <c r="B3" s="1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4A1CF-6944-497C-B013-96FA7B52276A}">
  <dimension ref="A1:C7"/>
  <sheetViews>
    <sheetView workbookViewId="0">
      <selection activeCell="S17" sqref="S17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75</v>
      </c>
    </row>
    <row r="2" spans="1:3" s="9" customFormat="1" x14ac:dyDescent="0.25">
      <c r="A2" s="7" t="s">
        <v>161</v>
      </c>
      <c r="B2" s="8" t="s">
        <v>81</v>
      </c>
      <c r="C2" s="8"/>
    </row>
    <row r="3" spans="1:3" x14ac:dyDescent="0.25">
      <c r="A3" s="3" t="s">
        <v>67</v>
      </c>
      <c r="B3" s="56"/>
      <c r="C3" s="56"/>
    </row>
    <row r="4" spans="1:3" x14ac:dyDescent="0.25">
      <c r="A4" s="3" t="s">
        <v>68</v>
      </c>
      <c r="B4" s="56"/>
      <c r="C4" s="56"/>
    </row>
    <row r="5" spans="1:3" x14ac:dyDescent="0.25">
      <c r="A5" s="3" t="s">
        <v>123</v>
      </c>
      <c r="B5" s="56"/>
      <c r="C5" s="56"/>
    </row>
    <row r="6" spans="1:3" x14ac:dyDescent="0.25">
      <c r="A6" s="3" t="s">
        <v>124</v>
      </c>
      <c r="B6" s="56"/>
      <c r="C6" s="56"/>
    </row>
    <row r="7" spans="1:3" x14ac:dyDescent="0.25">
      <c r="A7" s="3" t="s">
        <v>231</v>
      </c>
      <c r="B7" s="56">
        <v>1</v>
      </c>
      <c r="C7" s="56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:B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130</v>
      </c>
    </row>
    <row r="2" spans="1:2" s="9" customFormat="1" x14ac:dyDescent="0.25">
      <c r="A2" s="7"/>
      <c r="B2" s="28"/>
    </row>
    <row r="3" spans="1:2" ht="16.5" thickBot="1" x14ac:dyDescent="0.3">
      <c r="A3" s="4"/>
      <c r="B3" s="1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C7"/>
  <sheetViews>
    <sheetView workbookViewId="0">
      <selection activeCell="C15" sqref="C15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75</v>
      </c>
    </row>
    <row r="2" spans="1:3" s="9" customFormat="1" x14ac:dyDescent="0.25">
      <c r="A2" s="7" t="s">
        <v>161</v>
      </c>
      <c r="B2" s="8" t="s">
        <v>5</v>
      </c>
      <c r="C2" s="8" t="s">
        <v>119</v>
      </c>
    </row>
    <row r="3" spans="1:3" x14ac:dyDescent="0.25">
      <c r="A3" s="3" t="s">
        <v>67</v>
      </c>
      <c r="B3" s="10">
        <v>1</v>
      </c>
      <c r="C3" s="10"/>
    </row>
    <row r="4" spans="1:3" x14ac:dyDescent="0.25">
      <c r="A4" s="3" t="s">
        <v>68</v>
      </c>
      <c r="B4" s="10">
        <v>1</v>
      </c>
      <c r="C4" s="10"/>
    </row>
    <row r="5" spans="1:3" x14ac:dyDescent="0.25">
      <c r="A5" s="3" t="s">
        <v>123</v>
      </c>
      <c r="B5" s="10"/>
      <c r="C5" s="10">
        <v>1</v>
      </c>
    </row>
    <row r="6" spans="1:3" x14ac:dyDescent="0.25">
      <c r="A6" s="3" t="s">
        <v>124</v>
      </c>
      <c r="B6" s="10"/>
      <c r="C6" s="10">
        <v>1</v>
      </c>
    </row>
    <row r="7" spans="1:3" x14ac:dyDescent="0.25">
      <c r="A7" s="3" t="s">
        <v>231</v>
      </c>
      <c r="B7" s="10"/>
      <c r="C7" s="10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C3"/>
  <sheetViews>
    <sheetView workbookViewId="0">
      <selection activeCell="I16" sqref="I16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147</v>
      </c>
    </row>
    <row r="2" spans="1:3" s="9" customFormat="1" x14ac:dyDescent="0.25">
      <c r="A2" s="7" t="s">
        <v>162</v>
      </c>
      <c r="B2" s="8" t="s">
        <v>5</v>
      </c>
      <c r="C2" s="8" t="s">
        <v>119</v>
      </c>
    </row>
    <row r="3" spans="1:3" x14ac:dyDescent="0.25">
      <c r="A3" s="29" t="s">
        <v>81</v>
      </c>
      <c r="B3" s="10">
        <v>1</v>
      </c>
      <c r="C3" s="10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B3"/>
  <sheetViews>
    <sheetView workbookViewId="0">
      <selection activeCell="F12" sqref="F1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102</v>
      </c>
    </row>
    <row r="2" spans="1:2" s="9" customFormat="1" x14ac:dyDescent="0.25">
      <c r="A2" s="7" t="s">
        <v>162</v>
      </c>
      <c r="B2" s="8" t="s">
        <v>88</v>
      </c>
    </row>
    <row r="3" spans="1:2" x14ac:dyDescent="0.25">
      <c r="A3" s="29" t="s">
        <v>81</v>
      </c>
      <c r="B3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02AC1-208C-484B-9337-E5D430A2EDA8}">
  <dimension ref="A1:AZ12"/>
  <sheetViews>
    <sheetView zoomScale="120" zoomScaleNormal="120" workbookViewId="0">
      <selection activeCell="B8" sqref="B8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188</v>
      </c>
    </row>
    <row r="2" spans="1:52" s="9" customFormat="1" x14ac:dyDescent="0.25">
      <c r="A2" s="7" t="s">
        <v>175</v>
      </c>
      <c r="B2" s="28" t="s">
        <v>158</v>
      </c>
      <c r="D2" s="82" t="s">
        <v>218</v>
      </c>
      <c r="E2" s="83" t="s">
        <v>219</v>
      </c>
      <c r="F2" s="65"/>
      <c r="G2" s="65"/>
      <c r="H2" s="66"/>
      <c r="I2" s="65"/>
      <c r="J2" s="65"/>
      <c r="K2" s="67"/>
    </row>
    <row r="3" spans="1:52" x14ac:dyDescent="0.25">
      <c r="A3" s="29" t="s">
        <v>189</v>
      </c>
      <c r="B3" s="50" t="s">
        <v>220</v>
      </c>
      <c r="D3" s="75" t="s">
        <v>221</v>
      </c>
      <c r="E3" s="68" t="s">
        <v>220</v>
      </c>
      <c r="F3" s="69" t="s">
        <v>190</v>
      </c>
      <c r="G3" s="70" t="s">
        <v>191</v>
      </c>
      <c r="H3" s="71"/>
      <c r="I3" s="70" t="s">
        <v>222</v>
      </c>
      <c r="J3" s="69" t="s">
        <v>190</v>
      </c>
      <c r="K3" s="72" t="s">
        <v>223</v>
      </c>
    </row>
    <row r="4" spans="1:52" x14ac:dyDescent="0.25">
      <c r="A4" s="29" t="s">
        <v>192</v>
      </c>
      <c r="B4" s="50" t="s">
        <v>193</v>
      </c>
      <c r="D4" s="75" t="s">
        <v>224</v>
      </c>
      <c r="E4" s="68" t="s">
        <v>194</v>
      </c>
      <c r="F4" s="69" t="s">
        <v>190</v>
      </c>
      <c r="G4" s="70" t="s">
        <v>195</v>
      </c>
      <c r="H4" s="71"/>
      <c r="I4" s="70"/>
      <c r="J4" s="70"/>
      <c r="K4" s="72"/>
    </row>
    <row r="5" spans="1:52" x14ac:dyDescent="0.25">
      <c r="A5" s="29" t="s">
        <v>196</v>
      </c>
      <c r="B5" s="50" t="s">
        <v>197</v>
      </c>
      <c r="D5" s="75" t="s">
        <v>225</v>
      </c>
      <c r="E5" s="73"/>
      <c r="F5" s="74"/>
      <c r="G5" s="74"/>
      <c r="H5" s="75"/>
      <c r="I5" s="74"/>
      <c r="J5" s="74"/>
      <c r="K5" s="76"/>
    </row>
    <row r="6" spans="1:52" x14ac:dyDescent="0.25">
      <c r="A6" s="29" t="s">
        <v>198</v>
      </c>
      <c r="B6" s="50" t="s">
        <v>199</v>
      </c>
      <c r="D6" s="75" t="s">
        <v>226</v>
      </c>
      <c r="E6" s="68" t="s">
        <v>199</v>
      </c>
      <c r="F6" s="69" t="s">
        <v>190</v>
      </c>
      <c r="G6" s="70" t="s">
        <v>200</v>
      </c>
      <c r="H6" s="75"/>
      <c r="I6" s="74"/>
      <c r="J6" s="74"/>
      <c r="K6" s="76"/>
    </row>
    <row r="7" spans="1:52" x14ac:dyDescent="0.25">
      <c r="A7" s="29" t="s">
        <v>201</v>
      </c>
      <c r="B7" s="50" t="s">
        <v>202</v>
      </c>
      <c r="D7" s="75" t="s">
        <v>227</v>
      </c>
      <c r="E7" s="68" t="s">
        <v>203</v>
      </c>
      <c r="F7" s="69" t="s">
        <v>190</v>
      </c>
      <c r="G7" s="70" t="s">
        <v>204</v>
      </c>
      <c r="H7" s="75"/>
      <c r="I7" s="74"/>
      <c r="J7" s="74"/>
      <c r="K7" s="76"/>
    </row>
    <row r="8" spans="1:52" x14ac:dyDescent="0.25">
      <c r="A8" s="29" t="s">
        <v>205</v>
      </c>
      <c r="B8" s="50" t="s">
        <v>209</v>
      </c>
      <c r="D8" s="75" t="s">
        <v>228</v>
      </c>
      <c r="E8" s="73"/>
      <c r="F8" s="74"/>
      <c r="G8" s="74"/>
      <c r="H8" s="75"/>
      <c r="I8" s="74"/>
      <c r="J8" s="74"/>
      <c r="K8" s="76"/>
      <c r="AT8" s="57" t="s">
        <v>189</v>
      </c>
      <c r="AU8" s="57" t="s">
        <v>192</v>
      </c>
      <c r="AV8" s="57" t="s">
        <v>196</v>
      </c>
      <c r="AW8" s="57" t="s">
        <v>198</v>
      </c>
      <c r="AX8" s="57" t="s">
        <v>201</v>
      </c>
      <c r="AY8" s="57" t="s">
        <v>205</v>
      </c>
      <c r="AZ8" s="57" t="s">
        <v>207</v>
      </c>
    </row>
    <row r="9" spans="1:52" ht="16.5" thickBot="1" x14ac:dyDescent="0.3">
      <c r="A9" s="30" t="s">
        <v>208</v>
      </c>
      <c r="B9" s="36" t="s">
        <v>209</v>
      </c>
      <c r="D9" s="80" t="s">
        <v>229</v>
      </c>
      <c r="E9" s="77" t="s">
        <v>210</v>
      </c>
      <c r="F9" s="78" t="s">
        <v>190</v>
      </c>
      <c r="G9" s="79" t="s">
        <v>211</v>
      </c>
      <c r="H9" s="80"/>
      <c r="I9" s="81" t="s">
        <v>212</v>
      </c>
      <c r="J9" s="78" t="s">
        <v>190</v>
      </c>
      <c r="K9" s="79" t="s">
        <v>213</v>
      </c>
      <c r="AT9" s="1" t="s">
        <v>220</v>
      </c>
      <c r="AU9" s="1" t="s">
        <v>214</v>
      </c>
      <c r="AV9" s="1" t="s">
        <v>197</v>
      </c>
      <c r="AW9" s="1" t="s">
        <v>199</v>
      </c>
      <c r="AX9" s="1" t="s">
        <v>202</v>
      </c>
      <c r="AY9" s="1" t="s">
        <v>206</v>
      </c>
      <c r="AZ9" s="1" t="s">
        <v>206</v>
      </c>
    </row>
    <row r="10" spans="1:52" x14ac:dyDescent="0.25">
      <c r="AT10" s="1" t="s">
        <v>222</v>
      </c>
      <c r="AU10" s="1" t="s">
        <v>193</v>
      </c>
      <c r="AV10" s="1" t="s">
        <v>215</v>
      </c>
      <c r="AW10" s="1" t="s">
        <v>216</v>
      </c>
      <c r="AX10" s="1" t="s">
        <v>203</v>
      </c>
      <c r="AY10" s="1" t="s">
        <v>209</v>
      </c>
      <c r="AZ10" s="1" t="s">
        <v>209</v>
      </c>
    </row>
    <row r="11" spans="1:52" x14ac:dyDescent="0.25">
      <c r="AU11" s="1" t="s">
        <v>217</v>
      </c>
      <c r="AZ11" s="1" t="s">
        <v>210</v>
      </c>
    </row>
    <row r="12" spans="1:52" x14ac:dyDescent="0.25">
      <c r="AU12" s="1" t="s">
        <v>194</v>
      </c>
      <c r="AZ12" s="1" t="s">
        <v>212</v>
      </c>
    </row>
  </sheetData>
  <dataValidations count="7">
    <dataValidation type="list" allowBlank="1" showInputMessage="1" showErrorMessage="1" sqref="B5" xr:uid="{7810500D-51E1-425E-AF4E-1E65095A172A}">
      <formula1>$AV$9:$AV$10</formula1>
    </dataValidation>
    <dataValidation type="list" allowBlank="1" showInputMessage="1" showErrorMessage="1" sqref="B9" xr:uid="{6C38238B-40E2-4922-BCBA-D1AC6174C2C6}">
      <formula1>$AZ$9:$AZ$12</formula1>
    </dataValidation>
    <dataValidation type="list" allowBlank="1" showInputMessage="1" showErrorMessage="1" sqref="B8" xr:uid="{558EAAE0-E588-4540-A6BC-619F6530AB8C}">
      <formula1>$AY$9:$AY$10</formula1>
    </dataValidation>
    <dataValidation type="list" allowBlank="1" showInputMessage="1" showErrorMessage="1" sqref="B7" xr:uid="{4616E30E-5B8B-4C7A-898C-CC43A99927EA}">
      <formula1>$AX$9:$AX$10</formula1>
    </dataValidation>
    <dataValidation type="list" allowBlank="1" showInputMessage="1" showErrorMessage="1" sqref="B6" xr:uid="{679DCC0F-FB37-4686-834F-735765A2091A}">
      <formula1>$AW$9:$AW$10</formula1>
    </dataValidation>
    <dataValidation type="list" allowBlank="1" showInputMessage="1" showErrorMessage="1" sqref="B4" xr:uid="{F2616845-875F-4D44-AABB-DAC4711AF92A}">
      <formula1>$AU$9:$AU$12</formula1>
    </dataValidation>
    <dataValidation type="list" allowBlank="1" showInputMessage="1" showErrorMessage="1" sqref="B3" xr:uid="{A3AFA90C-85A8-4BE5-8304-1630EA36F377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C6"/>
  <sheetViews>
    <sheetView workbookViewId="0">
      <selection activeCell="D1" sqref="D1:E1048576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76</v>
      </c>
    </row>
    <row r="2" spans="1:3" s="9" customFormat="1" x14ac:dyDescent="0.25">
      <c r="A2" s="7" t="s">
        <v>157</v>
      </c>
      <c r="B2" s="8" t="s">
        <v>5</v>
      </c>
      <c r="C2" s="8" t="s">
        <v>119</v>
      </c>
    </row>
    <row r="3" spans="1:3" s="9" customFormat="1" x14ac:dyDescent="0.25">
      <c r="A3" s="29" t="s">
        <v>118</v>
      </c>
      <c r="B3" s="10"/>
      <c r="C3" s="10"/>
    </row>
    <row r="4" spans="1:3" x14ac:dyDescent="0.25">
      <c r="A4" s="29" t="s">
        <v>3</v>
      </c>
      <c r="B4" s="10"/>
      <c r="C4" s="10"/>
    </row>
    <row r="5" spans="1:3" x14ac:dyDescent="0.25">
      <c r="A5" s="29" t="s">
        <v>4</v>
      </c>
      <c r="B5" s="10"/>
      <c r="C5" s="10"/>
    </row>
    <row r="6" spans="1:3" x14ac:dyDescent="0.25">
      <c r="A6" s="29" t="s">
        <v>117</v>
      </c>
      <c r="B6" s="10"/>
      <c r="C6" s="10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C7"/>
  <sheetViews>
    <sheetView workbookViewId="0">
      <selection activeCell="D14" sqref="D14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112</v>
      </c>
    </row>
    <row r="2" spans="1:3" s="9" customFormat="1" x14ac:dyDescent="0.25">
      <c r="A2" s="7" t="s">
        <v>161</v>
      </c>
      <c r="B2" s="8" t="s">
        <v>5</v>
      </c>
      <c r="C2" s="8" t="s">
        <v>119</v>
      </c>
    </row>
    <row r="3" spans="1:3" x14ac:dyDescent="0.25">
      <c r="A3" s="3" t="s">
        <v>67</v>
      </c>
      <c r="B3" s="10">
        <v>1</v>
      </c>
      <c r="C3" s="10"/>
    </row>
    <row r="4" spans="1:3" x14ac:dyDescent="0.25">
      <c r="A4" s="3" t="s">
        <v>68</v>
      </c>
      <c r="B4" s="10">
        <v>1</v>
      </c>
      <c r="C4" s="10"/>
    </row>
    <row r="5" spans="1:3" x14ac:dyDescent="0.25">
      <c r="A5" s="3" t="s">
        <v>123</v>
      </c>
      <c r="B5" s="10"/>
      <c r="C5" s="10">
        <v>1</v>
      </c>
    </row>
    <row r="6" spans="1:3" x14ac:dyDescent="0.25">
      <c r="A6" s="3" t="s">
        <v>124</v>
      </c>
      <c r="B6" s="10"/>
      <c r="C6" s="10">
        <v>1</v>
      </c>
    </row>
    <row r="7" spans="1:3" x14ac:dyDescent="0.25">
      <c r="A7" s="3" t="s">
        <v>231</v>
      </c>
      <c r="B7" s="10"/>
      <c r="C7" s="10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C6"/>
  <sheetViews>
    <sheetView workbookViewId="0">
      <selection activeCell="G10" sqref="G10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77</v>
      </c>
    </row>
    <row r="2" spans="1:3" s="9" customFormat="1" x14ac:dyDescent="0.25">
      <c r="A2" s="7" t="s">
        <v>157</v>
      </c>
      <c r="B2" s="8" t="s">
        <v>122</v>
      </c>
      <c r="C2" s="8" t="s">
        <v>51</v>
      </c>
    </row>
    <row r="3" spans="1:3" s="9" customFormat="1" x14ac:dyDescent="0.25">
      <c r="A3" s="29" t="s">
        <v>118</v>
      </c>
      <c r="B3" s="10">
        <v>1</v>
      </c>
      <c r="C3" s="10">
        <v>1</v>
      </c>
    </row>
    <row r="4" spans="1:3" s="9" customFormat="1" x14ac:dyDescent="0.25">
      <c r="A4" s="29" t="s">
        <v>3</v>
      </c>
      <c r="B4" s="10">
        <v>1</v>
      </c>
      <c r="C4" s="10">
        <v>1</v>
      </c>
    </row>
    <row r="5" spans="1:3" s="9" customFormat="1" x14ac:dyDescent="0.25">
      <c r="A5" s="29" t="s">
        <v>4</v>
      </c>
      <c r="B5" s="10">
        <v>1</v>
      </c>
      <c r="C5" s="10">
        <v>1</v>
      </c>
    </row>
    <row r="6" spans="1:3" x14ac:dyDescent="0.25">
      <c r="A6" s="29" t="s">
        <v>117</v>
      </c>
      <c r="B6" s="10">
        <v>1</v>
      </c>
      <c r="C6" s="10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C4"/>
  <sheetViews>
    <sheetView workbookViewId="0">
      <selection activeCell="D3" sqref="D3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78</v>
      </c>
    </row>
    <row r="2" spans="1:3" s="9" customFormat="1" x14ac:dyDescent="0.25">
      <c r="A2" s="7" t="s">
        <v>159</v>
      </c>
      <c r="B2" s="8" t="s">
        <v>122</v>
      </c>
      <c r="C2" s="8" t="s">
        <v>51</v>
      </c>
    </row>
    <row r="3" spans="1:3" s="9" customFormat="1" x14ac:dyDescent="0.25">
      <c r="A3" s="29" t="s">
        <v>5</v>
      </c>
      <c r="B3" s="10">
        <v>1</v>
      </c>
      <c r="C3" s="10">
        <v>1</v>
      </c>
    </row>
    <row r="4" spans="1:3" x14ac:dyDescent="0.25">
      <c r="A4" s="29" t="s">
        <v>119</v>
      </c>
      <c r="B4" s="10">
        <v>1</v>
      </c>
      <c r="C4" s="10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C4"/>
  <sheetViews>
    <sheetView workbookViewId="0">
      <selection activeCell="L20" sqref="L20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115</v>
      </c>
    </row>
    <row r="2" spans="1:3" s="9" customFormat="1" x14ac:dyDescent="0.25">
      <c r="A2" s="7" t="s">
        <v>159</v>
      </c>
      <c r="B2" s="8" t="s">
        <v>5</v>
      </c>
      <c r="C2" s="8" t="s">
        <v>119</v>
      </c>
    </row>
    <row r="3" spans="1:3" s="9" customFormat="1" x14ac:dyDescent="0.25">
      <c r="A3" s="29" t="s">
        <v>5</v>
      </c>
      <c r="B3" s="33"/>
      <c r="C3" s="33"/>
    </row>
    <row r="4" spans="1:3" s="9" customFormat="1" x14ac:dyDescent="0.25">
      <c r="A4" s="29" t="s">
        <v>119</v>
      </c>
      <c r="B4" s="33"/>
      <c r="C4" s="33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F15" sqref="F1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103</v>
      </c>
    </row>
    <row r="2" spans="1:2" s="9" customFormat="1" x14ac:dyDescent="0.25">
      <c r="A2" s="7"/>
      <c r="B2" s="28"/>
    </row>
    <row r="3" spans="1:2" s="9" customFormat="1" ht="16.5" thickBot="1" x14ac:dyDescent="0.3">
      <c r="A3" s="30"/>
      <c r="B3" s="12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K15"/>
  <sheetViews>
    <sheetView workbookViewId="0">
      <selection activeCell="H4" sqref="H4:I4"/>
    </sheetView>
  </sheetViews>
  <sheetFormatPr defaultColWidth="9.28515625" defaultRowHeight="15.75" x14ac:dyDescent="0.25"/>
  <cols>
    <col min="1" max="16384" width="9.28515625" style="1"/>
  </cols>
  <sheetData>
    <row r="1" spans="1:11" ht="16.5" thickBot="1" x14ac:dyDescent="0.3">
      <c r="A1" s="1" t="s">
        <v>52</v>
      </c>
    </row>
    <row r="2" spans="1:11" s="9" customFormat="1" x14ac:dyDescent="0.25">
      <c r="A2" s="7" t="s">
        <v>159</v>
      </c>
      <c r="B2" s="8" t="s">
        <v>134</v>
      </c>
      <c r="C2" s="8" t="s">
        <v>135</v>
      </c>
      <c r="D2" s="8" t="s">
        <v>136</v>
      </c>
      <c r="E2" s="8" t="s">
        <v>137</v>
      </c>
      <c r="F2" s="8" t="s">
        <v>138</v>
      </c>
      <c r="G2" s="8" t="s">
        <v>139</v>
      </c>
      <c r="H2" s="8" t="s">
        <v>140</v>
      </c>
      <c r="I2" s="8" t="s">
        <v>141</v>
      </c>
      <c r="J2" s="8" t="s">
        <v>142</v>
      </c>
      <c r="K2" s="8" t="s">
        <v>131</v>
      </c>
    </row>
    <row r="3" spans="1:11" s="9" customFormat="1" x14ac:dyDescent="0.25">
      <c r="A3" s="29" t="s">
        <v>5</v>
      </c>
      <c r="B3" s="40"/>
      <c r="C3" s="40">
        <v>315000</v>
      </c>
      <c r="D3" s="40">
        <v>350000</v>
      </c>
      <c r="E3" s="40">
        <v>350000</v>
      </c>
      <c r="F3" s="40">
        <v>350000</v>
      </c>
      <c r="G3" s="40"/>
      <c r="H3" s="40"/>
      <c r="I3" s="40"/>
      <c r="J3" s="40"/>
      <c r="K3" s="40"/>
    </row>
    <row r="4" spans="1:11" s="9" customFormat="1" x14ac:dyDescent="0.25">
      <c r="A4" s="29" t="s">
        <v>119</v>
      </c>
      <c r="B4" s="41"/>
      <c r="C4" s="41"/>
      <c r="D4" s="40">
        <v>280000</v>
      </c>
      <c r="E4" s="40">
        <v>300000</v>
      </c>
      <c r="F4" s="40">
        <v>300000</v>
      </c>
      <c r="G4" s="40">
        <v>300000</v>
      </c>
      <c r="H4" s="40"/>
      <c r="I4" s="40"/>
      <c r="J4" s="40"/>
      <c r="K4" s="40"/>
    </row>
    <row r="7" spans="1:11" x14ac:dyDescent="0.25">
      <c r="D7" s="2"/>
      <c r="E7" s="2"/>
      <c r="F7" s="2"/>
    </row>
    <row r="8" spans="1:11" x14ac:dyDescent="0.25">
      <c r="D8" s="2"/>
      <c r="E8" s="2"/>
      <c r="F8" s="2"/>
    </row>
    <row r="9" spans="1:11" x14ac:dyDescent="0.25">
      <c r="D9" s="2"/>
      <c r="E9" s="2"/>
      <c r="F9" s="13"/>
    </row>
    <row r="10" spans="1:11" x14ac:dyDescent="0.25">
      <c r="D10" s="2"/>
      <c r="E10" s="2"/>
      <c r="F10" s="2"/>
    </row>
    <row r="11" spans="1:11" x14ac:dyDescent="0.25">
      <c r="D11" s="2"/>
      <c r="E11" s="2"/>
      <c r="F11" s="2"/>
    </row>
    <row r="12" spans="1:11" x14ac:dyDescent="0.25">
      <c r="D12" s="2"/>
      <c r="E12" s="2"/>
      <c r="F12" s="2"/>
    </row>
    <row r="13" spans="1:11" x14ac:dyDescent="0.25">
      <c r="D13" s="2"/>
      <c r="E13" s="2"/>
      <c r="F13" s="2"/>
    </row>
    <row r="14" spans="1:11" x14ac:dyDescent="0.25">
      <c r="D14" s="2"/>
      <c r="E14" s="2"/>
      <c r="F14" s="2"/>
    </row>
    <row r="15" spans="1:11" x14ac:dyDescent="0.25">
      <c r="D15" s="2"/>
      <c r="E15" s="2"/>
      <c r="F15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K8"/>
  <sheetViews>
    <sheetView topLeftCell="K1" workbookViewId="0">
      <selection activeCell="L1" sqref="L1:U1048576"/>
    </sheetView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11" ht="16.5" thickBot="1" x14ac:dyDescent="0.3">
      <c r="A1" s="31" t="s">
        <v>104</v>
      </c>
    </row>
    <row r="2" spans="1:11" s="9" customFormat="1" x14ac:dyDescent="0.25">
      <c r="A2" s="7" t="s">
        <v>157</v>
      </c>
      <c r="B2" s="8" t="s">
        <v>134</v>
      </c>
      <c r="C2" s="8" t="s">
        <v>135</v>
      </c>
      <c r="D2" s="8" t="s">
        <v>136</v>
      </c>
      <c r="E2" s="8" t="s">
        <v>137</v>
      </c>
      <c r="F2" s="8" t="s">
        <v>138</v>
      </c>
      <c r="G2" s="8" t="s">
        <v>139</v>
      </c>
      <c r="H2" s="8" t="s">
        <v>140</v>
      </c>
      <c r="I2" s="8" t="s">
        <v>141</v>
      </c>
      <c r="J2" s="8" t="s">
        <v>142</v>
      </c>
      <c r="K2" s="8" t="s">
        <v>131</v>
      </c>
    </row>
    <row r="3" spans="1:11" s="9" customFormat="1" x14ac:dyDescent="0.25">
      <c r="A3" s="29" t="s">
        <v>118</v>
      </c>
      <c r="B3" s="40">
        <f>5000*7</f>
        <v>35000</v>
      </c>
      <c r="C3" s="40">
        <f>$B3*(VALUE(RIGHT(C$2,2)))^(-0.21)</f>
        <v>30258.803095775282</v>
      </c>
      <c r="D3" s="40">
        <f t="shared" ref="D3:K3" si="0">$B3*(VALUE(RIGHT(D$2,2)))^(-0.21)</f>
        <v>27788.978378196462</v>
      </c>
      <c r="E3" s="40">
        <f t="shared" si="0"/>
        <v>26159.861851111425</v>
      </c>
      <c r="F3" s="40">
        <f t="shared" si="0"/>
        <v>24962.285351788229</v>
      </c>
      <c r="G3" s="40">
        <f t="shared" si="0"/>
        <v>24024.606427960101</v>
      </c>
      <c r="H3" s="40">
        <f t="shared" si="0"/>
        <v>23259.343684102365</v>
      </c>
      <c r="I3" s="40">
        <f t="shared" si="0"/>
        <v>22616.174536156115</v>
      </c>
      <c r="J3" s="40">
        <f t="shared" si="0"/>
        <v>22063.637694396301</v>
      </c>
      <c r="K3" s="40">
        <f t="shared" si="0"/>
        <v>21580.825065151876</v>
      </c>
    </row>
    <row r="4" spans="1:11" s="9" customFormat="1" x14ac:dyDescent="0.25">
      <c r="A4" s="29" t="s">
        <v>3</v>
      </c>
      <c r="B4" s="40">
        <f>13000*7</f>
        <v>91000</v>
      </c>
      <c r="C4" s="40">
        <f t="shared" ref="C4:K4" si="1">$B4*(VALUE(RIGHT(C$2,2)))^(-0.35)</f>
        <v>71397.152908604316</v>
      </c>
      <c r="D4" s="40">
        <f t="shared" si="1"/>
        <v>61951.090169008989</v>
      </c>
      <c r="E4" s="40">
        <f t="shared" si="1"/>
        <v>56017.07080719369</v>
      </c>
      <c r="F4" s="40">
        <f t="shared" si="1"/>
        <v>51808.604067688932</v>
      </c>
      <c r="G4" s="40">
        <f t="shared" si="1"/>
        <v>48605.840193972173</v>
      </c>
      <c r="H4" s="40">
        <f t="shared" si="1"/>
        <v>46052.910067251345</v>
      </c>
      <c r="I4" s="40">
        <f t="shared" si="1"/>
        <v>43950.102966080478</v>
      </c>
      <c r="J4" s="40">
        <f t="shared" si="1"/>
        <v>42175.138166249249</v>
      </c>
      <c r="K4" s="40">
        <f t="shared" si="1"/>
        <v>40648.206885737643</v>
      </c>
    </row>
    <row r="5" spans="1:11" x14ac:dyDescent="0.25">
      <c r="A5" s="29" t="s">
        <v>4</v>
      </c>
      <c r="B5" s="40">
        <f>8000*7</f>
        <v>56000</v>
      </c>
      <c r="C5" s="40">
        <f>$B5*(VALUE(RIGHT(C$2,2)))^(-0.25)</f>
        <v>47090.199254208019</v>
      </c>
      <c r="D5" s="40">
        <f t="shared" ref="D5:K5" si="2">$B5*(VALUE(RIGHT(D$2,2)))^(-0.25)</f>
        <v>42550.798396489176</v>
      </c>
      <c r="E5" s="40">
        <f t="shared" si="2"/>
        <v>39597.979746446661</v>
      </c>
      <c r="F5" s="40">
        <f t="shared" si="2"/>
        <v>37449.457078679632</v>
      </c>
      <c r="G5" s="40">
        <f t="shared" si="2"/>
        <v>35780.813837791255</v>
      </c>
      <c r="H5" s="40">
        <f t="shared" si="2"/>
        <v>34428.136565270812</v>
      </c>
      <c r="I5" s="40">
        <f t="shared" si="2"/>
        <v>33297.799220076187</v>
      </c>
      <c r="J5" s="40">
        <f t="shared" si="2"/>
        <v>32331.61507461904</v>
      </c>
      <c r="K5" s="40">
        <f t="shared" si="2"/>
        <v>31491.114210659547</v>
      </c>
    </row>
    <row r="6" spans="1:11" x14ac:dyDescent="0.25">
      <c r="A6" s="29" t="s">
        <v>117</v>
      </c>
      <c r="B6" s="40">
        <f>2000*7</f>
        <v>14000</v>
      </c>
      <c r="C6" s="40">
        <f>$B6*(VALUE(RIGHT(C$2,2)))^(-0.02)</f>
        <v>13807.257862907029</v>
      </c>
      <c r="D6" s="40">
        <f t="shared" ref="D6:K6" si="3">$B6*(VALUE(RIGHT(D$2,2)))^(-0.02)</f>
        <v>13695.743400208396</v>
      </c>
      <c r="E6" s="40">
        <f t="shared" si="3"/>
        <v>13617.169263771997</v>
      </c>
      <c r="F6" s="40">
        <f t="shared" si="3"/>
        <v>13556.533000158817</v>
      </c>
      <c r="G6" s="40">
        <f t="shared" si="3"/>
        <v>13507.1900536346</v>
      </c>
      <c r="H6" s="40">
        <f t="shared" si="3"/>
        <v>13465.611329867192</v>
      </c>
      <c r="I6" s="40">
        <f t="shared" si="3"/>
        <v>13429.6976705537</v>
      </c>
      <c r="J6" s="40">
        <f t="shared" si="3"/>
        <v>13398.099091739417</v>
      </c>
      <c r="K6" s="40">
        <f t="shared" si="3"/>
        <v>13369.896204300103</v>
      </c>
    </row>
    <row r="7" spans="1:11" x14ac:dyDescent="0.25">
      <c r="D7" s="2"/>
      <c r="E7" s="2"/>
      <c r="F7" s="2"/>
    </row>
    <row r="8" spans="1:11" x14ac:dyDescent="0.25">
      <c r="D8" s="2"/>
      <c r="E8" s="2"/>
      <c r="F8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83FA-0F3B-443C-8B3E-ADC37406AEAD}">
  <dimension ref="A1:B13"/>
  <sheetViews>
    <sheetView workbookViewId="0">
      <selection activeCell="B7" sqref="B7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187</v>
      </c>
    </row>
    <row r="2" spans="1:2" s="9" customFormat="1" x14ac:dyDescent="0.25">
      <c r="A2" s="7" t="s">
        <v>156</v>
      </c>
      <c r="B2" s="28" t="s">
        <v>158</v>
      </c>
    </row>
    <row r="3" spans="1:2" x14ac:dyDescent="0.25">
      <c r="A3" s="29" t="s">
        <v>125</v>
      </c>
      <c r="B3" s="35"/>
    </row>
    <row r="4" spans="1:2" x14ac:dyDescent="0.25">
      <c r="A4" s="29" t="s">
        <v>82</v>
      </c>
      <c r="B4" s="35"/>
    </row>
    <row r="5" spans="1:2" x14ac:dyDescent="0.25">
      <c r="A5" s="29" t="s">
        <v>83</v>
      </c>
      <c r="B5" s="35"/>
    </row>
    <row r="6" spans="1:2" x14ac:dyDescent="0.25">
      <c r="A6" s="29" t="s">
        <v>84</v>
      </c>
      <c r="B6" s="35"/>
    </row>
    <row r="7" spans="1:2" x14ac:dyDescent="0.25">
      <c r="A7" s="29" t="s">
        <v>85</v>
      </c>
      <c r="B7" s="35"/>
    </row>
    <row r="8" spans="1:2" x14ac:dyDescent="0.25">
      <c r="A8" s="29" t="s">
        <v>86</v>
      </c>
      <c r="B8" s="35"/>
    </row>
    <row r="9" spans="1:2" x14ac:dyDescent="0.25">
      <c r="A9" s="29" t="s">
        <v>87</v>
      </c>
      <c r="B9" s="35"/>
    </row>
    <row r="10" spans="1:2" x14ac:dyDescent="0.25">
      <c r="A10" s="29" t="s">
        <v>88</v>
      </c>
      <c r="B10" s="35"/>
    </row>
    <row r="11" spans="1:2" x14ac:dyDescent="0.25">
      <c r="A11" s="29" t="s">
        <v>126</v>
      </c>
      <c r="B11" s="35"/>
    </row>
    <row r="12" spans="1:2" x14ac:dyDescent="0.25">
      <c r="A12" s="29" t="s">
        <v>127</v>
      </c>
      <c r="B12" s="35"/>
    </row>
    <row r="13" spans="1:2" x14ac:dyDescent="0.25">
      <c r="A13" s="29" t="s">
        <v>128</v>
      </c>
      <c r="B13" s="35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K12"/>
  <sheetViews>
    <sheetView workbookViewId="0">
      <selection activeCell="G11" sqref="G11"/>
    </sheetView>
  </sheetViews>
  <sheetFormatPr defaultColWidth="9.28515625" defaultRowHeight="15.75" x14ac:dyDescent="0.25"/>
  <cols>
    <col min="1" max="1" width="9.28515625" style="9"/>
    <col min="2" max="16384" width="9.28515625" style="1"/>
  </cols>
  <sheetData>
    <row r="1" spans="1:11" ht="16.5" thickBot="1" x14ac:dyDescent="0.3">
      <c r="A1" s="31" t="s">
        <v>116</v>
      </c>
    </row>
    <row r="2" spans="1:11" s="9" customFormat="1" x14ac:dyDescent="0.25">
      <c r="A2" s="7" t="s">
        <v>159</v>
      </c>
      <c r="B2" s="8" t="s">
        <v>134</v>
      </c>
      <c r="C2" s="8" t="s">
        <v>135</v>
      </c>
      <c r="D2" s="8" t="s">
        <v>136</v>
      </c>
      <c r="E2" s="8" t="s">
        <v>137</v>
      </c>
      <c r="F2" s="8" t="s">
        <v>138</v>
      </c>
      <c r="G2" s="8" t="s">
        <v>139</v>
      </c>
      <c r="H2" s="8" t="s">
        <v>140</v>
      </c>
      <c r="I2" s="8" t="s">
        <v>141</v>
      </c>
      <c r="J2" s="8" t="s">
        <v>142</v>
      </c>
      <c r="K2" s="8" t="s">
        <v>131</v>
      </c>
    </row>
    <row r="3" spans="1:11" x14ac:dyDescent="0.25">
      <c r="A3" s="29" t="s">
        <v>5</v>
      </c>
      <c r="B3" s="42"/>
      <c r="C3" s="42"/>
      <c r="D3" s="42"/>
      <c r="E3" s="42"/>
      <c r="F3" s="42"/>
      <c r="G3" s="40">
        <f>5*4000*7</f>
        <v>140000</v>
      </c>
      <c r="H3" s="40">
        <f>$G3*(VALUE(RIGHT(C$2,2)))^(-0.35)</f>
        <v>109841.77370554511</v>
      </c>
      <c r="I3" s="40">
        <f>$G3*(VALUE(RIGHT(D$2,2)))^(-0.35)</f>
        <v>95309.369490783065</v>
      </c>
      <c r="J3" s="40">
        <f>$G3*(VALUE(RIGHT(E$2,2)))^(-0.35)</f>
        <v>86180.10893414414</v>
      </c>
      <c r="K3" s="40">
        <f>$G3*(VALUE(RIGHT(F$2,2)))^(-0.35)</f>
        <v>79705.544719521436</v>
      </c>
    </row>
    <row r="4" spans="1:11" x14ac:dyDescent="0.25">
      <c r="A4" s="29" t="s">
        <v>119</v>
      </c>
      <c r="B4" s="43"/>
      <c r="C4" s="43"/>
      <c r="D4" s="43"/>
      <c r="E4" s="43"/>
      <c r="F4" s="43"/>
      <c r="G4" s="42"/>
      <c r="H4" s="40">
        <f>6*4000*7</f>
        <v>168000</v>
      </c>
      <c r="I4" s="40">
        <f>$H4*(VALUE(RIGHT(C$2,2)))^(-0.35)</f>
        <v>131810.12844665413</v>
      </c>
      <c r="J4" s="40">
        <f>$H4*(VALUE(RIGHT(D$2,2)))^(-0.35)</f>
        <v>114371.24338893968</v>
      </c>
      <c r="K4" s="40">
        <f>$H4*(VALUE(RIGHT(E$2,2)))^(-0.35)</f>
        <v>103416.13072097297</v>
      </c>
    </row>
    <row r="5" spans="1:11" x14ac:dyDescent="0.25">
      <c r="D5" s="2"/>
      <c r="E5" s="2"/>
      <c r="F5" s="2"/>
    </row>
    <row r="6" spans="1:11" x14ac:dyDescent="0.25">
      <c r="D6" s="2"/>
      <c r="E6" s="2"/>
      <c r="F6" s="13"/>
    </row>
    <row r="7" spans="1:11" x14ac:dyDescent="0.25">
      <c r="D7" s="2"/>
      <c r="E7" s="2"/>
      <c r="F7" s="2"/>
    </row>
    <row r="8" spans="1:11" x14ac:dyDescent="0.25">
      <c r="D8" s="2"/>
      <c r="E8" s="2"/>
      <c r="F8" s="2"/>
    </row>
    <row r="9" spans="1:11" x14ac:dyDescent="0.25">
      <c r="D9" s="2"/>
      <c r="E9" s="2"/>
      <c r="F9" s="2"/>
    </row>
    <row r="10" spans="1:11" x14ac:dyDescent="0.25">
      <c r="D10" s="2"/>
      <c r="E10" s="2"/>
      <c r="F10" s="2"/>
    </row>
    <row r="11" spans="1:11" x14ac:dyDescent="0.25">
      <c r="D11" s="2"/>
      <c r="E11" s="2"/>
      <c r="F11" s="2"/>
    </row>
    <row r="12" spans="1:11" x14ac:dyDescent="0.25">
      <c r="D12" s="2"/>
      <c r="E12" s="2"/>
      <c r="F12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5"/>
  <sheetViews>
    <sheetView workbookViewId="0">
      <selection activeCell="D27" sqref="D27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118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L12"/>
  <sheetViews>
    <sheetView workbookViewId="0">
      <selection activeCell="P25" sqref="P25"/>
    </sheetView>
  </sheetViews>
  <sheetFormatPr defaultColWidth="9.28515625" defaultRowHeight="15.75" x14ac:dyDescent="0.25"/>
  <cols>
    <col min="1" max="16384" width="9.28515625" style="1"/>
  </cols>
  <sheetData>
    <row r="1" spans="1:12" ht="16.5" thickBot="1" x14ac:dyDescent="0.3">
      <c r="A1" s="2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2" x14ac:dyDescent="0.25">
      <c r="A2" s="7" t="s">
        <v>156</v>
      </c>
      <c r="B2" s="8" t="s">
        <v>83</v>
      </c>
      <c r="C2" s="8" t="s">
        <v>5</v>
      </c>
      <c r="D2" s="8" t="s">
        <v>84</v>
      </c>
      <c r="E2" s="8" t="s">
        <v>82</v>
      </c>
      <c r="F2" s="8" t="s">
        <v>85</v>
      </c>
      <c r="G2" s="8" t="s">
        <v>88</v>
      </c>
      <c r="H2" s="8" t="s">
        <v>87</v>
      </c>
      <c r="I2" s="8" t="s">
        <v>86</v>
      </c>
      <c r="J2" s="8" t="s">
        <v>51</v>
      </c>
      <c r="K2" s="8" t="s">
        <v>81</v>
      </c>
      <c r="L2" s="8" t="s">
        <v>230</v>
      </c>
    </row>
    <row r="3" spans="1:12" x14ac:dyDescent="0.25">
      <c r="A3" s="29" t="s">
        <v>5</v>
      </c>
      <c r="B3" s="34">
        <v>300000</v>
      </c>
      <c r="C3" s="34"/>
      <c r="D3" s="34"/>
      <c r="E3" s="34"/>
      <c r="F3" s="34"/>
      <c r="G3" s="34"/>
      <c r="H3" s="34"/>
      <c r="I3" s="34"/>
      <c r="J3" s="34"/>
      <c r="K3" s="34"/>
      <c r="L3" s="34"/>
    </row>
    <row r="4" spans="1:12" x14ac:dyDescent="0.25">
      <c r="A4" s="29" t="s">
        <v>82</v>
      </c>
      <c r="B4" s="34">
        <v>300000</v>
      </c>
      <c r="C4" s="34"/>
      <c r="D4" s="34"/>
      <c r="E4" s="34"/>
      <c r="F4" s="34">
        <v>300000</v>
      </c>
      <c r="G4" s="34"/>
      <c r="H4" s="34"/>
      <c r="I4" s="34"/>
      <c r="J4" s="34"/>
      <c r="K4" s="34"/>
      <c r="L4" s="34"/>
    </row>
    <row r="5" spans="1:12" x14ac:dyDescent="0.25">
      <c r="A5" s="29" t="s">
        <v>83</v>
      </c>
      <c r="B5" s="34"/>
      <c r="C5" s="34">
        <v>300000</v>
      </c>
      <c r="D5" s="34">
        <v>300000</v>
      </c>
      <c r="E5" s="34">
        <v>300000</v>
      </c>
      <c r="F5" s="34"/>
      <c r="G5" s="34"/>
      <c r="H5" s="34"/>
      <c r="I5" s="34"/>
      <c r="J5" s="34"/>
      <c r="K5" s="34"/>
      <c r="L5" s="34"/>
    </row>
    <row r="6" spans="1:12" x14ac:dyDescent="0.25">
      <c r="A6" s="29" t="s">
        <v>84</v>
      </c>
      <c r="B6" s="34">
        <v>300000</v>
      </c>
      <c r="C6" s="34"/>
      <c r="D6" s="34"/>
      <c r="E6" s="34"/>
      <c r="F6" s="34"/>
      <c r="G6" s="34"/>
      <c r="H6" s="34"/>
      <c r="I6" s="34">
        <v>300000</v>
      </c>
      <c r="J6" s="34">
        <v>300000</v>
      </c>
      <c r="K6" s="34"/>
      <c r="L6" s="34"/>
    </row>
    <row r="7" spans="1:12" x14ac:dyDescent="0.25">
      <c r="A7" s="29" t="s">
        <v>85</v>
      </c>
      <c r="B7" s="34"/>
      <c r="C7" s="34"/>
      <c r="D7" s="34"/>
      <c r="E7" s="34">
        <v>300000</v>
      </c>
      <c r="F7" s="34"/>
      <c r="G7" s="34">
        <v>300000</v>
      </c>
      <c r="H7" s="34"/>
      <c r="I7" s="34"/>
      <c r="J7" s="34"/>
      <c r="K7" s="34"/>
      <c r="L7" s="34"/>
    </row>
    <row r="8" spans="1:12" x14ac:dyDescent="0.25">
      <c r="A8" s="29" t="s">
        <v>86</v>
      </c>
      <c r="B8" s="34"/>
      <c r="C8" s="34"/>
      <c r="D8" s="34">
        <v>300000</v>
      </c>
      <c r="E8" s="34"/>
      <c r="F8" s="34"/>
      <c r="G8" s="34"/>
      <c r="H8" s="34">
        <v>300000</v>
      </c>
      <c r="I8" s="34"/>
      <c r="J8" s="34"/>
      <c r="K8" s="34"/>
      <c r="L8" s="34"/>
    </row>
    <row r="9" spans="1:12" x14ac:dyDescent="0.25">
      <c r="A9" s="29" t="s">
        <v>87</v>
      </c>
      <c r="B9" s="34"/>
      <c r="C9" s="34"/>
      <c r="D9" s="34"/>
      <c r="E9" s="34"/>
      <c r="F9" s="34"/>
      <c r="G9" s="34">
        <v>300000</v>
      </c>
      <c r="H9" s="34"/>
      <c r="I9" s="34">
        <v>300000</v>
      </c>
      <c r="J9" s="34"/>
      <c r="K9" s="34"/>
      <c r="L9" s="34"/>
    </row>
    <row r="10" spans="1:12" x14ac:dyDescent="0.25">
      <c r="A10" s="29" t="s">
        <v>88</v>
      </c>
      <c r="B10" s="34"/>
      <c r="C10" s="34"/>
      <c r="D10" s="34"/>
      <c r="E10" s="34"/>
      <c r="F10" s="34">
        <v>300000</v>
      </c>
      <c r="G10" s="34"/>
      <c r="H10" s="34">
        <v>300000</v>
      </c>
      <c r="I10" s="34"/>
      <c r="J10" s="34"/>
      <c r="K10" s="34">
        <v>500000</v>
      </c>
      <c r="L10" s="34">
        <v>300000</v>
      </c>
    </row>
    <row r="11" spans="1:12" x14ac:dyDescent="0.25">
      <c r="A11" s="29" t="s">
        <v>3</v>
      </c>
      <c r="B11" s="34"/>
      <c r="C11" s="34"/>
      <c r="D11" s="34"/>
      <c r="E11" s="34"/>
      <c r="F11" s="34">
        <v>100000</v>
      </c>
      <c r="G11" s="34"/>
      <c r="H11" s="34"/>
      <c r="I11" s="34"/>
      <c r="J11" s="34"/>
      <c r="K11" s="34"/>
      <c r="L11" s="34"/>
    </row>
    <row r="12" spans="1:12" x14ac:dyDescent="0.25">
      <c r="A12" s="29" t="s">
        <v>4</v>
      </c>
      <c r="B12" s="34"/>
      <c r="C12" s="34"/>
      <c r="D12" s="34"/>
      <c r="E12" s="34"/>
      <c r="F12" s="34"/>
      <c r="G12" s="34"/>
      <c r="H12" s="34"/>
      <c r="I12" s="34">
        <v>75000</v>
      </c>
      <c r="J12" s="34"/>
      <c r="K12" s="34"/>
      <c r="L12" s="34"/>
    </row>
  </sheetData>
  <sortState xmlns:xlrd2="http://schemas.microsoft.com/office/spreadsheetml/2017/richdata2" ref="A3:K12">
    <sortCondition ref="A2:A12"/>
  </sortState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5"/>
  <sheetViews>
    <sheetView workbookViewId="0">
      <selection activeCell="S17" sqref="S17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106</v>
      </c>
    </row>
    <row r="2" spans="1:2" s="9" customFormat="1" x14ac:dyDescent="0.25">
      <c r="A2" s="7" t="s">
        <v>160</v>
      </c>
      <c r="B2" s="28" t="s">
        <v>158</v>
      </c>
    </row>
    <row r="3" spans="1:2" x14ac:dyDescent="0.25">
      <c r="A3" s="29" t="s">
        <v>122</v>
      </c>
      <c r="B3" s="35">
        <v>100000</v>
      </c>
    </row>
    <row r="4" spans="1:2" x14ac:dyDescent="0.25">
      <c r="A4" s="29" t="s">
        <v>51</v>
      </c>
      <c r="B4" s="35">
        <v>100000</v>
      </c>
    </row>
    <row r="5" spans="1:2" x14ac:dyDescent="0.25">
      <c r="A5" s="29" t="s">
        <v>230</v>
      </c>
      <c r="B5" s="35">
        <v>300000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:B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145</v>
      </c>
    </row>
    <row r="2" spans="1:2" s="9" customFormat="1" x14ac:dyDescent="0.25">
      <c r="A2" s="7"/>
      <c r="B2" s="28"/>
    </row>
    <row r="3" spans="1:2" ht="16.5" thickBot="1" x14ac:dyDescent="0.3">
      <c r="A3" s="30"/>
      <c r="B3" s="36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3"/>
  <sheetViews>
    <sheetView workbookViewId="0">
      <selection activeCell="G11" sqref="G11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107</v>
      </c>
    </row>
    <row r="2" spans="1:2" s="9" customFormat="1" x14ac:dyDescent="0.25">
      <c r="A2" s="7" t="s">
        <v>162</v>
      </c>
      <c r="B2" s="28" t="s">
        <v>158</v>
      </c>
    </row>
    <row r="3" spans="1:2" s="9" customFormat="1" x14ac:dyDescent="0.25">
      <c r="A3" s="29" t="s">
        <v>81</v>
      </c>
      <c r="B3" s="44">
        <v>75000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K17"/>
  <sheetViews>
    <sheetView workbookViewId="0">
      <selection activeCell="R20" sqref="R20"/>
    </sheetView>
  </sheetViews>
  <sheetFormatPr defaultColWidth="9.28515625" defaultRowHeight="15.75" x14ac:dyDescent="0.25"/>
  <cols>
    <col min="1" max="16384" width="9.28515625" style="1"/>
  </cols>
  <sheetData>
    <row r="1" spans="1:11" ht="16.5" thickBot="1" x14ac:dyDescent="0.3">
      <c r="A1" s="1" t="s">
        <v>108</v>
      </c>
    </row>
    <row r="2" spans="1:11" s="9" customFormat="1" x14ac:dyDescent="0.25">
      <c r="A2" s="7" t="s">
        <v>161</v>
      </c>
      <c r="B2" s="8" t="s">
        <v>134</v>
      </c>
      <c r="C2" s="8" t="s">
        <v>135</v>
      </c>
      <c r="D2" s="8" t="s">
        <v>136</v>
      </c>
      <c r="E2" s="8" t="s">
        <v>137</v>
      </c>
      <c r="F2" s="8" t="s">
        <v>138</v>
      </c>
      <c r="G2" s="8" t="s">
        <v>139</v>
      </c>
      <c r="H2" s="8" t="s">
        <v>140</v>
      </c>
      <c r="I2" s="8" t="s">
        <v>141</v>
      </c>
      <c r="J2" s="8" t="s">
        <v>142</v>
      </c>
      <c r="K2" s="8" t="s">
        <v>131</v>
      </c>
    </row>
    <row r="3" spans="1:11" s="9" customFormat="1" x14ac:dyDescent="0.25">
      <c r="A3" s="29" t="s">
        <v>67</v>
      </c>
      <c r="B3" s="40">
        <v>50000</v>
      </c>
      <c r="C3" s="40">
        <v>50000</v>
      </c>
      <c r="D3" s="40">
        <v>50000</v>
      </c>
      <c r="E3" s="40">
        <v>50000</v>
      </c>
      <c r="F3" s="40">
        <v>50000</v>
      </c>
      <c r="G3" s="40">
        <v>50000</v>
      </c>
      <c r="H3" s="40">
        <v>50000</v>
      </c>
      <c r="I3" s="40">
        <v>50000</v>
      </c>
      <c r="J3" s="40">
        <v>50000</v>
      </c>
      <c r="K3" s="40">
        <v>50000</v>
      </c>
    </row>
    <row r="4" spans="1:11" s="9" customFormat="1" x14ac:dyDescent="0.25">
      <c r="A4" s="29" t="s">
        <v>68</v>
      </c>
      <c r="B4" s="40">
        <v>150000</v>
      </c>
      <c r="C4" s="40">
        <v>150000</v>
      </c>
      <c r="D4" s="40">
        <v>150000</v>
      </c>
      <c r="E4" s="40">
        <v>150000</v>
      </c>
      <c r="F4" s="40">
        <v>150000</v>
      </c>
      <c r="G4" s="40">
        <v>150000</v>
      </c>
      <c r="H4" s="40">
        <v>150000</v>
      </c>
      <c r="I4" s="40">
        <v>150000</v>
      </c>
      <c r="J4" s="40">
        <v>150000</v>
      </c>
      <c r="K4" s="40">
        <v>150000</v>
      </c>
    </row>
    <row r="5" spans="1:11" s="9" customFormat="1" x14ac:dyDescent="0.25">
      <c r="A5" s="29" t="s">
        <v>123</v>
      </c>
      <c r="B5" s="40">
        <v>100000</v>
      </c>
      <c r="C5" s="40">
        <v>100000</v>
      </c>
      <c r="D5" s="40">
        <v>100000</v>
      </c>
      <c r="E5" s="40">
        <v>100000</v>
      </c>
      <c r="F5" s="40">
        <v>100000</v>
      </c>
      <c r="G5" s="40">
        <v>100000</v>
      </c>
      <c r="H5" s="40">
        <v>100000</v>
      </c>
      <c r="I5" s="40">
        <v>100000</v>
      </c>
      <c r="J5" s="40">
        <v>100000</v>
      </c>
      <c r="K5" s="40">
        <v>100000</v>
      </c>
    </row>
    <row r="6" spans="1:11" s="9" customFormat="1" x14ac:dyDescent="0.25">
      <c r="A6" s="29" t="s">
        <v>124</v>
      </c>
      <c r="B6" s="40">
        <v>50000</v>
      </c>
      <c r="C6" s="40">
        <v>50000</v>
      </c>
      <c r="D6" s="40">
        <v>50000</v>
      </c>
      <c r="E6" s="40">
        <v>50000</v>
      </c>
      <c r="F6" s="40">
        <v>50000</v>
      </c>
      <c r="G6" s="40">
        <v>50000</v>
      </c>
      <c r="H6" s="40">
        <v>50000</v>
      </c>
      <c r="I6" s="40">
        <v>50000</v>
      </c>
      <c r="J6" s="40">
        <v>50000</v>
      </c>
      <c r="K6" s="40">
        <v>50000</v>
      </c>
    </row>
    <row r="7" spans="1:11" x14ac:dyDescent="0.25">
      <c r="A7" s="29" t="s">
        <v>231</v>
      </c>
      <c r="B7" s="40">
        <v>200000</v>
      </c>
      <c r="C7" s="40">
        <v>200000</v>
      </c>
      <c r="D7" s="40">
        <v>200000</v>
      </c>
      <c r="E7" s="40">
        <v>200000</v>
      </c>
      <c r="F7" s="40">
        <v>200000</v>
      </c>
      <c r="G7" s="40">
        <v>200000</v>
      </c>
      <c r="H7" s="40">
        <v>200000</v>
      </c>
      <c r="I7" s="40">
        <v>200000</v>
      </c>
      <c r="J7" s="40">
        <v>200000</v>
      </c>
      <c r="K7" s="40">
        <v>200000</v>
      </c>
    </row>
    <row r="9" spans="1:11" x14ac:dyDescent="0.25">
      <c r="D9" s="2"/>
      <c r="E9" s="2"/>
      <c r="F9" s="2"/>
    </row>
    <row r="10" spans="1:11" x14ac:dyDescent="0.25">
      <c r="D10" s="2"/>
      <c r="E10" s="2"/>
      <c r="F10" s="2"/>
    </row>
    <row r="11" spans="1:11" x14ac:dyDescent="0.25">
      <c r="D11" s="2"/>
      <c r="E11" s="2"/>
      <c r="F11" s="13"/>
    </row>
    <row r="12" spans="1:11" x14ac:dyDescent="0.25">
      <c r="D12" s="2"/>
      <c r="E12" s="2"/>
      <c r="F12" s="2"/>
    </row>
    <row r="13" spans="1:11" x14ac:dyDescent="0.25">
      <c r="D13" s="2"/>
      <c r="E13" s="2"/>
      <c r="F13" s="2"/>
    </row>
    <row r="14" spans="1:11" x14ac:dyDescent="0.25">
      <c r="D14" s="2"/>
      <c r="E14" s="2"/>
      <c r="F14" s="2"/>
    </row>
    <row r="15" spans="1:11" x14ac:dyDescent="0.25">
      <c r="D15" s="2"/>
      <c r="E15" s="2"/>
      <c r="F15" s="2"/>
    </row>
    <row r="16" spans="1:11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4"/>
  <sheetViews>
    <sheetView workbookViewId="0">
      <selection activeCell="A5" sqref="A5"/>
    </sheetView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133</v>
      </c>
    </row>
    <row r="2" spans="1:2" s="9" customFormat="1" x14ac:dyDescent="0.25">
      <c r="A2" s="7" t="s">
        <v>159</v>
      </c>
      <c r="B2" s="28" t="s">
        <v>158</v>
      </c>
    </row>
    <row r="3" spans="1:2" x14ac:dyDescent="0.25">
      <c r="A3" s="29" t="s">
        <v>5</v>
      </c>
      <c r="B3" s="35">
        <v>1000000</v>
      </c>
    </row>
    <row r="4" spans="1:2" x14ac:dyDescent="0.25">
      <c r="A4" s="29" t="s">
        <v>119</v>
      </c>
      <c r="B4" s="35">
        <v>500000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109</v>
      </c>
    </row>
    <row r="2" spans="1:2" s="9" customFormat="1" x14ac:dyDescent="0.25">
      <c r="A2" s="7" t="s">
        <v>159</v>
      </c>
      <c r="B2" s="28" t="s">
        <v>158</v>
      </c>
    </row>
    <row r="3" spans="1:2" ht="16.5" thickBot="1" x14ac:dyDescent="0.3">
      <c r="A3" s="30" t="s">
        <v>5</v>
      </c>
      <c r="B3" s="36">
        <v>210000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C18"/>
  <sheetViews>
    <sheetView workbookViewId="0">
      <selection activeCell="H26" sqref="H26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6</v>
      </c>
    </row>
    <row r="2" spans="1:3" x14ac:dyDescent="0.25">
      <c r="A2" s="6" t="s">
        <v>156</v>
      </c>
      <c r="B2" s="8" t="s">
        <v>122</v>
      </c>
      <c r="C2" s="8" t="s">
        <v>51</v>
      </c>
    </row>
    <row r="3" spans="1:3" x14ac:dyDescent="0.25">
      <c r="A3" s="3" t="s">
        <v>118</v>
      </c>
      <c r="B3" s="10">
        <v>3</v>
      </c>
      <c r="C3" s="10">
        <v>3.5</v>
      </c>
    </row>
    <row r="4" spans="1:3" x14ac:dyDescent="0.25">
      <c r="A4" s="3" t="s">
        <v>3</v>
      </c>
      <c r="B4" s="10">
        <v>2.5</v>
      </c>
      <c r="C4" s="10">
        <v>2</v>
      </c>
    </row>
    <row r="5" spans="1:3" x14ac:dyDescent="0.25">
      <c r="A5" s="3" t="s">
        <v>4</v>
      </c>
      <c r="B5" s="10">
        <v>3</v>
      </c>
      <c r="C5" s="10">
        <v>0.5</v>
      </c>
    </row>
    <row r="6" spans="1:3" x14ac:dyDescent="0.25">
      <c r="A6" s="3" t="s">
        <v>5</v>
      </c>
      <c r="B6" s="10">
        <v>3</v>
      </c>
      <c r="C6" s="10">
        <v>1.5</v>
      </c>
    </row>
    <row r="7" spans="1:3" x14ac:dyDescent="0.25">
      <c r="A7" s="3" t="s">
        <v>119</v>
      </c>
      <c r="B7" s="10">
        <v>3.5</v>
      </c>
      <c r="C7" s="10">
        <v>2</v>
      </c>
    </row>
    <row r="9" spans="1:3" x14ac:dyDescent="0.25">
      <c r="B9" s="2"/>
    </row>
    <row r="10" spans="1:3" x14ac:dyDescent="0.25">
      <c r="B10" s="2"/>
    </row>
    <row r="11" spans="1:3" x14ac:dyDescent="0.25">
      <c r="B11" s="2"/>
    </row>
    <row r="12" spans="1:3" x14ac:dyDescent="0.25">
      <c r="B12" s="14"/>
    </row>
    <row r="13" spans="1:3" x14ac:dyDescent="0.25">
      <c r="B13" s="2"/>
    </row>
    <row r="14" spans="1:3" x14ac:dyDescent="0.25">
      <c r="B14" s="2"/>
    </row>
    <row r="15" spans="1:3" x14ac:dyDescent="0.25">
      <c r="B15" s="2"/>
    </row>
    <row r="16" spans="1:3" x14ac:dyDescent="0.25">
      <c r="B16" s="2"/>
    </row>
    <row r="17" spans="2:2" x14ac:dyDescent="0.25">
      <c r="B17" s="2"/>
    </row>
    <row r="18" spans="2:2" x14ac:dyDescent="0.25">
      <c r="B18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5"/>
  <sheetViews>
    <sheetView workbookViewId="0">
      <selection activeCell="R18" sqref="R18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79</v>
      </c>
    </row>
    <row r="2" spans="1:2" s="9" customFormat="1" x14ac:dyDescent="0.25">
      <c r="A2" s="7" t="s">
        <v>160</v>
      </c>
      <c r="B2" s="28" t="s">
        <v>158</v>
      </c>
    </row>
    <row r="3" spans="1:2" s="9" customFormat="1" x14ac:dyDescent="0.25">
      <c r="A3" s="29" t="s">
        <v>122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x14ac:dyDescent="0.25">
      <c r="A5" s="29" t="s">
        <v>230</v>
      </c>
      <c r="B5" s="32">
        <v>0.5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3"/>
  <sheetViews>
    <sheetView workbookViewId="0">
      <selection activeCell="E12" sqref="E1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110</v>
      </c>
    </row>
    <row r="2" spans="1:2" s="9" customFormat="1" x14ac:dyDescent="0.25">
      <c r="A2" s="7" t="s">
        <v>162</v>
      </c>
      <c r="B2" s="28" t="s">
        <v>158</v>
      </c>
    </row>
    <row r="3" spans="1:2" s="9" customFormat="1" x14ac:dyDescent="0.25">
      <c r="A3" s="29" t="s">
        <v>81</v>
      </c>
      <c r="B3" s="32">
        <v>0.4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69</v>
      </c>
    </row>
    <row r="2" spans="1:18" x14ac:dyDescent="0.25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58</v>
      </c>
    </row>
    <row r="8" spans="1:18" x14ac:dyDescent="0.25">
      <c r="A8" s="5" t="s">
        <v>59</v>
      </c>
    </row>
    <row r="9" spans="1:18" x14ac:dyDescent="0.25">
      <c r="A9" s="5" t="s">
        <v>60</v>
      </c>
    </row>
    <row r="10" spans="1:18" x14ac:dyDescent="0.25">
      <c r="A10" s="5" t="s">
        <v>61</v>
      </c>
    </row>
    <row r="11" spans="1:18" x14ac:dyDescent="0.25">
      <c r="A11" s="5" t="s">
        <v>62</v>
      </c>
    </row>
    <row r="12" spans="1:18" x14ac:dyDescent="0.25">
      <c r="A12" s="5" t="s">
        <v>63</v>
      </c>
    </row>
    <row r="13" spans="1:18" x14ac:dyDescent="0.25">
      <c r="A13" s="5" t="s">
        <v>64</v>
      </c>
    </row>
    <row r="14" spans="1:18" x14ac:dyDescent="0.25">
      <c r="A14" s="5" t="s">
        <v>65</v>
      </c>
    </row>
    <row r="15" spans="1:18" x14ac:dyDescent="0.25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4"/>
  <sheetViews>
    <sheetView workbookViewId="0">
      <selection activeCell="A5" sqref="A5:XFD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80</v>
      </c>
    </row>
    <row r="2" spans="1:2" s="9" customFormat="1" x14ac:dyDescent="0.25">
      <c r="A2" s="7" t="s">
        <v>159</v>
      </c>
      <c r="B2" s="28" t="s">
        <v>158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119</v>
      </c>
      <c r="B4" s="32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E8"/>
  <sheetViews>
    <sheetView workbookViewId="0">
      <selection activeCell="D8" sqref="D8"/>
    </sheetView>
  </sheetViews>
  <sheetFormatPr defaultColWidth="9.28515625" defaultRowHeight="15.75" x14ac:dyDescent="0.25"/>
  <cols>
    <col min="1" max="3" width="9.28515625" style="1"/>
    <col min="4" max="5" width="10.140625" style="1" bestFit="1" customWidth="1"/>
    <col min="6" max="16384" width="9.28515625" style="1"/>
  </cols>
  <sheetData>
    <row r="1" spans="1:5" ht="16.5" thickBot="1" x14ac:dyDescent="0.3">
      <c r="A1" s="1" t="s">
        <v>111</v>
      </c>
    </row>
    <row r="2" spans="1:5" x14ac:dyDescent="0.25">
      <c r="A2" s="6" t="s">
        <v>156</v>
      </c>
      <c r="B2" s="8" t="s">
        <v>85</v>
      </c>
      <c r="C2" s="8" t="s">
        <v>86</v>
      </c>
      <c r="D2" s="8" t="s">
        <v>5</v>
      </c>
      <c r="E2" s="8" t="s">
        <v>119</v>
      </c>
    </row>
    <row r="3" spans="1:5" x14ac:dyDescent="0.25">
      <c r="A3" s="3" t="s">
        <v>5</v>
      </c>
      <c r="B3" s="33"/>
      <c r="C3" s="33"/>
      <c r="D3" s="10">
        <v>1E-4</v>
      </c>
      <c r="E3" s="33"/>
    </row>
    <row r="4" spans="1:5" x14ac:dyDescent="0.25">
      <c r="A4" s="3" t="s">
        <v>119</v>
      </c>
      <c r="B4" s="33"/>
      <c r="C4" s="33"/>
      <c r="D4" s="10"/>
      <c r="E4" s="10">
        <v>1E-4</v>
      </c>
    </row>
    <row r="5" spans="1:5" x14ac:dyDescent="0.25">
      <c r="A5" s="3" t="s">
        <v>3</v>
      </c>
      <c r="B5" s="10"/>
      <c r="C5" s="10"/>
      <c r="D5" s="10"/>
      <c r="E5" s="10"/>
    </row>
    <row r="6" spans="1:5" x14ac:dyDescent="0.25">
      <c r="A6" s="3" t="s">
        <v>4</v>
      </c>
      <c r="B6" s="10"/>
      <c r="C6" s="10"/>
      <c r="D6" s="10"/>
      <c r="E6" s="10"/>
    </row>
    <row r="7" spans="1:5" x14ac:dyDescent="0.25">
      <c r="A7" s="3" t="s">
        <v>67</v>
      </c>
      <c r="B7" s="10"/>
      <c r="C7" s="10"/>
      <c r="D7" s="10"/>
      <c r="E7" s="10"/>
    </row>
    <row r="8" spans="1:5" ht="16.5" thickBot="1" x14ac:dyDescent="0.3">
      <c r="A8" s="4" t="s">
        <v>68</v>
      </c>
      <c r="B8" s="11"/>
      <c r="C8" s="11"/>
      <c r="D8" s="11"/>
      <c r="E8" s="11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7"/>
  <sheetViews>
    <sheetView workbookViewId="0">
      <selection activeCell="F21" sqref="A1:XFD104857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132</v>
      </c>
    </row>
    <row r="2" spans="1:2" s="9" customFormat="1" x14ac:dyDescent="0.25">
      <c r="A2" s="7" t="s">
        <v>161</v>
      </c>
      <c r="B2" s="28" t="s">
        <v>158</v>
      </c>
    </row>
    <row r="3" spans="1:2" s="9" customFormat="1" x14ac:dyDescent="0.25">
      <c r="A3" s="29" t="s">
        <v>67</v>
      </c>
      <c r="B3" s="32">
        <v>1.35</v>
      </c>
    </row>
    <row r="4" spans="1:2" x14ac:dyDescent="0.25">
      <c r="A4" s="29" t="s">
        <v>68</v>
      </c>
      <c r="B4" s="32">
        <v>1.25</v>
      </c>
    </row>
    <row r="5" spans="1:2" x14ac:dyDescent="0.25">
      <c r="A5" s="29" t="s">
        <v>123</v>
      </c>
      <c r="B5" s="32">
        <v>1.35</v>
      </c>
    </row>
    <row r="6" spans="1:2" x14ac:dyDescent="0.25">
      <c r="A6" s="29" t="s">
        <v>124</v>
      </c>
      <c r="B6" s="32">
        <v>1.25</v>
      </c>
    </row>
    <row r="7" spans="1:2" x14ac:dyDescent="0.25">
      <c r="A7" s="29" t="s">
        <v>231</v>
      </c>
      <c r="B7" s="32">
        <v>100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10"/>
  <sheetViews>
    <sheetView workbookViewId="0">
      <selection activeCell="D5" sqref="D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113</v>
      </c>
    </row>
    <row r="2" spans="1:2" s="9" customFormat="1" x14ac:dyDescent="0.25">
      <c r="A2" s="7" t="s">
        <v>156</v>
      </c>
      <c r="B2" s="28" t="s">
        <v>158</v>
      </c>
    </row>
    <row r="3" spans="1:2" s="9" customFormat="1" x14ac:dyDescent="0.25">
      <c r="A3" s="29" t="s">
        <v>118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117</v>
      </c>
      <c r="B6" s="32">
        <v>94</v>
      </c>
    </row>
    <row r="7" spans="1:2" s="9" customFormat="1" x14ac:dyDescent="0.25">
      <c r="A7" s="29" t="s">
        <v>5</v>
      </c>
      <c r="B7" s="32">
        <v>90</v>
      </c>
    </row>
    <row r="8" spans="1:2" s="9" customFormat="1" x14ac:dyDescent="0.25">
      <c r="A8" s="29" t="s">
        <v>119</v>
      </c>
      <c r="B8" s="32">
        <v>100</v>
      </c>
    </row>
    <row r="9" spans="1:2" s="9" customFormat="1" x14ac:dyDescent="0.25">
      <c r="A9" s="29" t="s">
        <v>67</v>
      </c>
      <c r="B9" s="32">
        <v>110</v>
      </c>
    </row>
    <row r="10" spans="1:2" ht="16.5" thickBot="1" x14ac:dyDescent="0.3">
      <c r="A10" s="30" t="s">
        <v>68</v>
      </c>
      <c r="B10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5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171</v>
      </c>
    </row>
    <row r="2" spans="1:2" x14ac:dyDescent="0.25">
      <c r="A2" s="7" t="s">
        <v>164</v>
      </c>
      <c r="B2" s="28" t="s">
        <v>158</v>
      </c>
    </row>
    <row r="3" spans="1:2" x14ac:dyDescent="0.25">
      <c r="A3" s="29" t="s">
        <v>89</v>
      </c>
      <c r="B3" s="35">
        <v>0</v>
      </c>
    </row>
    <row r="4" spans="1:2" x14ac:dyDescent="0.25">
      <c r="A4" s="29" t="s">
        <v>90</v>
      </c>
      <c r="B4" s="35">
        <v>2</v>
      </c>
    </row>
    <row r="5" spans="1:2" x14ac:dyDescent="0.25">
      <c r="A5" s="29" t="s">
        <v>91</v>
      </c>
      <c r="B5" s="35">
        <v>4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4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144</v>
      </c>
    </row>
    <row r="2" spans="1:2" x14ac:dyDescent="0.25">
      <c r="A2" s="7" t="s">
        <v>165</v>
      </c>
      <c r="B2" s="28" t="s">
        <v>158</v>
      </c>
    </row>
    <row r="3" spans="1:2" x14ac:dyDescent="0.25">
      <c r="A3" s="29" t="s">
        <v>95</v>
      </c>
      <c r="B3" s="35">
        <v>0</v>
      </c>
    </row>
    <row r="4" spans="1:2" x14ac:dyDescent="0.25">
      <c r="A4" s="29" t="s">
        <v>143</v>
      </c>
      <c r="B4" s="35">
        <v>50000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D7" sqref="D7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146</v>
      </c>
    </row>
    <row r="2" spans="1:2" x14ac:dyDescent="0.25">
      <c r="A2" s="7"/>
      <c r="B2" s="28"/>
    </row>
    <row r="3" spans="1:2" x14ac:dyDescent="0.25">
      <c r="A3" s="29"/>
      <c r="B3" s="35"/>
    </row>
    <row r="4" spans="1:2" x14ac:dyDescent="0.25">
      <c r="A4" s="29"/>
      <c r="B4" s="35"/>
    </row>
    <row r="5" spans="1:2" x14ac:dyDescent="0.25">
      <c r="A5" s="29"/>
      <c r="B5" s="35"/>
    </row>
    <row r="6" spans="1:2" ht="16.5" thickBot="1" x14ac:dyDescent="0.3">
      <c r="A6" s="30"/>
      <c r="B6" s="36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4"/>
  <sheetViews>
    <sheetView workbookViewId="0">
      <selection activeCell="A5" sqref="A5:XFD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152</v>
      </c>
    </row>
    <row r="2" spans="1:2" x14ac:dyDescent="0.25">
      <c r="A2" s="7" t="s">
        <v>166</v>
      </c>
      <c r="B2" s="28" t="s">
        <v>158</v>
      </c>
    </row>
    <row r="3" spans="1:2" x14ac:dyDescent="0.25">
      <c r="A3" s="29" t="s">
        <v>150</v>
      </c>
      <c r="B3" s="35">
        <v>0</v>
      </c>
    </row>
    <row r="4" spans="1:2" x14ac:dyDescent="0.25">
      <c r="A4" s="29" t="s">
        <v>151</v>
      </c>
      <c r="B4" s="35">
        <v>50000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F589D-A1FA-4568-B88E-393BBCFCF3E3}">
  <dimension ref="A1:B3"/>
  <sheetViews>
    <sheetView workbookViewId="0">
      <selection activeCell="S28" sqref="S28"/>
    </sheetView>
  </sheetViews>
  <sheetFormatPr defaultColWidth="9.28515625" defaultRowHeight="15.75" x14ac:dyDescent="0.25"/>
  <cols>
    <col min="1" max="1" width="9.28515625" style="1"/>
    <col min="2" max="2" width="11.28515625" style="1" bestFit="1" customWidth="1"/>
    <col min="3" max="16384" width="9.28515625" style="1"/>
  </cols>
  <sheetData>
    <row r="1" spans="1:2" ht="16.5" thickBot="1" x14ac:dyDescent="0.3">
      <c r="A1" s="1" t="s">
        <v>232</v>
      </c>
    </row>
    <row r="2" spans="1:2" s="9" customFormat="1" x14ac:dyDescent="0.25">
      <c r="A2" s="7" t="s">
        <v>162</v>
      </c>
      <c r="B2" s="28" t="s">
        <v>184</v>
      </c>
    </row>
    <row r="3" spans="1:2" s="9" customFormat="1" x14ac:dyDescent="0.25">
      <c r="A3" s="29" t="s">
        <v>81</v>
      </c>
      <c r="B3" s="44">
        <v>100000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3"/>
  <sheetViews>
    <sheetView workbookViewId="0">
      <selection activeCell="I20" sqref="I20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148</v>
      </c>
    </row>
    <row r="2" spans="1:2" s="9" customFormat="1" x14ac:dyDescent="0.25">
      <c r="A2" s="7" t="s">
        <v>162</v>
      </c>
      <c r="B2" s="28" t="s">
        <v>184</v>
      </c>
    </row>
    <row r="3" spans="1:2" s="9" customFormat="1" x14ac:dyDescent="0.25">
      <c r="A3" s="29" t="s">
        <v>81</v>
      </c>
      <c r="B3" s="32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7"/>
  <sheetViews>
    <sheetView workbookViewId="0">
      <selection activeCell="E27" sqref="E2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119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C5"/>
  <sheetViews>
    <sheetView workbookViewId="0">
      <selection activeCell="C10" sqref="C10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153</v>
      </c>
    </row>
    <row r="2" spans="1:3" s="9" customFormat="1" x14ac:dyDescent="0.25">
      <c r="A2" s="7" t="s">
        <v>160</v>
      </c>
      <c r="B2" s="8" t="s">
        <v>95</v>
      </c>
      <c r="C2" s="8" t="s">
        <v>143</v>
      </c>
    </row>
    <row r="3" spans="1:3" s="9" customFormat="1" x14ac:dyDescent="0.25">
      <c r="A3" s="29" t="s">
        <v>122</v>
      </c>
      <c r="B3" s="34">
        <v>20</v>
      </c>
      <c r="C3" s="34">
        <v>20</v>
      </c>
    </row>
    <row r="4" spans="1:3" s="9" customFormat="1" x14ac:dyDescent="0.25">
      <c r="A4" s="29" t="s">
        <v>51</v>
      </c>
      <c r="B4" s="34">
        <v>20</v>
      </c>
      <c r="C4" s="34">
        <v>20</v>
      </c>
    </row>
    <row r="5" spans="1:3" x14ac:dyDescent="0.25">
      <c r="A5" s="29" t="s">
        <v>230</v>
      </c>
      <c r="B5" s="34">
        <v>20</v>
      </c>
      <c r="C5" s="34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G7" sqref="G7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154</v>
      </c>
    </row>
    <row r="2" spans="1:5" s="9" customFormat="1" x14ac:dyDescent="0.25">
      <c r="A2" s="7"/>
      <c r="B2" s="8"/>
      <c r="C2" s="8"/>
      <c r="D2" s="8"/>
      <c r="E2" s="28"/>
    </row>
    <row r="3" spans="1:5" ht="16.5" thickBot="1" x14ac:dyDescent="0.3">
      <c r="A3" s="30"/>
      <c r="B3" s="46"/>
      <c r="C3" s="46"/>
      <c r="D3" s="46"/>
      <c r="E3" s="47"/>
    </row>
    <row r="6" spans="1:5" x14ac:dyDescent="0.25">
      <c r="D6" s="2"/>
      <c r="E6" s="2"/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C3"/>
  <sheetViews>
    <sheetView workbookViewId="0">
      <selection activeCell="D1" sqref="D1:E1048576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155</v>
      </c>
    </row>
    <row r="2" spans="1:3" s="9" customFormat="1" x14ac:dyDescent="0.25">
      <c r="A2" s="7" t="s">
        <v>162</v>
      </c>
      <c r="B2" s="8" t="s">
        <v>150</v>
      </c>
      <c r="C2" s="8" t="s">
        <v>151</v>
      </c>
    </row>
    <row r="3" spans="1:3" s="9" customFormat="1" x14ac:dyDescent="0.25">
      <c r="A3" s="29" t="s">
        <v>81</v>
      </c>
      <c r="B3" s="34">
        <v>10</v>
      </c>
      <c r="C3" s="34">
        <v>10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4" sqref="B4"/>
    </sheetView>
  </sheetViews>
  <sheetFormatPr defaultRowHeight="15" x14ac:dyDescent="0.25"/>
  <cols>
    <col min="1" max="1" width="33.140625" bestFit="1" customWidth="1"/>
    <col min="2" max="2" width="9.28515625" customWidth="1"/>
    <col min="6" max="6" width="12" bestFit="1" customWidth="1"/>
  </cols>
  <sheetData>
    <row r="1" spans="1:2" ht="16.5" thickBot="1" x14ac:dyDescent="0.3">
      <c r="A1" s="31" t="s">
        <v>173</v>
      </c>
    </row>
    <row r="2" spans="1:2" ht="15.75" x14ac:dyDescent="0.25">
      <c r="A2" s="7" t="s">
        <v>175</v>
      </c>
      <c r="B2" s="28" t="s">
        <v>170</v>
      </c>
    </row>
    <row r="3" spans="1:2" ht="16.5" thickBot="1" x14ac:dyDescent="0.3">
      <c r="A3" s="30" t="s">
        <v>174</v>
      </c>
      <c r="B3" s="36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EF3E-C271-4F2C-A3E7-66F3B3003AB1}">
  <dimension ref="A1:Q24"/>
  <sheetViews>
    <sheetView showZeros="0" zoomScale="90" zoomScaleNormal="90" workbookViewId="0">
      <selection activeCell="P36" sqref="P36"/>
    </sheetView>
  </sheetViews>
  <sheetFormatPr defaultRowHeight="15" x14ac:dyDescent="0.25"/>
  <sheetData>
    <row r="1" spans="1:17" ht="16.5" thickBot="1" x14ac:dyDescent="0.3">
      <c r="A1" s="1" t="s">
        <v>172</v>
      </c>
      <c r="B1" s="1"/>
      <c r="C1" s="1"/>
    </row>
    <row r="2" spans="1:17" ht="15.75" x14ac:dyDescent="0.25">
      <c r="A2" s="7" t="s">
        <v>156</v>
      </c>
      <c r="B2" s="8" t="s">
        <v>125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126</v>
      </c>
      <c r="K2" s="8" t="s">
        <v>127</v>
      </c>
      <c r="L2" s="8" t="s">
        <v>128</v>
      </c>
      <c r="M2" s="8" t="s">
        <v>122</v>
      </c>
      <c r="N2" s="8" t="s">
        <v>51</v>
      </c>
      <c r="O2" s="8" t="s">
        <v>81</v>
      </c>
      <c r="P2" s="8" t="s">
        <v>5</v>
      </c>
      <c r="Q2" s="8" t="s">
        <v>119</v>
      </c>
    </row>
    <row r="3" spans="1:17" ht="15.75" x14ac:dyDescent="0.25">
      <c r="A3" s="29" t="s">
        <v>118</v>
      </c>
      <c r="B3" s="56">
        <v>14.26</v>
      </c>
      <c r="C3" s="56" t="s">
        <v>181</v>
      </c>
      <c r="D3" s="56" t="s">
        <v>181</v>
      </c>
      <c r="E3" s="56" t="s">
        <v>181</v>
      </c>
      <c r="F3" s="56" t="s">
        <v>181</v>
      </c>
      <c r="G3" s="56" t="s">
        <v>181</v>
      </c>
      <c r="H3" s="56" t="s">
        <v>181</v>
      </c>
      <c r="I3" s="56" t="s">
        <v>181</v>
      </c>
      <c r="J3" s="56" t="s">
        <v>181</v>
      </c>
      <c r="K3" s="56" t="s">
        <v>181</v>
      </c>
      <c r="L3" s="56" t="s">
        <v>181</v>
      </c>
      <c r="M3" s="56" t="s">
        <v>181</v>
      </c>
      <c r="N3" s="56" t="s">
        <v>181</v>
      </c>
      <c r="O3" s="56" t="s">
        <v>181</v>
      </c>
      <c r="P3" s="56" t="s">
        <v>181</v>
      </c>
      <c r="Q3" s="56" t="s">
        <v>181</v>
      </c>
    </row>
    <row r="4" spans="1:17" ht="15.75" x14ac:dyDescent="0.25">
      <c r="A4" s="29" t="s">
        <v>3</v>
      </c>
      <c r="B4" s="56" t="s">
        <v>181</v>
      </c>
      <c r="C4" s="56" t="s">
        <v>181</v>
      </c>
      <c r="D4" s="56" t="s">
        <v>181</v>
      </c>
      <c r="E4" s="56" t="s">
        <v>181</v>
      </c>
      <c r="F4" s="56">
        <v>16.847000000000001</v>
      </c>
      <c r="G4" s="56" t="s">
        <v>181</v>
      </c>
      <c r="H4" s="56" t="s">
        <v>181</v>
      </c>
      <c r="I4" s="56" t="s">
        <v>181</v>
      </c>
      <c r="J4" s="56" t="s">
        <v>181</v>
      </c>
      <c r="K4" s="56" t="s">
        <v>181</v>
      </c>
      <c r="L4" s="56" t="s">
        <v>181</v>
      </c>
      <c r="M4" s="56" t="s">
        <v>181</v>
      </c>
      <c r="N4" s="56" t="s">
        <v>181</v>
      </c>
      <c r="O4" s="56" t="s">
        <v>181</v>
      </c>
      <c r="P4" s="56" t="s">
        <v>181</v>
      </c>
      <c r="Q4" s="56" t="s">
        <v>181</v>
      </c>
    </row>
    <row r="5" spans="1:17" ht="15.75" x14ac:dyDescent="0.25">
      <c r="A5" s="29" t="s">
        <v>4</v>
      </c>
      <c r="B5" s="56" t="s">
        <v>181</v>
      </c>
      <c r="C5" s="56" t="s">
        <v>181</v>
      </c>
      <c r="D5" s="56" t="s">
        <v>181</v>
      </c>
      <c r="E5" s="56" t="s">
        <v>181</v>
      </c>
      <c r="F5" s="56" t="s">
        <v>181</v>
      </c>
      <c r="G5" s="56">
        <v>12.562999999999999</v>
      </c>
      <c r="H5" s="56" t="s">
        <v>181</v>
      </c>
      <c r="I5" s="56" t="s">
        <v>181</v>
      </c>
      <c r="J5" s="56" t="s">
        <v>181</v>
      </c>
      <c r="K5" s="56" t="s">
        <v>181</v>
      </c>
      <c r="L5" s="56" t="s">
        <v>181</v>
      </c>
      <c r="M5" s="56" t="s">
        <v>181</v>
      </c>
      <c r="N5" s="56" t="s">
        <v>181</v>
      </c>
      <c r="O5" s="56" t="s">
        <v>181</v>
      </c>
      <c r="P5" s="56" t="s">
        <v>181</v>
      </c>
      <c r="Q5" s="56" t="s">
        <v>181</v>
      </c>
    </row>
    <row r="6" spans="1:17" ht="15.75" x14ac:dyDescent="0.25">
      <c r="A6" s="29" t="s">
        <v>117</v>
      </c>
      <c r="B6" s="56" t="s">
        <v>181</v>
      </c>
      <c r="C6" s="56" t="s">
        <v>181</v>
      </c>
      <c r="D6" s="56" t="s">
        <v>181</v>
      </c>
      <c r="E6" s="56" t="s">
        <v>181</v>
      </c>
      <c r="F6" s="56" t="s">
        <v>181</v>
      </c>
      <c r="G6" s="56" t="s">
        <v>181</v>
      </c>
      <c r="H6" s="56" t="s">
        <v>181</v>
      </c>
      <c r="I6" s="56" t="s">
        <v>181</v>
      </c>
      <c r="J6" s="56" t="s">
        <v>181</v>
      </c>
      <c r="K6" s="56" t="s">
        <v>181</v>
      </c>
      <c r="L6" s="56">
        <v>25.074000000000002</v>
      </c>
      <c r="M6" s="56" t="s">
        <v>181</v>
      </c>
      <c r="N6" s="56" t="s">
        <v>181</v>
      </c>
      <c r="O6" s="56" t="s">
        <v>181</v>
      </c>
      <c r="P6" s="56" t="s">
        <v>181</v>
      </c>
      <c r="Q6" s="56" t="s">
        <v>181</v>
      </c>
    </row>
    <row r="7" spans="1:17" ht="15.75" x14ac:dyDescent="0.25">
      <c r="A7" s="29" t="s">
        <v>5</v>
      </c>
      <c r="B7" s="56" t="s">
        <v>181</v>
      </c>
      <c r="C7" s="56" t="s">
        <v>181</v>
      </c>
      <c r="D7" s="56">
        <v>11.209999999999999</v>
      </c>
      <c r="E7" s="56" t="s">
        <v>181</v>
      </c>
      <c r="F7" s="56" t="s">
        <v>181</v>
      </c>
      <c r="G7" s="56" t="s">
        <v>181</v>
      </c>
      <c r="H7" s="56" t="s">
        <v>181</v>
      </c>
      <c r="I7" s="56" t="s">
        <v>181</v>
      </c>
      <c r="J7" s="56" t="s">
        <v>181</v>
      </c>
      <c r="K7" s="56" t="s">
        <v>181</v>
      </c>
      <c r="L7" s="56" t="s">
        <v>181</v>
      </c>
      <c r="M7" s="57" t="s">
        <v>181</v>
      </c>
      <c r="N7" s="57" t="s">
        <v>181</v>
      </c>
      <c r="O7" s="56">
        <v>35.07985</v>
      </c>
      <c r="P7" s="57" t="s">
        <v>181</v>
      </c>
      <c r="Q7" s="57" t="s">
        <v>181</v>
      </c>
    </row>
    <row r="8" spans="1:17" ht="15.75" x14ac:dyDescent="0.25">
      <c r="A8" s="29" t="s">
        <v>119</v>
      </c>
      <c r="B8" s="56" t="s">
        <v>181</v>
      </c>
      <c r="C8" s="56" t="s">
        <v>181</v>
      </c>
      <c r="D8" s="56" t="s">
        <v>181</v>
      </c>
      <c r="E8" s="56" t="s">
        <v>181</v>
      </c>
      <c r="F8" s="56" t="s">
        <v>181</v>
      </c>
      <c r="G8" s="56" t="s">
        <v>181</v>
      </c>
      <c r="H8" s="56" t="s">
        <v>181</v>
      </c>
      <c r="I8" s="56" t="s">
        <v>181</v>
      </c>
      <c r="J8" s="56" t="s">
        <v>181</v>
      </c>
      <c r="K8" s="56">
        <v>21.292999999999999</v>
      </c>
      <c r="L8" s="56" t="s">
        <v>181</v>
      </c>
      <c r="M8" s="57" t="s">
        <v>181</v>
      </c>
      <c r="N8" s="57" t="s">
        <v>181</v>
      </c>
      <c r="O8" s="56">
        <v>30.886050000000001</v>
      </c>
      <c r="P8" s="57" t="s">
        <v>181</v>
      </c>
      <c r="Q8" s="57" t="s">
        <v>181</v>
      </c>
    </row>
    <row r="9" spans="1:17" ht="15.75" x14ac:dyDescent="0.25">
      <c r="A9" s="29" t="s">
        <v>125</v>
      </c>
      <c r="B9" s="58" t="s">
        <v>181</v>
      </c>
      <c r="C9" s="58">
        <v>40.752409775985356</v>
      </c>
      <c r="D9" s="56" t="s">
        <v>181</v>
      </c>
      <c r="E9" s="56" t="s">
        <v>181</v>
      </c>
      <c r="F9" s="56" t="s">
        <v>181</v>
      </c>
      <c r="G9" s="56" t="s">
        <v>181</v>
      </c>
      <c r="H9" s="56" t="s">
        <v>181</v>
      </c>
      <c r="I9" s="56" t="s">
        <v>181</v>
      </c>
      <c r="J9" s="56" t="s">
        <v>181</v>
      </c>
      <c r="K9" s="56" t="s">
        <v>181</v>
      </c>
      <c r="L9" s="56" t="s">
        <v>181</v>
      </c>
      <c r="M9" s="58">
        <v>41.716999999999999</v>
      </c>
      <c r="N9" s="56" t="s">
        <v>181</v>
      </c>
      <c r="O9" s="56" t="s">
        <v>181</v>
      </c>
      <c r="P9" s="56" t="s">
        <v>181</v>
      </c>
      <c r="Q9" s="56" t="s">
        <v>181</v>
      </c>
    </row>
    <row r="10" spans="1:17" ht="15.75" x14ac:dyDescent="0.25">
      <c r="A10" s="29" t="s">
        <v>82</v>
      </c>
      <c r="B10" s="58">
        <v>40.752409775985356</v>
      </c>
      <c r="C10" s="58" t="s">
        <v>181</v>
      </c>
      <c r="D10" s="56">
        <v>8.2970000000000006</v>
      </c>
      <c r="E10" s="56" t="s">
        <v>181</v>
      </c>
      <c r="F10" s="56">
        <v>18.141999999999999</v>
      </c>
      <c r="G10" s="56" t="s">
        <v>181</v>
      </c>
      <c r="H10" s="56" t="s">
        <v>181</v>
      </c>
      <c r="I10" s="56" t="s">
        <v>181</v>
      </c>
      <c r="J10" s="56" t="s">
        <v>181</v>
      </c>
      <c r="K10" s="56" t="s">
        <v>181</v>
      </c>
      <c r="L10" s="56" t="s">
        <v>181</v>
      </c>
      <c r="M10" s="56" t="s">
        <v>181</v>
      </c>
      <c r="N10" s="56" t="s">
        <v>181</v>
      </c>
      <c r="O10" s="56" t="s">
        <v>181</v>
      </c>
      <c r="P10" s="56" t="s">
        <v>181</v>
      </c>
      <c r="Q10" s="56" t="s">
        <v>181</v>
      </c>
    </row>
    <row r="11" spans="1:17" ht="15.75" x14ac:dyDescent="0.25">
      <c r="A11" s="29" t="s">
        <v>83</v>
      </c>
      <c r="B11" s="56" t="s">
        <v>181</v>
      </c>
      <c r="C11" s="56">
        <v>8.2970000000000006</v>
      </c>
      <c r="D11" s="56" t="s">
        <v>181</v>
      </c>
      <c r="E11" s="56">
        <v>8.3129999999999988</v>
      </c>
      <c r="F11" s="56" t="s">
        <v>181</v>
      </c>
      <c r="G11" s="56" t="s">
        <v>181</v>
      </c>
      <c r="H11" s="56" t="s">
        <v>181</v>
      </c>
      <c r="I11" s="56" t="s">
        <v>181</v>
      </c>
      <c r="J11" s="56" t="s">
        <v>181</v>
      </c>
      <c r="K11" s="56" t="s">
        <v>181</v>
      </c>
      <c r="L11" s="56" t="s">
        <v>181</v>
      </c>
      <c r="M11" s="56" t="s">
        <v>181</v>
      </c>
      <c r="N11" s="56" t="s">
        <v>181</v>
      </c>
      <c r="O11" s="56" t="s">
        <v>181</v>
      </c>
      <c r="P11" s="56">
        <v>11.209999999999999</v>
      </c>
      <c r="Q11" s="56" t="s">
        <v>181</v>
      </c>
    </row>
    <row r="12" spans="1:17" ht="15.75" x14ac:dyDescent="0.25">
      <c r="A12" s="29" t="s">
        <v>84</v>
      </c>
      <c r="B12" s="56" t="s">
        <v>181</v>
      </c>
      <c r="C12" s="56" t="s">
        <v>181</v>
      </c>
      <c r="D12" s="56">
        <v>8.3129999999999988</v>
      </c>
      <c r="E12" s="56" t="s">
        <v>181</v>
      </c>
      <c r="F12" s="56" t="s">
        <v>181</v>
      </c>
      <c r="G12" s="56">
        <v>12.532999999999999</v>
      </c>
      <c r="H12" s="56" t="s">
        <v>181</v>
      </c>
      <c r="I12" s="56" t="s">
        <v>181</v>
      </c>
      <c r="J12" s="56" t="s">
        <v>181</v>
      </c>
      <c r="K12" s="56" t="s">
        <v>181</v>
      </c>
      <c r="L12" s="56" t="s">
        <v>181</v>
      </c>
      <c r="M12" s="56" t="s">
        <v>181</v>
      </c>
      <c r="N12" s="56">
        <v>13.163</v>
      </c>
      <c r="O12" s="56" t="s">
        <v>181</v>
      </c>
      <c r="P12" s="56" t="s">
        <v>181</v>
      </c>
      <c r="Q12" s="56" t="s">
        <v>181</v>
      </c>
    </row>
    <row r="13" spans="1:17" ht="15.75" x14ac:dyDescent="0.25">
      <c r="A13" s="29" t="s">
        <v>85</v>
      </c>
      <c r="B13" s="56" t="s">
        <v>181</v>
      </c>
      <c r="C13" s="58">
        <v>18.141999999999999</v>
      </c>
      <c r="D13" s="56" t="s">
        <v>181</v>
      </c>
      <c r="E13" s="56" t="s">
        <v>181</v>
      </c>
      <c r="F13" s="56" t="s">
        <v>181</v>
      </c>
      <c r="G13" s="56" t="s">
        <v>181</v>
      </c>
      <c r="H13" s="56" t="s">
        <v>181</v>
      </c>
      <c r="I13" s="56">
        <v>14.431000000000001</v>
      </c>
      <c r="J13" s="56" t="s">
        <v>181</v>
      </c>
      <c r="K13" s="56" t="s">
        <v>181</v>
      </c>
      <c r="L13" s="56" t="s">
        <v>181</v>
      </c>
      <c r="M13" s="56" t="s">
        <v>181</v>
      </c>
      <c r="N13" s="56" t="s">
        <v>181</v>
      </c>
      <c r="O13" s="56" t="s">
        <v>181</v>
      </c>
      <c r="P13" s="56" t="s">
        <v>181</v>
      </c>
      <c r="Q13" s="56" t="s">
        <v>181</v>
      </c>
    </row>
    <row r="14" spans="1:17" ht="15.75" x14ac:dyDescent="0.25">
      <c r="A14" s="29" t="s">
        <v>86</v>
      </c>
      <c r="B14" s="56" t="s">
        <v>181</v>
      </c>
      <c r="C14" s="56" t="s">
        <v>181</v>
      </c>
      <c r="D14" s="56" t="s">
        <v>181</v>
      </c>
      <c r="E14" s="56">
        <v>12.532999999999999</v>
      </c>
      <c r="F14" s="56" t="s">
        <v>181</v>
      </c>
      <c r="G14" s="56" t="s">
        <v>181</v>
      </c>
      <c r="H14" s="56">
        <v>11.53</v>
      </c>
      <c r="I14" s="56" t="s">
        <v>181</v>
      </c>
      <c r="J14" s="56" t="s">
        <v>181</v>
      </c>
      <c r="K14" s="56" t="s">
        <v>181</v>
      </c>
      <c r="L14" s="56" t="s">
        <v>181</v>
      </c>
      <c r="M14" s="56" t="s">
        <v>181</v>
      </c>
      <c r="N14" s="56" t="s">
        <v>181</v>
      </c>
      <c r="O14" s="56" t="s">
        <v>181</v>
      </c>
      <c r="P14" s="56" t="s">
        <v>181</v>
      </c>
      <c r="Q14" s="56" t="s">
        <v>181</v>
      </c>
    </row>
    <row r="15" spans="1:17" ht="15.75" x14ac:dyDescent="0.25">
      <c r="A15" s="29" t="s">
        <v>87</v>
      </c>
      <c r="B15" s="56" t="s">
        <v>181</v>
      </c>
      <c r="C15" s="56" t="s">
        <v>181</v>
      </c>
      <c r="D15" s="56" t="s">
        <v>181</v>
      </c>
      <c r="E15" s="56" t="s">
        <v>181</v>
      </c>
      <c r="F15" s="56" t="s">
        <v>181</v>
      </c>
      <c r="G15" s="56">
        <v>11.53</v>
      </c>
      <c r="H15" s="56" t="s">
        <v>181</v>
      </c>
      <c r="I15" s="56">
        <v>6.0780000000000003</v>
      </c>
      <c r="J15" s="56">
        <v>24.449000000000002</v>
      </c>
      <c r="K15" s="56" t="s">
        <v>181</v>
      </c>
      <c r="L15" s="56" t="s">
        <v>181</v>
      </c>
      <c r="M15" s="56" t="s">
        <v>181</v>
      </c>
      <c r="N15" s="56" t="s">
        <v>181</v>
      </c>
      <c r="O15" s="56" t="s">
        <v>181</v>
      </c>
      <c r="P15" s="56" t="s">
        <v>181</v>
      </c>
      <c r="Q15" s="56" t="s">
        <v>181</v>
      </c>
    </row>
    <row r="16" spans="1:17" ht="15.75" x14ac:dyDescent="0.25">
      <c r="A16" s="29" t="s">
        <v>88</v>
      </c>
      <c r="B16" s="56" t="s">
        <v>181</v>
      </c>
      <c r="C16" s="56" t="s">
        <v>181</v>
      </c>
      <c r="D16" s="56" t="s">
        <v>181</v>
      </c>
      <c r="E16" s="56" t="s">
        <v>181</v>
      </c>
      <c r="F16" s="56">
        <v>14.431000000000001</v>
      </c>
      <c r="G16" s="56" t="s">
        <v>181</v>
      </c>
      <c r="H16" s="56">
        <v>6.0780000000000003</v>
      </c>
      <c r="I16" s="56" t="s">
        <v>181</v>
      </c>
      <c r="J16" s="56" t="s">
        <v>181</v>
      </c>
      <c r="K16" s="56" t="s">
        <v>181</v>
      </c>
      <c r="L16" s="56" t="s">
        <v>181</v>
      </c>
      <c r="M16" s="56" t="s">
        <v>181</v>
      </c>
      <c r="N16" s="56" t="s">
        <v>181</v>
      </c>
      <c r="O16" s="56">
        <v>17.599</v>
      </c>
      <c r="P16" s="56" t="s">
        <v>181</v>
      </c>
      <c r="Q16" s="56" t="s">
        <v>181</v>
      </c>
    </row>
    <row r="17" spans="1:17" ht="15.75" x14ac:dyDescent="0.25">
      <c r="A17" s="29" t="s">
        <v>126</v>
      </c>
      <c r="B17" s="56" t="s">
        <v>181</v>
      </c>
      <c r="C17" s="56" t="s">
        <v>181</v>
      </c>
      <c r="D17" s="56" t="s">
        <v>181</v>
      </c>
      <c r="E17" s="56" t="s">
        <v>181</v>
      </c>
      <c r="F17" s="56" t="s">
        <v>181</v>
      </c>
      <c r="G17" s="56" t="s">
        <v>181</v>
      </c>
      <c r="H17" s="56">
        <v>24.449000000000002</v>
      </c>
      <c r="I17" s="56" t="s">
        <v>181</v>
      </c>
      <c r="J17" s="56" t="s">
        <v>181</v>
      </c>
      <c r="K17" s="56">
        <v>9.9379999999999988</v>
      </c>
      <c r="L17" s="56">
        <v>38.850999999999999</v>
      </c>
      <c r="M17" s="56" t="s">
        <v>181</v>
      </c>
      <c r="N17" s="56" t="s">
        <v>181</v>
      </c>
      <c r="O17" s="56" t="s">
        <v>181</v>
      </c>
      <c r="P17" s="56" t="s">
        <v>181</v>
      </c>
      <c r="Q17" s="56" t="s">
        <v>181</v>
      </c>
    </row>
    <row r="18" spans="1:17" ht="15.75" x14ac:dyDescent="0.25">
      <c r="A18" s="29" t="s">
        <v>127</v>
      </c>
      <c r="B18" s="56" t="s">
        <v>181</v>
      </c>
      <c r="C18" s="56" t="s">
        <v>181</v>
      </c>
      <c r="D18" s="56" t="s">
        <v>181</v>
      </c>
      <c r="E18" s="56" t="s">
        <v>181</v>
      </c>
      <c r="F18" s="56" t="s">
        <v>181</v>
      </c>
      <c r="G18" s="56" t="s">
        <v>181</v>
      </c>
      <c r="H18" s="56" t="s">
        <v>181</v>
      </c>
      <c r="I18" s="56" t="s">
        <v>181</v>
      </c>
      <c r="J18" s="56">
        <v>9.9379999999999988</v>
      </c>
      <c r="K18" s="56" t="s">
        <v>181</v>
      </c>
      <c r="L18" s="56" t="s">
        <v>181</v>
      </c>
      <c r="M18" s="56" t="s">
        <v>181</v>
      </c>
      <c r="N18" s="56" t="s">
        <v>181</v>
      </c>
      <c r="O18" s="56" t="s">
        <v>181</v>
      </c>
      <c r="P18" s="56" t="s">
        <v>181</v>
      </c>
      <c r="Q18" s="56">
        <v>21.292999999999999</v>
      </c>
    </row>
    <row r="19" spans="1:17" ht="15.75" x14ac:dyDescent="0.25">
      <c r="A19" s="29" t="s">
        <v>128</v>
      </c>
      <c r="B19" s="56" t="s">
        <v>181</v>
      </c>
      <c r="C19" s="56" t="s">
        <v>181</v>
      </c>
      <c r="D19" s="56" t="s">
        <v>181</v>
      </c>
      <c r="E19" s="56" t="s">
        <v>181</v>
      </c>
      <c r="F19" s="56" t="s">
        <v>181</v>
      </c>
      <c r="G19" s="56" t="s">
        <v>181</v>
      </c>
      <c r="H19" s="56" t="s">
        <v>181</v>
      </c>
      <c r="I19" s="56" t="s">
        <v>181</v>
      </c>
      <c r="J19" s="56">
        <v>38.850999999999999</v>
      </c>
      <c r="K19" s="56" t="s">
        <v>181</v>
      </c>
      <c r="L19" s="56" t="s">
        <v>181</v>
      </c>
      <c r="M19" s="56" t="s">
        <v>181</v>
      </c>
      <c r="N19" s="56" t="s">
        <v>181</v>
      </c>
      <c r="O19" s="56" t="s">
        <v>181</v>
      </c>
      <c r="P19" s="56" t="s">
        <v>181</v>
      </c>
      <c r="Q19" s="56" t="s">
        <v>181</v>
      </c>
    </row>
    <row r="20" spans="1:17" ht="15.75" x14ac:dyDescent="0.25">
      <c r="A20" s="29" t="s">
        <v>67</v>
      </c>
      <c r="B20" s="56" t="s">
        <v>181</v>
      </c>
      <c r="C20" s="56" t="s">
        <v>181</v>
      </c>
      <c r="D20" s="56" t="s">
        <v>181</v>
      </c>
      <c r="E20" s="56" t="s">
        <v>181</v>
      </c>
      <c r="F20" s="56" t="s">
        <v>181</v>
      </c>
      <c r="G20" s="56" t="s">
        <v>181</v>
      </c>
      <c r="H20" s="56" t="s">
        <v>181</v>
      </c>
      <c r="I20" s="56" t="s">
        <v>181</v>
      </c>
      <c r="J20" s="56" t="s">
        <v>181</v>
      </c>
      <c r="K20" s="56" t="s">
        <v>181</v>
      </c>
      <c r="L20" s="56" t="s">
        <v>181</v>
      </c>
      <c r="M20" s="56" t="s">
        <v>181</v>
      </c>
      <c r="N20" s="56" t="s">
        <v>181</v>
      </c>
      <c r="O20" s="56" t="s">
        <v>181</v>
      </c>
      <c r="P20" s="56">
        <v>26</v>
      </c>
      <c r="Q20" s="56" t="s">
        <v>181</v>
      </c>
    </row>
    <row r="21" spans="1:17" ht="15.75" x14ac:dyDescent="0.25">
      <c r="A21" s="29" t="s">
        <v>68</v>
      </c>
      <c r="B21" s="56" t="s">
        <v>181</v>
      </c>
      <c r="C21" s="56" t="s">
        <v>181</v>
      </c>
      <c r="D21" s="56" t="s">
        <v>181</v>
      </c>
      <c r="E21" s="56" t="s">
        <v>181</v>
      </c>
      <c r="F21" s="56" t="s">
        <v>181</v>
      </c>
      <c r="G21" s="56" t="s">
        <v>181</v>
      </c>
      <c r="H21" s="56" t="s">
        <v>181</v>
      </c>
      <c r="I21" s="56" t="s">
        <v>181</v>
      </c>
      <c r="J21" s="56" t="s">
        <v>181</v>
      </c>
      <c r="K21" s="56" t="s">
        <v>181</v>
      </c>
      <c r="L21" s="56" t="s">
        <v>181</v>
      </c>
      <c r="M21" s="56" t="s">
        <v>181</v>
      </c>
      <c r="N21" s="56" t="s">
        <v>181</v>
      </c>
      <c r="O21" s="56" t="s">
        <v>181</v>
      </c>
      <c r="P21" s="56">
        <v>27</v>
      </c>
      <c r="Q21" s="56" t="s">
        <v>181</v>
      </c>
    </row>
    <row r="22" spans="1:17" ht="15.75" x14ac:dyDescent="0.25">
      <c r="A22" s="29" t="s">
        <v>123</v>
      </c>
      <c r="B22" s="56" t="s">
        <v>181</v>
      </c>
      <c r="C22" s="56" t="s">
        <v>181</v>
      </c>
      <c r="D22" s="56" t="s">
        <v>181</v>
      </c>
      <c r="E22" s="56" t="s">
        <v>181</v>
      </c>
      <c r="F22" s="56" t="s">
        <v>181</v>
      </c>
      <c r="G22" s="56" t="s">
        <v>181</v>
      </c>
      <c r="H22" s="56" t="s">
        <v>181</v>
      </c>
      <c r="I22" s="56" t="s">
        <v>181</v>
      </c>
      <c r="J22" s="56" t="s">
        <v>181</v>
      </c>
      <c r="K22" s="56" t="s">
        <v>181</v>
      </c>
      <c r="L22" s="56" t="s">
        <v>181</v>
      </c>
      <c r="M22" s="56" t="s">
        <v>181</v>
      </c>
      <c r="N22" s="56" t="s">
        <v>181</v>
      </c>
      <c r="O22" s="56" t="s">
        <v>181</v>
      </c>
      <c r="P22" s="56" t="s">
        <v>181</v>
      </c>
      <c r="Q22" s="56">
        <v>26</v>
      </c>
    </row>
    <row r="23" spans="1:17" ht="15.75" x14ac:dyDescent="0.25">
      <c r="A23" s="29" t="s">
        <v>124</v>
      </c>
      <c r="B23" s="56" t="s">
        <v>181</v>
      </c>
      <c r="C23" s="56" t="s">
        <v>181</v>
      </c>
      <c r="D23" s="56" t="s">
        <v>181</v>
      </c>
      <c r="E23" s="56" t="s">
        <v>181</v>
      </c>
      <c r="F23" s="56" t="s">
        <v>181</v>
      </c>
      <c r="G23" s="56" t="s">
        <v>181</v>
      </c>
      <c r="H23" s="56" t="s">
        <v>181</v>
      </c>
      <c r="I23" s="56" t="s">
        <v>181</v>
      </c>
      <c r="J23" s="56" t="s">
        <v>181</v>
      </c>
      <c r="K23" s="56" t="s">
        <v>181</v>
      </c>
      <c r="L23" s="56" t="s">
        <v>181</v>
      </c>
      <c r="M23" s="56" t="s">
        <v>181</v>
      </c>
      <c r="N23" s="56" t="s">
        <v>181</v>
      </c>
      <c r="O23" s="56" t="s">
        <v>181</v>
      </c>
      <c r="P23" s="56" t="s">
        <v>181</v>
      </c>
      <c r="Q23" s="56">
        <v>27</v>
      </c>
    </row>
    <row r="24" spans="1:17" ht="15.75" x14ac:dyDescent="0.25">
      <c r="A24" s="29" t="s">
        <v>81</v>
      </c>
      <c r="B24" s="56" t="s">
        <v>181</v>
      </c>
      <c r="C24" s="56" t="s">
        <v>181</v>
      </c>
      <c r="D24" s="56" t="s">
        <v>181</v>
      </c>
      <c r="E24" s="56" t="s">
        <v>181</v>
      </c>
      <c r="F24" s="56" t="s">
        <v>181</v>
      </c>
      <c r="G24" s="56" t="s">
        <v>181</v>
      </c>
      <c r="H24" s="56" t="s">
        <v>181</v>
      </c>
      <c r="I24" s="56">
        <v>17.599</v>
      </c>
      <c r="J24" s="56" t="s">
        <v>181</v>
      </c>
      <c r="K24" s="56" t="s">
        <v>181</v>
      </c>
      <c r="L24" s="56" t="s">
        <v>181</v>
      </c>
      <c r="M24" s="56" t="s">
        <v>181</v>
      </c>
      <c r="N24" s="56" t="s">
        <v>181</v>
      </c>
      <c r="O24" s="56" t="s">
        <v>181</v>
      </c>
      <c r="P24" s="56">
        <v>35.07985</v>
      </c>
      <c r="Q24" s="56">
        <v>30.886050000000001</v>
      </c>
    </row>
  </sheetData>
  <phoneticPr fontId="2" type="noConversion"/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B909-6686-43AA-8905-776C584646CC}">
  <dimension ref="A1:B5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179</v>
      </c>
    </row>
    <row r="2" spans="1:2" x14ac:dyDescent="0.25">
      <c r="A2" s="7" t="s">
        <v>164</v>
      </c>
      <c r="B2" s="28" t="s">
        <v>158</v>
      </c>
    </row>
    <row r="3" spans="1:2" x14ac:dyDescent="0.25">
      <c r="A3" s="29" t="s">
        <v>89</v>
      </c>
      <c r="B3" s="35">
        <v>0</v>
      </c>
    </row>
    <row r="4" spans="1:2" x14ac:dyDescent="0.25">
      <c r="A4" s="29" t="s">
        <v>90</v>
      </c>
      <c r="B4" s="35">
        <v>50000</v>
      </c>
    </row>
    <row r="5" spans="1:2" x14ac:dyDescent="0.25">
      <c r="A5" s="29" t="s">
        <v>91</v>
      </c>
      <c r="B5" s="35">
        <v>100000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ECF9-BE1E-49F8-A08D-BC4E1D042422}">
  <dimension ref="A1:E4"/>
  <sheetViews>
    <sheetView workbookViewId="0">
      <selection activeCell="K23" sqref="K23"/>
    </sheetView>
  </sheetViews>
  <sheetFormatPr defaultRowHeight="15" x14ac:dyDescent="0.25"/>
  <sheetData>
    <row r="1" spans="1:5" ht="16.5" thickBot="1" x14ac:dyDescent="0.3">
      <c r="A1" s="1" t="s">
        <v>180</v>
      </c>
      <c r="B1" s="1"/>
      <c r="C1" s="1"/>
      <c r="D1" s="1"/>
    </row>
    <row r="2" spans="1:5" ht="15.75" x14ac:dyDescent="0.25">
      <c r="A2" s="48" t="s">
        <v>156</v>
      </c>
      <c r="B2" s="48" t="s">
        <v>156</v>
      </c>
      <c r="C2" s="8" t="s">
        <v>89</v>
      </c>
      <c r="D2" s="8" t="s">
        <v>90</v>
      </c>
      <c r="E2" s="8" t="s">
        <v>91</v>
      </c>
    </row>
    <row r="3" spans="1:5" ht="15.75" x14ac:dyDescent="0.25">
      <c r="A3" s="45" t="s">
        <v>126</v>
      </c>
      <c r="B3" s="51" t="s">
        <v>128</v>
      </c>
      <c r="C3" s="52">
        <v>30</v>
      </c>
      <c r="D3" s="52">
        <v>30</v>
      </c>
      <c r="E3" s="52">
        <v>30</v>
      </c>
    </row>
    <row r="4" spans="1:5" ht="16.5" thickBot="1" x14ac:dyDescent="0.3">
      <c r="A4" s="53" t="s">
        <v>128</v>
      </c>
      <c r="B4" s="54" t="s">
        <v>126</v>
      </c>
      <c r="C4" s="55">
        <v>30</v>
      </c>
      <c r="D4" s="55">
        <v>30</v>
      </c>
      <c r="E4" s="55">
        <v>30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167</v>
      </c>
    </row>
    <row r="2" spans="1:2" ht="15.75" x14ac:dyDescent="0.25">
      <c r="A2" s="7" t="s">
        <v>175</v>
      </c>
      <c r="B2" s="28" t="s">
        <v>170</v>
      </c>
    </row>
    <row r="3" spans="1:2" ht="15.75" x14ac:dyDescent="0.25">
      <c r="A3" s="29" t="s">
        <v>169</v>
      </c>
      <c r="B3" s="35">
        <v>110</v>
      </c>
    </row>
    <row r="4" spans="1:2" ht="16.5" thickBot="1" x14ac:dyDescent="0.3">
      <c r="A4" s="30" t="s">
        <v>168</v>
      </c>
      <c r="B4" s="49">
        <v>0.03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>
      <selection activeCell="F32" sqref="F32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31" t="s">
        <v>176</v>
      </c>
    </row>
    <row r="2" spans="1:2" ht="15.75" x14ac:dyDescent="0.25">
      <c r="A2" s="7" t="s">
        <v>175</v>
      </c>
      <c r="B2" s="28" t="s">
        <v>170</v>
      </c>
    </row>
    <row r="3" spans="1:2" ht="15.75" x14ac:dyDescent="0.25">
      <c r="A3" s="29" t="s">
        <v>177</v>
      </c>
      <c r="B3" s="50">
        <v>0.08</v>
      </c>
    </row>
    <row r="4" spans="1:2" ht="16.5" thickBot="1" x14ac:dyDescent="0.3">
      <c r="A4" s="30" t="s">
        <v>178</v>
      </c>
      <c r="B4" s="36">
        <v>20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C540-9873-4846-A6A7-C29068296EE0}">
  <dimension ref="A1:B8"/>
  <sheetViews>
    <sheetView workbookViewId="0">
      <selection activeCell="C5" sqref="C5"/>
    </sheetView>
  </sheetViews>
  <sheetFormatPr defaultRowHeight="15" x14ac:dyDescent="0.25"/>
  <cols>
    <col min="2" max="2" width="12.7109375" bestFit="1" customWidth="1"/>
    <col min="3" max="3" width="12.5703125" bestFit="1" customWidth="1"/>
    <col min="4" max="4" width="11.7109375" customWidth="1"/>
    <col min="5" max="5" width="17.28515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5.75" thickBot="1" x14ac:dyDescent="0.3">
      <c r="A1" t="s">
        <v>182</v>
      </c>
    </row>
    <row r="2" spans="1:2" ht="15.75" x14ac:dyDescent="0.25">
      <c r="A2" s="7" t="s">
        <v>183</v>
      </c>
      <c r="B2" s="59" t="s">
        <v>184</v>
      </c>
    </row>
    <row r="3" spans="1:2" ht="15.75" x14ac:dyDescent="0.25">
      <c r="A3" s="60" t="s">
        <v>118</v>
      </c>
      <c r="B3" s="61">
        <v>142277</v>
      </c>
    </row>
    <row r="4" spans="1:2" ht="15.75" x14ac:dyDescent="0.25">
      <c r="A4" s="29" t="s">
        <v>3</v>
      </c>
      <c r="B4" s="62">
        <v>140998</v>
      </c>
    </row>
    <row r="5" spans="1:2" ht="15.75" x14ac:dyDescent="0.25">
      <c r="A5" s="29" t="s">
        <v>4</v>
      </c>
      <c r="B5" s="62">
        <v>172490.2</v>
      </c>
    </row>
    <row r="6" spans="1:2" ht="15.75" x14ac:dyDescent="0.25">
      <c r="A6" s="29" t="s">
        <v>117</v>
      </c>
      <c r="B6" s="62">
        <v>257547</v>
      </c>
    </row>
    <row r="7" spans="1:2" ht="15.75" x14ac:dyDescent="0.25">
      <c r="A7" s="29" t="s">
        <v>5</v>
      </c>
      <c r="B7" s="62">
        <v>165376</v>
      </c>
    </row>
    <row r="8" spans="1:2" ht="15.75" x14ac:dyDescent="0.25">
      <c r="A8" s="29" t="s">
        <v>119</v>
      </c>
      <c r="B8" s="62">
        <v>240977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4"/>
  <sheetViews>
    <sheetView workbookViewId="0">
      <selection activeCell="O18" sqref="O18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122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230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1891-48E2-445E-BEF5-EFA8A88952D4}">
  <dimension ref="A1:B3"/>
  <sheetViews>
    <sheetView workbookViewId="0">
      <selection activeCell="F3" sqref="F3"/>
    </sheetView>
  </sheetViews>
  <sheetFormatPr defaultRowHeight="15" x14ac:dyDescent="0.25"/>
  <cols>
    <col min="2" max="2" width="12.7109375" bestFit="1" customWidth="1"/>
  </cols>
  <sheetData>
    <row r="1" spans="1:2" ht="15.75" thickBot="1" x14ac:dyDescent="0.3">
      <c r="A1" t="s">
        <v>185</v>
      </c>
    </row>
    <row r="2" spans="1:2" ht="15.75" x14ac:dyDescent="0.25">
      <c r="A2" s="7"/>
      <c r="B2" s="59"/>
    </row>
    <row r="3" spans="1:2" ht="16.5" thickBot="1" x14ac:dyDescent="0.3">
      <c r="A3" s="63"/>
      <c r="B3" s="64"/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A9F4-87E5-4A8C-BA81-50B58EA7DF44}">
  <dimension ref="A1:B4"/>
  <sheetViews>
    <sheetView tabSelected="1" workbookViewId="0">
      <selection activeCell="L26" sqref="L26"/>
    </sheetView>
  </sheetViews>
  <sheetFormatPr defaultRowHeight="15" x14ac:dyDescent="0.25"/>
  <cols>
    <col min="2" max="2" width="12.5703125" bestFit="1" customWidth="1"/>
  </cols>
  <sheetData>
    <row r="1" spans="1:2" ht="15.75" thickBot="1" x14ac:dyDescent="0.3">
      <c r="A1" t="s">
        <v>186</v>
      </c>
    </row>
    <row r="2" spans="1:2" ht="15.75" x14ac:dyDescent="0.25">
      <c r="A2" s="7" t="s">
        <v>159</v>
      </c>
      <c r="B2" s="59" t="s">
        <v>184</v>
      </c>
    </row>
    <row r="3" spans="1:2" ht="15.75" x14ac:dyDescent="0.25">
      <c r="A3" s="29" t="s">
        <v>5</v>
      </c>
      <c r="B3" s="62">
        <v>150000</v>
      </c>
    </row>
    <row r="4" spans="1:2" ht="15.75" x14ac:dyDescent="0.25">
      <c r="A4" s="29" t="s">
        <v>119</v>
      </c>
      <c r="B4" s="62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6"/>
  <sheetViews>
    <sheetView workbookViewId="0">
      <selection activeCell="A5" sqref="A5: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67</v>
      </c>
    </row>
    <row r="3" spans="1:20" x14ac:dyDescent="0.25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123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124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231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FRA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NodeCapacities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TreatmentMaxQuality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Ruud Wagemaker</cp:lastModifiedBy>
  <dcterms:created xsi:type="dcterms:W3CDTF">2021-03-26T14:51:49Z</dcterms:created>
  <dcterms:modified xsi:type="dcterms:W3CDTF">2022-06-28T21:50:09Z</dcterms:modified>
</cp:coreProperties>
</file>