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ividade 1" sheetId="1" r:id="rId4"/>
    <sheet state="visible" name="Atividade 2" sheetId="2" r:id="rId5"/>
    <sheet state="visible" name="Atividade 3" sheetId="3" r:id="rId6"/>
    <sheet state="visible" name="Atividade 4" sheetId="4" r:id="rId7"/>
    <sheet state="visible" name="Atividade 5" sheetId="5" r:id="rId8"/>
  </sheets>
  <definedNames/>
  <calcPr/>
</workbook>
</file>

<file path=xl/sharedStrings.xml><?xml version="1.0" encoding="utf-8"?>
<sst xmlns="http://schemas.openxmlformats.org/spreadsheetml/2006/main" count="79" uniqueCount="45">
  <si>
    <t>Nome</t>
  </si>
  <si>
    <t>Salário</t>
  </si>
  <si>
    <t>Aumento</t>
  </si>
  <si>
    <t>Novo Salário</t>
  </si>
  <si>
    <t>João dos Santos</t>
  </si>
  <si>
    <t>Maria da Silva</t>
  </si>
  <si>
    <t>Até 1000,00</t>
  </si>
  <si>
    <t>Manoel das Flores</t>
  </si>
  <si>
    <t>Mais 1000,00</t>
  </si>
  <si>
    <t>Lambari do Peixe</t>
  </si>
  <si>
    <t>Sebastião Souza</t>
  </si>
  <si>
    <t>Ana Flávia Silveira</t>
  </si>
  <si>
    <t>Alberto Roberto</t>
  </si>
  <si>
    <t>Mês</t>
  </si>
  <si>
    <t>Compras</t>
  </si>
  <si>
    <t>Vendas</t>
  </si>
  <si>
    <t>Lucro/Prejuízo</t>
  </si>
  <si>
    <t>Situação do 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</si>
  <si>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</si>
  <si>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</si>
  <si>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</si>
  <si>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</si>
  <si>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</si>
  <si>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</si>
  <si>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</si>
  <si>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</si>
  <si>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</si>
  <si>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</si>
  <si>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</si>
  <si>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</si>
  <si>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Maior Lucro</t>
  </si>
  <si>
    <t>Maior Prejuízo</t>
  </si>
  <si>
    <t>Data</t>
  </si>
  <si>
    <t>Vendedor</t>
  </si>
  <si>
    <t>Produto</t>
  </si>
  <si>
    <t>Valor</t>
  </si>
  <si>
    <t>Ana</t>
  </si>
  <si>
    <t>Lâmpada</t>
  </si>
  <si>
    <t>Paulo</t>
  </si>
  <si>
    <t>Luminária</t>
  </si>
  <si>
    <t>João</t>
  </si>
  <si>
    <t>TOTAL</t>
  </si>
  <si>
    <t>Total de Vendas Realizadas</t>
  </si>
  <si>
    <t>Exercício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</si>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</sst>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-mm-yyyy"/>
  </numFmts>
  <fonts count="13">
    <font>
      <sz val="10.0"/>
      <color rgb="FF000000"/>
      <name val="Arial"/>
      <scheme val="minor"/>
    </font>
    <font>
      <color rgb="FFFFFFFF"/>
      <name val="Ui-sans-serif"/>
    </font>
    <font>
      <color rgb="FF0D0D0D"/>
      <name val="Ui-sans-serif"/>
    </font>
    <font>
      <color rgb="FF0D0D0D"/>
      <name val="Arial"/>
    </font>
    <font>
      <color rgb="FF0D0D0D"/>
      <name val="Ui-monospace"/>
    </font>
    <font>
      <color rgb="FFFFFFFF"/>
      <name val="Arial"/>
    </font>
    <font/>
    <font>
      <sz val="10.0"/>
      <color rgb="FFFFFFFF"/>
      <name val="Arial"/>
    </font>
    <font>
      <sz val="10.0"/>
      <color rgb="FF000000"/>
      <name val="Arial"/>
    </font>
    <font>
      <sz val="10.0"/>
      <color/>
      <name val="Arial"/>
    </font>
    <font>
      <sz val="10.0"/>
      <color rgb="FFFFFFFF"/>
      <name val="Times New Roman"/>
    </font>
    <font>
      <sz val="10.0"/>
      <color rgb="FF000000"/>
      <name val="Times New Roman"/>
    </font>
    <font>
      <color/>
      <name val="Arial"/>
    </font>
  </fonts>
  <fills count="4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2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left"/>
    </xf>
    <xf borderId="1" fillId="3" fontId="4" numFmtId="164" xfId="0" applyAlignment="1" applyBorder="1" applyFont="1" applyNumberFormat="1">
      <alignment horizontal="left"/>
    </xf>
    <xf borderId="0" fillId="3" fontId="2" numFmtId="0" xfId="0" applyAlignment="1" applyFont="1">
      <alignment horizontal="left"/>
    </xf>
    <xf borderId="1" fillId="3" fontId="3" numFmtId="9" xfId="0" applyAlignment="1" applyBorder="1" applyFont="1" applyNumberFormat="1">
      <alignment horizontal="left"/>
    </xf>
    <xf borderId="1" fillId="3" fontId="2" numFmtId="9" xfId="0" applyAlignment="1" applyBorder="1" applyFont="1" applyNumberFormat="1">
      <alignment horizontal="left"/>
    </xf>
    <xf borderId="1" fillId="3" fontId="2" numFmtId="164" xfId="0" applyAlignment="1" applyBorder="1" applyFont="1" applyNumberFormat="1">
      <alignment horizontal="left"/>
    </xf>
    <xf borderId="1" fillId="2" fontId="5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left"/>
    </xf>
    <xf borderId="2" fillId="2" fontId="1" numFmtId="0" xfId="0" applyAlignment="1" applyBorder="1" applyFont="1">
      <alignment horizontal="center" vertical="bottom"/>
    </xf>
    <xf borderId="3" fillId="0" fontId="6" numFmtId="0" xfId="0" applyBorder="1" applyFont="1"/>
    <xf borderId="4" fillId="0" fontId="6" numFmtId="0" xfId="0" applyBorder="1" applyFont="1"/>
    <xf borderId="1" fillId="2" fontId="7" numFmtId="0" xfId="0" applyAlignment="1" applyBorder="1" applyFont="1">
      <alignment horizontal="center" vertical="top"/>
    </xf>
    <xf borderId="4" fillId="2" fontId="7" numFmtId="0" xfId="0" applyAlignment="1" applyBorder="1" applyFont="1">
      <alignment horizontal="center" vertical="top"/>
    </xf>
    <xf borderId="1" fillId="0" fontId="8" numFmtId="165" xfId="0" applyAlignment="1" applyBorder="1" applyFont="1" applyNumberFormat="1">
      <alignment horizontal="left" shrinkToFit="0" vertical="top" wrapText="0"/>
    </xf>
    <xf borderId="4" fillId="0" fontId="9" numFmtId="0" xfId="0" applyAlignment="1" applyBorder="1" applyFont="1">
      <alignment horizontal="left" vertical="top"/>
    </xf>
    <xf borderId="4" fillId="0" fontId="8" numFmtId="0" xfId="0" applyAlignment="1" applyBorder="1" applyFont="1">
      <alignment horizontal="left" shrinkToFit="0" vertical="top" wrapText="0"/>
    </xf>
    <xf borderId="5" fillId="0" fontId="8" numFmtId="165" xfId="0" applyAlignment="1" applyBorder="1" applyFont="1" applyNumberFormat="1">
      <alignment horizontal="left" shrinkToFit="0" vertical="top" wrapText="0"/>
    </xf>
    <xf borderId="6" fillId="0" fontId="9" numFmtId="0" xfId="0" applyAlignment="1" applyBorder="1" applyFont="1">
      <alignment horizontal="left" vertical="top"/>
    </xf>
    <xf borderId="6" fillId="0" fontId="8" numFmtId="0" xfId="0" applyAlignment="1" applyBorder="1" applyFont="1">
      <alignment horizontal="left" shrinkToFit="0" vertical="top" wrapText="0"/>
    </xf>
    <xf borderId="2" fillId="2" fontId="10" numFmtId="0" xfId="0" applyAlignment="1" applyBorder="1" applyFont="1">
      <alignment horizontal="left"/>
    </xf>
    <xf borderId="3" fillId="2" fontId="7" numFmtId="0" xfId="0" applyAlignment="1" applyBorder="1" applyFont="1">
      <alignment horizontal="center" vertical="top"/>
    </xf>
    <xf borderId="7" fillId="0" fontId="9" numFmtId="0" xfId="0" applyAlignment="1" applyBorder="1" applyFont="1">
      <alignment horizontal="left" vertical="top"/>
    </xf>
    <xf borderId="6" fillId="0" fontId="6" numFmtId="0" xfId="0" applyBorder="1" applyFont="1"/>
    <xf borderId="8" fillId="0" fontId="11" numFmtId="0" xfId="0" applyAlignment="1" applyBorder="1" applyFont="1">
      <alignment horizontal="left"/>
    </xf>
    <xf borderId="1" fillId="2" fontId="5" numFmtId="0" xfId="0" applyBorder="1" applyFont="1"/>
    <xf borderId="1" fillId="0" fontId="12" numFmtId="0" xfId="0" applyAlignment="1" applyBorder="1" applyFont="1">
      <alignment horizontal="center"/>
    </xf>
    <xf borderId="1" fillId="0" fontId="12" numFmtId="164" xfId="0" applyBorder="1" applyFont="1" applyNumberFormat="1"/>
    <xf borderId="1" fillId="0" fontId="12" numFmtId="0" xfId="0" applyBorder="1" applyFont="1"/>
  </cellXfs>
  <cellStyles count="1">
    <cellStyle xfId="0" name="Normal" builtinId="0"/>
  </cellStyles>
  <dxfs count="2">
    <dxf>
      <font>
        <color rgb="FFFFFFFF"/>
      </font>
      <fill>
        <patternFill patternType="solid">
          <fgColor rgb="FF34A853"/>
          <bgColor rgb="FF34A853"/>
        </patternFill>
      </fill>
      <border/>
    </dxf>
    <dxf>
      <font>
        <color rgb="FFFFFFFF"/>
      </font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4" width="12.57"/>
    <col customWidth="1" min="5" max="5" width="4.43"/>
    <col customWidth="1" min="6" max="11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4</v>
      </c>
      <c r="B2" s="3">
        <v>900.0</v>
      </c>
      <c r="C2" s="4" t="str">
        <f t="shared" ref="C2:C8" si="1">IF(B2&lt;=1000,B2*0.4,B2*0.3)</f>
        <v>R$ 360.00</v>
      </c>
      <c r="D2" s="4" t="str">
        <f t="shared" ref="D2:D8" si="2">B2+C2</f>
        <v>R$ 1,260.00</v>
      </c>
    </row>
    <row r="3" ht="15.75" customHeight="1">
      <c r="A3" s="2" t="s">
        <v>5</v>
      </c>
      <c r="B3" s="3">
        <v>1200.0</v>
      </c>
      <c r="C3" s="4" t="str">
        <f t="shared" si="1"/>
        <v>R$ 360.00</v>
      </c>
      <c r="D3" s="4" t="str">
        <f t="shared" si="2"/>
        <v>R$ 1,560.00</v>
      </c>
      <c r="E3" s="5"/>
      <c r="F3" s="1" t="s">
        <v>6</v>
      </c>
      <c r="G3" s="6">
        <v>0.4</v>
      </c>
    </row>
    <row r="4" ht="15.75" customHeight="1">
      <c r="A4" s="2" t="s">
        <v>7</v>
      </c>
      <c r="B4" s="3">
        <v>1500.0</v>
      </c>
      <c r="C4" s="4" t="str">
        <f t="shared" si="1"/>
        <v>R$ 450.00</v>
      </c>
      <c r="D4" s="4" t="str">
        <f t="shared" si="2"/>
        <v>R$ 1,950.00</v>
      </c>
      <c r="E4" s="5"/>
      <c r="F4" s="1" t="s">
        <v>8</v>
      </c>
      <c r="G4" s="7">
        <v>0.3</v>
      </c>
    </row>
    <row r="5" ht="15.75" customHeight="1">
      <c r="A5" s="2" t="s">
        <v>9</v>
      </c>
      <c r="B5" s="3">
        <v>2000.0</v>
      </c>
      <c r="C5" s="4" t="str">
        <f t="shared" si="1"/>
        <v>R$ 600.00</v>
      </c>
      <c r="D5" s="4" t="str">
        <f t="shared" si="2"/>
        <v>R$ 2,600.00</v>
      </c>
      <c r="E5" s="5"/>
    </row>
    <row r="6" ht="15.75" customHeight="1">
      <c r="A6" s="2" t="s">
        <v>10</v>
      </c>
      <c r="B6" s="3">
        <v>990.0</v>
      </c>
      <c r="C6" s="4" t="str">
        <f t="shared" si="1"/>
        <v>R$ 396.00</v>
      </c>
      <c r="D6" s="4" t="str">
        <f t="shared" si="2"/>
        <v>R$ 1,386.00</v>
      </c>
      <c r="E6" s="5"/>
    </row>
    <row r="7" ht="15.75" customHeight="1">
      <c r="A7" s="2" t="s">
        <v>11</v>
      </c>
      <c r="B7" s="8">
        <v>854.0</v>
      </c>
      <c r="C7" s="4" t="str">
        <f t="shared" si="1"/>
        <v>R$ 341.60</v>
      </c>
      <c r="D7" s="4" t="str">
        <f t="shared" si="2"/>
        <v>R$ 1,195.60</v>
      </c>
      <c r="E7" s="5"/>
    </row>
    <row r="8" ht="15.75" customHeight="1">
      <c r="A8" s="2" t="s">
        <v>12</v>
      </c>
      <c r="B8" s="8">
        <v>1100.0</v>
      </c>
      <c r="C8" s="4" t="str">
        <f t="shared" si="1"/>
        <v>R$ 330.00</v>
      </c>
      <c r="D8" s="4" t="str">
        <f t="shared" si="2"/>
        <v>R$ 1,430.00</v>
      </c>
      <c r="E8" s="5"/>
    </row>
    <row r="9" ht="15.75" customHeight="1">
      <c r="A9" s="5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2.57"/>
    <col customWidth="1" min="4" max="4" width="12.43"/>
    <col customWidth="1" min="5" max="5" width="14.29"/>
    <col customWidth="1" min="6" max="11" width="12.57"/>
  </cols>
  <sheetData>
    <row r="1" ht="15.75" customHeight="1">
      <c r="A1" s="9" t="s">
        <v>13</v>
      </c>
      <c r="B1" s="1" t="s">
        <v>14</v>
      </c>
      <c r="C1" s="1" t="s">
        <v>15</v>
      </c>
      <c r="D1" s="1" t="s">
        <v>16</v>
      </c>
      <c r="E1" s="1" t="s">
        <v>17</v>
      </c>
    </row>
    <row r="2" ht="15.75" customHeight="1">
      <c r="A2" s="2" t="s">
        <v>18</v>
      </c>
      <c r="B2" s="8">
        <v>32500.0</v>
      </c>
      <c r="C2" s="8">
        <v>34566.0</v>
      </c>
      <c r="D2" s="4" t="str">
        <f t="shared" ref="D2:D13" si="1">C2-B2</f>
        <v>R$ 2,066.00</v>
      </c>
      <c r="E2" s="10" t="str">
        <f t="shared" ref="E2:E13" si="2">IF(D2&gt;=0,"LUCRO","PREJUÍZO")</f>
        <v>LUCRO</v>
      </c>
    </row>
    <row r="3" ht="15.75" customHeight="1">
      <c r="A3" s="2" t="s">
        <v>19</v>
      </c>
      <c r="B3" s="8">
        <v>35000.0</v>
      </c>
      <c r="C3" s="8">
        <v>34500.0</v>
      </c>
      <c r="D3" s="4" t="str">
        <f t="shared" si="1"/>
        <v>-R$ 500.00</v>
      </c>
      <c r="E3" s="10" t="str">
        <f t="shared" si="2"/>
        <v>PREJUÍZO</v>
      </c>
      <c r="F3" s="5"/>
      <c r="G3" s="5"/>
    </row>
    <row r="4" ht="15.75" customHeight="1">
      <c r="A4" s="2" t="s">
        <v>20</v>
      </c>
      <c r="B4" s="8">
        <v>45000.0</v>
      </c>
      <c r="C4" s="8">
        <v>48000.0</v>
      </c>
      <c r="D4" s="4" t="str">
        <f t="shared" si="1"/>
        <v>R$ 3,000.00</v>
      </c>
      <c r="E4" s="10" t="str">
        <f t="shared" si="2"/>
        <v>LUCRO</v>
      </c>
      <c r="F4" s="5"/>
      <c r="G4" s="5"/>
    </row>
    <row r="5" ht="15.75" customHeight="1">
      <c r="A5" s="2" t="s">
        <v>21</v>
      </c>
      <c r="B5" s="8">
        <v>28000.0</v>
      </c>
      <c r="C5" s="8">
        <v>48789.0</v>
      </c>
      <c r="D5" s="4" t="str">
        <f t="shared" si="1"/>
        <v>R$ 20,789.00</v>
      </c>
      <c r="E5" s="10" t="str">
        <f t="shared" si="2"/>
        <v>LUCRO</v>
      </c>
      <c r="F5" s="5"/>
      <c r="G5" s="5"/>
    </row>
    <row r="6" ht="15.75" customHeight="1">
      <c r="A6" s="2" t="s">
        <v>22</v>
      </c>
      <c r="B6" s="8">
        <v>38000.0</v>
      </c>
      <c r="C6" s="8">
        <v>48789.0</v>
      </c>
      <c r="D6" s="4" t="str">
        <f t="shared" si="1"/>
        <v>R$ 10,789.00</v>
      </c>
      <c r="E6" s="10" t="str">
        <f t="shared" si="2"/>
        <v>LUCRO</v>
      </c>
      <c r="F6" s="5"/>
      <c r="G6" s="5"/>
    </row>
    <row r="7" ht="15.75" customHeight="1">
      <c r="A7" s="2" t="s">
        <v>23</v>
      </c>
      <c r="B7" s="8">
        <v>37545.0</v>
      </c>
      <c r="C7" s="8">
        <v>45000.0</v>
      </c>
      <c r="D7" s="4" t="str">
        <f t="shared" si="1"/>
        <v>R$ 7,455.00</v>
      </c>
      <c r="E7" s="10" t="str">
        <f t="shared" si="2"/>
        <v>LUCRO</v>
      </c>
      <c r="F7" s="5"/>
      <c r="G7" s="5"/>
    </row>
    <row r="8" ht="15.75" customHeight="1">
      <c r="A8" s="2" t="s">
        <v>24</v>
      </c>
      <c r="B8" s="8">
        <v>51000.0</v>
      </c>
      <c r="C8" s="8">
        <v>43000.0</v>
      </c>
      <c r="D8" s="4" t="str">
        <f t="shared" si="1"/>
        <v>-R$ 8,000.00</v>
      </c>
      <c r="E8" s="10" t="str">
        <f t="shared" si="2"/>
        <v>PREJUÍZO</v>
      </c>
      <c r="F8" s="5"/>
      <c r="G8" s="5"/>
    </row>
    <row r="9" ht="15.75" customHeight="1">
      <c r="A9" s="2" t="s">
        <v>25</v>
      </c>
      <c r="B9" s="8">
        <v>39000.0</v>
      </c>
      <c r="C9" s="8">
        <v>40500.0</v>
      </c>
      <c r="D9" s="4" t="str">
        <f t="shared" si="1"/>
        <v>R$ 1,500.00</v>
      </c>
      <c r="E9" s="10" t="str">
        <f t="shared" si="2"/>
        <v>LUCRO</v>
      </c>
      <c r="F9" s="5"/>
      <c r="G9" s="5"/>
    </row>
    <row r="10" ht="15.75" customHeight="1">
      <c r="A10" s="2" t="s">
        <v>26</v>
      </c>
      <c r="B10" s="8">
        <v>41000.0</v>
      </c>
      <c r="C10" s="8">
        <v>38000.0</v>
      </c>
      <c r="D10" s="4" t="str">
        <f t="shared" si="1"/>
        <v>-R$ 3,000.00</v>
      </c>
      <c r="E10" s="10" t="str">
        <f t="shared" si="2"/>
        <v>PREJUÍZO</v>
      </c>
      <c r="F10" s="5"/>
      <c r="G10" s="5"/>
    </row>
    <row r="11" ht="15.75" customHeight="1">
      <c r="A11" s="2" t="s">
        <v>27</v>
      </c>
      <c r="B11" s="8">
        <v>37000.0</v>
      </c>
      <c r="C11" s="8">
        <v>49000.0</v>
      </c>
      <c r="D11" s="4" t="str">
        <f t="shared" si="1"/>
        <v>R$ 12,000.00</v>
      </c>
      <c r="E11" s="10" t="str">
        <f t="shared" si="2"/>
        <v>LUCRO</v>
      </c>
      <c r="F11" s="5"/>
      <c r="G11" s="5"/>
    </row>
    <row r="12" ht="15.75" customHeight="1">
      <c r="A12" s="2" t="s">
        <v>28</v>
      </c>
      <c r="B12" s="8">
        <v>25485.0</v>
      </c>
      <c r="C12" s="8">
        <v>37000.0</v>
      </c>
      <c r="D12" s="4" t="str">
        <f t="shared" si="1"/>
        <v>R$ 11,515.00</v>
      </c>
      <c r="E12" s="10" t="str">
        <f t="shared" si="2"/>
        <v>LUCRO</v>
      </c>
      <c r="F12" s="5"/>
      <c r="G12" s="5"/>
    </row>
    <row r="13" ht="15.75" customHeight="1">
      <c r="A13" s="2" t="s">
        <v>29</v>
      </c>
      <c r="B13" s="8">
        <v>34545.0</v>
      </c>
      <c r="C13" s="8">
        <v>35000.0</v>
      </c>
      <c r="D13" s="4" t="str">
        <f t="shared" si="1"/>
        <v>R$ 455.00</v>
      </c>
      <c r="E13" s="10" t="str">
        <f t="shared" si="2"/>
        <v>LUCRO</v>
      </c>
      <c r="F13" s="5"/>
    </row>
    <row r="14" ht="15.75" customHeight="1">
      <c r="A14" s="11" t="s">
        <v>30</v>
      </c>
      <c r="B14" s="12"/>
      <c r="C14" s="13"/>
      <c r="D14" s="4" t="str">
        <f>MAX(D2:D13)</f>
        <v>R$ 20,789.00</v>
      </c>
    </row>
    <row r="15" ht="15.75" customHeight="1">
      <c r="A15" s="11" t="s">
        <v>31</v>
      </c>
      <c r="B15" s="12"/>
      <c r="C15" s="13"/>
      <c r="D15" s="4" t="str">
        <f>MIN(D2:D12)</f>
        <v>-R$ 8,000.00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2">
    <mergeCell ref="A14:C14"/>
    <mergeCell ref="A15:C15"/>
  </mergeCells>
  <conditionalFormatting sqref="E2:E13">
    <cfRule type="containsText" dxfId="0" priority="1" operator="containsText" text="lucro">
      <formula>NOT(ISERROR(SEARCH(("lucro"),(E2))))</formula>
    </cfRule>
  </conditionalFormatting>
  <conditionalFormatting sqref="E2:E13">
    <cfRule type="containsText" dxfId="1" priority="2" operator="containsText" text="PREJUÍZO">
      <formula>NOT(ISERROR(SEARCH(("PREJUÍZO"),(E2))))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>
      <c r="A1" s="14" t="s">
        <v>32</v>
      </c>
      <c r="B1" s="15" t="s">
        <v>33</v>
      </c>
      <c r="C1" s="15" t="s">
        <v>34</v>
      </c>
      <c r="D1" s="15" t="s">
        <v>35</v>
      </c>
    </row>
    <row r="2">
      <c r="A2" s="16">
        <v>43506.0</v>
      </c>
      <c r="B2" s="17" t="s">
        <v>36</v>
      </c>
      <c r="C2" s="17" t="s">
        <v>37</v>
      </c>
      <c r="D2" s="18">
        <v>320.0</v>
      </c>
    </row>
    <row r="3">
      <c r="A3" s="19">
        <v>43506.0</v>
      </c>
      <c r="B3" s="20" t="s">
        <v>38</v>
      </c>
      <c r="C3" s="20" t="s">
        <v>39</v>
      </c>
      <c r="D3" s="21">
        <v>740.0</v>
      </c>
    </row>
    <row r="4">
      <c r="A4" s="19">
        <v>43506.0</v>
      </c>
      <c r="B4" s="20" t="s">
        <v>40</v>
      </c>
      <c r="C4" s="20" t="s">
        <v>37</v>
      </c>
      <c r="D4" s="21">
        <v>560.0</v>
      </c>
    </row>
    <row r="5">
      <c r="A5" s="19">
        <v>43534.0</v>
      </c>
      <c r="B5" s="20" t="s">
        <v>36</v>
      </c>
      <c r="C5" s="20" t="s">
        <v>37</v>
      </c>
      <c r="D5" s="21">
        <v>820.0</v>
      </c>
    </row>
    <row r="6">
      <c r="A6" s="19">
        <v>43534.0</v>
      </c>
      <c r="B6" s="20" t="s">
        <v>38</v>
      </c>
      <c r="C6" s="20" t="s">
        <v>37</v>
      </c>
      <c r="D6" s="21">
        <v>670.0</v>
      </c>
    </row>
    <row r="7">
      <c r="A7" s="19">
        <v>43534.0</v>
      </c>
      <c r="B7" s="20" t="s">
        <v>40</v>
      </c>
      <c r="C7" s="20" t="s">
        <v>39</v>
      </c>
      <c r="D7" s="21">
        <v>1200.0</v>
      </c>
    </row>
    <row r="8">
      <c r="A8" s="19">
        <v>43535.0</v>
      </c>
      <c r="B8" s="20" t="s">
        <v>36</v>
      </c>
      <c r="C8" s="20" t="s">
        <v>37</v>
      </c>
      <c r="D8" s="21">
        <v>200.0</v>
      </c>
    </row>
    <row r="10">
      <c r="A10" s="22"/>
      <c r="B10" s="13"/>
      <c r="C10" s="23" t="s">
        <v>41</v>
      </c>
      <c r="D10" s="13"/>
    </row>
    <row r="11">
      <c r="A11" s="24" t="s">
        <v>36</v>
      </c>
      <c r="B11" s="25"/>
      <c r="C11" s="26" t="str">
        <f t="shared" ref="C11:C12" si="1">SUMIF(B2:B8,A11,D2:D8)</f>
        <v>1340</v>
      </c>
      <c r="D11" s="25"/>
    </row>
    <row r="12">
      <c r="A12" s="24" t="s">
        <v>40</v>
      </c>
      <c r="B12" s="25"/>
      <c r="C12" s="26" t="str">
        <f t="shared" si="1"/>
        <v>1760</v>
      </c>
      <c r="D12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6">
    <mergeCell ref="A10:B10"/>
    <mergeCell ref="A11:B11"/>
    <mergeCell ref="A12:B12"/>
    <mergeCell ref="C10:D10"/>
    <mergeCell ref="C11:D11"/>
    <mergeCell ref="C12:D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>
      <c r="A1" s="14" t="s">
        <v>32</v>
      </c>
      <c r="B1" s="15" t="s">
        <v>33</v>
      </c>
      <c r="C1" s="15" t="s">
        <v>34</v>
      </c>
      <c r="D1" s="15" t="s">
        <v>35</v>
      </c>
    </row>
    <row r="2">
      <c r="A2" s="16">
        <v>43506.0</v>
      </c>
      <c r="B2" s="17" t="s">
        <v>36</v>
      </c>
      <c r="C2" s="17" t="s">
        <v>37</v>
      </c>
      <c r="D2" s="18">
        <v>320.0</v>
      </c>
    </row>
    <row r="3">
      <c r="A3" s="19">
        <v>43506.0</v>
      </c>
      <c r="B3" s="20" t="s">
        <v>38</v>
      </c>
      <c r="C3" s="20" t="s">
        <v>39</v>
      </c>
      <c r="D3" s="21">
        <v>740.0</v>
      </c>
    </row>
    <row r="4">
      <c r="A4" s="19">
        <v>43506.0</v>
      </c>
      <c r="B4" s="20" t="s">
        <v>40</v>
      </c>
      <c r="C4" s="20" t="s">
        <v>37</v>
      </c>
      <c r="D4" s="21">
        <v>560.0</v>
      </c>
    </row>
    <row r="5">
      <c r="A5" s="19">
        <v>43534.0</v>
      </c>
      <c r="B5" s="20" t="s">
        <v>36</v>
      </c>
      <c r="C5" s="20" t="s">
        <v>37</v>
      </c>
      <c r="D5" s="21">
        <v>820.0</v>
      </c>
    </row>
    <row r="6">
      <c r="A6" s="19">
        <v>43534.0</v>
      </c>
      <c r="B6" s="20" t="s">
        <v>38</v>
      </c>
      <c r="C6" s="20" t="s">
        <v>37</v>
      </c>
      <c r="D6" s="21">
        <v>670.0</v>
      </c>
    </row>
    <row r="7">
      <c r="A7" s="19">
        <v>43534.0</v>
      </c>
      <c r="B7" s="20" t="s">
        <v>40</v>
      </c>
      <c r="C7" s="20" t="s">
        <v>39</v>
      </c>
      <c r="D7" s="21">
        <v>1200.0</v>
      </c>
    </row>
    <row r="8">
      <c r="A8" s="19">
        <v>43535.0</v>
      </c>
      <c r="B8" s="20" t="s">
        <v>36</v>
      </c>
      <c r="C8" s="20" t="s">
        <v>37</v>
      </c>
      <c r="D8" s="21">
        <v>200.0</v>
      </c>
    </row>
    <row r="10">
      <c r="A10" s="22"/>
      <c r="B10" s="13"/>
      <c r="C10" s="23" t="s">
        <v>41</v>
      </c>
      <c r="D10" s="13"/>
    </row>
    <row r="11">
      <c r="A11" s="24" t="s">
        <v>36</v>
      </c>
      <c r="B11" s="25"/>
      <c r="C11" s="26" t="str">
        <f t="shared" ref="C11:C12" si="1">SUMIF(B2:B8,A11,D2:D8)</f>
        <v>1340</v>
      </c>
      <c r="D11" s="25"/>
    </row>
    <row r="12">
      <c r="A12" s="24" t="s">
        <v>40</v>
      </c>
      <c r="B12" s="25"/>
      <c r="C12" s="26" t="str">
        <f t="shared" si="1"/>
        <v>1760</v>
      </c>
      <c r="D12" s="25"/>
    </row>
    <row r="14">
      <c r="A14" s="22"/>
      <c r="B14" s="13"/>
      <c r="C14" s="23" t="s">
        <v>42</v>
      </c>
      <c r="D14" s="13"/>
    </row>
    <row r="15">
      <c r="A15" s="24" t="s">
        <v>36</v>
      </c>
      <c r="B15" s="25"/>
      <c r="C15" s="26" t="str">
        <f t="shared" ref="C15:C16" si="2">COUNTIF(B2:B8,A15)</f>
        <v>3</v>
      </c>
      <c r="D15" s="25"/>
    </row>
    <row r="16">
      <c r="A16" s="24" t="s">
        <v>40</v>
      </c>
      <c r="B16" s="25"/>
      <c r="C16" s="26" t="str">
        <f t="shared" si="2"/>
        <v>2</v>
      </c>
      <c r="D16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2">
    <mergeCell ref="A10:B10"/>
    <mergeCell ref="C10:D10"/>
    <mergeCell ref="C11:D11"/>
    <mergeCell ref="C12:D12"/>
    <mergeCell ref="A15:B15"/>
    <mergeCell ref="A16:B16"/>
    <mergeCell ref="C14:D14"/>
    <mergeCell ref="C15:D15"/>
    <mergeCell ref="C16:D16"/>
    <mergeCell ref="A11:B11"/>
    <mergeCell ref="A12:B12"/>
    <mergeCell ref="A14:B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1.86"/>
    <col customWidth="1" min="3" max="11" width="12.57"/>
  </cols>
  <sheetData>
    <row r="1">
      <c r="A1" s="27" t="s">
        <v>43</v>
      </c>
      <c r="B1" s="27" t="s">
        <v>44</v>
      </c>
    </row>
    <row r="2">
      <c r="A2" s="28">
        <v>2016.0</v>
      </c>
      <c r="B2" s="29">
        <v>2.993294001E9</v>
      </c>
    </row>
    <row r="3">
      <c r="A3" s="28">
        <v>2015.0</v>
      </c>
      <c r="B3" s="29">
        <v>2.816711509E9</v>
      </c>
    </row>
    <row r="4">
      <c r="A4" s="28">
        <v>2014.0</v>
      </c>
      <c r="B4" s="29">
        <v>2.498851424E9</v>
      </c>
    </row>
    <row r="5">
      <c r="A5" s="28">
        <v>2013.0</v>
      </c>
      <c r="B5" s="29">
        <v>2.128681937E9</v>
      </c>
    </row>
    <row r="6">
      <c r="A6" s="28">
        <v>2012.0</v>
      </c>
      <c r="B6" s="29">
        <v>1.706772397E9</v>
      </c>
    </row>
    <row r="7">
      <c r="A7" s="28">
        <v>2011.0</v>
      </c>
      <c r="B7" s="29">
        <v>1.564432972E9</v>
      </c>
    </row>
    <row r="8">
      <c r="A8" s="28">
        <v>2010.0</v>
      </c>
      <c r="B8" s="29">
        <v>1.161101632E9</v>
      </c>
    </row>
    <row r="9">
      <c r="A9" s="28">
        <v>2009.0</v>
      </c>
      <c r="B9" s="29">
        <v>1.0884135E9</v>
      </c>
    </row>
    <row r="10">
      <c r="A10" s="28">
        <v>2008.0</v>
      </c>
      <c r="B10" s="29">
        <v>9.53114E8</v>
      </c>
    </row>
    <row r="11">
      <c r="A11" s="30"/>
      <c r="B11" s="29" t="str">
        <f>SUMIF(A2:A10,"&gt;2014",B2:B10)</f>
        <v>R$ 5,810,005,510.00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