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autoCompressPictures="0"/>
  <mc:AlternateContent xmlns:mc="http://schemas.openxmlformats.org/markup-compatibility/2006">
    <mc:Choice Requires="x15">
      <x15ac:absPath xmlns:x15ac="http://schemas.microsoft.com/office/spreadsheetml/2010/11/ac" url="C:\Users\HM\Downloads\Ideas\"/>
    </mc:Choice>
  </mc:AlternateContent>
  <xr:revisionPtr revIDLastSave="0" documentId="13_ncr:1_{8D6D6235-C34E-43E7-826A-06EF63F6991D}" xr6:coauthVersionLast="47" xr6:coauthVersionMax="47" xr10:uidLastSave="{00000000-0000-0000-0000-000000000000}"/>
  <bookViews>
    <workbookView xWindow="24" yWindow="480" windowWidth="23016" windowHeight="12480" tabRatio="500" xr2:uid="{00000000-000D-0000-FFFF-FFFF00000000}"/>
  </bookViews>
  <sheets>
    <sheet name="Project Ideas" sheetId="1" r:id="rId1"/>
  </sheets>
  <definedNames>
    <definedName name="_xlnm._FilterDatabase" localSheetId="0" hidden="1">'Project Ideas'!$A$1:$D$138</definedName>
    <definedName name="_FilterDatabase_0" localSheetId="0">'Project Ideas'!$A$1:$D$138</definedName>
    <definedName name="_FilterDatabase_0_0" localSheetId="0">'Project Ideas'!$A$1:$D$133</definedName>
    <definedName name="fsdsfsd" localSheetId="0">'Project Ideas'!$A$1:$D$25</definedName>
    <definedName name="vxcbxcxcb" localSheetId="0">'Project Ideas'!$A$1:$D$25</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28" i="1" l="1"/>
  <c r="C127" i="1"/>
  <c r="C125" i="1"/>
  <c r="C117" i="1"/>
  <c r="C124" i="1"/>
  <c r="C123" i="1"/>
  <c r="C121" i="1"/>
  <c r="C120" i="1"/>
  <c r="C119" i="1"/>
  <c r="C114" i="1"/>
  <c r="C113" i="1"/>
  <c r="C112" i="1"/>
  <c r="C110" i="1"/>
  <c r="C109" i="1"/>
  <c r="C108" i="1"/>
  <c r="C107" i="1"/>
  <c r="C106" i="1"/>
  <c r="C104" i="1"/>
  <c r="C103" i="1"/>
  <c r="C102" i="1"/>
  <c r="C101" i="1"/>
  <c r="C100" i="1"/>
  <c r="C99" i="1"/>
  <c r="C98" i="1"/>
  <c r="C97" i="1"/>
  <c r="C96" i="1"/>
  <c r="C94" i="1"/>
  <c r="C93" i="1"/>
  <c r="C91" i="1"/>
  <c r="C90" i="1"/>
  <c r="C89" i="1"/>
  <c r="C88" i="1"/>
  <c r="C87" i="1"/>
  <c r="C86" i="1"/>
  <c r="C84" i="1"/>
  <c r="C83" i="1"/>
  <c r="C82" i="1"/>
  <c r="C81" i="1"/>
  <c r="C80" i="1"/>
  <c r="C79" i="1"/>
  <c r="C78" i="1"/>
  <c r="C77" i="1"/>
  <c r="C76" i="1"/>
  <c r="C73" i="1"/>
  <c r="C72" i="1"/>
  <c r="C70" i="1"/>
  <c r="C69" i="1"/>
  <c r="C68" i="1"/>
  <c r="C67" i="1"/>
  <c r="C66" i="1"/>
  <c r="C65" i="1"/>
  <c r="C64" i="1"/>
  <c r="C63" i="1"/>
  <c r="C62" i="1"/>
  <c r="C61" i="1"/>
  <c r="C60" i="1"/>
  <c r="C59" i="1"/>
  <c r="C58" i="1"/>
  <c r="C57" i="1"/>
  <c r="C56" i="1"/>
  <c r="C55" i="1"/>
  <c r="C54" i="1"/>
  <c r="C53" i="1"/>
  <c r="C52" i="1"/>
  <c r="C51" i="1"/>
  <c r="C50" i="1"/>
  <c r="C45" i="1"/>
  <c r="C44" i="1"/>
  <c r="C43" i="1"/>
  <c r="C41" i="1"/>
  <c r="C40" i="1"/>
  <c r="C39" i="1"/>
  <c r="C38" i="1"/>
  <c r="C37" i="1"/>
  <c r="C36" i="1"/>
  <c r="C35" i="1"/>
  <c r="C34" i="1"/>
</calcChain>
</file>

<file path=xl/sharedStrings.xml><?xml version="1.0" encoding="utf-8"?>
<sst xmlns="http://schemas.openxmlformats.org/spreadsheetml/2006/main" count="448" uniqueCount="318">
  <si>
    <t>Proposer Name</t>
  </si>
  <si>
    <t>Project Description</t>
  </si>
  <si>
    <t>Skills needed</t>
  </si>
  <si>
    <t>Sailing club race route monitor</t>
  </si>
  <si>
    <t>A small sailing club would like to introduce technology that tracks the route taken by the dinghies when involved in a race. This will help the person monitoring the race to check that the entrants follow the correct route round the buoys and so on. This is something that is difficult to do when watching a number dinghies all at different places on the reservoir especially as some are in the distance.</t>
  </si>
  <si>
    <t>Eerke Boiten</t>
  </si>
  <si>
    <t>What have we told them? </t>
  </si>
  <si>
    <t>Internet resource (eg wiki) containing expert advice given by computing academics to Parliamentary committees etc. </t>
  </si>
  <si>
    <t>NA</t>
  </si>
  <si>
    <t>Isabel Wagner</t>
  </si>
  <si>
    <t>Smart meter privacy</t>
  </si>
  <si>
    <t>Smart meters can measure power consumption in intervals of minutes or even seconds. However, such fine-grained measurements can reveal the behaviors and habits of inhabitants. For example, the TV program someone is watching can be inferred with measurements in 1-second intervals. The task of this project is to implement different aggregation algorithms, for example over time or across households, and evaluate how much privacy protection the different types of aggregation offer.</t>
  </si>
  <si>
    <t> Programming</t>
  </si>
  <si>
    <t>Database inference</t>
  </si>
  <si>
    <t>Published datasets often allow to re-identify individuals in the dataset, even if their names and other identifiers have been removed before publication. This is often done via correlation with other public information called auxiliary information. The task of this project is to implement the inference algorithm proposed by Narayanan/Shmatikov that re-identifies individuals in the Netflix dataset (a dataset of movie ratings) and evaluate its performance on synthetic auxiliary information (i.e. the goal is NOT to re-identify real individuals).</t>
  </si>
  <si>
    <t>Fabio Caraffini</t>
  </si>
  <si>
    <t>Integration of bounded functions: Riemann VS Mengoli methods.</t>
  </si>
  <si>
    <t>After a brief historical introduction about the two mathematicians and their background the student will explain how they could define the same mathematical  process by means of different ideas and approaches. The definite integration process has to be deeply presented and both Mengoli and Riemann integrals have to be properly defined. The student will then investigate, by reporting the most important proofs, which kind of bounded functions can be integrated and which ones do not have such integral value. Finally, the student will point out similarities and differences between the two approaches also by providing meaningful examples (exercises). Even if it not asked to code, the student will research and mention existing methods for numerically evaluate such integrals, in order to relate theory with real-world applications. </t>
  </si>
  <si>
    <t>The use of LaTeX is strongly recommended but not compulsory. </t>
  </si>
  <si>
    <t>Differentiation process: exact differentiation and numerical approximation. </t>
  </si>
  <si>
    <t>The student will thoroughly introduce the concept of differentiation of a real-valued function of real-valued variable. Formal mathematical notation is requested, as well as the production of graphs to graphically represent such mathematical concept. The student will discuss about the existing multiple notations (Newton, Lagrange, Leibniz,etc.) and explain why and how the have generated under different forms even representing the same concept. The student will present several examples where one notation is more suitable than the others. By doing this, the student will select problems from other disciplines to show that the mathematical concept of first order derivative has also a very important physical meaning. As in many practical cases exact differentiation cannot be used, the student will look for the most popular numerical approximation  of such process. He will compare the accuracy of such methods against exact solutions by writing a simple Matlab program.</t>
  </si>
  <si>
    <t>Very basic knowledge on using Matlab.</t>
  </si>
  <si>
    <t>"Something cool with maps"</t>
  </si>
  <si>
    <t>Any interesting application (students' ideas!) that leads to things moving or being plotted on a map that you construct and display using an API like OpenStreetMap or maybe even Google Maps.</t>
  </si>
  <si>
    <t>Luke Atwood</t>
  </si>
  <si>
    <t>Social Networking Facility for Students</t>
  </si>
  <si>
    <t>  Currently there are little to no social networking facilities that are aimed solely at students. Developing such a facility will allow students across the country to be able to interact and share both their academic and social experiences. By researching into existing social networking models that are successful and popular, a new concept can be designed by taking existing concepts and combining them with new innovation. The concept and operation of the web system should be fully designed and specified, however, it is understood that the web system itself, depending upon its complexity, may not be fully developed. It will however be expected that the foundations and general structure are developed.</t>
  </si>
  <si>
    <t>Server-side web development</t>
  </si>
  <si>
    <t> Programming Learning Tool</t>
  </si>
  <si>
    <t>  Many students find computer programming challenging. A learning tool could aid this experience by allowing tutors (or fellow students) to create programming exercises for students, as well as allowing students to write code to answer problems, providing more flexibility and scope for students being able to learn and improve their coding skills. A consideration of automating assessment and feedback would also logically form part of this project.</t>
  </si>
  <si>
    <t>Web development / Desktop / Mobile</t>
  </si>
  <si>
    <t>Hossein Malekmohamadi</t>
  </si>
  <si>
    <t>Information hiding systems for light-field images</t>
  </si>
  <si>
    <t>The Light Field (LF) imaging is considered as next generation imaging technology. Unlike conventional cameras that capture only light intensity, light-field cameras capture intensity and direction of light rays. This captured information can then be turned into a picture or, more to the point, a series of pictures with different focus points. It also has applications in 3D imaging. With recent developments in storage/network technologies, applications of LF images (LFI's) is rapidly growing. Lytro cinema camera captures 755 raw mega-pixel 40K resolution at 300 fps or in other words 400 gigabytes per second. Currently, R&amp;D is dedicated to acquisition and compression of these images. There are some recommendations available for LFI compression. LFI images are captured once but refocused many times (post-processing). The projects will focus on capturing and annotating LFIs in the first place. Some steganography/watermarking algorithms will be applied to images and corrupted images will be tested subjectively to see any noticeable difference. In an ideal scenario, a recommendation for new steganography system will be provided.</t>
  </si>
  <si>
    <t>Skills priority:
- Matlab (E)
- Statistical analysis (E)
- C++ (D)
- Python (D)
- Latex (D)</t>
  </si>
  <si>
    <t>Light-field images for point&amp;click educational games in real environment</t>
  </si>
  <si>
    <t>LFI images are captured once but refocused many times (post-processing). This project is about a point and click game in real world. LFIs will be captured and used for this game. The aim is to produce a possible learning tool.</t>
  </si>
  <si>
    <t xml:space="preserve"> - C++
- Matlab (for LFI toolbox)</t>
  </si>
  <si>
    <t>Iryna Yevseyeva</t>
  </si>
  <si>
    <t>David Smallwood</t>
  </si>
  <si>
    <t>Data visualiser with composable 'widgets'</t>
  </si>
  <si>
    <t>The idea is to create a canvass upon which certain pre-defined objects can be placed and related to each other. These objects may represent sources of data, transformers of data, or visualisations of data.  For instance, a slider source may be linked to a transformer that changes the scale of the data and that, in turn, linked to a pie chart.  Multiple inputs and outputs would be allowed for certain widgets. The purpose is to make it easy to combine and visualise data in a graphical way.</t>
  </si>
  <si>
    <t>You will need to be a confident programmer. This will involve a fair amount of graphical programming so you will need to learn an appropriate graphics library API </t>
  </si>
  <si>
    <t>Jethro Shell</t>
  </si>
  <si>
    <t>Driving Simulation Game Using the 6 Degrees of Freedom Simulator</t>
  </si>
  <si>
    <t xml:space="preserve">Using the 6 degrees of freedom simulator available in the Queen's Building, you will be tasked to develop a driving game that bulilds on the work of past and current frontrunner students. You will have freedom within the game structure (abstract game or more simulation) but it will need to be developed in Unity as the current system integrates with the platform. The game can also incorporate the use of virtual reality. </t>
  </si>
  <si>
    <t>Skill with Unity3D, C#. Sensors. An understanding of 3D motion.</t>
  </si>
  <si>
    <t>Monitoring Player Behaviour</t>
  </si>
  <si>
    <t xml:space="preserve">This project requires a student to develop three simple games that can monitor the behaviour of the players and record their actions during the games. Each of the games will be defined by genre (platform, turn-based / strategy, puzzle). Clear goals and outcomes for the games will need to be defined and the levels of the games will need to be completed in a defined time period. Input from the player, character movement, item selection, goal achievement, time, score and many other factors will need to be recorded in real time. </t>
  </si>
  <si>
    <t xml:space="preserve">This could be implemented in many different programming languages, however Unity3D is prefered. </t>
  </si>
  <si>
    <t>Dynamic internet strategy game system</t>
  </si>
  <si>
    <t>Dynamic internet strategy game system
Design and implement a simple game which is played out by programmable components. The human players are programmers who submit their strategy over the internet (e.g as a script or Java class). The challenges of this project are many-fold: providing the game's environment, dynamic loading of the competing strategies and verifying that they comply with any constraints, controlling and recording the game, managing the results, and providing other facilities such as playback. This is a software engineering project. The nature of the game is of lesser importance than the design and implementation of the system to support 'dynamic internet games'. Possible acadmic objectives: concurrency, software architectures, patterns, game theory, security.</t>
  </si>
  <si>
    <t>Faculty web site for international students</t>
  </si>
  <si>
    <t xml:space="preserve">Faculty Web-site for Current International Students.  International students currently at DMU may have many needs which differ from those students of UK origin. These needs may be cultural, domestic, academic etc. etc. This project will identify these needs by consulting a variety of agencies and personnel within and without DMU and build a web-site to provide for these needs.                                                                                                </t>
  </si>
  <si>
    <t>Faculty web site for prospective international students</t>
  </si>
  <si>
    <t>Faculty Web-site for Prospective International Students.                                                                                                  As part of the overall DMU web presence, the Faculty of CSE needs web facilities to provide information on its courses and other activities for marketing purposes. This project would survey the web-sites of similar institutions to generate ideas and summaries of best practice before constructing a CSE web offering to implement these ideas. The project would also consider how some of the current web-based social networking features could be incorporated into CSE web pages in order to build a sense of community between the Faculty and its target applicants, both nationally and internationally.</t>
  </si>
  <si>
    <t>Group project monitoring tool</t>
  </si>
  <si>
    <t xml:space="preserve">Group project monitoring tool
Working in groups often causes difficulties because some group  members let the others down due to their poor planning and forgetting of deadlines etc. Communication can be difficult within the group if some members find it difficult to attend meetings or keep poor records. Develop a web-based tool that will allow users to set up a group monitoring tool that allows for recording decisions, e-mail reminders just prior to deadlines and central reporting back facilities which record completed activity. The project should involve some research about useful features prior to the start of implementation. A time stamp feature that allows the lodging and date verification of  completed work would allow tutors to allocate individual marks for student participation in the group project. There will need to be user password identification, permission level control and many features which are common to e-commerce applications.
</t>
  </si>
  <si>
    <t>Landlord Data Tracking System</t>
  </si>
  <si>
    <t>Landlord Data Tracking system - A system to log and track essential information for landlords. Produce reports, reminders and other key information. Can be web based or stand alone.</t>
  </si>
  <si>
    <t>Landscape Photographer’s Sun Angle Calculator</t>
  </si>
  <si>
    <t>Landscape Photographer’s Sun Angle Calculator
Landscape photographers need to make the best use of natural light in their work.  One obvious example is the use of early morning or late evening light.  Times vary through the year according to sunrise and sunset, as also does the duration of the useful period of twilight or low-angle sunlight.  A less obvious example is the use of specific angles of sunlight (both horizontal and vertical) to illuminate landscape features in a desired manner.  Angles vary with the season, but also during the day as the sun moves through the sky.  Some landscape photographers plan well in advance, sometimes using a combination of Ordnance Survey maps and detailed calendar calculations to work out the best time of year and day for a particular shot. A useful software tool could be constructed to carry out these calculations, and could be implemented in various ways.  A PC Windows-based tool (written say in VB or Java) could offer an attractive interface and flexible interaction for the user, perhaps with animation or 3D visual modelling of different camera angle scenarios, and suitably designed hardcopy output for the photographer to carry on location.  A tool that was similar in its functions could also be designed to run over the web, using an appropriate scripting or programming language and a database back-end.  Alternatively a tool could be written to run on a handheld PDA (the proposer currently uses a Palm T3) so that calculations could be carried out on the move.
The project will require some mathematical ability, since basic geometrical concepts will be needed to model the problem in an appropriate way, and the software will only produce sensible results if suitable algorithms are used.  However, the main focus of the project is on understanding the user requirements, so that an attractive and usable solution can be constructed.</t>
  </si>
  <si>
    <t>Programme Enhancement Tool</t>
  </si>
  <si>
    <t>Specify, design and implement a web based maintenace tool to allow Course leaders to maintain records on programme enhancement to comply with University protocols on quality assurance.</t>
  </si>
  <si>
    <t>Student &amp; Staff Appointment System</t>
  </si>
  <si>
    <t xml:space="preserve">Student &amp; Staff Appointment System
An appointment system is required to enable staff and students to meet at mutually agreed times and places. The system should be as fully automated as possible, and should enable users to request, confirm, postpone, cancel and view meetings. 
Aspects of this project can include some of: requirements analysis, analysis and design, implemention, user interface issues, web techniques, appointment management protocols, privacy and security issues
</t>
  </si>
  <si>
    <t xml:space="preserve">Attendance Monitor
</t>
  </si>
  <si>
    <t>Attendance Monitor
A database to help tutors keep track of attendance registers. You know the story: the register may be taken at every lecture or tutorial or laboratory session during the year. That data has to be kept somewhere and, most imporantly, processed to give useful information. That is it, in a nutshell.
The development platform is VB.NET. The database may be Access or SQL Server.</t>
  </si>
  <si>
    <t xml:space="preserve">Multiple-Choice Test Questions Manager
</t>
  </si>
  <si>
    <t>Multiple-Choice Test Questions Manager
To manage a database of multiple-choice questions: enter new questions, edit existing ones, and remove unwanted questions. Those are the fundamental requirements. The final crucial requirement is to produce the actual test papers, by randomly selecting questions from the database and printing them out. Further functionality to be agreed.
The development platform is VB.NET. The database may be Access or SQ Server.</t>
  </si>
  <si>
    <t>Musa Muhammad</t>
  </si>
  <si>
    <t xml:space="preserve">Identifying abnormal devices </t>
  </si>
  <si>
    <t>The aim of this project is to identify the abnormal devices passing through a network using penetration testing tool                                                             1. By setting up a penetration testing lab using virtual machines                                                                                                                                        2. setup and configure the devices to access the platform                                                                                                                                                  3. Develop a testing technique that will identify the abnormal devices accessing the platform</t>
  </si>
  <si>
    <t>This could be implemented using penetration testing tools using a virtual machine environment</t>
  </si>
  <si>
    <t>Justice Chigozirim Uzor</t>
  </si>
  <si>
    <t>Drivers database management system</t>
  </si>
  <si>
    <t xml:space="preserve">Create a drivers/fleet management system (web-based application) to help keep track of car documents, analyse and improve fleet operations. </t>
  </si>
  <si>
    <t xml:space="preserve">Confident using Python, Flask, SQL or NoSQL (e.g.MongoDB), HTML, CSS and JavaScript
</t>
  </si>
  <si>
    <t>Smart attendance monitoring system</t>
  </si>
  <si>
    <t>Create a web-based application that monitors students attendance. The application will monitor attendance rate, duration in lectures/labs and generate reports.</t>
  </si>
  <si>
    <t xml:space="preserve">Confident using Python, Flask, SQL or NoSQL (e.g.MongoDB), HTML, CSS and JavaScript </t>
  </si>
  <si>
    <t xml:space="preserve">Selecting Portfolio of Security Countermeasures </t>
  </si>
  <si>
    <t>Objective: The final goal is to develop a tool for selecting portfolio of security countermeasures.
Project Description: Choosing an optimal investment in security is an issue most companies facing these days. Which security countermeasures/controls to buy to protect their IT system in a best way? Selecting subset of security countermeasures among many available ones can be formulated as a resource allocation problem. To solve it usually several conflicting objectives should be optimised simultaneously. In particular, security of system should be improved without hindering productivity. Moreover, company might have limited budged for buying controls, which should be taken into account in the optimisation problem. In this project, the problem will be formulated and solved using existing optimisation tools or frameworks, e. g. Matlab or JMetal. 
Project Outline
1. Study security budget allocation problem and existing approaches to solve it.
2. Formulate budget allocation as an optimisation problem.
3. Solve the problem using existing optimisation tools or frameworks.
4. Analyse results (e.g. compare performance of several algorithms or several optimisation models) and draw conclusions.
Expected Deliverables
1. Short literature review of security budget allocation problem and existing approaches to solve it.
2. Solution of the existing benchmark problems using existing optimisation frameworks.
3. Report on the analysis of results.</t>
  </si>
  <si>
    <t>Programming skills, e.g. Matlab, Java
Problem structuring and modelling using existing mathematical formulations.</t>
  </si>
  <si>
    <t>Training on phishing emails recognition</t>
  </si>
  <si>
    <t>Objective: The final goal is to develop training for aiding phishing emails recognition.
Project Description: Many of sophisticated attacks start by receiving and reacting to phishing emails (e.g. by downloading contaminated files or following links in phishing emails). How to recognise phishing email and distinct it from genuine email? Who are people who most often fall as victims of phishing attacks? In this project, features of phishing emails will be studied. Moreover it will be investigated how to help users to recognise such feature. It will be researched what approaches attackers use in phishing emails to convince people. A tool for training people’s resistance to phishing attack will be developed and tested.
Project Outline
1. Study features of phishing emails.
2. Study human factors that allow falling for phishing attacks.
3. Design phishing emails resistance training. 
4. Implement and test the training.
Expected Deliverables
1. Literature review on features of phishing emails and human factors that contribute to falling a phishing attack victim.
2. Design and implementation of phishing resistance training.
3. Report on the analysis of training performance.</t>
  </si>
  <si>
    <t>Decision aiding for privacy ranking of applications in mobile store</t>
  </si>
  <si>
    <t>Objective: To develop a mobile application for ranking mobile applications according to their permission requirements.
Project Description: Nowadays when searching for a Mobile App, e.g. in Play or App Store, people are mainly considering how many downloads were made for the App. However, this criterion does not consider how privacy invasive each application is, which becomes of importance for modern privacy aware society. In this project the available Apps will be ranked based on how many times it was downloaded together with which permissions it requires for being installed. Scoring will be done taking into account Mobile App privacy invasiveness assessment and will be implemented as an App, e.g. to be used as an alternative to popularity ranking in Play or App Store.
Project Outline
1. Study literature on existing privacy permissions and privacy assessment.
2. Design evaluation function for scoring privacy of an App in Play or App Store.
3. Implement and test the scoring App.
Expected Deliverables
1. Literature review on privacy permissions and privacy assessment and decision aiding models for scoring privacy invasion assessment of an App.
2. App Development with a Scoring App.
3. Report on the analysis of results.</t>
  </si>
  <si>
    <t xml:space="preserve">Programming skills for mobile phones, e.g. Java for Android
Problem structuring and modelling using existing mathematical formulations.
</t>
  </si>
  <si>
    <t>Protecting critical water infrastructure</t>
  </si>
  <si>
    <t>Objective: Design sensors layout for threats detection in critical infrastructure: Water supply scenario.
Project Description: In this project a critical water infrastructure will be protected by designing a sensors layout to perform early warnings of threats. This is an important topic with high impact due to potential attacks, e.g. via pollution of water, affecting safety of large populations. Currently existing solutions are limited to intuitive trial and error approaches. In this study it is proposed to explore systematic innovative approaches, borrowed from optimisation approaches like graph and network analysis, taking into account additional available information about water supply network structure. The idea is to maximise the number of detected critical events and minimise damage from potential attacks. To do it some critical points within infrastructure have to be located, identified and protected. 
Project Outline
1. Study literature on water critical infrastructure protection.
2. Identify common procedure for protecting critical water infrastructure.
3. Design warning system for critical water infrastructure.
4. Implement and test the created procedure in combination with hydraulic simulator on existing benchmark.
5. Compare created solution with existing ones.
Expected Deliverables
1. Literature review on optimisation approaches in graph and network analysis that could be applied for critical water infrastructure.
2. Implementation of the designed warning system for critical water infrastructure.
3. Analysis of the performance on the benchmark and comparison to existing approaches.</t>
  </si>
  <si>
    <t xml:space="preserve">Knowledge or willingness to learn risk assessment of critical infrastructures
Knowledge or willingness to explore optimisation approaches in graph or network analysis
Programming skills, e.g. Matlab, Python/Java/C/C++/C#/
</t>
  </si>
  <si>
    <t>Security training with serious games</t>
  </si>
  <si>
    <t>Objective: The final goal is to develop an educational tool in the form of serious game for training in cyber security.
Project Description: A card-based serious game will be developed to train the defense procedure, e.g. incidence response or some aspects of security within a company. Majority of cyber security trainings are oriented towards mainly technical aspects, leaving non-technical aspects aside. In this project game-like training will focus on scenarios uniting technical and non-technical, for training particular aspect of cyber security, e.g. phishing, or cyber procedures, e.g. related to incidence response. The game will be developed using some programming language, e.g. Java or Python.
Project Outline
1. Study state-of-the-art on game-like security trainings for training particular aspect of cyber security, e.g. phishing, or cyber procedures, e.g. related to incidence response.
2. Design the game and develop it using one of programming language.
3. Analyse result and draw conclusions.
Expected Deliverables
1. Literature review of game-like security trainings for training particular aspect of cyber security, e.g. phishing, or cyber procedures, e.g. related to incidence response.
2. Design and development of the game.
3. Report on the analysis of results.</t>
  </si>
  <si>
    <t xml:space="preserve">Programming skills, e.g. Java or Python
Interest in game development for cyber security training.
</t>
  </si>
  <si>
    <t>Martin Stacey</t>
  </si>
  <si>
    <t>Helping Students Find Projects</t>
  </si>
  <si>
    <t>Programming, web-based interactive system design, perhaps some understanding of databases</t>
  </si>
  <si>
    <t>Electronic Publishing of Academic Papers</t>
  </si>
  <si>
    <t>Programming in XHTML and a procedural or object oriented language, preferably Java, curiosity about what academics do for a living</t>
  </si>
  <si>
    <t>A Personal Database of Academic Papers</t>
  </si>
  <si>
    <t>Programming in a procedural or object oriented language, maybe also in XHTML, curiosity about what academics do for a living.</t>
  </si>
  <si>
    <t>A Class Librarian</t>
  </si>
  <si>
    <t>Programming, object oriented systems design, preferably some interest in HCI</t>
  </si>
  <si>
    <t>Story management system</t>
  </si>
  <si>
    <t>Programming, databases, interest in games or storytelling.</t>
  </si>
  <si>
    <t>Collective Cookbook</t>
  </si>
  <si>
    <t>Programming, databases, interface design, interest in cooking.</t>
  </si>
  <si>
    <t>Academic conference organizer</t>
  </si>
  <si>
    <t>Programming, SQL and data design</t>
  </si>
  <si>
    <t>Dating Agency</t>
  </si>
  <si>
    <t>Systems analysis and design, programming, preferably some interest in psychology or artificial intelligence</t>
  </si>
  <si>
    <t>Society website administration system</t>
  </si>
  <si>
    <t>Programming, databases, interface design.</t>
  </si>
  <si>
    <t>Family Twinning for Clothes Redistribution</t>
  </si>
  <si>
    <t>Programming, database design, systems analysis.</t>
  </si>
  <si>
    <t>Vegetable box business management system</t>
  </si>
  <si>
    <t>Programming, database design, ideally some interest in commerce</t>
  </si>
  <si>
    <t>Kitchen Management System</t>
  </si>
  <si>
    <t>Programming, databases, ideally interest in food or charity work</t>
  </si>
  <si>
    <t>Cloud-Based Document Repository</t>
  </si>
  <si>
    <t>Programming, interest in cloud computing, preferably interest in security</t>
  </si>
  <si>
    <t>Workflow management system for teams</t>
  </si>
  <si>
    <t>Programming, database design</t>
  </si>
  <si>
    <t>Web Database for Design Process Descriptions</t>
  </si>
  <si>
    <t>Programming, some knowledge of databases and web publishing, preferably some interest in HCI and in design, coping with the ignorant client from hell.</t>
  </si>
  <si>
    <t>Mapping Causal Relationships in Complex Systems</t>
  </si>
  <si>
    <t>Programming in a procedural or object oriented language, preferably curiosity about design or some other complex human activity.</t>
  </si>
  <si>
    <t>Evaluating University Admissions Qualifications</t>
  </si>
  <si>
    <t>Programming, understanding of databases, ideally some interest in statistics and/or data analytics.</t>
  </si>
  <si>
    <t>Intelligent Advisory System for University Admissions</t>
  </si>
  <si>
    <t>Programming, interest in artificial intelligence, ideally some interest in statistics.</t>
  </si>
  <si>
    <t>Tournament Scheduler</t>
  </si>
  <si>
    <t>Programming, some interest in artificial intelligence</t>
  </si>
  <si>
    <t>Film recommendation system</t>
  </si>
  <si>
    <t>Programming, interest in artificial intelligence, interest in movies</t>
  </si>
  <si>
    <t>Computational Careers Advisor</t>
  </si>
  <si>
    <t>Programming, interest in AI, interest in psychology of personality</t>
  </si>
  <si>
    <t>Statistical Advisor</t>
  </si>
  <si>
    <t>Systems analysis and design, programming, preferably some interest in artificial intelligence, not afraid of maths, basic knowledge of statistics, some interest in how science gets done</t>
  </si>
  <si>
    <t>Plant Recognition Advisor</t>
  </si>
  <si>
    <t>Systems analysis and design, programming, preferably some interest in artificial intelligence, ideally some interest in botany or gardening</t>
  </si>
  <si>
    <t>Computer purchase advisor expert system</t>
  </si>
  <si>
    <t>Progamming language advisor expert system</t>
  </si>
  <si>
    <t>Knowledge and interest in AI and technical features of programming languages.</t>
  </si>
  <si>
    <t>Team Game for Intelligent Agents</t>
  </si>
  <si>
    <t>Programming, interest in artificial intelligence</t>
  </si>
  <si>
    <t>Traffic Simulator</t>
  </si>
  <si>
    <t>Railway Signal Box Simulator</t>
  </si>
  <si>
    <t>Lift Controller</t>
  </si>
  <si>
    <t>Artificial Ecosystem</t>
  </si>
  <si>
    <t>Programming, OO systems design, possibly computational intelligence learning mechanisms.</t>
  </si>
  <si>
    <t>Vehicle Rental Simulation</t>
  </si>
  <si>
    <t>Programming, ideally some interest in either cycling or the future of cars</t>
  </si>
  <si>
    <t>Optimized responsive public transport system</t>
  </si>
  <si>
    <t>Fashion simulator</t>
  </si>
  <si>
    <t>Programming, OO systems design, interest in clothes and/or music and/or the relationship between technology and society</t>
  </si>
  <si>
    <t>An Environment for Exploring and Demonstrating Game Theory</t>
  </si>
  <si>
    <t>Programming, preferably some interest in artificial intelligence</t>
  </si>
  <si>
    <t>Virtual Pet Phone App</t>
  </si>
  <si>
    <t>Programmng, interest in apps for mobile devices, ideally some interest in psychology and artificial intelligence</t>
  </si>
  <si>
    <t>The Science Game</t>
  </si>
  <si>
    <t>Programming, preferably curiosity about science and how to teach it</t>
  </si>
  <si>
    <t>Maze Wars</t>
  </si>
  <si>
    <t>Programming</t>
  </si>
  <si>
    <t>Program that plays a strategy board game</t>
  </si>
  <si>
    <t>Programming, understanding draughts or some other game, some interest in artificial intelligence</t>
  </si>
  <si>
    <t>Interface for playing a strategy board game</t>
  </si>
  <si>
    <t>Programming, some interest in HCI, understanding draughts or other game</t>
  </si>
  <si>
    <t>The History Game: World Mapping</t>
  </si>
  <si>
    <t>Programming, some interest in graphics, some interest in geography</t>
  </si>
  <si>
    <t>The History Game: Multi-User Shell</t>
  </si>
  <si>
    <t>Programming, some understanding of networks, some interest in gaming</t>
  </si>
  <si>
    <t>The History Game: Game Building Tool</t>
  </si>
  <si>
    <t>Programming, some interest in gaming</t>
  </si>
  <si>
    <t>Alien Diplomacy</t>
  </si>
  <si>
    <t>Programming, some interest in graphics, some interest in artificial intelligence, ideally some interest in geography</t>
  </si>
  <si>
    <t>Machine Poker</t>
  </si>
  <si>
    <t>Cheat</t>
  </si>
  <si>
    <t>Setting Futoshiki puzzles</t>
  </si>
  <si>
    <t>Sonic Breakout</t>
  </si>
  <si>
    <t>Programming, good understanding of music, ideally good understanding of MIDI</t>
  </si>
  <si>
    <t>UFO Racing</t>
  </si>
  <si>
    <t>Programming, basic physics, ideally some interest in artificial intelligence</t>
  </si>
  <si>
    <t>Medieval Merchant Game</t>
  </si>
  <si>
    <t>Programming, game design, interest in history and/or economics</t>
  </si>
  <si>
    <t>Map-based educational quiz game</t>
  </si>
  <si>
    <t>Programming, game design, databases</t>
  </si>
  <si>
    <t>Tell Yourself A Story</t>
  </si>
  <si>
    <t>Programming, interactive system design, perhaps some understanding of databases</t>
  </si>
  <si>
    <t>An Internet Quiz System</t>
  </si>
  <si>
    <t>Programming, object-oriented design, databases</t>
  </si>
  <si>
    <t>Tree Identification Tutor</t>
  </si>
  <si>
    <t>Programming, object-oriented design, some interest in how people learn</t>
  </si>
  <si>
    <t>Spelling Tutor</t>
  </si>
  <si>
    <t>Flashcard computer aided learning system</t>
  </si>
  <si>
    <t>Programming, interest in artificial intelligence, interest in psychology of learning</t>
  </si>
  <si>
    <t>ERD Tutor</t>
  </si>
  <si>
    <t>Databases, object-oriented development, interface design, optionally mobile app development</t>
  </si>
  <si>
    <t>Computer Tutor for Object Oriented Thinking</t>
  </si>
  <si>
    <t>Brain anatomy tutor</t>
  </si>
  <si>
    <t>Programming, databases, interest in cognitive science</t>
  </si>
  <si>
    <t>Computer Tutor for Probabilistic Thinking</t>
  </si>
  <si>
    <t>Programming, object-oriented design, some interest in how people learn, not afraid of maths</t>
  </si>
  <si>
    <t>Voting Systems Tutorial</t>
  </si>
  <si>
    <t>Programming, interest in politics, interest in education</t>
  </si>
  <si>
    <t>Kitchen Design: Automatic Design</t>
  </si>
  <si>
    <t>Kitchen Design: Graphic Display</t>
  </si>
  <si>
    <t>Programming, some interest in graphics, some interest in HCI</t>
  </si>
  <si>
    <t>Interface for Design by Annotation</t>
  </si>
  <si>
    <t>Programming, some interest in engineering</t>
  </si>
  <si>
    <t>Ripple Down Product Modelling System</t>
  </si>
  <si>
    <t>Programming, object-oriented design, some interest in artificial intelligence, ideally some interest in engineering</t>
  </si>
  <si>
    <t>Interactive System for Automatic Design of Textile Patterns</t>
  </si>
  <si>
    <t>Programming, some interest in graphics, some interest in artificial intelligence</t>
  </si>
  <si>
    <t>Extracting qualitative information from graphs</t>
  </si>
  <si>
    <t>Programming, interest in AI, preferably interest in engineering, not afraid of maths</t>
  </si>
  <si>
    <t>Recognising drawn symbols</t>
  </si>
  <si>
    <t>Programming, some interest in graphics and/or artificial intelligence</t>
  </si>
  <si>
    <t>Diagrams for Blind People</t>
  </si>
  <si>
    <t>Systems analysis and design, programming, preferably some interest in the needs of disabled students</t>
  </si>
  <si>
    <t>Lightweight Statistics App</t>
  </si>
  <si>
    <t>Programming, ideally some interest in probability and statistics</t>
  </si>
  <si>
    <t>Automatic website assignment marking system</t>
  </si>
  <si>
    <t>Programming, good knowledge of HTML and CSS</t>
  </si>
  <si>
    <t>A Program for Generating Artworks</t>
  </si>
  <si>
    <t>Programming, some interest in graphics, not too afraid of maths</t>
  </si>
  <si>
    <t>Interactive Evolution of Cellular Automata</t>
  </si>
  <si>
    <t>Programming, willingness to understand some simple maths, preferably interest in art or graphic design</t>
  </si>
  <si>
    <t>Direct Combination Interface Toolkit</t>
  </si>
  <si>
    <t>Programming, interest in human computer interaction and in the nuts and bolts of how languages work</t>
  </si>
  <si>
    <t>Electric Jotter: computer notepad for creative thinking</t>
  </si>
  <si>
    <t>Programming, systems design, GUI design, XML</t>
  </si>
  <si>
    <t>Football Tactics Explanation System</t>
  </si>
  <si>
    <t>Programming, some interest in graphics and HCI, understanding the tactics of your chosen game</t>
  </si>
  <si>
    <t>Running experiments on designers' perceptual judgements</t>
  </si>
  <si>
    <t>Programming, preferably interest in design or psychology</t>
  </si>
  <si>
    <t>Predicting popularity of baby names</t>
  </si>
  <si>
    <t>Data analytics, interest in parenthood, interest in social trends</t>
  </si>
  <si>
    <t>BMX / FMX Game For Virtual Reality</t>
  </si>
  <si>
    <t xml:space="preserve">A prototype simulation / experience placed into a Virtual Reality (VR) environment that encapsulates some of the experiences of riding BMX or FMX. This maybe a rails style game where the player uses the movement to carry out tricks or it maybe that a more abstract game style is used (futuristic?). The university has both Oculus Rift with Touch and HTC Vive available for this project.  </t>
  </si>
  <si>
    <t>C++ or C# with a probable use of Unity3D or Unreal Engine . Some modelling or manipulation of models may be needed.</t>
  </si>
  <si>
    <t>3D Puzzler</t>
  </si>
  <si>
    <t xml:space="preserve">Produce a puzzle style game that utilises 3-dimensions. The player will be in a first person perspective and navigate the puzzles within the three dimensions either moving themselves or the puzzle. The game could be based on a mobile device (possibly using Augmented Reality) or on a PC. </t>
  </si>
  <si>
    <t>Multiple languages could be used - C++, Java (mobile), HTML5 (web based), C#.</t>
  </si>
  <si>
    <t>Francois Siewe</t>
  </si>
  <si>
    <t>An Interactive Website for the calculus of Context-aware Ambients</t>
  </si>
  <si>
    <t xml:space="preserve">The Calculus of Context-aware Ambients (CCA) is a formal notation for modelling the behaviours of context-aware and pervasive computing systems. The main features of the calculus include mobility, context-awareness and concurrency. The interpreter of CCA called ccaPL is a java program that executes CCA processes.
The aim of this project is to develop a CCA website which enables ccaPL programs to be edited and executed online in a web browser.
</t>
  </si>
  <si>
    <t>Web design, programming</t>
  </si>
  <si>
    <t>An Integrated Development Environment (IDE) for the Calculus of Context-aware Ambients (CCA)</t>
  </si>
  <si>
    <t xml:space="preserve">The Calculus of Context-aware Ambients (CCA) is a formal notation for modelling the behaviours of context-aware and pervasive computing systems. The main features of the calculus include mobility, context-awareness and concurrency. The interpreter of CCA called ccaPL is a java program that executes CCA processes.
The aim of this project is to develop an IDE for ccaPL, the programming language of CCA.
</t>
  </si>
  <si>
    <t>Applying data Mining techniques in Digital forensic investigation</t>
  </si>
  <si>
    <t xml:space="preserve">Review the existing criminal investigation techniques e.g ReCAP, COPLINK, ICS, CIME Tracking Network system etc.  Investigate  a data mining technique  applicable in the analysis of large criminal datasets. I will provide you with the dataset for analysis. </t>
  </si>
  <si>
    <t>Ability to use a forensic tools to extract data and apply it to a data mining tool like Weka, Orange etc</t>
  </si>
  <si>
    <t>Francisco Aparicio Navarro</t>
  </si>
  <si>
    <t>Data Mining and Machine Learning for intrusion detection</t>
  </si>
  <si>
    <t xml:space="preserve">Data Mining (DM) and Machine Learning (ML) techniques have gained wide interest in the area of network security and Intrusion Detection Systems. These techniques optimise the detection and classification of cyber-attacks in network traffic datasets. The aim of this project is to study some of the most relevant DM and ML techniques, and identifying the pros and cons of these techniques. It is also required the practical evaluation of the DM and ML techniques in tasks of intrusion detection. The use of tools such as Matlab and/or Weka is expected.
</t>
  </si>
  <si>
    <t>Must be willing to read extensively on the topic area
Skills priority:
- Statistical analysis (E)
- Good programming (D)
- Matlab (D)</t>
  </si>
  <si>
    <t>Network traffic analyser development using Python</t>
  </si>
  <si>
    <t xml:space="preserve">Network traffic monitoring and analysis is vital for efficient network management and cybersecurity. The aim of this project is to develop an information and event management framework that could extract relevant features from network traffic, manipulate the network traffic information, construct metadata, and visualising network traffic dynamics in real-time. You will be required to have or gain proficiency in python.
Student 1 will focus on the packet manipulation and features extraction by the use of the tool Scapy.
Student 2 will focus on the graphical representation of network traffic. You would need to assess what information cybersecurity analysts require to monitor the network, for instance, by evaluating commercial Security Information and Event Management (SIEM) such as Splunk. Then, you would need to create your own dynamic GUI in python.
</t>
  </si>
  <si>
    <t>Skills priority:
- Statistical analysis (E)
- Good programming (E)
- Python (D)
- Graphics programming (D)</t>
  </si>
  <si>
    <t>Signature-based Intrusion Detection Systems rules creation</t>
  </si>
  <si>
    <t xml:space="preserve">Snort is one of the most widely deployed signature-based Intrusion Detection Systems (IDS) worldwide, which has become the actual standard for the industry. Many organisations base the security of their network infrastructure on the efficiency of Snort. Another widely deployed signature-based is Suricata. The aim of this project is to optimise the proactive creation of new signatures to detect different cyber-attacks, with special interest on Multi-stage Attacks. You will be required to have or gain proficiency in the use and administration of Snort and/or Suricata.
</t>
  </si>
  <si>
    <t>Skills priority:
- Interest in Cybersecurity (E)
- Good programming (D)</t>
  </si>
  <si>
    <t>http://www.tech.dmu.ac.uk/~mstacey/projects/open-business-information.shtml</t>
  </si>
  <si>
    <t>Open business information repository</t>
  </si>
  <si>
    <t>Web system develepment, database design</t>
  </si>
  <si>
    <t>http://www.tech.dmu.ac.uk/~mstacey/projects/optician-admin.shtml</t>
  </si>
  <si>
    <t>Programming, databases, interface design</t>
  </si>
  <si>
    <t>Optician's costomer record administration system</t>
  </si>
  <si>
    <t>http://www.tech.dmu.ac.uk/~mstacey/projects/vol-shopping.shtml</t>
  </si>
  <si>
    <t>Volunteer shopping service</t>
  </si>
  <si>
    <t>Software development, ethics</t>
  </si>
  <si>
    <t>http://www.tech.dmu.ac.uk/~mstacey/projects/staff-rota.shtml</t>
  </si>
  <si>
    <t>Staff rota management system</t>
  </si>
  <si>
    <t>http://www.tech.dmu.ac.uk/~mstacey/projects/virtual-village.shtml</t>
  </si>
  <si>
    <t>Skill exchange in a virtual village</t>
  </si>
  <si>
    <t>http://www.tech.dmu.ac.uk/~mstacey/projects/flying-taxi-route-planning.shtml</t>
  </si>
  <si>
    <t>Artificial intelligence</t>
  </si>
  <si>
    <t>Route planner for autonomous flying taxis</t>
  </si>
  <si>
    <t>http://www.tech.dmu.ac.uk/~mstacey/projects/fireworks.shtml</t>
  </si>
  <si>
    <t>Firework display simulator</t>
  </si>
  <si>
    <t>Programming, graphics</t>
  </si>
  <si>
    <t>Programming, interest in complexity and chaos, simulation, or artificial intelligence</t>
  </si>
  <si>
    <t>Programming, interest in simulation and railways</t>
  </si>
  <si>
    <t>http://www.tech.dmu.ac.uk/~mstacey/projects/town-planning.shtml</t>
  </si>
  <si>
    <t>Programming, games, interest in economics</t>
  </si>
  <si>
    <t>Town planning simulator</t>
  </si>
  <si>
    <t>Geographically realistic worlds</t>
  </si>
  <si>
    <t>http://www.tech.dmu.ac.uk/~mstacey/projects/geography.shtml</t>
  </si>
  <si>
    <t>Programming, geography</t>
  </si>
  <si>
    <t>Investment Game</t>
  </si>
  <si>
    <t>http://www.tech.dmu.ac.uk/~mstacey/projects/investment-game.shtml</t>
  </si>
  <si>
    <t>Programmng, games, economics</t>
  </si>
  <si>
    <t>Musical perception game</t>
  </si>
  <si>
    <t>http://www.tech.dmu.ac.uk/~mstacey/projects/music-game.shtml</t>
  </si>
  <si>
    <t>Programming, games, music</t>
  </si>
  <si>
    <t>http://www.tech.dmu.ac.uk/~mstacey/projects/mechanics-tutor.shtml</t>
  </si>
  <si>
    <t>MM</t>
  </si>
  <si>
    <t>Newtonian mechanics tutorial</t>
  </si>
  <si>
    <t>Programming, physics</t>
  </si>
  <si>
    <t>Castle Building Game</t>
  </si>
  <si>
    <t>http://www.tech.dmu.ac.uk/~mstacey/projects/castle.shtml</t>
  </si>
  <si>
    <t>Programming, interest in architecture or war or history</t>
  </si>
  <si>
    <t>http://www.tech.dmu.ac.uk/~mstacey/projects/custom-diagram.shtml</t>
  </si>
  <si>
    <t>Customizable diagramming tool</t>
  </si>
  <si>
    <t>Programming, XML</t>
  </si>
  <si>
    <t>Voice-driven drawing tool</t>
  </si>
  <si>
    <t>http://www.tech.dmu.ac.uk/~mstacey/projects/voice-drawing.shtml</t>
  </si>
  <si>
    <t>Alternative ecommerce interface</t>
  </si>
  <si>
    <t>http://www.tech.dmu.ac.uk/~mstacey/projects/alt-supermarket.shtml</t>
  </si>
  <si>
    <t>Programming, UX design, ecommerce</t>
  </si>
  <si>
    <t>Evolving tensegrity structures</t>
  </si>
  <si>
    <t>http://www.tech.dmu.ac.uk/~mstacey/projects/tensegrity.shtml</t>
  </si>
  <si>
    <t>AI, physics</t>
  </si>
  <si>
    <t>Usably encrypted email</t>
  </si>
  <si>
    <t>http://www.tech.dmu.ac.uk/~mstacey/projects/encrypted-email.shtml</t>
  </si>
  <si>
    <t>Programming, security, HCI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</si>
</sst>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charset val="1"/>
    </font>
    <font>
      <b/>
      <sz val="11"/>
      <color rgb="FF000000"/>
      <name val="Arial"/>
      <family val="2"/>
      <charset val="1"/>
    </font>
    <font>
      <sz val="11"/>
      <color rgb="FF000000"/>
      <name val="Arial"/>
      <family val="2"/>
      <charset val="1"/>
    </font>
    <font>
      <u/>
      <sz val="11"/>
      <color rgb="FF0000FF"/>
      <name val="Arial"/>
      <family val="2"/>
      <charset val="1"/>
    </font>
    <font>
      <sz val="12"/>
      <color rgb="FF000000"/>
      <name val="Calibri"/>
      <family val="2"/>
    </font>
    <font>
      <u/>
      <sz val="12"/>
      <color theme="10"/>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4" fillId="0" borderId="0"/>
    <xf numFmtId="0" fontId="5" fillId="0" borderId="0" applyNumberFormat="0" applyFill="0" applyBorder="0" applyAlignment="0" applyProtection="0"/>
  </cellStyleXfs>
  <cellXfs count="10">
    <xf numFmtId="0" fontId="0" fillId="0" borderId="0" xfId="0"/>
    <xf numFmtId="0" fontId="1" fillId="0" borderId="0" xfId="0" applyFont="1" applyAlignment="1">
      <alignment horizontal="center" vertical="top" wrapText="1"/>
    </xf>
    <xf numFmtId="0" fontId="0" fillId="0" borderId="0" xfId="0" applyFont="1" applyAlignment="1">
      <alignment wrapText="1"/>
    </xf>
    <xf numFmtId="0" fontId="2" fillId="0" borderId="0" xfId="0" applyFont="1" applyAlignment="1">
      <alignment horizontal="left" vertical="top" wrapText="1"/>
    </xf>
    <xf numFmtId="0" fontId="0" fillId="0" borderId="0" xfId="0" applyFont="1" applyAlignment="1"/>
    <xf numFmtId="0" fontId="3" fillId="0" borderId="0" xfId="0" applyFont="1" applyAlignment="1">
      <alignment horizontal="left" vertical="top" wrapText="1"/>
    </xf>
    <xf numFmtId="0" fontId="2" fillId="0" borderId="0" xfId="0" applyFont="1" applyAlignment="1">
      <alignment vertical="top" wrapText="1"/>
    </xf>
    <xf numFmtId="0" fontId="2" fillId="0" borderId="0" xfId="0" applyFont="1" applyAlignment="1">
      <alignment horizontal="left" vertical="center" wrapText="1"/>
    </xf>
    <xf numFmtId="0" fontId="2" fillId="0" borderId="0" xfId="0" applyFont="1" applyAlignment="1">
      <alignment wrapText="1"/>
    </xf>
    <xf numFmtId="0" fontId="2" fillId="0" borderId="0" xfId="0" applyFont="1" applyAlignment="1">
      <alignment vertical="center" wrapText="1"/>
    </xf>
  </cellXfs>
  <cellStyles count="3">
    <cellStyle name="Hyperlink 2" xfId="2" xr:uid="{00000000-0005-0000-0000-000000000000}"/>
    <cellStyle name="Normal" xfId="0" builtinId="0"/>
    <cellStyle name="Normal 2" xfId="1" xr:uid="{00000000-0005-0000-0000-00000200000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48429"/>
  <sheetViews>
    <sheetView tabSelected="1" zoomScale="50" zoomScaleNormal="50" zoomScalePageLayoutView="85" workbookViewId="0">
      <pane ySplit="1" topLeftCell="A2" activePane="bottomLeft" state="frozen"/>
      <selection pane="bottomLeft" activeCell="B6" sqref="B6"/>
    </sheetView>
  </sheetViews>
  <sheetFormatPr defaultColWidth="8.796875" defaultRowHeight="15.6" x14ac:dyDescent="0.3"/>
  <cols>
    <col min="1" max="1" width="20.5" customWidth="1"/>
    <col min="2" max="2" width="55" customWidth="1"/>
    <col min="3" max="3" width="80.5" customWidth="1"/>
    <col min="4" max="4" width="42.19921875" customWidth="1"/>
    <col min="5" max="14" width="10.5" customWidth="1"/>
    <col min="15" max="21" width="8.5" customWidth="1"/>
    <col min="22" max="1020" width="11.19921875" customWidth="1"/>
  </cols>
  <sheetData>
    <row r="1" spans="1:21" ht="66" customHeight="1" x14ac:dyDescent="0.3">
      <c r="A1" s="1" t="s">
        <v>0</v>
      </c>
      <c r="B1" s="1" t="s">
        <v>298</v>
      </c>
      <c r="C1" s="1" t="s">
        <v>1</v>
      </c>
      <c r="D1" s="1" t="s">
        <v>2</v>
      </c>
      <c r="E1" s="1"/>
      <c r="F1" s="1"/>
      <c r="G1" s="1"/>
      <c r="H1" s="1"/>
      <c r="I1" s="1"/>
      <c r="J1" s="1"/>
      <c r="K1" s="1"/>
      <c r="L1" s="1"/>
      <c r="M1" s="1"/>
      <c r="N1" s="1"/>
      <c r="O1" s="2"/>
      <c r="P1" s="2"/>
      <c r="Q1" s="2"/>
      <c r="R1" s="2"/>
      <c r="S1" s="2"/>
      <c r="T1" s="2"/>
      <c r="U1" s="2"/>
    </row>
    <row r="2" spans="1:21" ht="14.25" customHeight="1" x14ac:dyDescent="0.3">
      <c r="A2" s="3"/>
      <c r="B2" s="3" t="s">
        <v>3</v>
      </c>
      <c r="C2" s="3" t="s">
        <v>4</v>
      </c>
      <c r="D2" s="3"/>
      <c r="E2" s="3"/>
      <c r="F2" s="3"/>
      <c r="G2" s="3"/>
      <c r="H2" s="3"/>
      <c r="I2" s="3"/>
      <c r="J2" s="3"/>
      <c r="K2" s="3"/>
      <c r="L2" s="3"/>
      <c r="M2" s="3"/>
      <c r="N2" s="3"/>
      <c r="O2" s="2"/>
      <c r="P2" s="2"/>
      <c r="Q2" s="2"/>
      <c r="R2" s="2"/>
      <c r="S2" s="2"/>
      <c r="T2" s="2"/>
      <c r="U2" s="2"/>
    </row>
    <row r="3" spans="1:21" ht="39" customHeight="1" x14ac:dyDescent="0.3">
      <c r="A3" s="3" t="s">
        <v>5</v>
      </c>
      <c r="B3" s="3" t="s">
        <v>6</v>
      </c>
      <c r="C3" s="3" t="s">
        <v>7</v>
      </c>
      <c r="D3" s="3" t="s">
        <v>8</v>
      </c>
      <c r="E3" s="3"/>
      <c r="F3" s="3"/>
      <c r="G3" s="3"/>
      <c r="H3" s="3"/>
      <c r="I3" s="3"/>
      <c r="J3" s="3"/>
      <c r="K3" s="3"/>
      <c r="L3" s="3"/>
      <c r="M3" s="3"/>
      <c r="N3" s="3"/>
      <c r="O3" s="2"/>
      <c r="P3" s="2"/>
      <c r="Q3" s="2"/>
      <c r="R3" s="2"/>
      <c r="S3" s="2"/>
      <c r="T3" s="2"/>
      <c r="U3" s="2"/>
    </row>
    <row r="4" spans="1:21" ht="77.25" customHeight="1" x14ac:dyDescent="0.3">
      <c r="A4" s="3" t="s">
        <v>9</v>
      </c>
      <c r="B4" s="3" t="s">
        <v>10</v>
      </c>
      <c r="C4" s="3" t="s">
        <v>11</v>
      </c>
      <c r="D4" s="3" t="s">
        <v>12</v>
      </c>
      <c r="E4" s="3"/>
      <c r="F4" s="3"/>
      <c r="G4" s="3"/>
      <c r="H4" s="3"/>
      <c r="I4" s="3"/>
      <c r="J4" s="3"/>
      <c r="K4" s="3"/>
      <c r="L4" s="3"/>
      <c r="M4" s="3"/>
      <c r="N4" s="3"/>
      <c r="O4" s="2"/>
      <c r="P4" s="2"/>
      <c r="Q4" s="2"/>
      <c r="R4" s="2"/>
      <c r="S4" s="2"/>
      <c r="T4" s="2"/>
      <c r="U4" s="2"/>
    </row>
    <row r="5" spans="1:21" ht="77.25" customHeight="1" x14ac:dyDescent="0.3">
      <c r="A5" s="3" t="s">
        <v>9</v>
      </c>
      <c r="B5" s="3" t="s">
        <v>13</v>
      </c>
      <c r="C5" s="3" t="s">
        <v>14</v>
      </c>
      <c r="D5" s="3" t="s">
        <v>12</v>
      </c>
      <c r="E5" s="3"/>
      <c r="F5" s="3"/>
      <c r="G5" s="3"/>
      <c r="H5" s="3"/>
      <c r="I5" s="3"/>
      <c r="J5" s="3"/>
      <c r="K5" s="3"/>
      <c r="L5" s="3"/>
      <c r="M5" s="3"/>
      <c r="N5" s="3"/>
      <c r="O5" s="2"/>
      <c r="P5" s="2"/>
      <c r="Q5" s="2"/>
      <c r="R5" s="2"/>
      <c r="S5" s="2"/>
      <c r="T5" s="2"/>
      <c r="U5" s="2"/>
    </row>
    <row r="6" spans="1:21" ht="14.25" customHeight="1" x14ac:dyDescent="0.3">
      <c r="A6" s="3" t="s">
        <v>15</v>
      </c>
      <c r="B6" s="3" t="s">
        <v>16</v>
      </c>
      <c r="C6" s="3" t="s">
        <v>17</v>
      </c>
      <c r="D6" s="3" t="s">
        <v>18</v>
      </c>
      <c r="E6" s="3"/>
      <c r="F6" s="3"/>
      <c r="G6" s="3"/>
      <c r="H6" s="3"/>
      <c r="I6" s="3"/>
      <c r="J6" s="3"/>
      <c r="K6" s="3"/>
      <c r="L6" s="3"/>
      <c r="M6" s="3"/>
      <c r="N6" s="3"/>
      <c r="O6" s="2"/>
      <c r="P6" s="2"/>
      <c r="Q6" s="2"/>
      <c r="R6" s="2"/>
      <c r="S6" s="2"/>
      <c r="T6" s="2"/>
      <c r="U6" s="2"/>
    </row>
    <row r="7" spans="1:21" ht="51" customHeight="1" x14ac:dyDescent="0.3">
      <c r="A7" s="3" t="s">
        <v>15</v>
      </c>
      <c r="B7" s="3" t="s">
        <v>19</v>
      </c>
      <c r="C7" s="3" t="s">
        <v>20</v>
      </c>
      <c r="D7" s="3" t="s">
        <v>21</v>
      </c>
      <c r="E7" s="3"/>
      <c r="F7" s="3"/>
      <c r="G7" s="3"/>
      <c r="H7" s="3"/>
      <c r="I7" s="3"/>
      <c r="J7" s="3"/>
      <c r="K7" s="3"/>
      <c r="L7" s="3"/>
      <c r="M7" s="3"/>
      <c r="N7" s="3"/>
      <c r="O7" s="2"/>
      <c r="P7" s="2"/>
      <c r="Q7" s="2"/>
      <c r="R7" s="2"/>
      <c r="S7" s="2"/>
      <c r="T7" s="2"/>
      <c r="U7" s="2"/>
    </row>
    <row r="8" spans="1:21" ht="18" customHeight="1" x14ac:dyDescent="0.3">
      <c r="A8" s="3" t="s">
        <v>5</v>
      </c>
      <c r="B8" s="3" t="s">
        <v>22</v>
      </c>
      <c r="C8" s="3" t="s">
        <v>23</v>
      </c>
      <c r="D8" s="3"/>
      <c r="E8" s="3"/>
      <c r="F8" s="3"/>
      <c r="G8" s="3"/>
      <c r="H8" s="3"/>
      <c r="I8" s="3"/>
      <c r="J8" s="3"/>
      <c r="K8" s="3"/>
      <c r="L8" s="3"/>
      <c r="M8" s="3"/>
      <c r="N8" s="3"/>
      <c r="O8" s="2"/>
      <c r="P8" s="2"/>
      <c r="Q8" s="2"/>
      <c r="R8" s="2"/>
      <c r="S8" s="2"/>
      <c r="T8" s="2"/>
      <c r="U8" s="2"/>
    </row>
    <row r="9" spans="1:21" ht="77.25" customHeight="1" x14ac:dyDescent="0.3">
      <c r="A9" s="3" t="s">
        <v>24</v>
      </c>
      <c r="B9" s="3" t="s">
        <v>25</v>
      </c>
      <c r="C9" s="3" t="s">
        <v>26</v>
      </c>
      <c r="D9" s="3" t="s">
        <v>27</v>
      </c>
      <c r="E9" s="3"/>
      <c r="F9" s="3"/>
      <c r="G9" s="3"/>
      <c r="H9" s="3"/>
      <c r="I9" s="3"/>
      <c r="J9" s="3"/>
      <c r="K9" s="3"/>
      <c r="L9" s="3"/>
      <c r="M9" s="3"/>
      <c r="N9" s="3"/>
      <c r="O9" s="2"/>
      <c r="P9" s="2"/>
      <c r="Q9" s="2"/>
      <c r="R9" s="2"/>
      <c r="S9" s="2"/>
      <c r="T9" s="2"/>
      <c r="U9" s="2"/>
    </row>
    <row r="10" spans="1:21" ht="15.75" customHeight="1" x14ac:dyDescent="0.3">
      <c r="A10" s="3" t="s">
        <v>24</v>
      </c>
      <c r="B10" s="3" t="s">
        <v>28</v>
      </c>
      <c r="C10" s="3" t="s">
        <v>29</v>
      </c>
      <c r="D10" s="3" t="s">
        <v>30</v>
      </c>
      <c r="E10" s="3"/>
      <c r="F10" s="3"/>
      <c r="G10" s="3"/>
      <c r="H10" s="3"/>
      <c r="I10" s="3"/>
      <c r="J10" s="3"/>
      <c r="K10" s="3"/>
      <c r="L10" s="3"/>
      <c r="M10" s="3"/>
      <c r="N10" s="3"/>
      <c r="O10" s="2"/>
      <c r="P10" s="2"/>
      <c r="Q10" s="2"/>
      <c r="R10" s="2"/>
      <c r="S10" s="2"/>
      <c r="T10" s="2"/>
      <c r="U10" s="2"/>
    </row>
    <row r="11" spans="1:21" ht="179.4" x14ac:dyDescent="0.3">
      <c r="A11" s="3" t="s">
        <v>31</v>
      </c>
      <c r="B11" s="3" t="s">
        <v>32</v>
      </c>
      <c r="C11" s="3" t="s">
        <v>33</v>
      </c>
      <c r="D11" s="3" t="s">
        <v>34</v>
      </c>
      <c r="E11" s="3"/>
      <c r="F11" s="3"/>
      <c r="G11" s="3"/>
      <c r="H11" s="3"/>
      <c r="I11" s="3"/>
      <c r="J11" s="3"/>
      <c r="K11" s="3"/>
      <c r="L11" s="3"/>
      <c r="M11" s="3"/>
      <c r="N11" s="3"/>
    </row>
    <row r="12" spans="1:21" ht="41.4" x14ac:dyDescent="0.3">
      <c r="A12" s="3" t="s">
        <v>31</v>
      </c>
      <c r="B12" s="3" t="s">
        <v>35</v>
      </c>
      <c r="C12" s="3" t="s">
        <v>36</v>
      </c>
      <c r="D12" s="3" t="s">
        <v>37</v>
      </c>
      <c r="E12" s="3"/>
      <c r="F12" s="3"/>
      <c r="G12" s="3"/>
      <c r="H12" s="3"/>
      <c r="I12" s="3"/>
      <c r="J12" s="3"/>
      <c r="K12" s="3"/>
      <c r="L12" s="3"/>
      <c r="M12" s="3"/>
      <c r="N12" s="3"/>
    </row>
    <row r="13" spans="1:21" ht="16.05" customHeight="1" x14ac:dyDescent="0.3">
      <c r="A13" s="3" t="s">
        <v>39</v>
      </c>
      <c r="B13" s="3" t="s">
        <v>40</v>
      </c>
      <c r="C13" s="3" t="s">
        <v>41</v>
      </c>
      <c r="D13" s="3" t="s">
        <v>42</v>
      </c>
      <c r="E13" s="3"/>
      <c r="F13" s="3"/>
      <c r="G13" s="3"/>
      <c r="H13" s="3"/>
      <c r="I13" s="3"/>
      <c r="J13" s="3"/>
      <c r="K13" s="3"/>
      <c r="L13" s="3"/>
      <c r="M13" s="3"/>
      <c r="N13" s="3"/>
      <c r="O13" s="2"/>
      <c r="P13" s="2"/>
      <c r="Q13" s="2"/>
      <c r="R13" s="2"/>
      <c r="S13" s="2"/>
      <c r="T13" s="2"/>
      <c r="U13" s="2"/>
    </row>
    <row r="14" spans="1:21" ht="16.05" customHeight="1" x14ac:dyDescent="0.3">
      <c r="A14" s="3" t="s">
        <v>43</v>
      </c>
      <c r="B14" s="3" t="s">
        <v>44</v>
      </c>
      <c r="C14" s="3" t="s">
        <v>45</v>
      </c>
      <c r="D14" s="3" t="s">
        <v>46</v>
      </c>
      <c r="E14" s="3"/>
      <c r="F14" s="3"/>
      <c r="G14" s="3"/>
      <c r="H14" s="3"/>
      <c r="I14" s="3"/>
      <c r="J14" s="3"/>
      <c r="K14" s="3"/>
      <c r="L14" s="3"/>
      <c r="M14" s="3"/>
      <c r="N14" s="3"/>
      <c r="O14" s="2"/>
      <c r="P14" s="2"/>
      <c r="Q14" s="2"/>
      <c r="R14" s="2"/>
      <c r="S14" s="2"/>
      <c r="T14" s="2"/>
      <c r="U14" s="2"/>
    </row>
    <row r="15" spans="1:21" ht="16.05" customHeight="1" x14ac:dyDescent="0.3">
      <c r="A15" s="3" t="s">
        <v>43</v>
      </c>
      <c r="B15" s="3" t="s">
        <v>47</v>
      </c>
      <c r="C15" s="3" t="s">
        <v>48</v>
      </c>
      <c r="D15" s="3" t="s">
        <v>49</v>
      </c>
      <c r="E15" s="3"/>
      <c r="F15" s="3"/>
      <c r="G15" s="3"/>
      <c r="H15" s="3"/>
      <c r="I15" s="3"/>
      <c r="J15" s="3"/>
      <c r="K15" s="3"/>
      <c r="L15" s="3"/>
      <c r="M15" s="3"/>
      <c r="N15" s="3"/>
      <c r="O15" s="2"/>
      <c r="P15" s="2"/>
      <c r="Q15" s="2"/>
      <c r="R15" s="2"/>
      <c r="S15" s="2"/>
      <c r="T15" s="2"/>
      <c r="U15" s="2"/>
    </row>
    <row r="16" spans="1:21" ht="15.75" customHeight="1" x14ac:dyDescent="0.3">
      <c r="A16" s="3"/>
      <c r="B16" s="3" t="s">
        <v>50</v>
      </c>
      <c r="C16" s="3" t="s">
        <v>51</v>
      </c>
      <c r="D16" s="4"/>
      <c r="E16" s="3"/>
      <c r="F16" s="3"/>
      <c r="G16" s="3"/>
      <c r="H16" s="3"/>
      <c r="I16" s="3"/>
      <c r="J16" s="3"/>
      <c r="K16" s="3"/>
      <c r="L16" s="3"/>
      <c r="M16" s="3"/>
      <c r="N16" s="3"/>
      <c r="O16" s="2"/>
      <c r="P16" s="2"/>
      <c r="Q16" s="2"/>
      <c r="R16" s="2"/>
      <c r="S16" s="2"/>
      <c r="T16" s="2"/>
      <c r="U16" s="2"/>
    </row>
    <row r="17" spans="1:21" ht="15.75" customHeight="1" x14ac:dyDescent="0.3">
      <c r="A17" s="3"/>
      <c r="B17" s="3" t="s">
        <v>52</v>
      </c>
      <c r="C17" s="3" t="s">
        <v>53</v>
      </c>
      <c r="D17" s="4"/>
      <c r="E17" s="3"/>
      <c r="F17" s="3"/>
      <c r="G17" s="3"/>
      <c r="H17" s="3"/>
      <c r="I17" s="3"/>
      <c r="J17" s="3"/>
      <c r="K17" s="3"/>
      <c r="L17" s="3"/>
      <c r="M17" s="3"/>
      <c r="N17" s="3"/>
      <c r="O17" s="2"/>
      <c r="P17" s="2"/>
      <c r="Q17" s="2"/>
      <c r="R17" s="2"/>
      <c r="S17" s="2"/>
      <c r="T17" s="2"/>
      <c r="U17" s="2"/>
    </row>
    <row r="18" spans="1:21" ht="15.75" customHeight="1" x14ac:dyDescent="0.3">
      <c r="A18" s="3"/>
      <c r="B18" s="3" t="s">
        <v>54</v>
      </c>
      <c r="C18" s="3" t="s">
        <v>55</v>
      </c>
      <c r="D18" s="4"/>
      <c r="E18" s="3"/>
      <c r="F18" s="3"/>
      <c r="G18" s="3"/>
      <c r="H18" s="3"/>
      <c r="I18" s="3"/>
      <c r="J18" s="3"/>
      <c r="K18" s="3"/>
      <c r="L18" s="3"/>
      <c r="M18" s="3"/>
      <c r="N18" s="3"/>
      <c r="O18" s="2"/>
      <c r="P18" s="2"/>
      <c r="Q18" s="2"/>
      <c r="R18" s="2"/>
      <c r="S18" s="2"/>
      <c r="T18" s="2"/>
      <c r="U18" s="2"/>
    </row>
    <row r="19" spans="1:21" ht="165.6" x14ac:dyDescent="0.3">
      <c r="A19" s="3"/>
      <c r="B19" s="3" t="s">
        <v>56</v>
      </c>
      <c r="C19" s="3" t="s">
        <v>57</v>
      </c>
      <c r="D19" s="4"/>
      <c r="E19" s="3"/>
      <c r="F19" s="3"/>
      <c r="G19" s="3"/>
      <c r="H19" s="3"/>
      <c r="I19" s="3"/>
      <c r="J19" s="3"/>
      <c r="K19" s="3"/>
      <c r="L19" s="3"/>
      <c r="M19" s="3"/>
      <c r="N19" s="3"/>
      <c r="O19" s="2"/>
      <c r="P19" s="2"/>
      <c r="Q19" s="2"/>
      <c r="R19" s="2"/>
      <c r="S19" s="2"/>
      <c r="T19" s="2"/>
      <c r="U19" s="2"/>
    </row>
    <row r="20" spans="1:21" ht="15.75" customHeight="1" x14ac:dyDescent="0.3">
      <c r="A20" s="3"/>
      <c r="B20" s="3" t="s">
        <v>58</v>
      </c>
      <c r="C20" s="3" t="s">
        <v>59</v>
      </c>
      <c r="D20" s="4"/>
      <c r="E20" s="3"/>
      <c r="F20" s="3"/>
      <c r="G20" s="3"/>
      <c r="H20" s="3"/>
      <c r="I20" s="3"/>
      <c r="J20" s="3"/>
      <c r="K20" s="3"/>
      <c r="L20" s="3"/>
      <c r="M20" s="3"/>
      <c r="N20" s="3"/>
      <c r="O20" s="2"/>
      <c r="P20" s="2"/>
      <c r="Q20" s="2"/>
      <c r="R20" s="2"/>
      <c r="S20" s="2"/>
      <c r="T20" s="2"/>
      <c r="U20" s="2"/>
    </row>
    <row r="21" spans="1:21" ht="15.75" customHeight="1" x14ac:dyDescent="0.3">
      <c r="A21" s="3"/>
      <c r="B21" s="3" t="s">
        <v>60</v>
      </c>
      <c r="C21" s="3" t="s">
        <v>61</v>
      </c>
      <c r="D21" s="4"/>
      <c r="E21" s="3"/>
      <c r="F21" s="3"/>
      <c r="G21" s="3"/>
      <c r="H21" s="3"/>
      <c r="I21" s="3"/>
      <c r="J21" s="3"/>
      <c r="K21" s="3"/>
      <c r="L21" s="3"/>
      <c r="M21" s="3"/>
      <c r="N21" s="3"/>
      <c r="O21" s="2"/>
      <c r="P21" s="2"/>
      <c r="Q21" s="2"/>
      <c r="R21" s="2"/>
      <c r="S21" s="2"/>
      <c r="T21" s="2"/>
      <c r="U21" s="2"/>
    </row>
    <row r="22" spans="1:21" ht="15.75" customHeight="1" x14ac:dyDescent="0.3">
      <c r="A22" s="3"/>
      <c r="B22" s="3" t="s">
        <v>62</v>
      </c>
      <c r="C22" s="3" t="s">
        <v>63</v>
      </c>
      <c r="D22" s="4"/>
      <c r="E22" s="3"/>
      <c r="F22" s="3"/>
      <c r="G22" s="3"/>
      <c r="H22" s="3"/>
      <c r="I22" s="3"/>
      <c r="J22" s="3"/>
      <c r="K22" s="3"/>
      <c r="L22" s="3"/>
      <c r="M22" s="3"/>
      <c r="N22" s="3"/>
      <c r="O22" s="2"/>
      <c r="P22" s="2"/>
      <c r="Q22" s="2"/>
      <c r="R22" s="2"/>
      <c r="S22" s="2"/>
      <c r="T22" s="2"/>
      <c r="U22" s="2"/>
    </row>
    <row r="23" spans="1:21" ht="15.75" customHeight="1" x14ac:dyDescent="0.3">
      <c r="A23" s="3"/>
      <c r="B23" s="3" t="s">
        <v>64</v>
      </c>
      <c r="C23" s="3" t="s">
        <v>65</v>
      </c>
      <c r="D23" s="4"/>
      <c r="E23" s="3"/>
      <c r="F23" s="3"/>
      <c r="G23" s="3"/>
      <c r="H23" s="3"/>
      <c r="I23" s="3"/>
      <c r="J23" s="3"/>
      <c r="K23" s="3"/>
      <c r="L23" s="3"/>
      <c r="M23" s="3"/>
      <c r="N23" s="3"/>
      <c r="O23" s="2"/>
      <c r="P23" s="2"/>
      <c r="Q23" s="2"/>
      <c r="R23" s="2"/>
      <c r="S23" s="2"/>
      <c r="T23" s="2"/>
      <c r="U23" s="2"/>
    </row>
    <row r="24" spans="1:21" ht="15.75" customHeight="1" x14ac:dyDescent="0.3">
      <c r="A24" s="3"/>
      <c r="B24" s="3" t="s">
        <v>66</v>
      </c>
      <c r="C24" s="3" t="s">
        <v>67</v>
      </c>
      <c r="D24" s="4"/>
      <c r="E24" s="3"/>
      <c r="F24" s="3"/>
      <c r="G24" s="3"/>
      <c r="H24" s="3"/>
      <c r="I24" s="3"/>
      <c r="J24" s="3"/>
      <c r="K24" s="3"/>
      <c r="L24" s="3"/>
      <c r="M24" s="3"/>
      <c r="N24" s="3"/>
      <c r="O24" s="2"/>
      <c r="P24" s="2"/>
      <c r="Q24" s="2"/>
      <c r="R24" s="2"/>
      <c r="S24" s="2"/>
      <c r="T24" s="2"/>
      <c r="U24" s="2"/>
    </row>
    <row r="25" spans="1:21" ht="15.75" customHeight="1" x14ac:dyDescent="0.3">
      <c r="A25" s="3"/>
      <c r="B25" s="3" t="s">
        <v>68</v>
      </c>
      <c r="C25" s="3" t="s">
        <v>69</v>
      </c>
      <c r="D25" s="4"/>
      <c r="E25" s="3"/>
      <c r="F25" s="3"/>
      <c r="G25" s="3"/>
      <c r="H25" s="3"/>
      <c r="I25" s="3"/>
      <c r="J25" s="3"/>
      <c r="K25" s="3"/>
      <c r="L25" s="3"/>
      <c r="M25" s="3"/>
      <c r="N25" s="3"/>
      <c r="O25" s="2"/>
      <c r="P25" s="2"/>
      <c r="Q25" s="2"/>
      <c r="R25" s="2"/>
      <c r="S25" s="2"/>
      <c r="T25" s="2"/>
      <c r="U25" s="2"/>
    </row>
    <row r="26" spans="1:21" ht="28.5" customHeight="1" x14ac:dyDescent="0.3">
      <c r="A26" s="3" t="s">
        <v>70</v>
      </c>
      <c r="B26" s="3" t="s">
        <v>71</v>
      </c>
      <c r="C26" s="3" t="s">
        <v>72</v>
      </c>
      <c r="D26" s="3" t="s">
        <v>73</v>
      </c>
      <c r="E26" s="3"/>
      <c r="F26" s="3"/>
      <c r="G26" s="3"/>
      <c r="H26" s="3"/>
      <c r="I26" s="3"/>
      <c r="J26" s="3"/>
      <c r="K26" s="3"/>
      <c r="L26" s="3"/>
      <c r="M26" s="3"/>
      <c r="N26" s="3"/>
      <c r="O26" s="2"/>
      <c r="P26" s="2"/>
      <c r="Q26" s="2"/>
      <c r="R26" s="2"/>
      <c r="S26" s="2"/>
      <c r="T26" s="2"/>
      <c r="U26" s="2"/>
    </row>
    <row r="27" spans="1:21" ht="15.75" customHeight="1" x14ac:dyDescent="0.3">
      <c r="A27" s="3" t="s">
        <v>74</v>
      </c>
      <c r="B27" s="3" t="s">
        <v>75</v>
      </c>
      <c r="C27" s="3" t="s">
        <v>76</v>
      </c>
      <c r="D27" s="3" t="s">
        <v>77</v>
      </c>
      <c r="E27" s="3"/>
      <c r="F27" s="3"/>
      <c r="G27" s="3"/>
      <c r="H27" s="3"/>
      <c r="I27" s="3"/>
      <c r="J27" s="3"/>
      <c r="K27" s="3"/>
      <c r="L27" s="3"/>
      <c r="M27" s="3"/>
      <c r="N27" s="3"/>
      <c r="O27" s="2"/>
      <c r="P27" s="2"/>
      <c r="Q27" s="2"/>
      <c r="R27" s="2"/>
      <c r="S27" s="2"/>
      <c r="T27" s="2"/>
      <c r="U27" s="2"/>
    </row>
    <row r="28" spans="1:21" ht="15.75" customHeight="1" x14ac:dyDescent="0.3">
      <c r="A28" s="3" t="s">
        <v>74</v>
      </c>
      <c r="B28" s="3" t="s">
        <v>78</v>
      </c>
      <c r="C28" s="3" t="s">
        <v>79</v>
      </c>
      <c r="D28" s="3" t="s">
        <v>80</v>
      </c>
      <c r="E28" s="3"/>
      <c r="F28" s="3"/>
      <c r="G28" s="3"/>
      <c r="H28" s="3"/>
      <c r="I28" s="3"/>
      <c r="J28" s="3"/>
      <c r="K28" s="3"/>
      <c r="L28" s="3"/>
      <c r="M28" s="3"/>
      <c r="N28" s="3"/>
      <c r="O28" s="2"/>
      <c r="P28" s="2"/>
      <c r="Q28" s="2"/>
      <c r="R28" s="2"/>
      <c r="S28" s="2"/>
      <c r="T28" s="2"/>
      <c r="U28" s="2"/>
    </row>
    <row r="29" spans="1:21" ht="15.75" customHeight="1" x14ac:dyDescent="0.3">
      <c r="A29" s="3" t="s">
        <v>38</v>
      </c>
      <c r="B29" s="3" t="s">
        <v>81</v>
      </c>
      <c r="C29" s="3" t="s">
        <v>82</v>
      </c>
      <c r="D29" s="3" t="s">
        <v>83</v>
      </c>
      <c r="E29" s="3"/>
      <c r="F29" s="3"/>
      <c r="G29" s="3"/>
      <c r="H29" s="3"/>
      <c r="I29" s="3"/>
      <c r="J29" s="3"/>
      <c r="K29" s="3"/>
      <c r="L29" s="3"/>
      <c r="M29" s="3"/>
      <c r="N29" s="3"/>
      <c r="O29" s="2"/>
      <c r="P29" s="2"/>
      <c r="Q29" s="2"/>
      <c r="R29" s="2"/>
      <c r="S29" s="2"/>
      <c r="T29" s="2"/>
      <c r="U29" s="2"/>
    </row>
    <row r="30" spans="1:21" ht="15.75" customHeight="1" x14ac:dyDescent="0.3">
      <c r="A30" s="3" t="s">
        <v>38</v>
      </c>
      <c r="B30" s="3" t="s">
        <v>84</v>
      </c>
      <c r="C30" s="3" t="s">
        <v>85</v>
      </c>
      <c r="D30" s="3" t="s">
        <v>83</v>
      </c>
      <c r="E30" s="3"/>
      <c r="F30" s="3"/>
      <c r="G30" s="3"/>
      <c r="H30" s="3"/>
      <c r="I30" s="3"/>
      <c r="J30" s="3"/>
      <c r="K30" s="3"/>
      <c r="L30" s="3"/>
      <c r="M30" s="3"/>
      <c r="N30" s="3"/>
      <c r="O30" s="2"/>
      <c r="P30" s="2"/>
      <c r="Q30" s="2"/>
      <c r="R30" s="2"/>
      <c r="S30" s="2"/>
      <c r="T30" s="2"/>
      <c r="U30" s="2"/>
    </row>
    <row r="31" spans="1:21" ht="15.75" customHeight="1" x14ac:dyDescent="0.3">
      <c r="A31" s="3" t="s">
        <v>38</v>
      </c>
      <c r="B31" s="3" t="s">
        <v>86</v>
      </c>
      <c r="C31" s="3" t="s">
        <v>87</v>
      </c>
      <c r="D31" s="3" t="s">
        <v>88</v>
      </c>
      <c r="E31" s="3"/>
      <c r="F31" s="3"/>
      <c r="G31" s="3"/>
      <c r="H31" s="3"/>
      <c r="I31" s="3"/>
      <c r="J31" s="3"/>
      <c r="K31" s="3"/>
      <c r="L31" s="3"/>
      <c r="M31" s="3"/>
      <c r="N31" s="3"/>
      <c r="O31" s="2"/>
      <c r="P31" s="2"/>
      <c r="Q31" s="2"/>
      <c r="R31" s="2"/>
      <c r="S31" s="2"/>
      <c r="T31" s="2"/>
      <c r="U31" s="2"/>
    </row>
    <row r="32" spans="1:21" ht="15.75" customHeight="1" x14ac:dyDescent="0.3">
      <c r="A32" s="3" t="s">
        <v>38</v>
      </c>
      <c r="B32" s="3" t="s">
        <v>89</v>
      </c>
      <c r="C32" s="3" t="s">
        <v>90</v>
      </c>
      <c r="D32" s="3" t="s">
        <v>91</v>
      </c>
      <c r="E32" s="3"/>
      <c r="F32" s="3"/>
      <c r="G32" s="3"/>
      <c r="H32" s="3"/>
      <c r="I32" s="3"/>
      <c r="J32" s="3"/>
      <c r="K32" s="3"/>
      <c r="L32" s="3"/>
      <c r="M32" s="3"/>
      <c r="N32" s="3"/>
      <c r="O32" s="2"/>
      <c r="P32" s="2"/>
      <c r="Q32" s="2"/>
      <c r="R32" s="2"/>
      <c r="S32" s="2"/>
      <c r="T32" s="2"/>
      <c r="U32" s="2"/>
    </row>
    <row r="33" spans="1:21" ht="15.75" customHeight="1" x14ac:dyDescent="0.3">
      <c r="A33" s="3" t="s">
        <v>38</v>
      </c>
      <c r="B33" s="3" t="s">
        <v>92</v>
      </c>
      <c r="C33" s="3" t="s">
        <v>93</v>
      </c>
      <c r="D33" s="3" t="s">
        <v>94</v>
      </c>
      <c r="E33" s="3"/>
      <c r="F33" s="3"/>
      <c r="G33" s="3"/>
      <c r="H33" s="3"/>
      <c r="I33" s="3"/>
      <c r="J33" s="3"/>
      <c r="K33" s="3"/>
      <c r="L33" s="3"/>
      <c r="M33" s="3"/>
      <c r="N33" s="3"/>
      <c r="O33" s="2"/>
      <c r="P33" s="2"/>
      <c r="Q33" s="2"/>
      <c r="R33" s="2"/>
      <c r="S33" s="2"/>
      <c r="T33" s="2"/>
      <c r="U33" s="2"/>
    </row>
    <row r="34" spans="1:21" ht="15.75" customHeight="1" x14ac:dyDescent="0.3">
      <c r="A34" s="3" t="s">
        <v>95</v>
      </c>
      <c r="B34" s="3" t="s">
        <v>96</v>
      </c>
      <c r="C34" s="5" t="str">
        <f>HYPERLINK("http://www.tech.dmu.ac.uk/~mstacey/projects/project-finder.shtml","http://www.tech.dmu.ac.uk/~mstacey/projects/project-finder.shtml")</f>
        <v>http://www.tech.dmu.ac.uk/~mstacey/projects/project-finder.shtml</v>
      </c>
      <c r="D34" s="3" t="s">
        <v>97</v>
      </c>
      <c r="E34" s="3"/>
      <c r="F34" s="3"/>
      <c r="G34" s="3"/>
      <c r="H34" s="3"/>
      <c r="I34" s="3"/>
      <c r="J34" s="3"/>
      <c r="K34" s="3"/>
      <c r="L34" s="3"/>
      <c r="M34" s="3"/>
      <c r="N34" s="3"/>
      <c r="O34" s="2"/>
      <c r="P34" s="2"/>
      <c r="Q34" s="2"/>
      <c r="R34" s="2"/>
      <c r="S34" s="2"/>
      <c r="T34" s="2"/>
      <c r="U34" s="2"/>
    </row>
    <row r="35" spans="1:21" ht="15.75" customHeight="1" x14ac:dyDescent="0.3">
      <c r="A35" s="3" t="s">
        <v>95</v>
      </c>
      <c r="B35" s="3" t="s">
        <v>98</v>
      </c>
      <c r="C35" s="5" t="str">
        <f>HYPERLINK("http://www.tech.dmu.ac.uk/~mstacey/projects/publishing.shtml","http://www.tech.dmu.ac.uk/~mstacey/projects/publishing.shtml")</f>
        <v>http://www.tech.dmu.ac.uk/~mstacey/projects/publishing.shtml</v>
      </c>
      <c r="D35" s="3" t="s">
        <v>99</v>
      </c>
      <c r="E35" s="3"/>
      <c r="F35" s="3"/>
      <c r="G35" s="3"/>
      <c r="H35" s="3"/>
      <c r="I35" s="3"/>
      <c r="J35" s="3"/>
      <c r="K35" s="3"/>
      <c r="L35" s="3"/>
      <c r="M35" s="3"/>
      <c r="N35" s="3"/>
      <c r="O35" s="2"/>
      <c r="P35" s="2"/>
      <c r="Q35" s="2"/>
      <c r="R35" s="2"/>
      <c r="S35" s="2"/>
      <c r="T35" s="2"/>
      <c r="U35" s="2"/>
    </row>
    <row r="36" spans="1:21" ht="15.75" customHeight="1" x14ac:dyDescent="0.3">
      <c r="A36" s="3" t="s">
        <v>95</v>
      </c>
      <c r="B36" s="3" t="s">
        <v>100</v>
      </c>
      <c r="C36" s="5" t="str">
        <f>HYPERLINK("http://www.tech.dmu.ac.uk/~mstacey/projects/paper-archive.shtml","http://www.tech.dmu.ac.uk/~mstacey/projects/paper-archive.shtml")</f>
        <v>http://www.tech.dmu.ac.uk/~mstacey/projects/paper-archive.shtml</v>
      </c>
      <c r="D36" s="3" t="s">
        <v>101</v>
      </c>
      <c r="E36" s="3"/>
      <c r="F36" s="3"/>
      <c r="G36" s="3"/>
      <c r="H36" s="3"/>
      <c r="I36" s="3"/>
      <c r="J36" s="3"/>
      <c r="K36" s="3"/>
      <c r="L36" s="3"/>
      <c r="M36" s="3"/>
      <c r="N36" s="3"/>
      <c r="O36" s="2"/>
      <c r="P36" s="2"/>
      <c r="Q36" s="2"/>
      <c r="R36" s="2"/>
      <c r="S36" s="2"/>
      <c r="T36" s="2"/>
      <c r="U36" s="2"/>
    </row>
    <row r="37" spans="1:21" ht="15.75" customHeight="1" x14ac:dyDescent="0.3">
      <c r="A37" s="3" t="s">
        <v>95</v>
      </c>
      <c r="B37" s="6" t="s">
        <v>102</v>
      </c>
      <c r="C37" s="5" t="str">
        <f>HYPERLINK("http://www.tech.dmu.ac.uk/~mstacey/projects/class-librarian.shtml","http://www.tech.dmu.ac.uk/~mstacey/projects/class-librarian.shtml")</f>
        <v>http://www.tech.dmu.ac.uk/~mstacey/projects/class-librarian.shtml</v>
      </c>
      <c r="D37" s="3" t="s">
        <v>103</v>
      </c>
      <c r="E37" s="3"/>
      <c r="F37" s="3"/>
      <c r="G37" s="3"/>
      <c r="H37" s="3"/>
      <c r="I37" s="3"/>
      <c r="J37" s="3"/>
      <c r="K37" s="3"/>
      <c r="L37" s="3"/>
      <c r="M37" s="3"/>
      <c r="N37" s="3"/>
      <c r="O37" s="2"/>
      <c r="P37" s="2"/>
      <c r="Q37" s="2"/>
      <c r="R37" s="2"/>
      <c r="S37" s="2"/>
      <c r="T37" s="2"/>
      <c r="U37" s="2"/>
    </row>
    <row r="38" spans="1:21" ht="15.75" customHeight="1" x14ac:dyDescent="0.3">
      <c r="A38" s="3" t="s">
        <v>95</v>
      </c>
      <c r="B38" s="6" t="s">
        <v>104</v>
      </c>
      <c r="C38" s="5" t="str">
        <f>HYPERLINK("http://www.tech.dmu.ac.uk/~mstacey/projects/story-management-system.shtml","http://www.tech.dmu.ac.uk/~mstacey/projects/story-management-system.shtml")</f>
        <v>http://www.tech.dmu.ac.uk/~mstacey/projects/story-management-system.shtml</v>
      </c>
      <c r="D38" s="3" t="s">
        <v>105</v>
      </c>
      <c r="E38" s="3"/>
      <c r="F38" s="3"/>
      <c r="G38" s="3"/>
      <c r="H38" s="3"/>
      <c r="I38" s="3"/>
      <c r="J38" s="3"/>
      <c r="K38" s="3"/>
      <c r="L38" s="3"/>
      <c r="M38" s="3"/>
      <c r="N38" s="3"/>
      <c r="O38" s="2"/>
      <c r="P38" s="2"/>
      <c r="Q38" s="2"/>
      <c r="R38" s="2"/>
      <c r="S38" s="2"/>
      <c r="T38" s="2"/>
      <c r="U38" s="2"/>
    </row>
    <row r="39" spans="1:21" ht="15.75" customHeight="1" x14ac:dyDescent="0.3">
      <c r="A39" s="3" t="s">
        <v>95</v>
      </c>
      <c r="B39" s="6" t="s">
        <v>106</v>
      </c>
      <c r="C39" s="5" t="str">
        <f>HYPERLINK("http://www.tech.dmu.ac.uk/~mstacey/projects/collective-cookbook.shtml","http://www.tech.dmu.ac.uk/~mstacey/projects/collective-cookbook.shtml")</f>
        <v>http://www.tech.dmu.ac.uk/~mstacey/projects/collective-cookbook.shtml</v>
      </c>
      <c r="D39" s="3" t="s">
        <v>107</v>
      </c>
      <c r="E39" s="3"/>
      <c r="F39" s="3"/>
      <c r="G39" s="3"/>
      <c r="H39" s="3"/>
      <c r="I39" s="3"/>
      <c r="J39" s="3"/>
      <c r="K39" s="3"/>
      <c r="L39" s="3"/>
      <c r="M39" s="3"/>
      <c r="N39" s="3"/>
      <c r="O39" s="2"/>
      <c r="P39" s="2"/>
      <c r="Q39" s="2"/>
      <c r="R39" s="2"/>
      <c r="S39" s="2"/>
      <c r="T39" s="2"/>
      <c r="U39" s="2"/>
    </row>
    <row r="40" spans="1:21" ht="15.75" customHeight="1" x14ac:dyDescent="0.3">
      <c r="A40" s="3" t="s">
        <v>95</v>
      </c>
      <c r="B40" s="3" t="s">
        <v>108</v>
      </c>
      <c r="C40" s="5" t="str">
        <f>HYPERLINK("http://www.tech.dmu.ac.uk/~mstacey/projects/academic-conference.shtml","http://www.tech.dmu.ac.uk/~mstacey/projects/academic-conference.shtml")</f>
        <v>http://www.tech.dmu.ac.uk/~mstacey/projects/academic-conference.shtml</v>
      </c>
      <c r="D40" s="3" t="s">
        <v>109</v>
      </c>
      <c r="E40" s="3"/>
      <c r="F40" s="3"/>
      <c r="G40" s="3"/>
      <c r="H40" s="3"/>
      <c r="I40" s="3"/>
      <c r="J40" s="3"/>
      <c r="K40" s="3"/>
      <c r="L40" s="3"/>
      <c r="M40" s="3"/>
      <c r="N40" s="3"/>
      <c r="O40" s="2"/>
      <c r="P40" s="2"/>
      <c r="Q40" s="2"/>
      <c r="R40" s="2"/>
      <c r="S40" s="2"/>
      <c r="T40" s="2"/>
      <c r="U40" s="2"/>
    </row>
    <row r="41" spans="1:21" ht="15.75" customHeight="1" x14ac:dyDescent="0.3">
      <c r="A41" s="3" t="s">
        <v>95</v>
      </c>
      <c r="B41" s="3" t="s">
        <v>110</v>
      </c>
      <c r="C41" s="5" t="str">
        <f>HYPERLINK("http://www.tech.dmu.ac.uk/~mstacey/projects/dating.shtml","http://www.tech.dmu.ac.uk/~mstacey/projects/dating.shtml")</f>
        <v>http://www.tech.dmu.ac.uk/~mstacey/projects/dating.shtml</v>
      </c>
      <c r="D41" s="3" t="s">
        <v>111</v>
      </c>
      <c r="E41" s="3"/>
      <c r="F41" s="3"/>
      <c r="G41" s="3"/>
      <c r="H41" s="3"/>
      <c r="I41" s="3"/>
      <c r="J41" s="3"/>
      <c r="K41" s="3"/>
      <c r="L41" s="3"/>
      <c r="M41" s="3"/>
      <c r="N41" s="3"/>
      <c r="O41" s="2"/>
      <c r="P41" s="2"/>
      <c r="Q41" s="2"/>
      <c r="R41" s="2"/>
      <c r="S41" s="2"/>
      <c r="T41" s="2"/>
      <c r="U41" s="2"/>
    </row>
    <row r="42" spans="1:21" ht="15.75" customHeight="1" x14ac:dyDescent="0.3">
      <c r="A42" s="3" t="s">
        <v>95</v>
      </c>
      <c r="B42" s="3" t="s">
        <v>265</v>
      </c>
      <c r="C42" s="5" t="s">
        <v>264</v>
      </c>
      <c r="D42" s="3" t="s">
        <v>266</v>
      </c>
      <c r="E42" s="3"/>
      <c r="F42" s="3"/>
      <c r="G42" s="3"/>
      <c r="H42" s="3"/>
      <c r="I42" s="3"/>
      <c r="J42" s="3"/>
      <c r="K42" s="3"/>
      <c r="L42" s="3"/>
      <c r="M42" s="3"/>
      <c r="N42" s="3"/>
      <c r="O42" s="2"/>
      <c r="P42" s="2"/>
      <c r="Q42" s="2"/>
      <c r="R42" s="2"/>
      <c r="S42" s="2"/>
      <c r="T42" s="2"/>
      <c r="U42" s="2"/>
    </row>
    <row r="43" spans="1:21" ht="15.75" customHeight="1" x14ac:dyDescent="0.3">
      <c r="A43" s="3" t="s">
        <v>95</v>
      </c>
      <c r="B43" s="3" t="s">
        <v>112</v>
      </c>
      <c r="C43" s="5" t="str">
        <f>HYPERLINK("http://www.tech.dmu.ac.uk/~mstacey/projects/society-admin.shtml","http://www.tech.dmu.ac.uk/~mstacey/projects/society-admin.shtml")</f>
        <v>http://www.tech.dmu.ac.uk/~mstacey/projects/society-admin.shtml</v>
      </c>
      <c r="D43" s="3" t="s">
        <v>113</v>
      </c>
      <c r="E43" s="3"/>
      <c r="F43" s="3"/>
      <c r="G43" s="3"/>
      <c r="H43" s="3"/>
      <c r="I43" s="3"/>
      <c r="J43" s="3"/>
      <c r="K43" s="3"/>
      <c r="L43" s="3"/>
      <c r="M43" s="3"/>
      <c r="N43" s="3"/>
      <c r="O43" s="2"/>
      <c r="P43" s="2"/>
      <c r="Q43" s="2"/>
      <c r="R43" s="2"/>
      <c r="S43" s="2"/>
      <c r="T43" s="2"/>
      <c r="U43" s="2"/>
    </row>
    <row r="44" spans="1:21" ht="15.75" customHeight="1" x14ac:dyDescent="0.3">
      <c r="A44" s="3" t="s">
        <v>95</v>
      </c>
      <c r="B44" s="3" t="s">
        <v>114</v>
      </c>
      <c r="C44" s="5" t="str">
        <f>HYPERLINK("http://www.tech.dmu.ac.uk/~mstacey/projects/family-twinning.shtml","http://www.tech.dmu.ac.uk/~mstacey/projects/family-twinning.shtml")</f>
        <v>http://www.tech.dmu.ac.uk/~mstacey/projects/family-twinning.shtml</v>
      </c>
      <c r="D44" s="3" t="s">
        <v>115</v>
      </c>
      <c r="E44" s="3"/>
      <c r="F44" s="3"/>
      <c r="G44" s="3"/>
      <c r="H44" s="3"/>
      <c r="I44" s="3"/>
      <c r="J44" s="3"/>
      <c r="K44" s="3"/>
      <c r="L44" s="3"/>
      <c r="M44" s="3"/>
      <c r="N44" s="3"/>
      <c r="O44" s="2"/>
      <c r="P44" s="2"/>
      <c r="Q44" s="2"/>
      <c r="R44" s="2"/>
      <c r="S44" s="2"/>
      <c r="T44" s="2"/>
      <c r="U44" s="2"/>
    </row>
    <row r="45" spans="1:21" ht="15.75" customHeight="1" x14ac:dyDescent="0.3">
      <c r="A45" s="3" t="s">
        <v>95</v>
      </c>
      <c r="B45" s="3" t="s">
        <v>116</v>
      </c>
      <c r="C45" s="5" t="str">
        <f>HYPERLINK("http://www.tech.dmu.ac.uk/~mstacey/projects/vegetable-bot.shtml","http://www.tech.dmu.ac.uk/~mstacey/projects/vegetable-bot.shtml")</f>
        <v>http://www.tech.dmu.ac.uk/~mstacey/projects/vegetable-bot.shtml</v>
      </c>
      <c r="D45" s="3" t="s">
        <v>117</v>
      </c>
      <c r="E45" s="3"/>
      <c r="F45" s="3"/>
      <c r="G45" s="3"/>
      <c r="H45" s="3"/>
      <c r="I45" s="3"/>
      <c r="J45" s="3"/>
      <c r="K45" s="3"/>
      <c r="L45" s="3"/>
      <c r="M45" s="3"/>
      <c r="N45" s="3"/>
      <c r="O45" s="2"/>
      <c r="P45" s="2"/>
      <c r="Q45" s="2"/>
      <c r="R45" s="2"/>
      <c r="S45" s="2"/>
      <c r="T45" s="2"/>
      <c r="U45" s="2"/>
    </row>
    <row r="46" spans="1:21" ht="15.75" customHeight="1" x14ac:dyDescent="0.3">
      <c r="A46" s="3" t="s">
        <v>95</v>
      </c>
      <c r="B46" s="3" t="s">
        <v>269</v>
      </c>
      <c r="C46" s="5" t="s">
        <v>267</v>
      </c>
      <c r="D46" s="3" t="s">
        <v>268</v>
      </c>
      <c r="E46" s="3"/>
      <c r="F46" s="3"/>
      <c r="G46" s="3"/>
      <c r="H46" s="3"/>
      <c r="I46" s="3"/>
      <c r="J46" s="3"/>
      <c r="K46" s="3"/>
      <c r="L46" s="3"/>
      <c r="M46" s="3"/>
      <c r="N46" s="3"/>
      <c r="O46" s="2"/>
      <c r="P46" s="2"/>
      <c r="Q46" s="2"/>
      <c r="R46" s="2"/>
      <c r="S46" s="2"/>
      <c r="T46" s="2"/>
      <c r="U46" s="2"/>
    </row>
    <row r="47" spans="1:21" ht="15.75" customHeight="1" x14ac:dyDescent="0.3">
      <c r="A47" s="3" t="s">
        <v>95</v>
      </c>
      <c r="B47" s="3" t="s">
        <v>271</v>
      </c>
      <c r="C47" s="5" t="s">
        <v>270</v>
      </c>
      <c r="D47" s="3" t="s">
        <v>272</v>
      </c>
      <c r="E47" s="3"/>
      <c r="F47" s="3"/>
      <c r="G47" s="3"/>
      <c r="H47" s="3"/>
      <c r="I47" s="3"/>
      <c r="J47" s="3"/>
      <c r="K47" s="3"/>
      <c r="L47" s="3"/>
      <c r="M47" s="3"/>
      <c r="N47" s="3"/>
      <c r="O47" s="2"/>
      <c r="P47" s="2"/>
      <c r="Q47" s="2"/>
      <c r="R47" s="2"/>
      <c r="S47" s="2"/>
      <c r="T47" s="2"/>
      <c r="U47" s="2"/>
    </row>
    <row r="48" spans="1:21" ht="15.75" customHeight="1" x14ac:dyDescent="0.3">
      <c r="A48" s="3" t="s">
        <v>95</v>
      </c>
      <c r="B48" s="3" t="s">
        <v>274</v>
      </c>
      <c r="C48" s="5" t="s">
        <v>273</v>
      </c>
      <c r="D48" s="3" t="s">
        <v>164</v>
      </c>
      <c r="E48" s="3"/>
      <c r="F48" s="3"/>
      <c r="G48" s="3"/>
      <c r="H48" s="3"/>
      <c r="I48" s="3"/>
      <c r="J48" s="3"/>
      <c r="K48" s="3"/>
      <c r="L48" s="3"/>
      <c r="M48" s="3"/>
      <c r="N48" s="3"/>
      <c r="O48" s="2"/>
      <c r="P48" s="2"/>
      <c r="Q48" s="2"/>
      <c r="R48" s="2"/>
      <c r="S48" s="2"/>
      <c r="T48" s="2"/>
      <c r="U48" s="2"/>
    </row>
    <row r="49" spans="1:21" ht="15.75" customHeight="1" x14ac:dyDescent="0.3">
      <c r="A49" s="3" t="s">
        <v>95</v>
      </c>
      <c r="B49" s="3" t="s">
        <v>276</v>
      </c>
      <c r="C49" s="5" t="s">
        <v>275</v>
      </c>
      <c r="D49" s="3" t="s">
        <v>123</v>
      </c>
      <c r="E49" s="3"/>
      <c r="F49" s="3"/>
      <c r="G49" s="3"/>
      <c r="H49" s="3"/>
      <c r="I49" s="3"/>
      <c r="J49" s="3"/>
      <c r="K49" s="3"/>
      <c r="L49" s="3"/>
      <c r="M49" s="3"/>
      <c r="N49" s="3"/>
      <c r="O49" s="2"/>
      <c r="P49" s="2"/>
      <c r="Q49" s="2"/>
      <c r="R49" s="2"/>
      <c r="S49" s="2"/>
      <c r="T49" s="2"/>
      <c r="U49" s="2"/>
    </row>
    <row r="50" spans="1:21" ht="15.75" customHeight="1" x14ac:dyDescent="0.3">
      <c r="A50" s="3" t="s">
        <v>95</v>
      </c>
      <c r="B50" s="3" t="s">
        <v>118</v>
      </c>
      <c r="C50" s="5" t="str">
        <f>HYPERLINK("http://www.tech.dmu.ac.uk/~mstacey/projects/kitchen-management.shtml","http://www.tech.dmu.ac.uk/~mstacey/projects/kitchen-management.shtml")</f>
        <v>http://www.tech.dmu.ac.uk/~mstacey/projects/kitchen-management.shtml</v>
      </c>
      <c r="D50" s="3" t="s">
        <v>119</v>
      </c>
      <c r="E50" s="3"/>
      <c r="F50" s="3"/>
      <c r="G50" s="3"/>
      <c r="H50" s="3"/>
      <c r="I50" s="3"/>
      <c r="J50" s="3"/>
      <c r="K50" s="3"/>
      <c r="L50" s="3"/>
      <c r="M50" s="3"/>
      <c r="N50" s="3"/>
      <c r="O50" s="2"/>
      <c r="P50" s="2"/>
      <c r="Q50" s="2"/>
      <c r="R50" s="2"/>
      <c r="S50" s="2"/>
      <c r="T50" s="2"/>
      <c r="U50" s="2"/>
    </row>
    <row r="51" spans="1:21" ht="15.75" customHeight="1" x14ac:dyDescent="0.3">
      <c r="A51" s="3" t="s">
        <v>95</v>
      </c>
      <c r="B51" s="3" t="s">
        <v>120</v>
      </c>
      <c r="C51" s="5" t="str">
        <f>HYPERLINK("http://www.tech.dmu.ac.uk/~mstacey/projects/cloud-document-store.shtml","http://www.tech.dmu.ac.uk/~mstacey/projects/cloud-document-store.shtml")</f>
        <v>http://www.tech.dmu.ac.uk/~mstacey/projects/cloud-document-store.shtml</v>
      </c>
      <c r="D51" s="3" t="s">
        <v>121</v>
      </c>
      <c r="E51" s="3"/>
      <c r="F51" s="3"/>
      <c r="G51" s="3"/>
      <c r="H51" s="3"/>
      <c r="I51" s="3"/>
      <c r="J51" s="3"/>
      <c r="K51" s="3"/>
      <c r="L51" s="3"/>
      <c r="M51" s="3"/>
      <c r="N51" s="3"/>
      <c r="O51" s="2"/>
      <c r="P51" s="2"/>
      <c r="Q51" s="2"/>
      <c r="R51" s="2"/>
      <c r="S51" s="2"/>
      <c r="T51" s="2"/>
      <c r="U51" s="2"/>
    </row>
    <row r="52" spans="1:21" ht="15.75" customHeight="1" x14ac:dyDescent="0.3">
      <c r="A52" s="3" t="s">
        <v>95</v>
      </c>
      <c r="B52" s="3" t="s">
        <v>122</v>
      </c>
      <c r="C52" s="5" t="str">
        <f>HYPERLINK("http://www.tech.dmu.ac.uk/~mstacey/projects/groupwork.shtml","http://www.tech.dmu.ac.uk/~mstacey/projects/groupwork.shtml")</f>
        <v>http://www.tech.dmu.ac.uk/~mstacey/projects/groupwork.shtml</v>
      </c>
      <c r="D52" s="3" t="s">
        <v>123</v>
      </c>
      <c r="E52" s="3"/>
      <c r="F52" s="3"/>
      <c r="G52" s="3"/>
      <c r="H52" s="3"/>
      <c r="I52" s="3"/>
      <c r="J52" s="3"/>
      <c r="K52" s="3"/>
      <c r="L52" s="3"/>
      <c r="M52" s="3"/>
      <c r="N52" s="3"/>
      <c r="O52" s="2"/>
      <c r="P52" s="2"/>
      <c r="Q52" s="2"/>
      <c r="R52" s="2"/>
      <c r="S52" s="2"/>
      <c r="T52" s="2"/>
      <c r="U52" s="2"/>
    </row>
    <row r="53" spans="1:21" ht="15.75" customHeight="1" x14ac:dyDescent="0.3">
      <c r="A53" s="3" t="s">
        <v>95</v>
      </c>
      <c r="B53" s="3" t="s">
        <v>124</v>
      </c>
      <c r="C53" s="5" t="str">
        <f>HYPERLINK("http://www.tech.dmu.ac.uk/~mstacey/projects/across-design.shtml","http://www.tech.dmu.ac.uk/~mstacey/projects/across-design.shtml")</f>
        <v>http://www.tech.dmu.ac.uk/~mstacey/projects/across-design.shtml</v>
      </c>
      <c r="D53" s="3" t="s">
        <v>125</v>
      </c>
      <c r="E53" s="3"/>
      <c r="F53" s="3"/>
      <c r="G53" s="3"/>
      <c r="H53" s="3"/>
      <c r="I53" s="3"/>
      <c r="J53" s="3"/>
      <c r="K53" s="3"/>
      <c r="L53" s="3"/>
      <c r="M53" s="3"/>
      <c r="N53" s="3"/>
      <c r="O53" s="2"/>
      <c r="P53" s="2"/>
      <c r="Q53" s="2"/>
      <c r="R53" s="2"/>
      <c r="S53" s="2"/>
      <c r="T53" s="2"/>
      <c r="U53" s="2"/>
    </row>
    <row r="54" spans="1:21" ht="15.75" customHeight="1" x14ac:dyDescent="0.3">
      <c r="A54" s="3" t="s">
        <v>95</v>
      </c>
      <c r="B54" s="3" t="s">
        <v>126</v>
      </c>
      <c r="C54" s="5" t="str">
        <f>HYPERLINK("http://www.tech.dmu.ac.uk/~mstacey/projects/causal-mapping.shtml","http://www.tech.dmu.ac.uk/~mstacey/projects/causal-mapping.shtml")</f>
        <v>http://www.tech.dmu.ac.uk/~mstacey/projects/causal-mapping.shtml</v>
      </c>
      <c r="D54" s="3" t="s">
        <v>127</v>
      </c>
      <c r="E54" s="3"/>
      <c r="F54" s="3"/>
      <c r="G54" s="3"/>
      <c r="H54" s="3"/>
      <c r="I54" s="3"/>
      <c r="J54" s="3"/>
      <c r="K54" s="3"/>
      <c r="L54" s="3"/>
      <c r="M54" s="3"/>
      <c r="N54" s="3"/>
      <c r="O54" s="2"/>
      <c r="P54" s="2"/>
      <c r="Q54" s="2"/>
      <c r="R54" s="2"/>
      <c r="S54" s="2"/>
      <c r="T54" s="2"/>
      <c r="U54" s="2"/>
    </row>
    <row r="55" spans="1:21" ht="15.75" customHeight="1" x14ac:dyDescent="0.3">
      <c r="A55" s="3" t="s">
        <v>95</v>
      </c>
      <c r="B55" s="3" t="s">
        <v>128</v>
      </c>
      <c r="C55" s="5" t="str">
        <f>HYPERLINK("http://www.tech.dmu.ac.uk/~mstacey/projects/admissions.shtml","http://www.tech.dmu.ac.uk/~mstacey/projects/admissions.shtml")</f>
        <v>http://www.tech.dmu.ac.uk/~mstacey/projects/admissions.shtml</v>
      </c>
      <c r="D55" s="3" t="s">
        <v>129</v>
      </c>
      <c r="E55" s="3"/>
      <c r="F55" s="3"/>
      <c r="G55" s="3"/>
      <c r="H55" s="3"/>
      <c r="I55" s="3"/>
      <c r="J55" s="3"/>
      <c r="K55" s="3"/>
      <c r="L55" s="3"/>
      <c r="M55" s="3"/>
      <c r="N55" s="3"/>
      <c r="O55" s="2"/>
      <c r="P55" s="2"/>
      <c r="Q55" s="2"/>
      <c r="R55" s="2"/>
      <c r="S55" s="2"/>
      <c r="T55" s="2"/>
      <c r="U55" s="2"/>
    </row>
    <row r="56" spans="1:21" ht="15.75" customHeight="1" x14ac:dyDescent="0.3">
      <c r="A56" s="3" t="s">
        <v>95</v>
      </c>
      <c r="B56" s="3" t="s">
        <v>130</v>
      </c>
      <c r="C56" s="5" t="str">
        <f>HYPERLINK("http://www.tech.dmu.ac.uk/~mstacey/projects/admissions-es.shtml","http://www.tech.dmu.ac.uk/~mstacey/projects/admissions-es.shtml")</f>
        <v>http://www.tech.dmu.ac.uk/~mstacey/projects/admissions-es.shtml</v>
      </c>
      <c r="D56" s="3" t="s">
        <v>131</v>
      </c>
      <c r="E56" s="3"/>
      <c r="F56" s="3"/>
      <c r="G56" s="3"/>
      <c r="H56" s="3"/>
      <c r="I56" s="3"/>
      <c r="J56" s="3"/>
      <c r="K56" s="3"/>
      <c r="L56" s="3"/>
      <c r="M56" s="3"/>
      <c r="N56" s="3"/>
      <c r="O56" s="2"/>
      <c r="P56" s="2"/>
      <c r="Q56" s="2"/>
      <c r="R56" s="2"/>
      <c r="S56" s="2"/>
      <c r="T56" s="2"/>
      <c r="U56" s="2"/>
    </row>
    <row r="57" spans="1:21" ht="15.75" customHeight="1" x14ac:dyDescent="0.3">
      <c r="A57" s="3" t="s">
        <v>95</v>
      </c>
      <c r="B57" s="3" t="s">
        <v>132</v>
      </c>
      <c r="C57" s="5" t="str">
        <f>HYPERLINK("http://www.tech.dmu.ac.uk/~mstacey/projects/tournament.shtml","http://www.tech.dmu.ac.uk/~mstacey/projects/tournament.shtml")</f>
        <v>http://www.tech.dmu.ac.uk/~mstacey/projects/tournament.shtml</v>
      </c>
      <c r="D57" s="3" t="s">
        <v>133</v>
      </c>
      <c r="E57" s="3"/>
      <c r="F57" s="3"/>
      <c r="G57" s="3"/>
      <c r="H57" s="3"/>
      <c r="I57" s="3"/>
      <c r="J57" s="3"/>
      <c r="K57" s="3"/>
      <c r="L57" s="3"/>
      <c r="M57" s="3"/>
      <c r="N57" s="3"/>
      <c r="O57" s="2"/>
      <c r="P57" s="2"/>
      <c r="Q57" s="2"/>
      <c r="R57" s="2"/>
      <c r="S57" s="2"/>
      <c r="T57" s="2"/>
      <c r="U57" s="2"/>
    </row>
    <row r="58" spans="1:21" ht="15.75" customHeight="1" x14ac:dyDescent="0.3">
      <c r="A58" s="3" t="s">
        <v>95</v>
      </c>
      <c r="B58" s="3" t="s">
        <v>134</v>
      </c>
      <c r="C58" s="5" t="str">
        <f>HYPERLINK("http://www.tech.dmu.ac.uk/~mstacey/projects/film.shtml","http://www.tech.dmu.ac.uk/~mstacey/projects/film.shtml")</f>
        <v>http://www.tech.dmu.ac.uk/~mstacey/projects/film.shtml</v>
      </c>
      <c r="D58" s="3" t="s">
        <v>135</v>
      </c>
      <c r="E58" s="3"/>
      <c r="F58" s="3"/>
      <c r="G58" s="3"/>
      <c r="H58" s="3"/>
      <c r="I58" s="3"/>
      <c r="J58" s="3"/>
      <c r="K58" s="3"/>
      <c r="L58" s="3"/>
      <c r="M58" s="3"/>
      <c r="N58" s="3"/>
      <c r="O58" s="2"/>
      <c r="P58" s="2"/>
      <c r="Q58" s="2"/>
      <c r="R58" s="2"/>
      <c r="S58" s="2"/>
      <c r="T58" s="2"/>
      <c r="U58" s="2"/>
    </row>
    <row r="59" spans="1:21" ht="15.75" customHeight="1" x14ac:dyDescent="0.3">
      <c r="A59" s="3" t="s">
        <v>95</v>
      </c>
      <c r="B59" s="3" t="s">
        <v>136</v>
      </c>
      <c r="C59" s="5" t="str">
        <f>HYPERLINK("http://www.tech.dmu.ac.uk/~mstacey/projects/Career-advisor.shtml","http://www.tech.dmu.ac.uk/~mstacey/projects/Career-advisor.shtml")</f>
        <v>http://www.tech.dmu.ac.uk/~mstacey/projects/Career-advisor.shtml</v>
      </c>
      <c r="D59" s="3" t="s">
        <v>137</v>
      </c>
      <c r="E59" s="3"/>
      <c r="F59" s="3"/>
      <c r="G59" s="3"/>
      <c r="H59" s="3"/>
      <c r="I59" s="3"/>
      <c r="J59" s="3"/>
      <c r="K59" s="3"/>
      <c r="L59" s="3"/>
      <c r="M59" s="3"/>
      <c r="N59" s="3"/>
      <c r="O59" s="2"/>
      <c r="P59" s="2"/>
      <c r="Q59" s="2"/>
      <c r="R59" s="2"/>
      <c r="S59" s="2"/>
      <c r="T59" s="2"/>
      <c r="U59" s="2"/>
    </row>
    <row r="60" spans="1:21" ht="15.75" customHeight="1" x14ac:dyDescent="0.3">
      <c r="A60" s="3" t="s">
        <v>95</v>
      </c>
      <c r="B60" s="3" t="s">
        <v>138</v>
      </c>
      <c r="C60" s="5" t="str">
        <f>HYPERLINK("http://www.tech.dmu.ac.uk/~mstacey/projects/statistics.shtml","http://www.tech.dmu.ac.uk/~mstacey/projects/statistics.shtml")</f>
        <v>http://www.tech.dmu.ac.uk/~mstacey/projects/statistics.shtml</v>
      </c>
      <c r="D60" s="3" t="s">
        <v>139</v>
      </c>
      <c r="E60" s="3"/>
      <c r="F60" s="3"/>
      <c r="G60" s="3"/>
      <c r="H60" s="3"/>
      <c r="I60" s="3"/>
      <c r="J60" s="3"/>
      <c r="K60" s="3"/>
      <c r="L60" s="3"/>
      <c r="M60" s="3"/>
      <c r="N60" s="3"/>
      <c r="O60" s="2"/>
      <c r="P60" s="2"/>
      <c r="Q60" s="2"/>
      <c r="R60" s="2"/>
      <c r="S60" s="2"/>
      <c r="T60" s="2"/>
      <c r="U60" s="2"/>
    </row>
    <row r="61" spans="1:21" ht="15.75" customHeight="1" x14ac:dyDescent="0.3">
      <c r="A61" s="3" t="s">
        <v>95</v>
      </c>
      <c r="B61" s="3" t="s">
        <v>140</v>
      </c>
      <c r="C61" s="5" t="str">
        <f>HYPERLINK("http://www.tech.dmu.ac.uk/~mstacey/projects/plum.shtml","http://www.tech.dmu.ac.uk/~mstacey/projects/plum.shtml")</f>
        <v>http://www.tech.dmu.ac.uk/~mstacey/projects/plum.shtml</v>
      </c>
      <c r="D61" s="3" t="s">
        <v>141</v>
      </c>
      <c r="E61" s="3"/>
      <c r="F61" s="3"/>
      <c r="G61" s="3"/>
      <c r="H61" s="3"/>
      <c r="I61" s="3"/>
      <c r="J61" s="3"/>
      <c r="K61" s="3"/>
      <c r="L61" s="3"/>
      <c r="M61" s="3"/>
      <c r="N61" s="3"/>
      <c r="O61" s="2"/>
      <c r="P61" s="2"/>
      <c r="Q61" s="2"/>
      <c r="R61" s="2"/>
      <c r="S61" s="2"/>
      <c r="T61" s="2"/>
      <c r="U61" s="2"/>
    </row>
    <row r="62" spans="1:21" ht="15.75" customHeight="1" x14ac:dyDescent="0.3">
      <c r="A62" s="3" t="s">
        <v>95</v>
      </c>
      <c r="B62" s="3" t="s">
        <v>142</v>
      </c>
      <c r="C62" s="5" t="str">
        <f>HYPERLINK("http://www.tech.dmu.ac.uk/~mstacey/projects/pc-advisor.shtml","http://www.tech.dmu.ac.uk/~mstacey/projects/pc-advisor.shtml")</f>
        <v>http://www.tech.dmu.ac.uk/~mstacey/projects/pc-advisor.shtml</v>
      </c>
      <c r="D62" s="3" t="s">
        <v>133</v>
      </c>
      <c r="E62" s="3"/>
      <c r="F62" s="3"/>
      <c r="G62" s="3"/>
      <c r="H62" s="3"/>
      <c r="I62" s="3"/>
      <c r="J62" s="3"/>
      <c r="K62" s="3"/>
      <c r="L62" s="3"/>
      <c r="M62" s="3"/>
      <c r="N62" s="3"/>
      <c r="O62" s="2"/>
      <c r="P62" s="2"/>
      <c r="Q62" s="2"/>
      <c r="R62" s="2"/>
      <c r="S62" s="2"/>
      <c r="T62" s="2"/>
      <c r="U62" s="2"/>
    </row>
    <row r="63" spans="1:21" ht="15.75" customHeight="1" x14ac:dyDescent="0.3">
      <c r="A63" s="3" t="s">
        <v>95</v>
      </c>
      <c r="B63" s="3" t="s">
        <v>143</v>
      </c>
      <c r="C63" s="5" t="str">
        <f>HYPERLINK("http://www.tech.dmu.ac.uk/~mstacey/projects/programming-lang-advisor.shtml","http://www.tech.dmu.ac.uk/~mstacey/projects/programming-lang-advisor.shtml")</f>
        <v>http://www.tech.dmu.ac.uk/~mstacey/projects/programming-lang-advisor.shtml</v>
      </c>
      <c r="D63" s="3" t="s">
        <v>144</v>
      </c>
      <c r="E63" s="3"/>
      <c r="F63" s="3"/>
      <c r="G63" s="3"/>
      <c r="H63" s="3"/>
      <c r="I63" s="3"/>
      <c r="J63" s="3"/>
      <c r="K63" s="3"/>
      <c r="L63" s="3"/>
      <c r="M63" s="3"/>
      <c r="N63" s="3"/>
      <c r="O63" s="2"/>
      <c r="P63" s="2"/>
      <c r="Q63" s="2"/>
      <c r="R63" s="2"/>
      <c r="S63" s="2"/>
      <c r="T63" s="2"/>
      <c r="U63" s="2"/>
    </row>
    <row r="64" spans="1:21" ht="15.75" customHeight="1" x14ac:dyDescent="0.3">
      <c r="A64" s="3" t="s">
        <v>95</v>
      </c>
      <c r="B64" s="3" t="s">
        <v>145</v>
      </c>
      <c r="C64" s="5" t="str">
        <f>HYPERLINK("http://www.tech.dmu.ac.uk/~mstacey/projects/agent-game.shtml","http://www.tech.dmu.ac.uk/~mstacey/projects/agent-game.shtml")</f>
        <v>http://www.tech.dmu.ac.uk/~mstacey/projects/agent-game.shtml</v>
      </c>
      <c r="D64" s="3" t="s">
        <v>146</v>
      </c>
      <c r="E64" s="3"/>
      <c r="F64" s="3"/>
      <c r="G64" s="3"/>
      <c r="H64" s="3"/>
      <c r="I64" s="3"/>
      <c r="J64" s="3"/>
      <c r="K64" s="3"/>
      <c r="L64" s="3"/>
      <c r="M64" s="3"/>
      <c r="N64" s="3"/>
      <c r="O64" s="2"/>
      <c r="P64" s="2"/>
      <c r="Q64" s="2"/>
      <c r="R64" s="2"/>
      <c r="S64" s="2"/>
      <c r="T64" s="2"/>
      <c r="U64" s="2"/>
    </row>
    <row r="65" spans="1:21" ht="15.75" customHeight="1" x14ac:dyDescent="0.3">
      <c r="A65" s="3" t="s">
        <v>95</v>
      </c>
      <c r="B65" s="3" t="s">
        <v>147</v>
      </c>
      <c r="C65" s="5" t="str">
        <f>HYPERLINK("http://www.tech.dmu.ac.uk/~mstacey/projects/traffic.shtml","http://www.tech.dmu.ac.uk/~mstacey/projects/traffic.shtml")</f>
        <v>http://www.tech.dmu.ac.uk/~mstacey/projects/traffic.shtml</v>
      </c>
      <c r="D65" s="3" t="s">
        <v>283</v>
      </c>
      <c r="E65" s="3"/>
      <c r="F65" s="3"/>
      <c r="G65" s="3"/>
      <c r="H65" s="3"/>
      <c r="I65" s="3"/>
      <c r="J65" s="3"/>
      <c r="K65" s="3"/>
      <c r="L65" s="3"/>
      <c r="M65" s="3"/>
      <c r="N65" s="3"/>
      <c r="O65" s="2"/>
      <c r="P65" s="2"/>
      <c r="Q65" s="2"/>
      <c r="R65" s="2"/>
      <c r="S65" s="2"/>
      <c r="T65" s="2"/>
      <c r="U65" s="2"/>
    </row>
    <row r="66" spans="1:21" ht="15.75" customHeight="1" x14ac:dyDescent="0.3">
      <c r="A66" s="3" t="s">
        <v>95</v>
      </c>
      <c r="B66" s="3" t="s">
        <v>148</v>
      </c>
      <c r="C66" s="5" t="str">
        <f>HYPERLINK("http://www.tech.dmu.ac.uk/~mstacey/projects/trains.shtml","http://www.tech.dmu.ac.uk/~mstacey/projects/trains.shtml")</f>
        <v>http://www.tech.dmu.ac.uk/~mstacey/projects/trains.shtml</v>
      </c>
      <c r="D66" s="3" t="s">
        <v>284</v>
      </c>
      <c r="E66" s="3"/>
      <c r="F66" s="3"/>
      <c r="G66" s="3"/>
      <c r="H66" s="3"/>
      <c r="I66" s="3"/>
      <c r="J66" s="3"/>
      <c r="K66" s="3"/>
      <c r="L66" s="3"/>
      <c r="M66" s="3"/>
      <c r="N66" s="3"/>
      <c r="O66" s="2"/>
      <c r="P66" s="2"/>
      <c r="Q66" s="2"/>
      <c r="R66" s="2"/>
      <c r="S66" s="2"/>
      <c r="T66" s="2"/>
      <c r="U66" s="2"/>
    </row>
    <row r="67" spans="1:21" ht="15.75" customHeight="1" x14ac:dyDescent="0.3">
      <c r="A67" s="3" t="s">
        <v>95</v>
      </c>
      <c r="B67" s="3" t="s">
        <v>149</v>
      </c>
      <c r="C67" s="5" t="str">
        <f>HYPERLINK("http://www.tech.dmu.ac.uk/~mstacey/projects/lift.shtml","http://www.tech.dmu.ac.uk/~mstacey/projects/lift.shtml")</f>
        <v>http://www.tech.dmu.ac.uk/~mstacey/projects/lift.shtml</v>
      </c>
      <c r="D67" s="3" t="s">
        <v>133</v>
      </c>
      <c r="E67" s="3"/>
      <c r="F67" s="3"/>
      <c r="G67" s="3"/>
      <c r="H67" s="3"/>
      <c r="I67" s="3"/>
      <c r="J67" s="3"/>
      <c r="K67" s="3"/>
      <c r="L67" s="3"/>
      <c r="M67" s="3"/>
      <c r="N67" s="3"/>
      <c r="O67" s="2"/>
      <c r="P67" s="2"/>
      <c r="Q67" s="2"/>
      <c r="R67" s="2"/>
      <c r="S67" s="2"/>
      <c r="T67" s="2"/>
      <c r="U67" s="2"/>
    </row>
    <row r="68" spans="1:21" ht="15.75" customHeight="1" x14ac:dyDescent="0.3">
      <c r="A68" s="3" t="s">
        <v>95</v>
      </c>
      <c r="B68" s="3" t="s">
        <v>150</v>
      </c>
      <c r="C68" s="5" t="str">
        <f>HYPERLINK("http://www.tech.dmu.ac.uk/~mstacey/projects/ecosystem.shtml","http://www.tech.dmu.ac.uk/~mstacey/projects/ecosystem.shtml")</f>
        <v>http://www.tech.dmu.ac.uk/~mstacey/projects/ecosystem.shtml</v>
      </c>
      <c r="D68" s="3" t="s">
        <v>151</v>
      </c>
      <c r="E68" s="3"/>
      <c r="F68" s="3"/>
      <c r="G68" s="3"/>
      <c r="H68" s="3"/>
      <c r="I68" s="3"/>
      <c r="J68" s="3"/>
      <c r="K68" s="3"/>
      <c r="L68" s="3"/>
      <c r="M68" s="3"/>
      <c r="N68" s="3"/>
      <c r="O68" s="2"/>
      <c r="P68" s="2"/>
      <c r="Q68" s="2"/>
      <c r="R68" s="2"/>
      <c r="S68" s="2"/>
      <c r="T68" s="2"/>
      <c r="U68" s="2"/>
    </row>
    <row r="69" spans="1:21" ht="15.75" customHeight="1" x14ac:dyDescent="0.3">
      <c r="A69" s="3" t="s">
        <v>95</v>
      </c>
      <c r="B69" s="3" t="s">
        <v>152</v>
      </c>
      <c r="C69" s="5" t="str">
        <f>HYPERLINK("http://www.tech.dmu.ac.uk/~mstacey/projects/bicycle-rental-sim.shtml","http://www.tech.dmu.ac.uk/~mstacey/projects/bicycle-rental-sim.shtml")</f>
        <v>http://www.tech.dmu.ac.uk/~mstacey/projects/bicycle-rental-sim.shtml</v>
      </c>
      <c r="D69" s="3" t="s">
        <v>153</v>
      </c>
      <c r="E69" s="3"/>
      <c r="F69" s="3"/>
      <c r="G69" s="3"/>
      <c r="H69" s="3"/>
      <c r="I69" s="3"/>
      <c r="J69" s="3"/>
      <c r="K69" s="3"/>
      <c r="L69" s="3"/>
      <c r="M69" s="3"/>
      <c r="N69" s="3"/>
      <c r="O69" s="2"/>
      <c r="P69" s="2"/>
      <c r="Q69" s="2"/>
      <c r="R69" s="2"/>
      <c r="S69" s="2"/>
      <c r="T69" s="2"/>
      <c r="U69" s="2"/>
    </row>
    <row r="70" spans="1:21" ht="15.75" customHeight="1" x14ac:dyDescent="0.3">
      <c r="A70" s="3" t="s">
        <v>95</v>
      </c>
      <c r="B70" s="3" t="s">
        <v>154</v>
      </c>
      <c r="C70" s="5" t="str">
        <f>HYPERLINK("http://www.tech.dmu.ac.uk/~mstacey/projects/public-transport.shtml","http://www.tech.dmu.ac.uk/~mstacey/projects/public-transport.shtml")</f>
        <v>http://www.tech.dmu.ac.uk/~mstacey/projects/public-transport.shtml</v>
      </c>
      <c r="D70" s="3" t="s">
        <v>133</v>
      </c>
      <c r="E70" s="3"/>
      <c r="F70" s="3"/>
      <c r="G70" s="3"/>
      <c r="H70" s="3"/>
      <c r="I70" s="3"/>
      <c r="J70" s="3"/>
      <c r="K70" s="3"/>
      <c r="L70" s="3"/>
      <c r="M70" s="3"/>
      <c r="N70" s="3"/>
      <c r="O70" s="2"/>
      <c r="P70" s="2"/>
      <c r="Q70" s="2"/>
      <c r="R70" s="2"/>
      <c r="S70" s="2"/>
      <c r="T70" s="2"/>
      <c r="U70" s="2"/>
    </row>
    <row r="71" spans="1:21" ht="15.75" customHeight="1" x14ac:dyDescent="0.3">
      <c r="A71" s="3" t="s">
        <v>95</v>
      </c>
      <c r="B71" s="3" t="s">
        <v>279</v>
      </c>
      <c r="C71" s="5" t="s">
        <v>277</v>
      </c>
      <c r="D71" s="3" t="s">
        <v>278</v>
      </c>
      <c r="E71" s="3"/>
      <c r="F71" s="3"/>
      <c r="G71" s="3"/>
      <c r="H71" s="3"/>
      <c r="I71" s="3"/>
      <c r="J71" s="3"/>
      <c r="K71" s="3"/>
      <c r="L71" s="3"/>
      <c r="M71" s="3"/>
      <c r="N71" s="3"/>
      <c r="O71" s="2"/>
      <c r="P71" s="2"/>
      <c r="Q71" s="2"/>
      <c r="R71" s="2"/>
      <c r="S71" s="2"/>
      <c r="T71" s="2"/>
      <c r="U71" s="2"/>
    </row>
    <row r="72" spans="1:21" ht="15.75" customHeight="1" x14ac:dyDescent="0.3">
      <c r="A72" s="3" t="s">
        <v>95</v>
      </c>
      <c r="B72" s="3" t="s">
        <v>155</v>
      </c>
      <c r="C72" s="5" t="str">
        <f>HYPERLINK("http://www.tech.dmu.ac.uk/~mstacey/projects/fashion-simulator.shtml","http://www.tech.dmu.ac.uk/~mstacey/projects/fashion-simulator.shtml")</f>
        <v>http://www.tech.dmu.ac.uk/~mstacey/projects/fashion-simulator.shtml</v>
      </c>
      <c r="D72" s="3" t="s">
        <v>156</v>
      </c>
      <c r="E72" s="3"/>
      <c r="F72" s="3"/>
      <c r="G72" s="3"/>
      <c r="H72" s="3"/>
      <c r="I72" s="3"/>
      <c r="J72" s="3"/>
      <c r="K72" s="3"/>
      <c r="L72" s="3"/>
      <c r="M72" s="3"/>
      <c r="N72" s="3"/>
      <c r="O72" s="2"/>
      <c r="P72" s="2"/>
      <c r="Q72" s="2"/>
      <c r="R72" s="2"/>
      <c r="S72" s="2"/>
      <c r="T72" s="2"/>
      <c r="U72" s="2"/>
    </row>
    <row r="73" spans="1:21" ht="15.75" customHeight="1" x14ac:dyDescent="0.3">
      <c r="A73" s="3" t="s">
        <v>95</v>
      </c>
      <c r="B73" s="3" t="s">
        <v>157</v>
      </c>
      <c r="C73" s="5" t="str">
        <f>HYPERLINK("http://www.tech.dmu.ac.uk/~mstacey/projects/game-theory.shtml","http://www.tech.dmu.ac.uk/~mstacey/projects/game-theory.shtml")</f>
        <v>http://www.tech.dmu.ac.uk/~mstacey/projects/game-theory.shtml</v>
      </c>
      <c r="D73" s="3" t="s">
        <v>146</v>
      </c>
      <c r="E73" s="3"/>
      <c r="F73" s="3"/>
      <c r="G73" s="3"/>
      <c r="H73" s="3"/>
      <c r="I73" s="3"/>
      <c r="J73" s="3"/>
      <c r="K73" s="3"/>
      <c r="L73" s="3"/>
      <c r="M73" s="3"/>
      <c r="N73" s="3"/>
      <c r="O73" s="2"/>
      <c r="P73" s="2"/>
      <c r="Q73" s="2"/>
      <c r="R73" s="2"/>
      <c r="S73" s="2"/>
      <c r="T73" s="2"/>
      <c r="U73" s="2"/>
    </row>
    <row r="74" spans="1:21" ht="15.75" customHeight="1" x14ac:dyDescent="0.3">
      <c r="A74" s="3" t="s">
        <v>95</v>
      </c>
      <c r="B74" s="3" t="s">
        <v>281</v>
      </c>
      <c r="C74" s="5" t="s">
        <v>280</v>
      </c>
      <c r="D74" s="3" t="s">
        <v>282</v>
      </c>
      <c r="E74" s="3"/>
      <c r="F74" s="3"/>
      <c r="G74" s="3"/>
      <c r="H74" s="3"/>
      <c r="I74" s="3"/>
      <c r="J74" s="3"/>
      <c r="K74" s="3"/>
      <c r="L74" s="3"/>
      <c r="M74" s="3"/>
      <c r="N74" s="3"/>
      <c r="O74" s="2"/>
      <c r="P74" s="2"/>
      <c r="Q74" s="2"/>
      <c r="R74" s="2"/>
      <c r="S74" s="2"/>
      <c r="T74" s="2"/>
      <c r="U74" s="2"/>
    </row>
    <row r="75" spans="1:21" ht="15.75" customHeight="1" x14ac:dyDescent="0.3">
      <c r="A75" s="3" t="s">
        <v>95</v>
      </c>
      <c r="B75" s="3" t="s">
        <v>287</v>
      </c>
      <c r="C75" s="5" t="s">
        <v>285</v>
      </c>
      <c r="D75" s="3" t="s">
        <v>286</v>
      </c>
      <c r="E75" s="3"/>
      <c r="F75" s="3"/>
      <c r="G75" s="3"/>
      <c r="H75" s="3"/>
      <c r="I75" s="3"/>
      <c r="J75" s="3"/>
      <c r="K75" s="3"/>
      <c r="L75" s="3"/>
      <c r="M75" s="3"/>
      <c r="N75" s="3"/>
      <c r="O75" s="2"/>
      <c r="P75" s="2"/>
      <c r="Q75" s="2"/>
      <c r="R75" s="2"/>
      <c r="S75" s="2"/>
      <c r="T75" s="2"/>
      <c r="U75" s="2"/>
    </row>
    <row r="76" spans="1:21" ht="15.75" customHeight="1" x14ac:dyDescent="0.3">
      <c r="A76" s="3" t="s">
        <v>95</v>
      </c>
      <c r="B76" s="3" t="s">
        <v>159</v>
      </c>
      <c r="C76" s="5" t="str">
        <f>HYPERLINK("http://www.tech.dmu.ac.uk/~mstacey/projects/virtual-pet.shtml","http://www.tech.dmu.ac.uk/~mstacey/projects/virtual-pet.shtml")</f>
        <v>http://www.tech.dmu.ac.uk/~mstacey/projects/virtual-pet.shtml</v>
      </c>
      <c r="D76" s="3" t="s">
        <v>160</v>
      </c>
      <c r="E76" s="3"/>
      <c r="F76" s="3"/>
      <c r="G76" s="3"/>
      <c r="H76" s="3"/>
      <c r="I76" s="3"/>
      <c r="J76" s="3"/>
      <c r="K76" s="3"/>
      <c r="L76" s="3"/>
      <c r="M76" s="3"/>
      <c r="N76" s="3"/>
      <c r="O76" s="2"/>
      <c r="P76" s="2"/>
      <c r="Q76" s="2"/>
      <c r="R76" s="2"/>
      <c r="S76" s="2"/>
      <c r="T76" s="2"/>
      <c r="U76" s="2"/>
    </row>
    <row r="77" spans="1:21" ht="15.75" customHeight="1" x14ac:dyDescent="0.3">
      <c r="A77" s="3" t="s">
        <v>95</v>
      </c>
      <c r="B77" s="3" t="s">
        <v>161</v>
      </c>
      <c r="C77" s="5" t="str">
        <f>HYPERLINK("http://www.tech.dmu.ac.uk/~mstacey/projects/science-game.shtml","http://www.tech.dmu.ac.uk/~mstacey/projects/science-game.shtml")</f>
        <v>http://www.tech.dmu.ac.uk/~mstacey/projects/science-game.shtml</v>
      </c>
      <c r="D77" s="3" t="s">
        <v>162</v>
      </c>
      <c r="E77" s="3"/>
      <c r="F77" s="3"/>
      <c r="G77" s="3"/>
      <c r="H77" s="3"/>
      <c r="I77" s="3"/>
      <c r="J77" s="3"/>
      <c r="K77" s="3"/>
      <c r="L77" s="3"/>
      <c r="M77" s="3"/>
      <c r="N77" s="3"/>
      <c r="O77" s="2"/>
      <c r="P77" s="2"/>
      <c r="Q77" s="2"/>
      <c r="R77" s="2"/>
      <c r="S77" s="2"/>
      <c r="T77" s="2"/>
      <c r="U77" s="2"/>
    </row>
    <row r="78" spans="1:21" ht="15.75" customHeight="1" x14ac:dyDescent="0.3">
      <c r="A78" s="3" t="s">
        <v>95</v>
      </c>
      <c r="B78" s="3" t="s">
        <v>163</v>
      </c>
      <c r="C78" s="5" t="str">
        <f>HYPERLINK("http://www.tech.dmu.ac.uk/~mstacey/projects/maze.shtml","http://www.tech.dmu.ac.uk/~mstacey/projects/maze.shtml")</f>
        <v>http://www.tech.dmu.ac.uk/~mstacey/projects/maze.shtml</v>
      </c>
      <c r="D78" s="3" t="s">
        <v>164</v>
      </c>
      <c r="E78" s="3"/>
      <c r="F78" s="3"/>
      <c r="G78" s="3"/>
      <c r="H78" s="3"/>
      <c r="I78" s="3"/>
      <c r="J78" s="3"/>
      <c r="K78" s="3"/>
      <c r="L78" s="3"/>
      <c r="M78" s="3"/>
      <c r="N78" s="3"/>
      <c r="O78" s="2"/>
      <c r="P78" s="2"/>
      <c r="Q78" s="2"/>
      <c r="R78" s="2"/>
      <c r="S78" s="2"/>
      <c r="T78" s="2"/>
      <c r="U78" s="2"/>
    </row>
    <row r="79" spans="1:21" ht="15.75" customHeight="1" x14ac:dyDescent="0.3">
      <c r="A79" s="3" t="s">
        <v>95</v>
      </c>
      <c r="B79" s="3" t="s">
        <v>165</v>
      </c>
      <c r="C79" s="5" t="str">
        <f>HYPERLINK("http://www.tech.dmu.ac.uk/~mstacey/projects/draughts.shtml","http://www.tech.dmu.ac.uk/~mstacey/projects/draughts.shtml")</f>
        <v>http://www.tech.dmu.ac.uk/~mstacey/projects/draughts.shtml</v>
      </c>
      <c r="D79" s="3" t="s">
        <v>166</v>
      </c>
      <c r="E79" s="3"/>
      <c r="F79" s="3"/>
      <c r="G79" s="3"/>
      <c r="H79" s="3"/>
      <c r="I79" s="3"/>
      <c r="J79" s="3"/>
      <c r="K79" s="3"/>
      <c r="L79" s="3"/>
      <c r="M79" s="3"/>
      <c r="N79" s="3"/>
      <c r="O79" s="2"/>
      <c r="P79" s="2"/>
      <c r="Q79" s="2"/>
      <c r="R79" s="2"/>
      <c r="S79" s="2"/>
      <c r="T79" s="2"/>
      <c r="U79" s="2"/>
    </row>
    <row r="80" spans="1:21" ht="15.75" customHeight="1" x14ac:dyDescent="0.3">
      <c r="A80" s="3" t="s">
        <v>95</v>
      </c>
      <c r="B80" s="3" t="s">
        <v>167</v>
      </c>
      <c r="C80" s="5" t="str">
        <f>HYPERLINK("http://www.tech.dmu.ac.uk/~mstacey/projects/draughtsGUI.shtml","http://www.tech.dmu.ac.uk/~mstacey/projects/draughtsGUI.shtml")</f>
        <v>http://www.tech.dmu.ac.uk/~mstacey/projects/draughtsGUI.shtml</v>
      </c>
      <c r="D80" s="3" t="s">
        <v>168</v>
      </c>
      <c r="E80" s="3"/>
      <c r="F80" s="3"/>
      <c r="G80" s="3"/>
      <c r="H80" s="3"/>
      <c r="I80" s="3"/>
      <c r="J80" s="3"/>
      <c r="K80" s="3"/>
      <c r="L80" s="3"/>
      <c r="M80" s="3"/>
      <c r="N80" s="3"/>
      <c r="O80" s="2"/>
      <c r="P80" s="2"/>
      <c r="Q80" s="2"/>
      <c r="R80" s="2"/>
      <c r="S80" s="2"/>
      <c r="T80" s="2"/>
      <c r="U80" s="2"/>
    </row>
    <row r="81" spans="1:21" ht="15.75" customHeight="1" x14ac:dyDescent="0.3">
      <c r="A81" s="3" t="s">
        <v>95</v>
      </c>
      <c r="B81" s="3" t="s">
        <v>169</v>
      </c>
      <c r="C81" s="5" t="str">
        <f>HYPERLINK("http://www.tech.dmu.ac.uk/~mstacey/projects/worldmap.shtml","http://www.tech.dmu.ac.uk/~mstacey/projects/worldmap.shtml")</f>
        <v>http://www.tech.dmu.ac.uk/~mstacey/projects/worldmap.shtml</v>
      </c>
      <c r="D81" s="3" t="s">
        <v>170</v>
      </c>
      <c r="E81" s="3"/>
      <c r="F81" s="3"/>
      <c r="G81" s="3"/>
      <c r="H81" s="3"/>
      <c r="I81" s="3"/>
      <c r="J81" s="3"/>
      <c r="K81" s="3"/>
      <c r="L81" s="3"/>
      <c r="M81" s="3"/>
      <c r="N81" s="3"/>
      <c r="O81" s="2"/>
      <c r="P81" s="2"/>
      <c r="Q81" s="2"/>
      <c r="R81" s="2"/>
      <c r="S81" s="2"/>
      <c r="T81" s="2"/>
      <c r="U81" s="2"/>
    </row>
    <row r="82" spans="1:21" ht="15.75" customHeight="1" x14ac:dyDescent="0.3">
      <c r="A82" s="3" t="s">
        <v>95</v>
      </c>
      <c r="B82" s="3" t="s">
        <v>171</v>
      </c>
      <c r="C82" s="5" t="str">
        <f>HYPERLINK("http://www.tech.dmu.ac.uk/~mstacey/projects/hgame-web.shtml","http://www.tech.dmu.ac.uk/~mstacey/projects/hgame-web.shtml")</f>
        <v>http://www.tech.dmu.ac.uk/~mstacey/projects/hgame-web.shtml</v>
      </c>
      <c r="D82" s="3" t="s">
        <v>172</v>
      </c>
      <c r="E82" s="3"/>
      <c r="F82" s="3"/>
      <c r="G82" s="3"/>
      <c r="H82" s="3"/>
      <c r="I82" s="3"/>
      <c r="J82" s="3"/>
      <c r="K82" s="3"/>
      <c r="L82" s="3"/>
      <c r="M82" s="3"/>
      <c r="N82" s="3"/>
      <c r="O82" s="2"/>
      <c r="P82" s="2"/>
      <c r="Q82" s="2"/>
      <c r="R82" s="2"/>
      <c r="S82" s="2"/>
      <c r="T82" s="2"/>
      <c r="U82" s="2"/>
    </row>
    <row r="83" spans="1:21" ht="15.75" customHeight="1" x14ac:dyDescent="0.3">
      <c r="A83" s="3" t="s">
        <v>95</v>
      </c>
      <c r="B83" s="3" t="s">
        <v>173</v>
      </c>
      <c r="C83" s="5" t="str">
        <f>HYPERLINK("http://www.tech.dmu.ac.uk/~mstacey/projects/hgame-builder.shtml","http://www.tech.dmu.ac.uk/~mstacey/projects/hgame-builder.shtml")</f>
        <v>http://www.tech.dmu.ac.uk/~mstacey/projects/hgame-builder.shtml</v>
      </c>
      <c r="D83" s="3" t="s">
        <v>174</v>
      </c>
      <c r="E83" s="3"/>
      <c r="F83" s="3"/>
      <c r="G83" s="3"/>
      <c r="H83" s="3"/>
      <c r="I83" s="3"/>
      <c r="J83" s="3"/>
      <c r="K83" s="3"/>
      <c r="L83" s="3"/>
      <c r="M83" s="3"/>
      <c r="N83" s="3"/>
      <c r="O83" s="2"/>
      <c r="P83" s="2"/>
      <c r="Q83" s="2"/>
      <c r="R83" s="2"/>
      <c r="S83" s="2"/>
      <c r="T83" s="2"/>
      <c r="U83" s="2"/>
    </row>
    <row r="84" spans="1:21" ht="15.75" customHeight="1" x14ac:dyDescent="0.3">
      <c r="A84" s="3" t="s">
        <v>95</v>
      </c>
      <c r="B84" s="3" t="s">
        <v>175</v>
      </c>
      <c r="C84" s="5" t="str">
        <f>HYPERLINK("http://www.tech.dmu.ac.uk/~mstacey/projects/alien.shtml","http://www.tech.dmu.ac.uk/~mstacey/projects/alien.shtml")</f>
        <v>http://www.tech.dmu.ac.uk/~mstacey/projects/alien.shtml</v>
      </c>
      <c r="D84" s="3" t="s">
        <v>176</v>
      </c>
      <c r="E84" s="3"/>
      <c r="F84" s="3"/>
      <c r="G84" s="3"/>
      <c r="H84" s="3"/>
      <c r="I84" s="3"/>
      <c r="J84" s="3"/>
      <c r="K84" s="3"/>
      <c r="L84" s="3"/>
      <c r="M84" s="3"/>
      <c r="N84" s="3"/>
      <c r="O84" s="2"/>
      <c r="P84" s="2"/>
      <c r="Q84" s="2"/>
      <c r="R84" s="2"/>
      <c r="S84" s="2"/>
      <c r="T84" s="2"/>
      <c r="U84" s="2"/>
    </row>
    <row r="85" spans="1:21" ht="15.75" customHeight="1" x14ac:dyDescent="0.3">
      <c r="A85" s="3" t="s">
        <v>95</v>
      </c>
      <c r="B85" s="3" t="s">
        <v>288</v>
      </c>
      <c r="C85" s="5" t="s">
        <v>289</v>
      </c>
      <c r="D85" s="3" t="s">
        <v>290</v>
      </c>
      <c r="E85" s="3"/>
      <c r="F85" s="3"/>
      <c r="G85" s="3"/>
      <c r="H85" s="3"/>
      <c r="I85" s="3"/>
      <c r="J85" s="3"/>
      <c r="K85" s="3"/>
      <c r="L85" s="3"/>
      <c r="M85" s="3"/>
      <c r="N85" s="3"/>
      <c r="O85" s="2"/>
      <c r="P85" s="2"/>
      <c r="Q85" s="2"/>
      <c r="R85" s="2"/>
      <c r="S85" s="2"/>
      <c r="T85" s="2"/>
      <c r="U85" s="2"/>
    </row>
    <row r="86" spans="1:21" ht="15.75" customHeight="1" x14ac:dyDescent="0.3">
      <c r="A86" s="3" t="s">
        <v>95</v>
      </c>
      <c r="B86" s="3" t="s">
        <v>177</v>
      </c>
      <c r="C86" s="5" t="str">
        <f>HYPERLINK("http://www.tech.dmu.ac.uk/~mstacey/projects/machine-poker.shtml","http://www.tech.dmu.ac.uk/~mstacey/projects/machine-poker.shtml")</f>
        <v>http://www.tech.dmu.ac.uk/~mstacey/projects/machine-poker.shtml</v>
      </c>
      <c r="D86" s="3" t="s">
        <v>146</v>
      </c>
      <c r="E86" s="3"/>
      <c r="F86" s="3"/>
      <c r="G86" s="3"/>
      <c r="H86" s="3"/>
      <c r="I86" s="3"/>
      <c r="J86" s="3"/>
      <c r="K86" s="3"/>
      <c r="L86" s="3"/>
      <c r="M86" s="3"/>
      <c r="N86" s="3"/>
      <c r="O86" s="2"/>
      <c r="P86" s="2"/>
      <c r="Q86" s="2"/>
      <c r="R86" s="2"/>
      <c r="S86" s="2"/>
      <c r="T86" s="2"/>
      <c r="U86" s="2"/>
    </row>
    <row r="87" spans="1:21" ht="15.75" customHeight="1" x14ac:dyDescent="0.3">
      <c r="A87" s="3" t="s">
        <v>95</v>
      </c>
      <c r="B87" s="3" t="s">
        <v>178</v>
      </c>
      <c r="C87" s="5" t="str">
        <f>HYPERLINK("http://www.tech.dmu.ac.uk/~mstacey/projects/cheat.shtml","http://www.tech.dmu.ac.uk/~mstacey/projects/cheat.shtml")</f>
        <v>http://www.tech.dmu.ac.uk/~mstacey/projects/cheat.shtml</v>
      </c>
      <c r="D87" s="3" t="s">
        <v>146</v>
      </c>
      <c r="E87" s="3"/>
      <c r="F87" s="3"/>
      <c r="G87" s="3"/>
      <c r="H87" s="3"/>
      <c r="I87" s="3"/>
      <c r="J87" s="3"/>
      <c r="K87" s="3"/>
      <c r="L87" s="3"/>
      <c r="M87" s="3"/>
      <c r="N87" s="3"/>
      <c r="O87" s="2"/>
      <c r="P87" s="2"/>
      <c r="Q87" s="2"/>
      <c r="R87" s="2"/>
      <c r="S87" s="2"/>
      <c r="T87" s="2"/>
      <c r="U87" s="2"/>
    </row>
    <row r="88" spans="1:21" ht="15.75" customHeight="1" x14ac:dyDescent="0.3">
      <c r="A88" s="3" t="s">
        <v>95</v>
      </c>
      <c r="B88" s="3" t="s">
        <v>179</v>
      </c>
      <c r="C88" s="5" t="str">
        <f>HYPERLINK("http://www.tech.dmu.ac.uk/~mstacey/projects/futoshiki.shtml","http://www.tech.dmu.ac.uk/~mstacey/projects/futoshiki.shtml")</f>
        <v>http://www.tech.dmu.ac.uk/~mstacey/projects/futoshiki.shtml</v>
      </c>
      <c r="D88" s="3" t="s">
        <v>158</v>
      </c>
      <c r="E88" s="3"/>
      <c r="F88" s="3"/>
      <c r="G88" s="3"/>
      <c r="H88" s="3"/>
      <c r="I88" s="3"/>
      <c r="J88" s="3"/>
      <c r="K88" s="3"/>
      <c r="L88" s="3"/>
      <c r="M88" s="3"/>
      <c r="N88" s="3"/>
      <c r="O88" s="2"/>
      <c r="P88" s="2"/>
      <c r="Q88" s="2"/>
      <c r="R88" s="2"/>
      <c r="S88" s="2"/>
      <c r="T88" s="2"/>
      <c r="U88" s="2"/>
    </row>
    <row r="89" spans="1:21" ht="15.75" customHeight="1" x14ac:dyDescent="0.3">
      <c r="A89" s="3" t="s">
        <v>95</v>
      </c>
      <c r="B89" s="3" t="s">
        <v>180</v>
      </c>
      <c r="C89" s="5" t="str">
        <f>HYPERLINK("http://www.tech.dmu.ac.uk/~mstacey/projects/sonic-breakout.shtml","http://www.tech.dmu.ac.uk/~mstacey/projects/sonic-breakout.shtml")</f>
        <v>http://www.tech.dmu.ac.uk/~mstacey/projects/sonic-breakout.shtml</v>
      </c>
      <c r="D89" s="3" t="s">
        <v>181</v>
      </c>
      <c r="E89" s="3"/>
      <c r="F89" s="3"/>
      <c r="G89" s="3"/>
      <c r="H89" s="3"/>
      <c r="I89" s="3"/>
      <c r="J89" s="3"/>
      <c r="K89" s="3"/>
      <c r="L89" s="3"/>
      <c r="M89" s="3"/>
      <c r="N89" s="3"/>
      <c r="O89" s="2"/>
      <c r="P89" s="2"/>
      <c r="Q89" s="2"/>
      <c r="R89" s="2"/>
      <c r="S89" s="2"/>
      <c r="T89" s="2"/>
      <c r="U89" s="2"/>
    </row>
    <row r="90" spans="1:21" ht="15.75" customHeight="1" x14ac:dyDescent="0.3">
      <c r="A90" s="3" t="s">
        <v>95</v>
      </c>
      <c r="B90" s="3" t="s">
        <v>182</v>
      </c>
      <c r="C90" s="5" t="str">
        <f>HYPERLINK("http://www.tech.dmu.ac.uk/~mstacey/projects/ufo-racing.shtml","http://www.tech.dmu.ac.uk/~mstacey/projects/ufo-racing.shtml")</f>
        <v>http://www.tech.dmu.ac.uk/~mstacey/projects/ufo-racing.shtml</v>
      </c>
      <c r="D90" s="3" t="s">
        <v>183</v>
      </c>
      <c r="E90" s="3"/>
      <c r="F90" s="3"/>
      <c r="G90" s="3"/>
      <c r="H90" s="3"/>
      <c r="I90" s="3"/>
      <c r="J90" s="3"/>
      <c r="K90" s="3"/>
      <c r="L90" s="3"/>
      <c r="M90" s="3"/>
      <c r="N90" s="3"/>
      <c r="O90" s="2"/>
      <c r="P90" s="2"/>
      <c r="Q90" s="2"/>
      <c r="R90" s="2"/>
      <c r="S90" s="2"/>
      <c r="T90" s="2"/>
      <c r="U90" s="2"/>
    </row>
    <row r="91" spans="1:21" ht="15.75" customHeight="1" x14ac:dyDescent="0.3">
      <c r="A91" s="3" t="s">
        <v>95</v>
      </c>
      <c r="B91" s="3" t="s">
        <v>184</v>
      </c>
      <c r="C91" s="5" t="str">
        <f>HYPERLINK("http://www.tech.dmu.ac.uk/~mstacey/projects/merchant.shtml","http://www.tech.dmu.ac.uk/~mstacey/projects/merchant.shtml")</f>
        <v>http://www.tech.dmu.ac.uk/~mstacey/projects/merchant.shtml</v>
      </c>
      <c r="D91" s="3" t="s">
        <v>185</v>
      </c>
      <c r="E91" s="3"/>
      <c r="F91" s="3"/>
      <c r="G91" s="3"/>
      <c r="H91" s="3"/>
      <c r="I91" s="3"/>
      <c r="J91" s="3"/>
      <c r="K91" s="3"/>
      <c r="L91" s="3"/>
      <c r="M91" s="3"/>
      <c r="N91" s="3"/>
      <c r="O91" s="2"/>
      <c r="P91" s="2"/>
      <c r="Q91" s="2"/>
      <c r="R91" s="2"/>
      <c r="S91" s="2"/>
      <c r="T91" s="2"/>
      <c r="U91" s="2"/>
    </row>
    <row r="92" spans="1:21" ht="15.75" customHeight="1" x14ac:dyDescent="0.3">
      <c r="A92" s="3" t="s">
        <v>95</v>
      </c>
      <c r="B92" s="3" t="s">
        <v>291</v>
      </c>
      <c r="C92" s="5" t="s">
        <v>292</v>
      </c>
      <c r="D92" s="3" t="s">
        <v>293</v>
      </c>
      <c r="E92" s="3"/>
      <c r="F92" s="3"/>
      <c r="G92" s="3"/>
      <c r="H92" s="3"/>
      <c r="I92" s="3"/>
      <c r="J92" s="3"/>
      <c r="K92" s="3"/>
      <c r="L92" s="3"/>
      <c r="M92" s="3"/>
      <c r="N92" s="3"/>
      <c r="O92" s="2"/>
      <c r="P92" s="2"/>
      <c r="Q92" s="2"/>
      <c r="R92" s="2"/>
      <c r="S92" s="2"/>
      <c r="T92" s="2"/>
      <c r="U92" s="2"/>
    </row>
    <row r="93" spans="1:21" ht="15.75" customHeight="1" x14ac:dyDescent="0.3">
      <c r="A93" s="3" t="s">
        <v>95</v>
      </c>
      <c r="B93" s="3" t="s">
        <v>186</v>
      </c>
      <c r="C93" s="5" t="str">
        <f>HYPERLINK("http://www.tech.dmu.ac.uk/~mstacey/projects/map-quiz.shtml","http://www.tech.dmu.ac.uk/~mstacey/projects/map-quiz.shtml")</f>
        <v>http://www.tech.dmu.ac.uk/~mstacey/projects/map-quiz.shtml</v>
      </c>
      <c r="D93" s="3" t="s">
        <v>187</v>
      </c>
      <c r="E93" s="3"/>
      <c r="F93" s="3"/>
      <c r="G93" s="3"/>
      <c r="H93" s="3"/>
      <c r="I93" s="3"/>
      <c r="J93" s="3"/>
      <c r="K93" s="3"/>
      <c r="L93" s="3"/>
      <c r="M93" s="3"/>
      <c r="N93" s="3"/>
      <c r="O93" s="2"/>
      <c r="P93" s="2"/>
      <c r="Q93" s="2"/>
      <c r="R93" s="2"/>
      <c r="S93" s="2"/>
      <c r="T93" s="2"/>
      <c r="U93" s="2"/>
    </row>
    <row r="94" spans="1:21" ht="15.75" customHeight="1" x14ac:dyDescent="0.3">
      <c r="A94" s="3" t="s">
        <v>95</v>
      </c>
      <c r="B94" s="3" t="s">
        <v>188</v>
      </c>
      <c r="C94" s="5" t="str">
        <f>HYPERLINK("http://www.tech.dmu.ac.uk/~mstacey/projects/tell-yourself-a-story.shtml","http://www.tech.dmu.ac.uk/~mstacey/projects/tell-yourself-a-story.shtml")</f>
        <v>http://www.tech.dmu.ac.uk/~mstacey/projects/tell-yourself-a-story.shtml</v>
      </c>
      <c r="D94" s="3" t="s">
        <v>189</v>
      </c>
      <c r="E94" s="3"/>
      <c r="F94" s="3"/>
      <c r="G94" s="3"/>
      <c r="H94" s="3"/>
      <c r="I94" s="3"/>
      <c r="J94" s="3"/>
      <c r="K94" s="3"/>
      <c r="L94" s="3"/>
      <c r="M94" s="3"/>
      <c r="N94" s="3"/>
      <c r="O94" s="2"/>
      <c r="P94" s="2"/>
      <c r="Q94" s="2"/>
      <c r="R94" s="2"/>
      <c r="S94" s="2"/>
      <c r="T94" s="2"/>
      <c r="U94" s="2"/>
    </row>
    <row r="95" spans="1:21" ht="15.75" customHeight="1" x14ac:dyDescent="0.3">
      <c r="A95" s="3" t="s">
        <v>95</v>
      </c>
      <c r="B95" s="3" t="s">
        <v>294</v>
      </c>
      <c r="C95" s="5" t="s">
        <v>295</v>
      </c>
      <c r="D95" s="3" t="s">
        <v>296</v>
      </c>
      <c r="E95" s="3"/>
      <c r="F95" s="3"/>
      <c r="G95" s="3"/>
      <c r="H95" s="3"/>
      <c r="I95" s="3"/>
      <c r="J95" s="3"/>
      <c r="K95" s="3"/>
      <c r="L95" s="3"/>
      <c r="M95" s="3"/>
      <c r="N95" s="3"/>
      <c r="O95" s="2"/>
      <c r="P95" s="2"/>
      <c r="Q95" s="2"/>
      <c r="R95" s="2"/>
      <c r="S95" s="2"/>
      <c r="T95" s="2"/>
      <c r="U95" s="2"/>
    </row>
    <row r="96" spans="1:21" ht="15.75" customHeight="1" x14ac:dyDescent="0.3">
      <c r="A96" s="3" t="s">
        <v>95</v>
      </c>
      <c r="B96" s="3" t="s">
        <v>190</v>
      </c>
      <c r="C96" s="5" t="str">
        <f>HYPERLINK("http://www.tech.dmu.ac.uk/~mstacey/projects/webquiz.shtml","http://www.tech.dmu.ac.uk/~mstacey/projects/webquiz.shtml")</f>
        <v>http://www.tech.dmu.ac.uk/~mstacey/projects/webquiz.shtml</v>
      </c>
      <c r="D96" s="3" t="s">
        <v>191</v>
      </c>
      <c r="E96" s="3"/>
      <c r="F96" s="3"/>
      <c r="G96" s="3"/>
      <c r="H96" s="3"/>
      <c r="I96" s="3"/>
      <c r="J96" s="3"/>
      <c r="K96" s="3"/>
      <c r="L96" s="3"/>
      <c r="M96" s="3"/>
      <c r="N96" s="3"/>
      <c r="O96" s="2"/>
      <c r="P96" s="2"/>
      <c r="Q96" s="2"/>
      <c r="R96" s="2"/>
      <c r="S96" s="2"/>
      <c r="T96" s="2"/>
      <c r="U96" s="2"/>
    </row>
    <row r="97" spans="1:21" ht="15.75" customHeight="1" x14ac:dyDescent="0.3">
      <c r="A97" s="3" t="s">
        <v>95</v>
      </c>
      <c r="B97" s="3" t="s">
        <v>192</v>
      </c>
      <c r="C97" s="5" t="str">
        <f>HYPERLINK("http://www.tech.dmu.ac.uk/~mstacey/projects/tree-tutor.shtml","http://www.tech.dmu.ac.uk/~mstacey/projects/tree-tutor.shtml")</f>
        <v>http://www.tech.dmu.ac.uk/~mstacey/projects/tree-tutor.shtml</v>
      </c>
      <c r="D97" s="3" t="s">
        <v>193</v>
      </c>
      <c r="E97" s="3"/>
      <c r="F97" s="3"/>
      <c r="G97" s="3"/>
      <c r="H97" s="3"/>
      <c r="I97" s="3"/>
      <c r="J97" s="3"/>
      <c r="K97" s="3"/>
      <c r="L97" s="3"/>
      <c r="M97" s="3"/>
      <c r="N97" s="3"/>
      <c r="O97" s="2"/>
      <c r="P97" s="2"/>
      <c r="Q97" s="2"/>
      <c r="R97" s="2"/>
      <c r="S97" s="2"/>
      <c r="T97" s="2"/>
      <c r="U97" s="2"/>
    </row>
    <row r="98" spans="1:21" ht="15.75" customHeight="1" x14ac:dyDescent="0.3">
      <c r="A98" s="3" t="s">
        <v>95</v>
      </c>
      <c r="B98" s="6" t="s">
        <v>194</v>
      </c>
      <c r="C98" s="5" t="str">
        <f>HYPERLINK("http://www.tech.dmu.ac.uk/~mstacey/projects/spelling-tutor.shtml","http://www.tech.dmu.ac.uk/~mstacey/projects/spelling-tutor.shtml")</f>
        <v>http://www.tech.dmu.ac.uk/~mstacey/projects/spelling-tutor.shtml</v>
      </c>
      <c r="D98" s="3" t="s">
        <v>193</v>
      </c>
      <c r="E98" s="3"/>
      <c r="F98" s="3"/>
      <c r="G98" s="3"/>
      <c r="H98" s="3"/>
      <c r="I98" s="3"/>
      <c r="J98" s="3"/>
      <c r="K98" s="3"/>
      <c r="L98" s="3"/>
      <c r="M98" s="3"/>
      <c r="N98" s="3"/>
      <c r="O98" s="2"/>
      <c r="P98" s="2"/>
      <c r="Q98" s="2"/>
      <c r="R98" s="2"/>
      <c r="S98" s="2"/>
      <c r="T98" s="2"/>
      <c r="U98" s="2"/>
    </row>
    <row r="99" spans="1:21" ht="15.75" customHeight="1" x14ac:dyDescent="0.3">
      <c r="A99" s="3" t="s">
        <v>95</v>
      </c>
      <c r="B99" s="3" t="s">
        <v>195</v>
      </c>
      <c r="C99" s="5" t="str">
        <f>HYPERLINK("http://www.tech.dmu.ac.uk/~mstacey/projects/flashcard.shtml","http://www.tech.dmu.ac.uk/~mstacey/projects/flashcard.shtml")</f>
        <v>http://www.tech.dmu.ac.uk/~mstacey/projects/flashcard.shtml</v>
      </c>
      <c r="D99" s="3" t="s">
        <v>196</v>
      </c>
      <c r="E99" s="3"/>
      <c r="F99" s="3"/>
      <c r="G99" s="3"/>
      <c r="H99" s="3"/>
      <c r="I99" s="3"/>
      <c r="J99" s="3"/>
      <c r="K99" s="3"/>
      <c r="L99" s="3"/>
      <c r="M99" s="3"/>
      <c r="N99" s="3"/>
      <c r="O99" s="2"/>
      <c r="P99" s="2"/>
      <c r="Q99" s="2"/>
      <c r="R99" s="2"/>
      <c r="S99" s="2"/>
      <c r="T99" s="2"/>
      <c r="U99" s="2"/>
    </row>
    <row r="100" spans="1:21" ht="15.75" customHeight="1" x14ac:dyDescent="0.3">
      <c r="A100" s="3" t="s">
        <v>95</v>
      </c>
      <c r="B100" s="3" t="s">
        <v>197</v>
      </c>
      <c r="C100" s="5" t="str">
        <f>HYPERLINK("http://www.tech.dmu.ac.uk/~mstacey/projects/ERD-tutor.shtml","http://www.tech.dmu.ac.uk/~mstacey/projects/ERD-tutor.shtml")</f>
        <v>http://www.tech.dmu.ac.uk/~mstacey/projects/ERD-tutor.shtml</v>
      </c>
      <c r="D100" s="3" t="s">
        <v>198</v>
      </c>
      <c r="E100" s="3"/>
      <c r="F100" s="3"/>
      <c r="G100" s="3"/>
      <c r="H100" s="3"/>
      <c r="I100" s="3"/>
      <c r="J100" s="3"/>
      <c r="K100" s="3"/>
      <c r="L100" s="3"/>
      <c r="M100" s="3"/>
      <c r="N100" s="3"/>
      <c r="O100" s="2"/>
      <c r="P100" s="2"/>
      <c r="Q100" s="2"/>
      <c r="R100" s="2"/>
      <c r="S100" s="2"/>
      <c r="T100" s="2"/>
      <c r="U100" s="2"/>
    </row>
    <row r="101" spans="1:21" ht="15.75" customHeight="1" x14ac:dyDescent="0.3">
      <c r="A101" s="3" t="s">
        <v>95</v>
      </c>
      <c r="B101" s="3" t="s">
        <v>199</v>
      </c>
      <c r="C101" s="5" t="str">
        <f>HYPERLINK("http://www.tech.dmu.ac.uk/~mstacey/projects/object-tutor.shtml","http://www.tech.dmu.ac.uk/~mstacey/projects/object-tutor.shtml")</f>
        <v>http://www.tech.dmu.ac.uk/~mstacey/projects/object-tutor.shtml</v>
      </c>
      <c r="D101" s="3" t="s">
        <v>193</v>
      </c>
      <c r="E101" s="3"/>
      <c r="F101" s="3"/>
      <c r="G101" s="3"/>
      <c r="H101" s="3"/>
      <c r="I101" s="3"/>
      <c r="J101" s="3"/>
      <c r="K101" s="3"/>
      <c r="L101" s="3"/>
      <c r="M101" s="3"/>
      <c r="N101" s="3"/>
      <c r="O101" s="2"/>
      <c r="P101" s="2"/>
      <c r="Q101" s="2"/>
      <c r="R101" s="2"/>
      <c r="S101" s="2"/>
      <c r="T101" s="2"/>
      <c r="U101" s="2"/>
    </row>
    <row r="102" spans="1:21" ht="15.75" customHeight="1" x14ac:dyDescent="0.3">
      <c r="A102" s="3" t="s">
        <v>95</v>
      </c>
      <c r="B102" s="3" t="s">
        <v>200</v>
      </c>
      <c r="C102" s="5" t="str">
        <f>HYPERLINK("http://www.tech.dmu.ac.uk/~mstacey/projects/brain.shtml","http://www.tech.dmu.ac.uk/~mstacey/projects/brain.shtml")</f>
        <v>http://www.tech.dmu.ac.uk/~mstacey/projects/brain.shtml</v>
      </c>
      <c r="D102" s="3" t="s">
        <v>201</v>
      </c>
      <c r="E102" s="3"/>
      <c r="F102" s="3"/>
      <c r="G102" s="3"/>
      <c r="H102" s="3"/>
      <c r="I102" s="3"/>
      <c r="J102" s="3"/>
      <c r="K102" s="3"/>
      <c r="L102" s="3"/>
      <c r="M102" s="3"/>
      <c r="N102" s="3"/>
      <c r="O102" s="2"/>
      <c r="P102" s="2"/>
      <c r="Q102" s="2"/>
      <c r="R102" s="2"/>
      <c r="S102" s="2"/>
      <c r="T102" s="2"/>
      <c r="U102" s="2"/>
    </row>
    <row r="103" spans="1:21" ht="15.75" customHeight="1" x14ac:dyDescent="0.3">
      <c r="A103" s="3" t="s">
        <v>95</v>
      </c>
      <c r="B103" s="3" t="s">
        <v>202</v>
      </c>
      <c r="C103" s="5" t="str">
        <f>HYPERLINK("http://www.tech.dmu.ac.uk/~mstacey/projects/probability-tutor.shtml","http://www.tech.dmu.ac.uk/~mstacey/projects/probability-tutor.shtml")</f>
        <v>http://www.tech.dmu.ac.uk/~mstacey/projects/probability-tutor.shtml</v>
      </c>
      <c r="D103" s="3" t="s">
        <v>203</v>
      </c>
      <c r="E103" s="3"/>
      <c r="F103" s="3"/>
      <c r="G103" s="3"/>
      <c r="H103" s="3"/>
      <c r="I103" s="3"/>
      <c r="J103" s="3"/>
      <c r="K103" s="3"/>
      <c r="L103" s="3"/>
      <c r="M103" s="3"/>
      <c r="N103" s="3"/>
      <c r="O103" s="2"/>
      <c r="P103" s="2"/>
      <c r="Q103" s="2"/>
      <c r="R103" s="2"/>
      <c r="S103" s="2"/>
      <c r="T103" s="2"/>
      <c r="U103" s="2"/>
    </row>
    <row r="104" spans="1:21" ht="15.75" customHeight="1" x14ac:dyDescent="0.3">
      <c r="A104" s="3" t="s">
        <v>95</v>
      </c>
      <c r="B104" s="3" t="s">
        <v>204</v>
      </c>
      <c r="C104" s="5" t="str">
        <f>HYPERLINK("http://www.tech.dmu.ac.uk/~mstacey/projects/voting-systems.shtml","http://www.tech.dmu.ac.uk/~mstacey/projects/voting-systems.shtml")</f>
        <v>http://www.tech.dmu.ac.uk/~mstacey/projects/voting-systems.shtml</v>
      </c>
      <c r="D104" s="3" t="s">
        <v>205</v>
      </c>
      <c r="E104" s="3"/>
      <c r="F104" s="3"/>
      <c r="G104" s="3"/>
      <c r="H104" s="3"/>
      <c r="I104" s="3"/>
      <c r="J104" s="3"/>
      <c r="K104" s="3"/>
      <c r="L104" s="3"/>
      <c r="M104" s="3"/>
      <c r="N104" s="3"/>
      <c r="O104" s="2"/>
      <c r="P104" s="2"/>
      <c r="Q104" s="2"/>
      <c r="R104" s="2"/>
      <c r="S104" s="2"/>
      <c r="T104" s="2"/>
      <c r="U104" s="2"/>
    </row>
    <row r="105" spans="1:21" ht="15.75" customHeight="1" x14ac:dyDescent="0.3">
      <c r="A105" s="3" t="s">
        <v>95</v>
      </c>
      <c r="B105" s="3" t="s">
        <v>299</v>
      </c>
      <c r="C105" s="5" t="s">
        <v>297</v>
      </c>
      <c r="D105" s="3" t="s">
        <v>300</v>
      </c>
      <c r="E105" s="3"/>
      <c r="F105" s="3"/>
      <c r="G105" s="3"/>
      <c r="H105" s="3"/>
      <c r="I105" s="3"/>
      <c r="J105" s="3"/>
      <c r="K105" s="3"/>
      <c r="L105" s="3"/>
      <c r="M105" s="3"/>
      <c r="N105" s="3"/>
      <c r="O105" s="2"/>
      <c r="P105" s="2"/>
      <c r="Q105" s="2"/>
      <c r="R105" s="2"/>
      <c r="S105" s="2"/>
      <c r="T105" s="2"/>
      <c r="U105" s="2"/>
    </row>
    <row r="106" spans="1:21" ht="15.75" customHeight="1" x14ac:dyDescent="0.3">
      <c r="A106" s="3" t="s">
        <v>95</v>
      </c>
      <c r="B106" s="3" t="s">
        <v>206</v>
      </c>
      <c r="C106" s="5" t="str">
        <f>HYPERLINK("http://www.tech.dmu.ac.uk/~mstacey/projects/kitchen-des.shtml","http://www.tech.dmu.ac.uk/~mstacey/projects/kitchen-des.shtml")</f>
        <v>http://www.tech.dmu.ac.uk/~mstacey/projects/kitchen-des.shtml</v>
      </c>
      <c r="D106" s="3" t="s">
        <v>133</v>
      </c>
      <c r="E106" s="3"/>
      <c r="F106" s="3"/>
      <c r="G106" s="3"/>
      <c r="H106" s="3"/>
      <c r="I106" s="3"/>
      <c r="J106" s="3"/>
      <c r="K106" s="3"/>
      <c r="L106" s="3"/>
      <c r="M106" s="3"/>
      <c r="N106" s="3"/>
      <c r="O106" s="2"/>
      <c r="P106" s="2"/>
      <c r="Q106" s="2"/>
      <c r="R106" s="2"/>
      <c r="S106" s="2"/>
      <c r="T106" s="2"/>
      <c r="U106" s="2"/>
    </row>
    <row r="107" spans="1:21" ht="15.75" customHeight="1" x14ac:dyDescent="0.3">
      <c r="A107" s="3" t="s">
        <v>95</v>
      </c>
      <c r="B107" s="3" t="s">
        <v>207</v>
      </c>
      <c r="C107" s="5" t="str">
        <f>HYPERLINK("http://www.tech.dmu.ac.uk/~mstacey/projects/kitchen-graph.shtml","http://www.tech.dmu.ac.uk/~mstacey/projects/kitchen-graph.shtml")</f>
        <v>http://www.tech.dmu.ac.uk/~mstacey/projects/kitchen-graph.shtml</v>
      </c>
      <c r="D107" s="3" t="s">
        <v>208</v>
      </c>
      <c r="E107" s="3"/>
      <c r="F107" s="3"/>
      <c r="G107" s="3"/>
      <c r="H107" s="3"/>
      <c r="I107" s="3"/>
      <c r="J107" s="3"/>
      <c r="K107" s="3"/>
      <c r="L107" s="3"/>
      <c r="M107" s="3"/>
      <c r="N107" s="3"/>
      <c r="O107" s="2"/>
      <c r="P107" s="2"/>
      <c r="Q107" s="2"/>
      <c r="R107" s="2"/>
      <c r="S107" s="2"/>
      <c r="T107" s="2"/>
      <c r="U107" s="2"/>
    </row>
    <row r="108" spans="1:21" ht="15.75" customHeight="1" x14ac:dyDescent="0.3">
      <c r="A108" s="3" t="s">
        <v>95</v>
      </c>
      <c r="B108" s="3" t="s">
        <v>209</v>
      </c>
      <c r="C108" s="5" t="str">
        <f>HYPERLINK("http://www.tech.dmu.ac.uk/~mstacey/projects/annotation.shtml","http://www.tech.dmu.ac.uk/~mstacey/projects/annotation.shtml")</f>
        <v>http://www.tech.dmu.ac.uk/~mstacey/projects/annotation.shtml</v>
      </c>
      <c r="D108" s="3" t="s">
        <v>210</v>
      </c>
      <c r="E108" s="3"/>
      <c r="F108" s="3"/>
      <c r="G108" s="3"/>
      <c r="H108" s="3"/>
      <c r="I108" s="3"/>
      <c r="J108" s="3"/>
      <c r="K108" s="3"/>
      <c r="L108" s="3"/>
      <c r="M108" s="3"/>
      <c r="N108" s="3"/>
      <c r="O108" s="2"/>
      <c r="P108" s="2"/>
      <c r="Q108" s="2"/>
      <c r="R108" s="2"/>
      <c r="S108" s="2"/>
      <c r="T108" s="2"/>
      <c r="U108" s="2"/>
    </row>
    <row r="109" spans="1:21" ht="15.75" customHeight="1" x14ac:dyDescent="0.3">
      <c r="A109" s="3" t="s">
        <v>95</v>
      </c>
      <c r="B109" s="3" t="s">
        <v>211</v>
      </c>
      <c r="C109" s="5" t="str">
        <f>HYPERLINK("http://www.tech.dmu.ac.uk/~mstacey/projects/ripple.shtml","http://www.tech.dmu.ac.uk/~mstacey/projects/ripple.shtml")</f>
        <v>http://www.tech.dmu.ac.uk/~mstacey/projects/ripple.shtml</v>
      </c>
      <c r="D109" s="3" t="s">
        <v>212</v>
      </c>
      <c r="E109" s="3"/>
      <c r="F109" s="3"/>
      <c r="G109" s="3"/>
      <c r="H109" s="3"/>
      <c r="I109" s="3"/>
      <c r="J109" s="3"/>
      <c r="K109" s="3"/>
      <c r="L109" s="3"/>
      <c r="M109" s="3"/>
      <c r="N109" s="3"/>
      <c r="O109" s="2"/>
      <c r="P109" s="2"/>
      <c r="Q109" s="2"/>
      <c r="R109" s="2"/>
      <c r="S109" s="2"/>
      <c r="T109" s="2"/>
      <c r="U109" s="2"/>
    </row>
    <row r="110" spans="1:21" ht="15.75" customHeight="1" x14ac:dyDescent="0.3">
      <c r="A110" s="3" t="s">
        <v>95</v>
      </c>
      <c r="B110" s="3" t="s">
        <v>213</v>
      </c>
      <c r="C110" s="5" t="str">
        <f>HYPERLINK("http://www.tech.dmu.ac.uk/~mstacey/projects/auto-textile.shtml","http://www.tech.dmu.ac.uk/~mstacey/projects/auto-textile.shtml")</f>
        <v>http://www.tech.dmu.ac.uk/~mstacey/projects/auto-textile.shtml</v>
      </c>
      <c r="D110" s="3" t="s">
        <v>214</v>
      </c>
      <c r="E110" s="3"/>
      <c r="F110" s="3"/>
      <c r="G110" s="3"/>
      <c r="H110" s="3"/>
      <c r="I110" s="3"/>
      <c r="J110" s="3"/>
      <c r="K110" s="3"/>
      <c r="L110" s="3"/>
      <c r="M110" s="3"/>
      <c r="N110" s="3"/>
      <c r="O110" s="2"/>
      <c r="P110" s="2"/>
      <c r="Q110" s="2"/>
      <c r="R110" s="2"/>
      <c r="S110" s="2"/>
      <c r="T110" s="2"/>
      <c r="U110" s="2"/>
    </row>
    <row r="111" spans="1:21" ht="15.75" customHeight="1" x14ac:dyDescent="0.3">
      <c r="A111" s="3" t="s">
        <v>95</v>
      </c>
      <c r="B111" s="3" t="s">
        <v>301</v>
      </c>
      <c r="C111" s="5" t="s">
        <v>302</v>
      </c>
      <c r="D111" s="3" t="s">
        <v>303</v>
      </c>
      <c r="E111" s="3"/>
      <c r="F111" s="3"/>
      <c r="G111" s="3"/>
      <c r="H111" s="3"/>
      <c r="I111" s="3"/>
      <c r="J111" s="3"/>
      <c r="K111" s="3"/>
      <c r="L111" s="3"/>
      <c r="M111" s="3"/>
      <c r="N111" s="3"/>
      <c r="O111" s="2"/>
      <c r="P111" s="2"/>
      <c r="Q111" s="2"/>
      <c r="R111" s="2"/>
      <c r="S111" s="2"/>
      <c r="T111" s="2"/>
      <c r="U111" s="2"/>
    </row>
    <row r="112" spans="1:21" ht="15.75" customHeight="1" x14ac:dyDescent="0.3">
      <c r="A112" s="3" t="s">
        <v>95</v>
      </c>
      <c r="B112" s="3" t="s">
        <v>215</v>
      </c>
      <c r="C112" s="5" t="str">
        <f>HYPERLINK("http://www.tech.dmu.ac.uk/~mstacey/projects/qualitative-graph.shtml","http://www.tech.dmu.ac.uk/~mstacey/projects/qualitative-graph.shtml")</f>
        <v>http://www.tech.dmu.ac.uk/~mstacey/projects/qualitative-graph.shtml</v>
      </c>
      <c r="D112" s="3" t="s">
        <v>216</v>
      </c>
      <c r="E112" s="3"/>
      <c r="F112" s="3"/>
      <c r="G112" s="3"/>
      <c r="H112" s="3"/>
      <c r="I112" s="3"/>
      <c r="J112" s="3"/>
      <c r="K112" s="3"/>
      <c r="L112" s="3"/>
      <c r="M112" s="3"/>
      <c r="N112" s="3"/>
      <c r="O112" s="2"/>
      <c r="P112" s="2"/>
      <c r="Q112" s="2"/>
      <c r="R112" s="2"/>
      <c r="S112" s="2"/>
      <c r="T112" s="2"/>
      <c r="U112" s="2"/>
    </row>
    <row r="113" spans="1:21" ht="15.75" customHeight="1" x14ac:dyDescent="0.3">
      <c r="A113" s="3" t="s">
        <v>95</v>
      </c>
      <c r="B113" s="3" t="s">
        <v>217</v>
      </c>
      <c r="C113" s="5" t="str">
        <f>HYPERLINK("http://www.tech.dmu.ac.uk/~mstacey/projects/recognition.shtml","http://www.tech.dmu.ac.uk/~mstacey/projects/recognition.shtml")</f>
        <v>http://www.tech.dmu.ac.uk/~mstacey/projects/recognition.shtml</v>
      </c>
      <c r="D113" s="6" t="s">
        <v>218</v>
      </c>
      <c r="E113" s="3"/>
      <c r="F113" s="3"/>
      <c r="G113" s="3"/>
      <c r="H113" s="3"/>
      <c r="I113" s="3"/>
      <c r="J113" s="3"/>
      <c r="K113" s="3"/>
      <c r="L113" s="3"/>
      <c r="M113" s="3"/>
      <c r="N113" s="3"/>
      <c r="O113" s="2"/>
      <c r="P113" s="2"/>
      <c r="Q113" s="2"/>
      <c r="R113" s="2"/>
      <c r="S113" s="2"/>
      <c r="T113" s="2"/>
      <c r="U113" s="2"/>
    </row>
    <row r="114" spans="1:21" ht="15.75" customHeight="1" x14ac:dyDescent="0.3">
      <c r="A114" s="3" t="s">
        <v>95</v>
      </c>
      <c r="B114" s="3" t="s">
        <v>219</v>
      </c>
      <c r="C114" s="5" t="str">
        <f>HYPERLINK("http://www.tech.dmu.ac.uk/~mstacey/projects/blind-diagrams.shtml","http://www.tech.dmu.ac.uk/~mstacey/projects/blind-diagrams.shtml")</f>
        <v>http://www.tech.dmu.ac.uk/~mstacey/projects/blind-diagrams.shtml</v>
      </c>
      <c r="D114" s="3" t="s">
        <v>220</v>
      </c>
      <c r="E114" s="3"/>
      <c r="F114" s="3"/>
      <c r="G114" s="3"/>
      <c r="H114" s="3"/>
      <c r="I114" s="3"/>
      <c r="J114" s="3"/>
      <c r="K114" s="3"/>
      <c r="L114" s="3"/>
      <c r="M114" s="3"/>
      <c r="N114" s="3"/>
      <c r="O114" s="2"/>
      <c r="P114" s="2"/>
      <c r="Q114" s="2"/>
      <c r="R114" s="2"/>
      <c r="S114" s="2"/>
      <c r="T114" s="2"/>
      <c r="U114" s="2"/>
    </row>
    <row r="115" spans="1:21" ht="15.75" customHeight="1" x14ac:dyDescent="0.3">
      <c r="A115" s="3" t="s">
        <v>95</v>
      </c>
      <c r="B115" s="3" t="s">
        <v>305</v>
      </c>
      <c r="C115" s="5" t="s">
        <v>304</v>
      </c>
      <c r="D115" s="3" t="s">
        <v>306</v>
      </c>
      <c r="E115" s="3"/>
      <c r="F115" s="3"/>
      <c r="G115" s="3"/>
      <c r="H115" s="3"/>
      <c r="I115" s="3"/>
      <c r="J115" s="3"/>
      <c r="K115" s="3"/>
      <c r="L115" s="3"/>
      <c r="M115" s="3"/>
      <c r="N115" s="3"/>
      <c r="O115" s="2"/>
      <c r="P115" s="2"/>
      <c r="Q115" s="2"/>
      <c r="R115" s="2"/>
      <c r="S115" s="2"/>
      <c r="T115" s="2"/>
      <c r="U115" s="2"/>
    </row>
    <row r="116" spans="1:21" ht="15.75" customHeight="1" x14ac:dyDescent="0.3">
      <c r="A116" s="3" t="s">
        <v>95</v>
      </c>
      <c r="B116" s="3" t="s">
        <v>307</v>
      </c>
      <c r="C116" s="5" t="s">
        <v>308</v>
      </c>
      <c r="D116" s="3" t="s">
        <v>306</v>
      </c>
      <c r="E116" s="3"/>
      <c r="F116" s="3"/>
      <c r="G116" s="3"/>
      <c r="H116" s="3"/>
      <c r="I116" s="3"/>
      <c r="J116" s="3"/>
      <c r="K116" s="3"/>
      <c r="L116" s="3"/>
      <c r="M116" s="3"/>
      <c r="N116" s="3"/>
      <c r="O116" s="2"/>
      <c r="P116" s="2"/>
      <c r="Q116" s="2"/>
      <c r="R116" s="2"/>
      <c r="S116" s="2"/>
      <c r="T116" s="2"/>
      <c r="U116" s="2"/>
    </row>
    <row r="117" spans="1:21" ht="15.75" customHeight="1" x14ac:dyDescent="0.3">
      <c r="A117" s="3" t="s">
        <v>95</v>
      </c>
      <c r="B117" s="3" t="s">
        <v>231</v>
      </c>
      <c r="C117" s="5" t="str">
        <f>HYPERLINK("http://www.tech.dmu.ac.uk/~mstacey/projects/note.shtml","http://www.tech.dmu.ac.uk/~mstacey/projects/note.shtml")</f>
        <v>http://www.tech.dmu.ac.uk/~mstacey/projects/note.shtml</v>
      </c>
      <c r="D117" s="3" t="s">
        <v>232</v>
      </c>
      <c r="E117" s="3"/>
      <c r="F117" s="3"/>
      <c r="G117" s="3"/>
      <c r="H117" s="3"/>
      <c r="I117" s="3"/>
      <c r="J117" s="3"/>
      <c r="K117" s="3"/>
      <c r="L117" s="3"/>
      <c r="M117" s="3"/>
      <c r="N117" s="3"/>
      <c r="O117" s="2"/>
      <c r="P117" s="2"/>
      <c r="Q117" s="2"/>
      <c r="R117" s="2"/>
      <c r="S117" s="2"/>
      <c r="T117" s="2"/>
      <c r="U117" s="2"/>
    </row>
    <row r="118" spans="1:21" ht="15.75" customHeight="1" x14ac:dyDescent="0.3">
      <c r="A118" s="3" t="s">
        <v>95</v>
      </c>
      <c r="B118" s="3" t="s">
        <v>309</v>
      </c>
      <c r="C118" s="5" t="s">
        <v>310</v>
      </c>
      <c r="D118" s="3" t="s">
        <v>311</v>
      </c>
      <c r="E118" s="3"/>
      <c r="F118" s="3"/>
      <c r="G118" s="3"/>
      <c r="H118" s="3"/>
      <c r="I118" s="3"/>
      <c r="J118" s="3"/>
      <c r="K118" s="3"/>
      <c r="L118" s="3"/>
      <c r="M118" s="3"/>
      <c r="N118" s="3"/>
      <c r="O118" s="2"/>
      <c r="P118" s="2"/>
      <c r="Q118" s="2"/>
      <c r="R118" s="2"/>
      <c r="S118" s="2"/>
      <c r="T118" s="2"/>
      <c r="U118" s="2"/>
    </row>
    <row r="119" spans="1:21" ht="15.75" customHeight="1" x14ac:dyDescent="0.3">
      <c r="A119" s="3" t="s">
        <v>95</v>
      </c>
      <c r="B119" s="3" t="s">
        <v>221</v>
      </c>
      <c r="C119" s="5" t="str">
        <f>HYPERLINK("http://www.tech.dmu.ac.uk/~mstacey/projects/statistics-app.shtml","http://www.tech.dmu.ac.uk/~mstacey/projects/statistics-app.shtml")</f>
        <v>http://www.tech.dmu.ac.uk/~mstacey/projects/statistics-app.shtml</v>
      </c>
      <c r="D119" s="3" t="s">
        <v>222</v>
      </c>
      <c r="E119" s="3"/>
      <c r="F119" s="3"/>
      <c r="G119" s="3"/>
      <c r="H119" s="3"/>
      <c r="I119" s="3"/>
      <c r="J119" s="3"/>
      <c r="K119" s="3"/>
      <c r="L119" s="3"/>
      <c r="M119" s="3"/>
      <c r="N119" s="3"/>
      <c r="O119" s="2"/>
      <c r="P119" s="2"/>
      <c r="Q119" s="2"/>
      <c r="R119" s="2"/>
      <c r="S119" s="2"/>
      <c r="T119" s="2"/>
      <c r="U119" s="2"/>
    </row>
    <row r="120" spans="1:21" ht="15.75" customHeight="1" x14ac:dyDescent="0.3">
      <c r="A120" s="3" t="s">
        <v>95</v>
      </c>
      <c r="B120" s="3" t="s">
        <v>223</v>
      </c>
      <c r="C120" s="5" t="str">
        <f>HYPERLINK("http://www.tech.dmu.ac.uk/~mstacey/projects/html-marking.shtml","http://www.tech.dmu.ac.uk/~mstacey/projects/html-marking.shtml")</f>
        <v>http://www.tech.dmu.ac.uk/~mstacey/projects/html-marking.shtml</v>
      </c>
      <c r="D120" s="3" t="s">
        <v>224</v>
      </c>
      <c r="E120" s="3"/>
      <c r="F120" s="3"/>
      <c r="G120" s="3"/>
      <c r="H120" s="3"/>
      <c r="I120" s="3"/>
      <c r="J120" s="3"/>
      <c r="K120" s="3"/>
      <c r="L120" s="3"/>
      <c r="M120" s="3"/>
      <c r="N120" s="3"/>
      <c r="O120" s="2"/>
      <c r="P120" s="2"/>
      <c r="Q120" s="2"/>
      <c r="R120" s="2"/>
      <c r="S120" s="2"/>
      <c r="T120" s="2"/>
      <c r="U120" s="2"/>
    </row>
    <row r="121" spans="1:21" ht="15.75" customHeight="1" x14ac:dyDescent="0.3">
      <c r="A121" s="3" t="s">
        <v>95</v>
      </c>
      <c r="B121" s="3" t="s">
        <v>225</v>
      </c>
      <c r="C121" s="5" t="str">
        <f>HYPERLINK("http://www.tech.dmu.ac.uk/~mstacey/projects/art.shtml","http://www.tech.dmu.ac.uk/~mstacey/projects/art.shtml")</f>
        <v>http://www.tech.dmu.ac.uk/~mstacey/projects/art.shtml</v>
      </c>
      <c r="D121" s="3" t="s">
        <v>226</v>
      </c>
      <c r="E121" s="3"/>
      <c r="F121" s="3"/>
      <c r="G121" s="3"/>
      <c r="H121" s="3"/>
      <c r="I121" s="3"/>
      <c r="J121" s="3"/>
      <c r="K121" s="3"/>
      <c r="L121" s="3"/>
      <c r="M121" s="3"/>
      <c r="N121" s="3"/>
      <c r="O121" s="2"/>
      <c r="P121" s="2"/>
      <c r="Q121" s="2"/>
      <c r="R121" s="2"/>
      <c r="S121" s="2"/>
      <c r="T121" s="2"/>
      <c r="U121" s="2"/>
    </row>
    <row r="122" spans="1:21" ht="15.75" customHeight="1" x14ac:dyDescent="0.3">
      <c r="A122" s="3" t="s">
        <v>95</v>
      </c>
      <c r="B122" s="3" t="s">
        <v>312</v>
      </c>
      <c r="C122" s="5" t="s">
        <v>313</v>
      </c>
      <c r="D122" s="3" t="s">
        <v>314</v>
      </c>
      <c r="E122" s="3"/>
      <c r="F122" s="3"/>
      <c r="G122" s="3"/>
      <c r="H122" s="3"/>
      <c r="I122" s="3"/>
      <c r="J122" s="3"/>
      <c r="K122" s="3"/>
      <c r="L122" s="3"/>
      <c r="M122" s="3"/>
      <c r="N122" s="3"/>
      <c r="O122" s="2"/>
      <c r="P122" s="2"/>
      <c r="Q122" s="2"/>
      <c r="R122" s="2"/>
      <c r="S122" s="2"/>
      <c r="T122" s="2"/>
      <c r="U122" s="2"/>
    </row>
    <row r="123" spans="1:21" ht="15.75" customHeight="1" x14ac:dyDescent="0.3">
      <c r="A123" s="3" t="s">
        <v>95</v>
      </c>
      <c r="B123" s="3" t="s">
        <v>227</v>
      </c>
      <c r="C123" s="5" t="str">
        <f>HYPERLINK("http://www.tech.dmu.ac.uk/~mstacey/projects/aesthetic-automata.shtml","http://www.tech.dmu.ac.uk/~mstacey/projects/aesthetic-automata.shtml")</f>
        <v>http://www.tech.dmu.ac.uk/~mstacey/projects/aesthetic-automata.shtml</v>
      </c>
      <c r="D123" s="3" t="s">
        <v>228</v>
      </c>
      <c r="E123" s="3"/>
      <c r="F123" s="3"/>
      <c r="G123" s="3"/>
      <c r="H123" s="3"/>
      <c r="I123" s="3"/>
      <c r="J123" s="3"/>
      <c r="K123" s="3"/>
      <c r="L123" s="3"/>
      <c r="M123" s="3"/>
      <c r="N123" s="3"/>
      <c r="O123" s="2"/>
      <c r="P123" s="2"/>
      <c r="Q123" s="2"/>
      <c r="R123" s="2"/>
      <c r="S123" s="2"/>
      <c r="T123" s="2"/>
      <c r="U123" s="2"/>
    </row>
    <row r="124" spans="1:21" ht="15.75" customHeight="1" x14ac:dyDescent="0.3">
      <c r="A124" s="3" t="s">
        <v>95</v>
      </c>
      <c r="B124" s="3" t="s">
        <v>229</v>
      </c>
      <c r="C124" s="5" t="str">
        <f>HYPERLINK("http://www.tech.dmu.ac.uk/~mstacey/projects/direct-combination.shtml","http://www.tech.dmu.ac.uk/~mstacey/projects/direct-combination.shtml")</f>
        <v>http://www.tech.dmu.ac.uk/~mstacey/projects/direct-combination.shtml</v>
      </c>
      <c r="D124" s="3" t="s">
        <v>230</v>
      </c>
      <c r="E124" s="3"/>
      <c r="F124" s="3"/>
      <c r="G124" s="3"/>
      <c r="H124" s="3"/>
      <c r="I124" s="3"/>
      <c r="J124" s="3"/>
      <c r="K124" s="3"/>
      <c r="L124" s="3"/>
      <c r="M124" s="3"/>
      <c r="N124" s="3"/>
      <c r="O124" s="2"/>
      <c r="P124" s="2"/>
      <c r="Q124" s="2"/>
      <c r="R124" s="2"/>
      <c r="S124" s="2"/>
      <c r="T124" s="2"/>
      <c r="U124" s="2"/>
    </row>
    <row r="125" spans="1:21" ht="15.75" customHeight="1" x14ac:dyDescent="0.3">
      <c r="A125" s="3" t="s">
        <v>95</v>
      </c>
      <c r="B125" s="3" t="s">
        <v>233</v>
      </c>
      <c r="C125" s="5" t="str">
        <f>HYPERLINK("http://www.tech.dmu.ac.uk/~mstacey/projects/football-tactics.shtml","http://www.tech.dmu.ac.uk/~mstacey/projects/football-tactics.shtml")</f>
        <v>http://www.tech.dmu.ac.uk/~mstacey/projects/football-tactics.shtml</v>
      </c>
      <c r="D125" s="3" t="s">
        <v>234</v>
      </c>
      <c r="E125" s="3"/>
      <c r="F125" s="3"/>
      <c r="G125" s="3"/>
      <c r="H125" s="3"/>
      <c r="I125" s="3"/>
      <c r="J125" s="3"/>
      <c r="K125" s="3"/>
      <c r="L125" s="3"/>
      <c r="M125" s="3"/>
      <c r="N125" s="3"/>
      <c r="O125" s="2"/>
      <c r="P125" s="2"/>
      <c r="Q125" s="2"/>
      <c r="R125" s="2"/>
      <c r="S125" s="2"/>
      <c r="T125" s="2"/>
      <c r="U125" s="2"/>
    </row>
    <row r="126" spans="1:21" ht="15.75" customHeight="1" x14ac:dyDescent="0.3">
      <c r="A126" s="3" t="s">
        <v>95</v>
      </c>
      <c r="B126" s="3" t="s">
        <v>315</v>
      </c>
      <c r="C126" s="5" t="s">
        <v>316</v>
      </c>
      <c r="D126" s="3" t="s">
        <v>317</v>
      </c>
      <c r="E126" s="3"/>
      <c r="F126" s="3"/>
      <c r="G126" s="3"/>
      <c r="H126" s="3"/>
      <c r="I126" s="3"/>
      <c r="J126" s="3"/>
      <c r="K126" s="3"/>
      <c r="L126" s="3"/>
      <c r="M126" s="3"/>
      <c r="N126" s="3"/>
      <c r="O126" s="2"/>
      <c r="P126" s="2"/>
      <c r="Q126" s="2"/>
      <c r="R126" s="2"/>
      <c r="S126" s="2"/>
      <c r="T126" s="2"/>
      <c r="U126" s="2"/>
    </row>
    <row r="127" spans="1:21" ht="15.75" customHeight="1" x14ac:dyDescent="0.3">
      <c r="A127" s="3" t="s">
        <v>95</v>
      </c>
      <c r="B127" s="3" t="s">
        <v>235</v>
      </c>
      <c r="C127" s="5" t="str">
        <f>HYPERLINK("http://www.tech.dmu.ac.uk/~mstacey/projects/perception.shtml","http://www.tech.dmu.ac.uk/~mstacey/projects/perception.shtml")</f>
        <v>http://www.tech.dmu.ac.uk/~mstacey/projects/perception.shtml</v>
      </c>
      <c r="D127" s="3" t="s">
        <v>236</v>
      </c>
      <c r="E127" s="3"/>
      <c r="F127" s="3"/>
      <c r="G127" s="3"/>
      <c r="H127" s="3"/>
      <c r="I127" s="3"/>
      <c r="J127" s="3"/>
      <c r="K127" s="3"/>
      <c r="L127" s="3"/>
      <c r="M127" s="3"/>
      <c r="N127" s="3"/>
      <c r="O127" s="2"/>
      <c r="P127" s="2"/>
      <c r="Q127" s="2"/>
      <c r="R127" s="2"/>
      <c r="S127" s="2"/>
      <c r="T127" s="2"/>
      <c r="U127" s="2"/>
    </row>
    <row r="128" spans="1:21" ht="15.75" customHeight="1" x14ac:dyDescent="0.3">
      <c r="A128" s="3" t="s">
        <v>95</v>
      </c>
      <c r="B128" s="3" t="s">
        <v>237</v>
      </c>
      <c r="C128" s="5" t="str">
        <f>HYPERLINK("http://www.tech.dmu.ac.uk/~mstacey/projects/baby-names.shtml","http://www.tech.dmu.ac.uk/~mstacey/projects/baby-names.shtml")</f>
        <v>http://www.tech.dmu.ac.uk/~mstacey/projects/baby-names.shtml</v>
      </c>
      <c r="D128" s="3" t="s">
        <v>238</v>
      </c>
      <c r="E128" s="3"/>
      <c r="F128" s="3"/>
      <c r="G128" s="3"/>
      <c r="H128" s="3"/>
      <c r="I128" s="3"/>
      <c r="J128" s="3"/>
      <c r="K128" s="3"/>
      <c r="L128" s="3"/>
      <c r="M128" s="3"/>
      <c r="N128" s="3"/>
      <c r="O128" s="2"/>
      <c r="P128" s="2"/>
      <c r="Q128" s="2"/>
      <c r="R128" s="2"/>
      <c r="S128" s="2"/>
      <c r="T128" s="2"/>
      <c r="U128" s="2"/>
    </row>
    <row r="129" spans="1:21" ht="69" x14ac:dyDescent="0.3">
      <c r="A129" s="3" t="s">
        <v>43</v>
      </c>
      <c r="B129" s="3" t="s">
        <v>239</v>
      </c>
      <c r="C129" s="7" t="s">
        <v>240</v>
      </c>
      <c r="D129" s="3" t="s">
        <v>241</v>
      </c>
      <c r="E129" s="3"/>
      <c r="F129" s="3"/>
      <c r="G129" s="3"/>
      <c r="H129" s="3"/>
      <c r="I129" s="3"/>
      <c r="J129" s="3"/>
      <c r="K129" s="3"/>
      <c r="L129" s="3"/>
      <c r="M129" s="3"/>
      <c r="N129" s="3"/>
      <c r="O129" s="2"/>
      <c r="P129" s="2"/>
      <c r="Q129" s="2"/>
      <c r="R129" s="2"/>
      <c r="S129" s="2"/>
      <c r="T129" s="2"/>
      <c r="U129" s="2"/>
    </row>
    <row r="130" spans="1:21" ht="55.2" x14ac:dyDescent="0.3">
      <c r="A130" s="3" t="s">
        <v>43</v>
      </c>
      <c r="B130" s="3" t="s">
        <v>242</v>
      </c>
      <c r="C130" s="3" t="s">
        <v>243</v>
      </c>
      <c r="D130" s="3" t="s">
        <v>244</v>
      </c>
      <c r="E130" s="3"/>
      <c r="F130" s="3"/>
      <c r="G130" s="3"/>
      <c r="H130" s="3"/>
      <c r="I130" s="3"/>
      <c r="J130" s="3"/>
      <c r="K130" s="3"/>
      <c r="L130" s="3"/>
      <c r="M130" s="3"/>
      <c r="N130" s="3"/>
      <c r="O130" s="2"/>
      <c r="P130" s="2"/>
      <c r="Q130" s="2"/>
      <c r="R130" s="2"/>
      <c r="S130" s="2"/>
      <c r="T130" s="2"/>
      <c r="U130" s="2"/>
    </row>
    <row r="131" spans="1:21" ht="15.75" customHeight="1" x14ac:dyDescent="0.3">
      <c r="A131" s="3" t="s">
        <v>245</v>
      </c>
      <c r="B131" s="3" t="s">
        <v>246</v>
      </c>
      <c r="C131" s="3" t="s">
        <v>247</v>
      </c>
      <c r="D131" s="3" t="s">
        <v>248</v>
      </c>
      <c r="E131" s="3"/>
      <c r="F131" s="3"/>
      <c r="G131" s="3"/>
      <c r="H131" s="3"/>
      <c r="I131" s="3"/>
      <c r="J131" s="3"/>
      <c r="K131" s="3"/>
      <c r="L131" s="3"/>
      <c r="M131" s="3"/>
      <c r="N131" s="3"/>
      <c r="O131" s="2"/>
      <c r="P131" s="2"/>
      <c r="Q131" s="2"/>
      <c r="R131" s="2"/>
      <c r="S131" s="2"/>
      <c r="T131" s="2"/>
      <c r="U131" s="2"/>
    </row>
    <row r="132" spans="1:21" ht="15.75" customHeight="1" x14ac:dyDescent="0.3">
      <c r="A132" s="3" t="s">
        <v>245</v>
      </c>
      <c r="B132" s="3" t="s">
        <v>249</v>
      </c>
      <c r="C132" s="3" t="s">
        <v>250</v>
      </c>
      <c r="D132" s="3" t="s">
        <v>164</v>
      </c>
      <c r="E132" s="3"/>
      <c r="F132" s="3"/>
      <c r="G132" s="3"/>
      <c r="H132" s="3"/>
      <c r="I132" s="3"/>
      <c r="J132" s="3"/>
      <c r="K132" s="3"/>
      <c r="L132" s="3"/>
      <c r="M132" s="3"/>
      <c r="N132" s="3"/>
      <c r="O132" s="2"/>
      <c r="P132" s="2"/>
      <c r="Q132" s="2"/>
      <c r="R132" s="2"/>
      <c r="S132" s="2"/>
      <c r="T132" s="2"/>
      <c r="U132" s="2"/>
    </row>
    <row r="133" spans="1:21" ht="41.4" x14ac:dyDescent="0.3">
      <c r="A133" s="6" t="s">
        <v>70</v>
      </c>
      <c r="B133" s="6" t="s">
        <v>251</v>
      </c>
      <c r="C133" s="6" t="s">
        <v>252</v>
      </c>
      <c r="D133" s="6" t="s">
        <v>253</v>
      </c>
      <c r="E133" s="2"/>
      <c r="F133" s="2"/>
      <c r="G133" s="2"/>
      <c r="H133" s="2"/>
      <c r="I133" s="2"/>
      <c r="J133" s="2"/>
      <c r="K133" s="2"/>
      <c r="L133" s="2"/>
      <c r="M133" s="2"/>
      <c r="N133" s="2"/>
      <c r="O133" s="2"/>
      <c r="P133" s="2"/>
      <c r="Q133" s="2"/>
      <c r="R133" s="2"/>
      <c r="S133" s="2"/>
      <c r="T133" s="2"/>
      <c r="U133" s="2"/>
    </row>
    <row r="134" spans="1:21" ht="96.6" x14ac:dyDescent="0.3">
      <c r="A134" s="6" t="s">
        <v>254</v>
      </c>
      <c r="B134" s="6" t="s">
        <v>255</v>
      </c>
      <c r="C134" s="6" t="s">
        <v>256</v>
      </c>
      <c r="D134" s="6" t="s">
        <v>257</v>
      </c>
      <c r="E134" s="2"/>
      <c r="F134" s="2"/>
      <c r="G134" s="2"/>
      <c r="H134" s="2"/>
      <c r="I134" s="2"/>
      <c r="J134" s="2"/>
      <c r="K134" s="2"/>
      <c r="L134" s="2"/>
      <c r="M134" s="2"/>
      <c r="N134" s="2"/>
      <c r="O134" s="2"/>
      <c r="P134" s="2"/>
      <c r="Q134" s="2"/>
      <c r="R134" s="2"/>
      <c r="S134" s="2"/>
      <c r="T134" s="2"/>
      <c r="U134" s="2"/>
    </row>
    <row r="135" spans="1:21" ht="193.2" x14ac:dyDescent="0.3">
      <c r="A135" s="6" t="s">
        <v>254</v>
      </c>
      <c r="B135" s="6" t="s">
        <v>258</v>
      </c>
      <c r="C135" s="6" t="s">
        <v>259</v>
      </c>
      <c r="D135" s="6" t="s">
        <v>260</v>
      </c>
      <c r="E135" s="2"/>
      <c r="F135" s="2"/>
      <c r="G135" s="2"/>
      <c r="H135" s="2"/>
      <c r="I135" s="2"/>
      <c r="J135" s="2"/>
      <c r="K135" s="2"/>
      <c r="L135" s="2"/>
      <c r="M135" s="2"/>
      <c r="N135" s="2"/>
      <c r="O135" s="2"/>
      <c r="P135" s="2"/>
      <c r="Q135" s="2"/>
      <c r="R135" s="2"/>
      <c r="S135" s="2"/>
      <c r="T135" s="2"/>
      <c r="U135" s="2"/>
    </row>
    <row r="136" spans="1:21" ht="27.6" x14ac:dyDescent="0.3">
      <c r="A136" s="6" t="s">
        <v>254</v>
      </c>
      <c r="B136" s="6" t="s">
        <v>258</v>
      </c>
      <c r="C136" s="8"/>
      <c r="D136" s="8"/>
      <c r="E136" s="2"/>
      <c r="F136" s="2"/>
      <c r="G136" s="2"/>
      <c r="H136" s="2"/>
      <c r="I136" s="2"/>
      <c r="J136" s="2"/>
      <c r="K136" s="2"/>
      <c r="L136" s="2"/>
      <c r="M136" s="2"/>
      <c r="N136" s="2"/>
      <c r="O136" s="2"/>
      <c r="P136" s="2"/>
      <c r="Q136" s="2"/>
      <c r="R136" s="2"/>
      <c r="S136" s="2"/>
      <c r="T136" s="2"/>
      <c r="U136" s="2"/>
    </row>
    <row r="137" spans="1:21" ht="97.2" x14ac:dyDescent="0.3">
      <c r="A137" s="6" t="s">
        <v>254</v>
      </c>
      <c r="B137" s="6" t="s">
        <v>261</v>
      </c>
      <c r="C137" s="8" t="s">
        <v>262</v>
      </c>
      <c r="D137" s="9" t="s">
        <v>263</v>
      </c>
      <c r="E137" s="2"/>
      <c r="F137" s="2"/>
      <c r="G137" s="2"/>
      <c r="H137" s="2"/>
      <c r="I137" s="2"/>
      <c r="J137" s="2"/>
      <c r="K137" s="2"/>
      <c r="L137" s="2"/>
      <c r="M137" s="2"/>
      <c r="N137" s="2"/>
      <c r="O137" s="2"/>
      <c r="P137" s="2"/>
      <c r="Q137" s="2"/>
      <c r="R137" s="2"/>
      <c r="S137" s="2"/>
      <c r="T137" s="2"/>
      <c r="U137" s="2"/>
    </row>
    <row r="138" spans="1:21" ht="27.6" x14ac:dyDescent="0.3">
      <c r="A138" s="6" t="s">
        <v>254</v>
      </c>
      <c r="B138" s="6" t="s">
        <v>261</v>
      </c>
      <c r="C138" s="8"/>
      <c r="D138" s="8"/>
      <c r="E138" s="2"/>
      <c r="F138" s="2"/>
      <c r="G138" s="2"/>
      <c r="H138" s="2"/>
      <c r="I138" s="2"/>
      <c r="J138" s="2"/>
      <c r="K138" s="2"/>
      <c r="L138" s="2"/>
      <c r="M138" s="2"/>
      <c r="N138" s="2"/>
      <c r="O138" s="2"/>
      <c r="P138" s="2"/>
      <c r="Q138" s="2"/>
      <c r="R138" s="2"/>
      <c r="S138" s="2"/>
      <c r="T138" s="2"/>
      <c r="U138" s="2"/>
    </row>
    <row r="1048412" ht="15" customHeight="1" x14ac:dyDescent="0.3"/>
    <row r="1048413" ht="12.75" customHeight="1" x14ac:dyDescent="0.3"/>
    <row r="1048414" ht="12.75" customHeight="1" x14ac:dyDescent="0.3"/>
    <row r="1048415" ht="12.75" customHeight="1" x14ac:dyDescent="0.3"/>
    <row r="1048416" ht="12.75" customHeight="1" x14ac:dyDescent="0.3"/>
    <row r="1048417" ht="12.75" customHeight="1" x14ac:dyDescent="0.3"/>
    <row r="1048418" ht="12.75" customHeight="1" x14ac:dyDescent="0.3"/>
    <row r="1048419" ht="12.75" customHeight="1" x14ac:dyDescent="0.3"/>
    <row r="1048420" ht="12.75" customHeight="1" x14ac:dyDescent="0.3"/>
    <row r="1048421" ht="12.75" customHeight="1" x14ac:dyDescent="0.3"/>
    <row r="1048422" ht="12.75" customHeight="1" x14ac:dyDescent="0.3"/>
    <row r="1048423" ht="12.75" customHeight="1" x14ac:dyDescent="0.3"/>
    <row r="1048424" ht="12.75" customHeight="1" x14ac:dyDescent="0.3"/>
    <row r="1048425" ht="12.75" customHeight="1" x14ac:dyDescent="0.3"/>
    <row r="1048426" ht="12.75" customHeight="1" x14ac:dyDescent="0.3"/>
    <row r="1048427" ht="12.75" customHeight="1" x14ac:dyDescent="0.3"/>
    <row r="1048428" ht="12.75" customHeight="1" x14ac:dyDescent="0.3"/>
    <row r="1048429" ht="12.75" customHeight="1" x14ac:dyDescent="0.3"/>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297</TotalTime>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Project Ideas</vt:lpstr>
      <vt:lpstr>'Project Ideas'!_FilterDatabase_0</vt:lpstr>
      <vt:lpstr>'Project Ideas'!_FilterDatabase_0_0</vt:lpstr>
      <vt:lpstr>'Project Ideas'!fsdsfsd</vt:lpstr>
      <vt:lpstr>'Project Ideas'!vxcbxcxcb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Jethro Shell</dc:creator>
  <dc:description/>
  <cp:lastModifiedBy>HM</cp:lastModifiedBy>
  <cp:revision>40</cp:revision>
  <dcterms:created xsi:type="dcterms:W3CDTF">2017-10-02T11:42:44Z</dcterms:created>
  <dcterms:modified xsi:type="dcterms:W3CDTF">2021-09-27T08:21:49Z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