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s\OneDrive - oakland.edu\Documents\Winter2022\BA\Week1\"/>
    </mc:Choice>
  </mc:AlternateContent>
  <xr:revisionPtr revIDLastSave="0" documentId="13_ncr:1_{4217EB64-921B-4DFC-AA62-B8DDD2D407E7}" xr6:coauthVersionLast="47" xr6:coauthVersionMax="47" xr10:uidLastSave="{00000000-0000-0000-0000-000000000000}"/>
  <bookViews>
    <workbookView xWindow="28680" yWindow="-120" windowWidth="29040" windowHeight="17640" xr2:uid="{F27831F8-4A04-4B5F-B77A-B4FB0B2BF92F}"/>
  </bookViews>
  <sheets>
    <sheet name="Model 2" sheetId="3" r:id="rId1"/>
    <sheet name="Sheet4" sheetId="4" r:id="rId2"/>
  </sheets>
  <definedNames>
    <definedName name="_xlchart.v1.0" hidden="1">'Model 2'!$H$23</definedName>
    <definedName name="_xlchart.v1.1" hidden="1">'Model 2'!$H$25:$H$37</definedName>
    <definedName name="_xlchart.v1.2" hidden="1">'Model 2'!$I$23</definedName>
    <definedName name="_xlchart.v1.3" hidden="1">'Model 2'!$I$25:$I$37</definedName>
    <definedName name="Average_concessions_expenditure" localSheetId="0">'Model 2'!$B$8</definedName>
    <definedName name="Average_concessions_expenditure">#REF!</definedName>
    <definedName name="BaseInput">#REF!</definedName>
    <definedName name="Concessions_revenue">'Model 2'!$L$8</definedName>
    <definedName name="Cost_of_one_Security_Staff">'Model 2'!$B$14</definedName>
    <definedName name="Expected_Demand" localSheetId="0">'Model 2'!$B$5</definedName>
    <definedName name="Expected_Demand">#REF!</definedName>
    <definedName name="Expected_Profit">'Model 2'!$L$17</definedName>
    <definedName name="Expected_ticket_sales">#REF!</definedName>
    <definedName name="Fixed_cost" localSheetId="0">'Model 2'!$B$13</definedName>
    <definedName name="Fixed_cost">#REF!</definedName>
    <definedName name="Fixed_costs">'Model 2'!$L$12</definedName>
    <definedName name="Level_1_Ticket_revenue">'Model 2'!$L$6</definedName>
    <definedName name="Level_2_Ticket_revenue">'Model 2'!$L$7</definedName>
    <definedName name="No_of_Tickets_morethn_thersold_sales">'Model 2'!$M$7</definedName>
    <definedName name="Number_of_Ticket_Grt_thn_Thresold_Tickets">#REF!</definedName>
    <definedName name="Percent_of_consession_revenue" localSheetId="0">'Model 2'!$B$12</definedName>
    <definedName name="Percent_of_consession_revenue">#REF!</definedName>
    <definedName name="Percent_of_ticket_sales_revenue_GreaterThn_Thresold_tickets">#REF!</definedName>
    <definedName name="Percent_of_ticket_sales_revenue_GrtThan_1800_tickets">'Model 2'!$B$10</definedName>
    <definedName name="Percent_of_ticket_sales_revenue_lessEql_thresold_tickets">#REF!</definedName>
    <definedName name="Percent_of_ticket_sales_revenue_lessthan_1800_tickets">'Model 2'!$B$9</definedName>
    <definedName name="RangeNames">#REF!</definedName>
    <definedName name="Security_Personal_Cost">'Model 2'!$L$13</definedName>
    <definedName name="Threshold_NoOf_Tickets">'Model 2'!$M$6</definedName>
    <definedName name="Thresold_Ticket_Sales">#REF!</definedName>
    <definedName name="Ticket_price" localSheetId="0">'Model 2'!$B$7</definedName>
    <definedName name="Ticket_price">#REF!</definedName>
    <definedName name="Ticket_sales_threshold" localSheetId="0">'Model 2'!$B$11</definedName>
    <definedName name="Ticket_sales_threshold">#REF!</definedName>
    <definedName name="Total_Cost">'Model 2'!$L$14</definedName>
    <definedName name="Total_Cost_for_Security_Personals">'Model 2'!$B$20</definedName>
    <definedName name="Total_Revenue">'Model 2'!$L$9</definedName>
    <definedName name="Total_Security_Personal_Required">'Model 2'!$B$19</definedName>
    <definedName name="Total_Ticket_sales">'Model 2'!$B$18</definedName>
    <definedName name="Venue_Capacity">'Model 2'!$B$6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3" l="1"/>
  <c r="A25" i="3"/>
  <c r="L12" i="3" l="1"/>
  <c r="G8" i="4"/>
  <c r="B18" i="3"/>
  <c r="B19" i="3" s="1"/>
  <c r="B20" i="3" s="1"/>
  <c r="L13" i="3" s="1"/>
  <c r="L14" i="3" s="1"/>
  <c r="M6" i="3" l="1"/>
  <c r="M7" i="3"/>
  <c r="L7" i="3" s="1"/>
  <c r="L8" i="3" l="1"/>
  <c r="F9" i="4"/>
  <c r="G9" i="4"/>
  <c r="F8" i="4"/>
  <c r="L6" i="3"/>
  <c r="F10" i="4"/>
  <c r="L9" i="3" l="1"/>
  <c r="L17" i="3" s="1"/>
  <c r="I24" i="3" s="1"/>
  <c r="F11" i="4"/>
</calcChain>
</file>

<file path=xl/sharedStrings.xml><?xml version="1.0" encoding="utf-8"?>
<sst xmlns="http://schemas.openxmlformats.org/spreadsheetml/2006/main" count="44" uniqueCount="36">
  <si>
    <t>Inputs</t>
  </si>
  <si>
    <t>Ticket price</t>
  </si>
  <si>
    <t>Average concessions expenditure</t>
  </si>
  <si>
    <t>Percent of ticket sales revenue (&lt;=1800 tickets)</t>
  </si>
  <si>
    <t>Ticket sales threshold</t>
  </si>
  <si>
    <t>Fixed cost</t>
  </si>
  <si>
    <t>Percent of ticket sales revenue (&gt;1800 tickets)</t>
  </si>
  <si>
    <t>Percent of consession revenue</t>
  </si>
  <si>
    <t>Financial Model</t>
  </si>
  <si>
    <t>Expected Revenue</t>
  </si>
  <si>
    <t>Level 1 Ticket revenue</t>
  </si>
  <si>
    <t>Level 2 Ticket revenue</t>
  </si>
  <si>
    <t>Concessions revenue</t>
  </si>
  <si>
    <t>Total Revenue</t>
  </si>
  <si>
    <t>Tickets sold</t>
  </si>
  <si>
    <t>Fixed Cost</t>
  </si>
  <si>
    <t>Expected Profit</t>
  </si>
  <si>
    <t>Profit</t>
  </si>
  <si>
    <t xml:space="preserve"> </t>
  </si>
  <si>
    <t>Expected Demand</t>
  </si>
  <si>
    <t>Venue Capacity</t>
  </si>
  <si>
    <t xml:space="preserve">Cost of one Security Staff </t>
  </si>
  <si>
    <t xml:space="preserve">Total Ticket sales </t>
  </si>
  <si>
    <t>Total Security Personal Required</t>
  </si>
  <si>
    <t>Total Cost for Security Personals</t>
  </si>
  <si>
    <t>Secuirty Staff</t>
  </si>
  <si>
    <t xml:space="preserve">Ticket Sales </t>
  </si>
  <si>
    <t>Staff needed</t>
  </si>
  <si>
    <t xml:space="preserve">Cost </t>
  </si>
  <si>
    <t>Security Personal Cost</t>
  </si>
  <si>
    <t>Total Cost</t>
  </si>
  <si>
    <t>1- way data table for Demand</t>
  </si>
  <si>
    <t>Intermediate Variables.</t>
  </si>
  <si>
    <t>Demand</t>
  </si>
  <si>
    <t>Target profit</t>
  </si>
  <si>
    <t>Targeting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</si>
</sst>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Font="0" applyBorder="0" applyAlignment="0"/>
    <xf numFmtId="0" fontId="1" fillId="3" borderId="0" applyNumberFormat="0" applyFont="0" applyBorder="0" applyAlignment="0"/>
  </cellStyleXfs>
  <cellXfs count="13">
    <xf numFmtId="0" fontId="0" fillId="0" borderId="0" xfId="0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168" fontId="0" fillId="0" borderId="0" xfId="0" applyNumberFormat="1"/>
    <xf numFmtId="0" fontId="1" fillId="0" borderId="0" xfId="2" applyFill="1"/>
    <xf numFmtId="168" fontId="0" fillId="0" borderId="0" xfId="1" applyNumberFormat="1" applyFont="1" applyFill="1"/>
    <xf numFmtId="9" fontId="0" fillId="0" borderId="0" xfId="1" applyNumberFormat="1" applyFont="1" applyFill="1"/>
    <xf numFmtId="0" fontId="0" fillId="0" borderId="0" xfId="1" applyFont="1" applyFill="1"/>
    <xf numFmtId="0" fontId="0" fillId="0" borderId="0" xfId="0" applyAlignment="1"/>
    <xf numFmtId="0" fontId="0" fillId="0" borderId="0" xfId="0" applyAlignment="1">
      <alignment horizontal="left"/>
    </xf>
    <xf numFmtId="1" fontId="0" fillId="0" borderId="0" xfId="0" applyNumberFormat="1"/>
    <xf numFmtId="0" fontId="3" fillId="0" borderId="0" xfId="0" applyFont="1" applyAlignment="1">
      <alignment horizontal="left"/>
    </xf>
  </cellXfs>
  <cellStyles count="3">
    <cellStyle name="Base Input" xfId="1" xr:uid="{CB9D5857-4FCE-456D-8456-D004EA7E84DB}"/>
    <cellStyle name="Normal" xfId="0" builtinId="0"/>
    <cellStyle name="Uncertain_Inputs" xfId="2" xr:uid="{82123185-A2C8-4B1A-BE96-F2642BFF20E6}"/>
  </cellStyles>
  <dxfs count="0"/>
  <tableStyles count="0" defaultTableStyle="TableStyleMedium2" defaultPivotStyle="PivotStyleLight16"/>
  <colors>
    <mruColors>
      <color rgb="FFCCFFCC"/>
      <color rgb="FFF385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v/s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2'!$H$23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'Model 2'!$H$25:$H$37</c:f>
              <c:numCache>
                <c:formatCode>General</c:formatCode>
                <c:ptCount val="13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</c:numCache>
            </c:numRef>
          </c:cat>
          <c:val>
            <c:numRef>
              <c:f>'Model 2'!$H$25:$H$37</c:f>
              <c:numCache>
                <c:formatCode>General</c:formatCode>
                <c:ptCount val="13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3-4C5A-81F6-6C2CE34DC5AC}"/>
            </c:ext>
          </c:extLst>
        </c:ser>
        <c:ser>
          <c:idx val="1"/>
          <c:order val="1"/>
          <c:tx>
            <c:strRef>
              <c:f>'Model 2'!$I$23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'Model 2'!$H$25:$H$37</c:f>
              <c:numCache>
                <c:formatCode>General</c:formatCode>
                <c:ptCount val="13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</c:numCache>
            </c:numRef>
          </c:cat>
          <c:val>
            <c:numRef>
              <c:f>'Model 2'!$I$25:$I$37</c:f>
              <c:numCache>
                <c:formatCode>0</c:formatCode>
                <c:ptCount val="13"/>
                <c:pt idx="0">
                  <c:v>-17000</c:v>
                </c:pt>
                <c:pt idx="1">
                  <c:v>-12087.5</c:v>
                </c:pt>
                <c:pt idx="2">
                  <c:v>-7175</c:v>
                </c:pt>
                <c:pt idx="3">
                  <c:v>-2262.5</c:v>
                </c:pt>
                <c:pt idx="4">
                  <c:v>2250</c:v>
                </c:pt>
                <c:pt idx="5">
                  <c:v>7162.5</c:v>
                </c:pt>
                <c:pt idx="6">
                  <c:v>11475</c:v>
                </c:pt>
                <c:pt idx="7">
                  <c:v>16387.5</c:v>
                </c:pt>
                <c:pt idx="8">
                  <c:v>21380</c:v>
                </c:pt>
                <c:pt idx="9">
                  <c:v>26292.5</c:v>
                </c:pt>
                <c:pt idx="10">
                  <c:v>31805</c:v>
                </c:pt>
                <c:pt idx="11">
                  <c:v>31805</c:v>
                </c:pt>
                <c:pt idx="12">
                  <c:v>31805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3-4C5A-81F6-6C2CE34DC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930415"/>
        <c:axId val="1353932495"/>
      </c:lineChart>
      <c:catAx>
        <c:axId val="135393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932495"/>
        <c:crosses val="autoZero"/>
        <c:auto val="1"/>
        <c:lblAlgn val="ctr"/>
        <c:lblOffset val="100"/>
        <c:noMultiLvlLbl val="0"/>
      </c:catAx>
      <c:valAx>
        <c:axId val="1353932495"/>
        <c:scaling>
          <c:orientation val="minMax"/>
          <c:max val="3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93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47626</xdr:colOff>
      <xdr:row>22</xdr:row>
      <xdr:rowOff>25717</xdr:rowOff>
    </xdr:from>
    <xdr:to>
      <xdr:col>15</xdr:col>
      <xdr:colOff>573405</xdr:colOff>
      <xdr:row>36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4FB0F1-7996-41F4-BDC8-5E801C341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26670</xdr:colOff>
      <xdr:row>23</xdr:row>
      <xdr:rowOff>38100</xdr:rowOff>
    </xdr:from>
    <xdr:to>
      <xdr:col>21</xdr:col>
      <xdr:colOff>0</xdr:colOff>
      <xdr:row>32</xdr:row>
      <xdr:rowOff>139065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F032E8-6ECD-44DA-ABC0-0D8146FF0FA3}"/>
            </a:ext>
          </a:extLst>
        </xdr:cNvPr>
        <xdr:cNvSpPr txBox="1"/>
      </xdr:nvSpPr>
      <xdr:spPr>
        <a:xfrm>
          <a:off x="12409170" y="4200525"/>
          <a:ext cx="3411855" cy="17297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relationship between Demand for Tckets and Profit seems linear till the Demand reaches value equal to Capacity of Venue. </a:t>
          </a:r>
        </a:p>
        <a:p>
          <a:endParaRPr lang="en-US" sz="1100" baseline="0"/>
        </a:p>
        <a:p>
          <a:r>
            <a:rPr lang="en-US" sz="1100" baseline="0"/>
            <a:t>For any Demand that is greater than Capacity of the Venue,The total ticket sales will restricted to the of the Venue. </a:t>
          </a:r>
        </a:p>
        <a:p>
          <a:endParaRPr lang="en-US" sz="1100" baseline="0"/>
        </a:p>
        <a:p>
          <a:r>
            <a:rPr lang="en-US" sz="1100" baseline="0"/>
            <a:t>That is the reason, the Profit value is same in the graph for those demand greater Venue size.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822960</xdr:colOff>
          <xdr:row>26</xdr:row>
          <xdr:rowOff>7620</xdr:rowOff>
        </xdr:from>
        <xdr:to>
          <xdr:col>1</xdr:col>
          <xdr:colOff>99060</xdr:colOff>
          <xdr:row>29</xdr:row>
          <xdr:rowOff>68580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Find Target Demand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2C61-59FA-41D1-AC23-4FE7A77A0789}">
  <sheetPr codeName="Sheet1"/>
  <dimension ref="A3:U37"/>
  <sheetViews>
    <sheetView tabSelected="1" workbookViewId="0">
      <selection activeCell="B6" sqref="B6"/>
    </sheetView>
  </sheetViews>
  <sheetFormatPr defaultRowHeight="14.4" x14ac:dyDescent="0.3"/>
  <cols>
    <col min="1" max="1" width="41" customWidth="1"/>
    <col min="2" max="2" width="12" customWidth="1"/>
    <col min="3" max="3" width="10" bestFit="1" customWidth="1"/>
    <col min="7" max="7" width="9.44140625" customWidth="1"/>
    <col min="8" max="8" width="9.5546875" customWidth="1"/>
    <col min="12" max="12" width="10" bestFit="1" customWidth="1"/>
    <col min="13" max="13" width="10.6640625" customWidth="1"/>
    <col min="17" max="17" width="11.77734375" customWidth="1"/>
    <col min="18" max="18" width="11.6640625" customWidth="1"/>
  </cols>
  <sheetData>
    <row r="3" spans="1:19" x14ac:dyDescent="0.3">
      <c r="A3" s="2" t="s">
        <v>0</v>
      </c>
      <c r="B3" s="2"/>
      <c r="C3" s="2"/>
      <c r="D3" s="2"/>
      <c r="H3" s="2" t="s">
        <v>8</v>
      </c>
      <c r="I3" s="2"/>
      <c r="J3" s="2"/>
      <c r="K3" s="2"/>
      <c r="L3" s="2"/>
      <c r="M3" s="2"/>
    </row>
    <row r="4" spans="1:19" x14ac:dyDescent="0.3">
      <c r="H4" s="3" t="s">
        <v>9</v>
      </c>
      <c r="I4" s="3"/>
      <c r="J4" s="3"/>
      <c r="K4" s="3"/>
      <c r="L4" s="3"/>
      <c r="Q4" s="2" t="s">
        <v>25</v>
      </c>
      <c r="R4" s="2"/>
      <c r="S4" s="9"/>
    </row>
    <row r="5" spans="1:19" x14ac:dyDescent="0.3">
      <c r="A5" t="s">
        <v>19</v>
      </c>
      <c r="B5" s="5">
        <v>2000</v>
      </c>
      <c r="M5" t="s">
        <v>14</v>
      </c>
      <c r="Q5" t="s">
        <v>26</v>
      </c>
      <c r="R5" t="s">
        <v>27</v>
      </c>
    </row>
    <row r="6" spans="1:19" x14ac:dyDescent="0.3">
      <c r="A6" t="s">
        <v>20</v>
      </c>
      <c r="B6" s="5">
        <v>2500</v>
      </c>
      <c r="I6" s="10" t="s">
        <v>10</v>
      </c>
      <c r="J6" s="10"/>
      <c r="K6" s="10"/>
      <c r="L6" s="4">
        <f>Threshold_NoOf_Tickets*Ticket_price*Percent_of_ticket_sales_revenue_lessthan_1800_tickets</f>
        <v>15119.999999999998</v>
      </c>
      <c r="M6">
        <f>IF(Total_Ticket_sales&gt;=Ticket_sales_threshold,Ticket_sales_threshold,Total_Ticket_sales)</f>
        <v>1800</v>
      </c>
    </row>
    <row r="7" spans="1:19" x14ac:dyDescent="0.3">
      <c r="A7" t="s">
        <v>1</v>
      </c>
      <c r="B7" s="6">
        <v>12</v>
      </c>
      <c r="I7" s="10" t="s">
        <v>11</v>
      </c>
      <c r="J7" s="10"/>
      <c r="K7" s="10"/>
      <c r="L7" s="4">
        <f>No_of_Tickets_morethn_thersold_sales*Ticket_price*Percent_of_ticket_sales_revenue_GrtThan_1800_tickets</f>
        <v>2160</v>
      </c>
      <c r="M7">
        <f>IF(Total_Ticket_sales&gt;=Ticket_sales_threshold,Total_Ticket_sales-Ticket_sales_threshold,0)</f>
        <v>200</v>
      </c>
      <c r="Q7">
        <v>0</v>
      </c>
      <c r="R7">
        <v>15</v>
      </c>
    </row>
    <row r="8" spans="1:19" x14ac:dyDescent="0.3">
      <c r="A8" t="s">
        <v>2</v>
      </c>
      <c r="B8" s="6">
        <v>15</v>
      </c>
      <c r="I8" s="10" t="s">
        <v>12</v>
      </c>
      <c r="J8" s="10"/>
      <c r="K8" s="10"/>
      <c r="L8" s="4">
        <f>(Threshold_NoOf_Tickets+No_of_Tickets_morethn_thersold_sales)*Average_concessions_expenditure*Percent_of_consession_revenue</f>
        <v>22500</v>
      </c>
      <c r="Q8">
        <v>1000</v>
      </c>
      <c r="R8">
        <v>17</v>
      </c>
    </row>
    <row r="9" spans="1:19" x14ac:dyDescent="0.3">
      <c r="A9" t="s">
        <v>3</v>
      </c>
      <c r="B9" s="7">
        <v>0.7</v>
      </c>
      <c r="H9" t="s">
        <v>13</v>
      </c>
      <c r="L9" s="4">
        <f>SUM(L6:L8)</f>
        <v>39780</v>
      </c>
      <c r="Q9">
        <v>1500</v>
      </c>
      <c r="R9">
        <v>20</v>
      </c>
    </row>
    <row r="10" spans="1:19" x14ac:dyDescent="0.3">
      <c r="A10" t="s">
        <v>6</v>
      </c>
      <c r="B10" s="7">
        <v>0.9</v>
      </c>
      <c r="Q10">
        <v>2000</v>
      </c>
      <c r="R10">
        <v>22</v>
      </c>
    </row>
    <row r="11" spans="1:19" x14ac:dyDescent="0.3">
      <c r="A11" t="s">
        <v>4</v>
      </c>
      <c r="B11" s="8">
        <v>1800</v>
      </c>
      <c r="H11" t="s">
        <v>28</v>
      </c>
      <c r="Q11">
        <v>2250</v>
      </c>
      <c r="R11">
        <v>25</v>
      </c>
    </row>
    <row r="12" spans="1:19" x14ac:dyDescent="0.3">
      <c r="A12" t="s">
        <v>7</v>
      </c>
      <c r="B12" s="7">
        <v>0.75</v>
      </c>
      <c r="I12" s="10" t="s">
        <v>15</v>
      </c>
      <c r="J12" s="10"/>
      <c r="K12" s="10"/>
      <c r="L12" s="4">
        <f>Fixed_cost</f>
        <v>14000</v>
      </c>
    </row>
    <row r="13" spans="1:19" x14ac:dyDescent="0.3">
      <c r="A13" t="s">
        <v>5</v>
      </c>
      <c r="B13" s="6">
        <v>14000</v>
      </c>
      <c r="I13" s="10" t="s">
        <v>29</v>
      </c>
      <c r="J13" s="10"/>
      <c r="K13" s="10"/>
      <c r="L13" s="4">
        <f>Total_Cost_for_Security_Personals</f>
        <v>4400</v>
      </c>
    </row>
    <row r="14" spans="1:19" x14ac:dyDescent="0.3">
      <c r="A14" t="s">
        <v>21</v>
      </c>
      <c r="B14" s="6">
        <v>200</v>
      </c>
      <c r="F14" t="s">
        <v>18</v>
      </c>
      <c r="H14" t="s">
        <v>30</v>
      </c>
      <c r="L14" s="4">
        <f>Fixed_costs+Security_Personal_Cost</f>
        <v>18400</v>
      </c>
    </row>
    <row r="16" spans="1:19" x14ac:dyDescent="0.3">
      <c r="A16" s="2" t="s">
        <v>32</v>
      </c>
      <c r="B16" s="2"/>
      <c r="C16" s="2"/>
      <c r="D16" s="2"/>
    </row>
    <row r="17" spans="1:21" x14ac:dyDescent="0.3">
      <c r="H17" s="10" t="s">
        <v>16</v>
      </c>
      <c r="I17" s="10"/>
      <c r="J17" s="10"/>
      <c r="K17" s="10"/>
      <c r="L17" s="4">
        <f>Total_Revenue-Total_Cost</f>
        <v>21380</v>
      </c>
    </row>
    <row r="18" spans="1:21" x14ac:dyDescent="0.3">
      <c r="A18" t="s">
        <v>22</v>
      </c>
      <c r="B18">
        <f>IF(Venue_Capacity&gt;=Expected_Demand,Expected_Demand,Venue_Capacity)</f>
        <v>2000</v>
      </c>
    </row>
    <row r="19" spans="1:21" x14ac:dyDescent="0.3">
      <c r="A19" t="s">
        <v>23</v>
      </c>
      <c r="B19">
        <f>VLOOKUP(Total_Ticket_sales,Q5:R11,2,TRUE)</f>
        <v>22</v>
      </c>
    </row>
    <row r="20" spans="1:21" x14ac:dyDescent="0.3">
      <c r="A20" t="s">
        <v>24</v>
      </c>
      <c r="B20">
        <f>Total_Security_Personal_Required*Cost_of_one_Security_Staff</f>
        <v>4400</v>
      </c>
    </row>
    <row r="22" spans="1:21" x14ac:dyDescent="0.3">
      <c r="A22" s="2" t="s">
        <v>35</v>
      </c>
      <c r="B22" s="2"/>
      <c r="C22" s="2"/>
      <c r="D22" s="2"/>
      <c r="E22" s="1"/>
      <c r="H22" s="2" t="s">
        <v>31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H23" t="s">
        <v>33</v>
      </c>
      <c r="I23" t="s">
        <v>17</v>
      </c>
    </row>
    <row r="24" spans="1:21" ht="15.6" x14ac:dyDescent="0.3">
      <c r="A24" s="12" t="s">
        <v>34</v>
      </c>
      <c r="B24" s="12"/>
      <c r="C24" s="4">
        <v>25000</v>
      </c>
      <c r="I24">
        <f>Expected_Profit</f>
        <v>21380</v>
      </c>
    </row>
    <row r="25" spans="1:21" x14ac:dyDescent="0.3">
      <c r="A25" s="10" t="str">
        <f>_xlfn.CONCAT("Demand for realizing profits of  $",C24)</f>
        <v>Demand for realizing profits of  $25000</v>
      </c>
      <c r="B25" s="10"/>
      <c r="C25">
        <f>Expected_Demand</f>
        <v>2000</v>
      </c>
      <c r="H25">
        <v>0</v>
      </c>
      <c r="I25" s="11">
        <f t="dataTable" ref="I25:I37" dt2D="0" dtr="0" r1="B5"/>
        <v>-17000</v>
      </c>
    </row>
    <row r="26" spans="1:21" x14ac:dyDescent="0.3">
      <c r="H26">
        <v>250</v>
      </c>
      <c r="I26" s="11">
        <v>-12087.5</v>
      </c>
    </row>
    <row r="27" spans="1:21" x14ac:dyDescent="0.3">
      <c r="G27" t="s">
        <v>18</v>
      </c>
      <c r="H27">
        <v>500</v>
      </c>
      <c r="I27" s="11">
        <v>-7175</v>
      </c>
    </row>
    <row r="28" spans="1:21" x14ac:dyDescent="0.3">
      <c r="H28">
        <v>750</v>
      </c>
      <c r="I28" s="11">
        <v>-2262.5</v>
      </c>
    </row>
    <row r="29" spans="1:21" x14ac:dyDescent="0.3">
      <c r="H29">
        <v>1000</v>
      </c>
      <c r="I29" s="11">
        <v>2250</v>
      </c>
    </row>
    <row r="30" spans="1:21" x14ac:dyDescent="0.3">
      <c r="H30">
        <v>1250</v>
      </c>
      <c r="I30" s="11">
        <v>7162.5</v>
      </c>
    </row>
    <row r="31" spans="1:21" x14ac:dyDescent="0.3">
      <c r="H31">
        <v>1500</v>
      </c>
      <c r="I31" s="11">
        <v>11475</v>
      </c>
    </row>
    <row r="32" spans="1:21" x14ac:dyDescent="0.3">
      <c r="H32">
        <v>1750</v>
      </c>
      <c r="I32" s="11">
        <v>16387.5</v>
      </c>
    </row>
    <row r="33" spans="8:9" x14ac:dyDescent="0.3">
      <c r="H33">
        <v>2000</v>
      </c>
      <c r="I33" s="11">
        <v>21380</v>
      </c>
    </row>
    <row r="34" spans="8:9" x14ac:dyDescent="0.3">
      <c r="H34">
        <v>2250</v>
      </c>
      <c r="I34" s="11">
        <v>26292.5</v>
      </c>
    </row>
    <row r="35" spans="8:9" x14ac:dyDescent="0.3">
      <c r="H35">
        <v>2500</v>
      </c>
      <c r="I35" s="11">
        <v>31805</v>
      </c>
    </row>
    <row r="36" spans="8:9" x14ac:dyDescent="0.3">
      <c r="H36">
        <v>2750</v>
      </c>
      <c r="I36" s="11">
        <v>31805</v>
      </c>
    </row>
    <row r="37" spans="8:9" x14ac:dyDescent="0.3">
      <c r="H37">
        <v>3000</v>
      </c>
      <c r="I37" s="11">
        <v>31805</v>
      </c>
    </row>
  </sheetData>
  <mergeCells count="15">
    <mergeCell ref="A24:B24"/>
    <mergeCell ref="A25:B25"/>
    <mergeCell ref="H17:K17"/>
    <mergeCell ref="A16:D16"/>
    <mergeCell ref="H22:U22"/>
    <mergeCell ref="A22:D22"/>
    <mergeCell ref="I7:K7"/>
    <mergeCell ref="I8:K8"/>
    <mergeCell ref="H3:M3"/>
    <mergeCell ref="I13:K13"/>
    <mergeCell ref="I12:K12"/>
    <mergeCell ref="A3:D3"/>
    <mergeCell ref="H4:L4"/>
    <mergeCell ref="Q4:R4"/>
    <mergeCell ref="I6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Target_Demand">
                <anchor moveWithCells="1" sizeWithCells="1">
                  <from>
                    <xdr:col>0</xdr:col>
                    <xdr:colOff>822960</xdr:colOff>
                    <xdr:row>26</xdr:row>
                    <xdr:rowOff>7620</xdr:rowOff>
                  </from>
                  <to>
                    <xdr:col>1</xdr:col>
                    <xdr:colOff>99060</xdr:colOff>
                    <xdr:row>29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7CC5-9578-48D0-BDE4-93C4F689416F}">
  <sheetPr codeName="Sheet2"/>
  <dimension ref="B5:G11"/>
  <sheetViews>
    <sheetView workbookViewId="0">
      <selection activeCell="G9" sqref="G9"/>
    </sheetView>
  </sheetViews>
  <sheetFormatPr defaultRowHeight="14.4" x14ac:dyDescent="0.3"/>
  <sheetData>
    <row r="5" spans="2:7" x14ac:dyDescent="0.3">
      <c r="B5" s="2" t="s">
        <v>8</v>
      </c>
      <c r="C5" s="2"/>
    </row>
    <row r="6" spans="2:7" x14ac:dyDescent="0.3">
      <c r="B6" s="3" t="s">
        <v>9</v>
      </c>
      <c r="C6" s="3"/>
      <c r="D6" s="3"/>
      <c r="E6" s="3"/>
      <c r="F6" s="3"/>
    </row>
    <row r="7" spans="2:7" x14ac:dyDescent="0.3">
      <c r="G7" t="s">
        <v>14</v>
      </c>
    </row>
    <row r="8" spans="2:7" x14ac:dyDescent="0.3">
      <c r="C8" t="s">
        <v>10</v>
      </c>
      <c r="F8" s="4" t="e">
        <f>Threshold_NoOf_Tickets*Ticket_price*Percent_of_ticket_sales_revenue_lessthan_1800_tickets</f>
        <v>#REF!</v>
      </c>
      <c r="G8" t="e">
        <f>IF(Venue_Capacity&gt;Expected_Demand,IF(Expected_Demand&gt;=Ticket_sales_threshold,Ticket_sales_threshold,Expected_Demand),IF(Venue_Capacity&gt;=Ticket_sales_threshold,Ticket_sales_threshold,"Thresold Sales should be less than or equal to Venue Capacity"))</f>
        <v>#REF!</v>
      </c>
    </row>
    <row r="9" spans="2:7" x14ac:dyDescent="0.3">
      <c r="C9" t="s">
        <v>11</v>
      </c>
      <c r="F9" s="4" t="e">
        <f>No_of_Tickets_morethn_thersold_sales*Ticket_price*Percent_of_ticket_sales_revenue_GrtThan_1800_tickets</f>
        <v>#REF!</v>
      </c>
      <c r="G9" t="e">
        <f>IF(Expected_Demand&lt;=Venue_Capacity,IF(Expected_Demand&gt;=Threshold_NoOf_Tickets,Expected_Demand-Threshold_NoOf_Tickets,0),IF(Venue_Capacity&gt;=Threshold_NoOf_Tickets,Venue_Capacity-Threshold_NoOf_Tickets,0))</f>
        <v>#REF!</v>
      </c>
    </row>
    <row r="10" spans="2:7" x14ac:dyDescent="0.3">
      <c r="C10" t="s">
        <v>12</v>
      </c>
      <c r="F10" s="4" t="e">
        <f>(Threshold_NoOf_Tickets+No_of_Tickets_morethn_thersold_sales)*Average_concessions_expenditure*Percent_of_consession_revenue</f>
        <v>#REF!</v>
      </c>
    </row>
    <row r="11" spans="2:7" x14ac:dyDescent="0.3">
      <c r="B11" t="s">
        <v>13</v>
      </c>
      <c r="F11" s="4" t="e">
        <f>SUM(F8:F10)</f>
        <v>#REF!</v>
      </c>
    </row>
  </sheetData>
  <mergeCells count="2">
    <mergeCell ref="B5:C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Model 2</vt:lpstr>
      <vt:lpstr>Sheet4</vt:lpstr>
      <vt:lpstr>'Model 2'!Average_concessions_expenditure</vt:lpstr>
      <vt:lpstr>Concessions_revenue</vt:lpstr>
      <vt:lpstr>Cost_of_one_Security_Staff</vt:lpstr>
      <vt:lpstr>'Model 2'!Expected_Demand</vt:lpstr>
      <vt:lpstr>Expected_Profit</vt:lpstr>
      <vt:lpstr>'Model 2'!Fixed_cost</vt:lpstr>
      <vt:lpstr>Fixed_costs</vt:lpstr>
      <vt:lpstr>Level_1_Ticket_revenue</vt:lpstr>
      <vt:lpstr>Level_2_Ticket_revenue</vt:lpstr>
      <vt:lpstr>No_of_Tickets_morethn_thersold_sales</vt:lpstr>
      <vt:lpstr>'Model 2'!Percent_of_consession_revenue</vt:lpstr>
      <vt:lpstr>Percent_of_ticket_sales_revenue_GrtThan_1800_tickets</vt:lpstr>
      <vt:lpstr>Percent_of_ticket_sales_revenue_lessthan_1800_tickets</vt:lpstr>
      <vt:lpstr>Security_Personal_Cost</vt:lpstr>
      <vt:lpstr>Threshold_NoOf_Tickets</vt:lpstr>
      <vt:lpstr>'Model 2'!Ticket_price</vt:lpstr>
      <vt:lpstr>'Model 2'!Ticket_sales_threshold</vt:lpstr>
      <vt:lpstr>Total_Cost</vt:lpstr>
      <vt:lpstr>Total_Cost_for_Security_Personals</vt:lpstr>
      <vt:lpstr>Total_Revenue</vt:lpstr>
      <vt:lpstr>Total_Security_Personal_Required</vt:lpstr>
      <vt:lpstr>Total_Ticket_sales</vt:lpstr>
      <vt:lpstr>Venue_Capacity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2022-01-16T22:51:54Z</dcterms:created>
  <dcterms:modified xsi:type="dcterms:W3CDTF">2022-01-19T07:36:46Z</dcterms:modified>
</cp:coreProperties>
</file>