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raque\Downloads\"/>
    </mc:Choice>
  </mc:AlternateContent>
  <xr:revisionPtr revIDLastSave="0" documentId="8_{6ECF6030-373E-489E-B288-56825996D5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formações Financeira" sheetId="1" r:id="rId1"/>
    <sheet name="Suporte ao Financeiro" sheetId="2" r:id="rId2"/>
  </sheets>
  <definedNames>
    <definedName name="Aporte">'Informações Financeira'!$C$9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A25" i="2"/>
  <c r="A11" i="2"/>
  <c r="A10" i="2"/>
  <c r="A12" i="2"/>
  <c r="A13" i="2"/>
  <c r="A14" i="2"/>
  <c r="A15" i="2"/>
  <c r="H3" i="2" s="1"/>
  <c r="A16" i="2"/>
  <c r="A17" i="2"/>
  <c r="A19" i="2"/>
  <c r="A20" i="2"/>
  <c r="A21" i="2"/>
  <c r="A22" i="2"/>
  <c r="A23" i="2"/>
  <c r="A24" i="2"/>
  <c r="A5" i="2"/>
  <c r="A6" i="2"/>
  <c r="A7" i="2"/>
  <c r="A8" i="2"/>
  <c r="A9" i="2"/>
  <c r="A4" i="2"/>
  <c r="C12" i="1"/>
  <c r="C13" i="1" s="1"/>
  <c r="C6" i="1"/>
  <c r="C20" i="1"/>
  <c r="D20" i="1" s="1"/>
  <c r="C19" i="1"/>
  <c r="D19" i="1" s="1"/>
  <c r="C18" i="1"/>
  <c r="D18" i="1" s="1"/>
  <c r="C17" i="1"/>
  <c r="D17" i="1" s="1"/>
  <c r="D31" i="1" l="1"/>
  <c r="D28" i="1"/>
  <c r="D32" i="1"/>
  <c r="D29" i="1"/>
  <c r="D30" i="1"/>
  <c r="D27" i="1" l="1"/>
  <c r="D33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<sst xmlns="http://schemas.openxmlformats.org/spreadsheetml/2006/main" count="74" uniqueCount="34">
  <si>
    <t>Investimentos</t>
  </si>
  <si>
    <t>Investimento Inicial</t>
  </si>
  <si>
    <t>Quanto investir por mes ?</t>
  </si>
  <si>
    <t>Por quantos anos ?</t>
  </si>
  <si>
    <t>Taxa de Rendimento mensal?</t>
  </si>
  <si>
    <t>Patrimonio mensal?</t>
  </si>
  <si>
    <t>Dividendos Mensais?</t>
  </si>
  <si>
    <t>Quanto em 2 anos?</t>
  </si>
  <si>
    <t>Quanto em 5 anos?</t>
  </si>
  <si>
    <t>Quanto em 10 anos?</t>
  </si>
  <si>
    <t>Quanto em 20 anos?</t>
  </si>
  <si>
    <t>Cenários</t>
  </si>
  <si>
    <t>Dividendos</t>
  </si>
  <si>
    <t>Configurações</t>
  </si>
  <si>
    <t>Salário</t>
  </si>
  <si>
    <t>Rendimento Carterira</t>
  </si>
  <si>
    <t>Sugestões de investimentos</t>
  </si>
  <si>
    <t>Agressivo</t>
  </si>
  <si>
    <t>Percentual sugerido</t>
  </si>
  <si>
    <t>Valores</t>
  </si>
  <si>
    <t>PERFIL</t>
  </si>
  <si>
    <t xml:space="preserve">VALOR A SER INVESTIDO POR MES  </t>
  </si>
  <si>
    <t>TIPO DE FII</t>
  </si>
  <si>
    <t>PAPEL</t>
  </si>
  <si>
    <t>TIJOLO</t>
  </si>
  <si>
    <t>HIBRIDOS</t>
  </si>
  <si>
    <t>FOFs</t>
  </si>
  <si>
    <t>DESENVOLVIMENTO</t>
  </si>
  <si>
    <t>HORTELARIAS</t>
  </si>
  <si>
    <t>Convervador</t>
  </si>
  <si>
    <t>%</t>
  </si>
  <si>
    <t>CHAVE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</si>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</sst>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167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36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5" borderId="8" xfId="0" applyFill="1" applyBorder="1"/>
    <xf numFmtId="0" fontId="4" fillId="5" borderId="7" xfId="0" applyFont="1" applyFill="1" applyBorder="1"/>
    <xf numFmtId="0" fontId="5" fillId="4" borderId="10" xfId="0" applyFont="1" applyFill="1" applyBorder="1" applyAlignment="1">
      <alignment horizontal="center"/>
    </xf>
    <xf numFmtId="0" fontId="0" fillId="0" borderId="0" xfId="0" applyBorder="1"/>
    <xf numFmtId="8" fontId="0" fillId="0" borderId="12" xfId="0" applyNumberFormat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0" fontId="4" fillId="5" borderId="9" xfId="0" applyFont="1" applyFill="1" applyBorder="1" applyAlignment="1">
      <alignment horizontal="left"/>
    </xf>
    <xf numFmtId="0" fontId="0" fillId="5" borderId="10" xfId="0" applyFill="1" applyBorder="1"/>
    <xf numFmtId="0" fontId="6" fillId="5" borderId="1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6" borderId="2" xfId="0" applyFill="1" applyBorder="1"/>
    <xf numFmtId="9" fontId="0" fillId="0" borderId="4" xfId="0" applyNumberFormat="1" applyBorder="1"/>
    <xf numFmtId="8" fontId="0" fillId="0" borderId="4" xfId="0" applyNumberForma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4" borderId="10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0" fillId="8" borderId="0" xfId="0" applyFill="1"/>
    <xf numFmtId="0" fontId="1" fillId="3" borderId="0" xfId="2" applyAlignment="1">
      <alignment horizontal="center"/>
    </xf>
    <xf numFmtId="167" fontId="0" fillId="8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2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167" fontId="0" fillId="9" borderId="0" xfId="0" applyNumberFormat="1" applyFill="1" applyAlignment="1">
      <alignment horizontal="center"/>
    </xf>
    <xf numFmtId="167" fontId="0" fillId="10" borderId="0" xfId="0" applyNumberFormat="1" applyFill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7" borderId="3" xfId="0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9" fontId="0" fillId="7" borderId="4" xfId="0" applyNumberFormat="1" applyFill="1" applyBorder="1"/>
    <xf numFmtId="0" fontId="0" fillId="11" borderId="3" xfId="0" applyFill="1" applyBorder="1"/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9" fontId="0" fillId="11" borderId="4" xfId="0" applyNumberFormat="1" applyFill="1" applyBorder="1"/>
    <xf numFmtId="0" fontId="0" fillId="0" borderId="15" xfId="0" applyBorder="1" applyAlignment="1">
      <alignment horizontal="center"/>
    </xf>
    <xf numFmtId="9" fontId="0" fillId="0" borderId="6" xfId="0" applyNumberFormat="1" applyBorder="1"/>
    <xf numFmtId="0" fontId="3" fillId="2" borderId="1" xfId="1" applyBorder="1"/>
    <xf numFmtId="0" fontId="3" fillId="2" borderId="16" xfId="1" applyBorder="1"/>
    <xf numFmtId="0" fontId="3" fillId="2" borderId="2" xfId="1" applyBorder="1"/>
    <xf numFmtId="0" fontId="3" fillId="2" borderId="0" xfId="1"/>
    <xf numFmtId="9" fontId="3" fillId="2" borderId="0" xfId="1" applyNumberFormat="1"/>
  </cellXfs>
  <cellStyles count="3">
    <cellStyle name="40% - Ênfase3" xfId="2" builtinId="39"/>
    <cellStyle name="Ênfase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49"/>
  <sheetViews>
    <sheetView tabSelected="1" workbookViewId="0">
      <selection activeCell="D5" sqref="D5"/>
    </sheetView>
  </sheetViews>
  <sheetFormatPr defaultColWidth="0" defaultRowHeight="15" x14ac:dyDescent="0.25"/>
  <cols>
    <col min="1" max="1" width="9.140625" customWidth="1"/>
    <col min="2" max="2" width="27.42578125" customWidth="1"/>
    <col min="3" max="3" width="33.7109375" bestFit="1" customWidth="1"/>
    <col min="4" max="4" width="17.5703125" customWidth="1"/>
    <col min="5" max="5" width="6.85546875" customWidth="1"/>
    <col min="6" max="6" width="11.42578125" hidden="1" customWidth="1"/>
    <col min="7" max="10" width="0" hidden="1" customWidth="1"/>
    <col min="11" max="12" width="9.85546875" hidden="1" customWidth="1"/>
    <col min="13" max="370" width="0" hidden="1" customWidth="1"/>
    <col min="371" max="16384" width="7.7109375" hidden="1"/>
  </cols>
  <sheetData>
    <row r="1" spans="1:4" ht="46.5" x14ac:dyDescent="0.55000000000000004">
      <c r="A1" s="5" t="e" vm="1">
        <v>#VALUE!</v>
      </c>
      <c r="B1" s="28" t="s">
        <v>0</v>
      </c>
      <c r="C1" s="27"/>
    </row>
    <row r="3" spans="1:4" ht="28.5" x14ac:dyDescent="0.45">
      <c r="B3" s="12" t="s">
        <v>13</v>
      </c>
      <c r="C3" s="13"/>
    </row>
    <row r="4" spans="1:4" ht="15.75" x14ac:dyDescent="0.25">
      <c r="B4" s="24" t="s">
        <v>14</v>
      </c>
      <c r="C4" s="21">
        <v>5000</v>
      </c>
    </row>
    <row r="5" spans="1:4" ht="15.75" x14ac:dyDescent="0.25">
      <c r="B5" s="25" t="s">
        <v>15</v>
      </c>
      <c r="C5" s="22">
        <v>0.01</v>
      </c>
    </row>
    <row r="6" spans="1:4" ht="15.75" x14ac:dyDescent="0.25">
      <c r="B6" s="26" t="s">
        <v>16</v>
      </c>
      <c r="C6" s="23">
        <f>C4*30%</f>
        <v>1500</v>
      </c>
    </row>
    <row r="8" spans="1:4" ht="29.25" thickBot="1" x14ac:dyDescent="0.5">
      <c r="B8" s="4" t="s">
        <v>1</v>
      </c>
      <c r="C8" s="3"/>
    </row>
    <row r="9" spans="1:4" ht="15.75" x14ac:dyDescent="0.25">
      <c r="B9" s="25" t="s">
        <v>2</v>
      </c>
      <c r="C9" s="18">
        <v>200</v>
      </c>
    </row>
    <row r="10" spans="1:4" ht="15.75" x14ac:dyDescent="0.25">
      <c r="B10" s="25" t="s">
        <v>3</v>
      </c>
      <c r="C10" s="19">
        <v>5</v>
      </c>
    </row>
    <row r="11" spans="1:4" ht="15.75" x14ac:dyDescent="0.25">
      <c r="B11" s="25" t="s">
        <v>4</v>
      </c>
      <c r="C11" s="20">
        <v>1.0789999999999999E-2</v>
      </c>
    </row>
    <row r="12" spans="1:4" ht="15.75" x14ac:dyDescent="0.25">
      <c r="B12" s="25" t="s">
        <v>5</v>
      </c>
      <c r="C12" s="15">
        <f>FV(C11,C10*12,C9*-1)</f>
        <v>16755.382799697527</v>
      </c>
    </row>
    <row r="13" spans="1:4" ht="15.75" x14ac:dyDescent="0.25">
      <c r="B13" s="26" t="s">
        <v>6</v>
      </c>
      <c r="C13" s="17">
        <f>C12*C11</f>
        <v>180.7905804087363</v>
      </c>
    </row>
    <row r="16" spans="1:4" ht="28.5" x14ac:dyDescent="0.45">
      <c r="B16" s="9" t="s">
        <v>11</v>
      </c>
      <c r="C16" s="10"/>
      <c r="D16" s="11" t="s">
        <v>12</v>
      </c>
    </row>
    <row r="17" spans="2:5" ht="15.75" x14ac:dyDescent="0.25">
      <c r="B17" s="25" t="s">
        <v>7</v>
      </c>
      <c r="C17" s="15">
        <f>FV($C11,2*12,$C9*-1)</f>
        <v>5445.5254595290435</v>
      </c>
      <c r="D17" s="7">
        <f>C17*1%</f>
        <v>54.455254595290434</v>
      </c>
    </row>
    <row r="18" spans="2:5" ht="15.75" x14ac:dyDescent="0.25">
      <c r="B18" s="25" t="s">
        <v>8</v>
      </c>
      <c r="C18" s="16">
        <f>FV(C11,5*12,C9*-1)</f>
        <v>16755.382799697527</v>
      </c>
      <c r="D18" s="7">
        <f>C18*1%</f>
        <v>167.55382799697529</v>
      </c>
    </row>
    <row r="19" spans="2:5" ht="15.75" x14ac:dyDescent="0.25">
      <c r="B19" s="25" t="s">
        <v>9</v>
      </c>
      <c r="C19" s="15">
        <f>FV(C11,10*12,C9*-1)</f>
        <v>48656.842506034438</v>
      </c>
      <c r="D19" s="7">
        <f>C19*1%</f>
        <v>486.5684250603444</v>
      </c>
      <c r="E19" s="6"/>
    </row>
    <row r="20" spans="2:5" ht="15.75" x14ac:dyDescent="0.25">
      <c r="B20" s="26" t="s">
        <v>10</v>
      </c>
      <c r="C20" s="17">
        <f>FV(C11,20*12,C9*-1)</f>
        <v>225039.68001941612</v>
      </c>
      <c r="D20" s="8">
        <f>C20*1%</f>
        <v>2250.3968001941612</v>
      </c>
    </row>
    <row r="23" spans="2:5" x14ac:dyDescent="0.25">
      <c r="B23" s="33" t="s">
        <v>20</v>
      </c>
      <c r="C23" s="30" t="s">
        <v>29</v>
      </c>
    </row>
    <row r="24" spans="2:5" x14ac:dyDescent="0.25">
      <c r="B24" s="29" t="s">
        <v>21</v>
      </c>
      <c r="C24" s="31">
        <f>Aporte</f>
        <v>200</v>
      </c>
    </row>
    <row r="26" spans="2:5" x14ac:dyDescent="0.25">
      <c r="B26" s="36" t="s">
        <v>22</v>
      </c>
      <c r="C26" s="36" t="s">
        <v>18</v>
      </c>
      <c r="D26" s="36" t="s">
        <v>19</v>
      </c>
    </row>
    <row r="27" spans="2:5" x14ac:dyDescent="0.25">
      <c r="B27" s="32" t="s">
        <v>23</v>
      </c>
      <c r="C27" s="34">
        <v>0.3</v>
      </c>
      <c r="D27" s="38">
        <f>C27*C24</f>
        <v>60</v>
      </c>
    </row>
    <row r="28" spans="2:5" x14ac:dyDescent="0.25">
      <c r="B28" s="32" t="s">
        <v>24</v>
      </c>
      <c r="C28" s="34">
        <v>0.5</v>
      </c>
      <c r="D28" s="38">
        <f>C28*C24</f>
        <v>100</v>
      </c>
    </row>
    <row r="29" spans="2:5" x14ac:dyDescent="0.25">
      <c r="B29" s="32" t="s">
        <v>25</v>
      </c>
      <c r="C29" s="34">
        <v>0.1</v>
      </c>
      <c r="D29" s="38">
        <f>C29*C24</f>
        <v>20</v>
      </c>
    </row>
    <row r="30" spans="2:5" x14ac:dyDescent="0.25">
      <c r="B30" s="32" t="s">
        <v>26</v>
      </c>
      <c r="C30" s="34">
        <v>0.1</v>
      </c>
      <c r="D30" s="38">
        <f>C30*C24</f>
        <v>20</v>
      </c>
    </row>
    <row r="31" spans="2:5" x14ac:dyDescent="0.25">
      <c r="B31" s="32" t="s">
        <v>27</v>
      </c>
      <c r="C31" s="34">
        <v>0</v>
      </c>
      <c r="D31" s="38">
        <f>C31*C24</f>
        <v>0</v>
      </c>
    </row>
    <row r="32" spans="2:5" x14ac:dyDescent="0.25">
      <c r="B32" s="32" t="s">
        <v>28</v>
      </c>
      <c r="C32" s="34">
        <v>0</v>
      </c>
      <c r="D32" s="38">
        <f>C32*C24</f>
        <v>0</v>
      </c>
    </row>
    <row r="33" spans="2:4" x14ac:dyDescent="0.25">
      <c r="B33" s="35"/>
      <c r="C33" s="35"/>
      <c r="D33" s="37">
        <f>SUM(D27:D32)</f>
        <v>200</v>
      </c>
    </row>
    <row r="49" customFormat="1" x14ac:dyDescent="0.25"/>
  </sheetData>
  <dataValidations count="1">
    <dataValidation type="list" allowBlank="1" showInputMessage="1" showErrorMessage="1" sqref="C23" xr:uid="{BF6A2883-228C-48ED-91A3-A96B726224FF}">
      <formula1>"Convervador,Moderado,Agressivo"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EFE-3295-4123-B527-2F21AA410786}">
  <dimension ref="A2:H25"/>
  <sheetViews>
    <sheetView zoomScaleNormal="100" workbookViewId="0">
      <selection activeCell="G5" sqref="G5"/>
    </sheetView>
  </sheetViews>
  <sheetFormatPr defaultRowHeight="15" x14ac:dyDescent="0.25"/>
  <cols>
    <col min="1" max="1" width="30.7109375" bestFit="1" customWidth="1"/>
    <col min="2" max="3" width="18.5703125" bestFit="1" customWidth="1"/>
    <col min="7" max="7" width="20.42578125" bestFit="1" customWidth="1"/>
    <col min="8" max="8" width="15.7109375" bestFit="1" customWidth="1"/>
  </cols>
  <sheetData>
    <row r="2" spans="1:8" x14ac:dyDescent="0.25">
      <c r="E2" s="32"/>
    </row>
    <row r="3" spans="1:8" x14ac:dyDescent="0.25">
      <c r="A3" s="54" t="s">
        <v>31</v>
      </c>
      <c r="B3" s="55" t="s">
        <v>20</v>
      </c>
      <c r="C3" s="55" t="s">
        <v>22</v>
      </c>
      <c r="D3" s="56" t="s">
        <v>30</v>
      </c>
      <c r="E3" s="32"/>
      <c r="G3" s="57" t="s">
        <v>33</v>
      </c>
      <c r="H3" s="58">
        <f>VLOOKUP(G3,A3:D26,4)</f>
        <v>0.1</v>
      </c>
    </row>
    <row r="4" spans="1:8" x14ac:dyDescent="0.25">
      <c r="A4" s="1" t="str">
        <f>B4&amp;"-"&amp;C4</f>
        <v>Convervador-PAPEL</v>
      </c>
      <c r="B4" s="6" t="s">
        <v>29</v>
      </c>
      <c r="C4" s="41" t="s">
        <v>23</v>
      </c>
      <c r="D4" s="22">
        <v>0.3</v>
      </c>
      <c r="E4" s="32"/>
    </row>
    <row r="5" spans="1:8" x14ac:dyDescent="0.25">
      <c r="A5" s="1" t="str">
        <f t="shared" ref="A5:A8" si="0">B5&amp;"-"&amp;C5</f>
        <v>Convervador-TIJOLO</v>
      </c>
      <c r="B5" s="6" t="s">
        <v>29</v>
      </c>
      <c r="C5" s="41" t="s">
        <v>24</v>
      </c>
      <c r="D5" s="22">
        <v>0.5</v>
      </c>
      <c r="E5" s="32"/>
    </row>
    <row r="6" spans="1:8" x14ac:dyDescent="0.25">
      <c r="A6" s="1" t="str">
        <f t="shared" si="0"/>
        <v>Convervador-HIBRIDOS</v>
      </c>
      <c r="B6" s="6" t="s">
        <v>29</v>
      </c>
      <c r="C6" s="41" t="s">
        <v>25</v>
      </c>
      <c r="D6" s="22">
        <v>0.1</v>
      </c>
      <c r="E6" s="32"/>
    </row>
    <row r="7" spans="1:8" x14ac:dyDescent="0.25">
      <c r="A7" s="1" t="str">
        <f t="shared" si="0"/>
        <v>Convervador-FOFs</v>
      </c>
      <c r="B7" s="6" t="s">
        <v>29</v>
      </c>
      <c r="C7" s="41" t="s">
        <v>26</v>
      </c>
      <c r="D7" s="22">
        <v>0.1</v>
      </c>
      <c r="E7" s="32"/>
    </row>
    <row r="8" spans="1:8" x14ac:dyDescent="0.25">
      <c r="A8" s="1" t="str">
        <f t="shared" si="0"/>
        <v>Convervador-DESENVOLVIMENTO</v>
      </c>
      <c r="B8" s="6" t="s">
        <v>29</v>
      </c>
      <c r="C8" s="41" t="s">
        <v>27</v>
      </c>
      <c r="D8" s="22">
        <v>0</v>
      </c>
    </row>
    <row r="9" spans="1:8" x14ac:dyDescent="0.25">
      <c r="A9" s="1" t="str">
        <f>B9&amp;"-"&amp;C9</f>
        <v>Convervador-HORTELARIAS</v>
      </c>
      <c r="B9" s="6" t="s">
        <v>29</v>
      </c>
      <c r="C9" s="41" t="s">
        <v>28</v>
      </c>
      <c r="D9" s="22">
        <v>0</v>
      </c>
    </row>
    <row r="10" spans="1:8" ht="15.75" thickBot="1" x14ac:dyDescent="0.3">
      <c r="A10" s="42" t="str">
        <f t="shared" ref="A10:A24" si="1">B10&amp;"-"&amp;C10</f>
        <v>-</v>
      </c>
      <c r="B10" s="39"/>
      <c r="C10" s="39"/>
      <c r="D10" s="43"/>
    </row>
    <row r="11" spans="1:8" x14ac:dyDescent="0.25">
      <c r="A11" s="54" t="str">
        <f>B11&amp;"-"&amp;C11</f>
        <v>Moderado-TIPO DE FII</v>
      </c>
      <c r="B11" s="55" t="s">
        <v>32</v>
      </c>
      <c r="C11" s="55" t="s">
        <v>22</v>
      </c>
      <c r="D11" s="56"/>
    </row>
    <row r="12" spans="1:8" x14ac:dyDescent="0.25">
      <c r="A12" s="1" t="str">
        <f t="shared" si="1"/>
        <v>Moderado-PAPEL</v>
      </c>
      <c r="B12" s="6" t="s">
        <v>32</v>
      </c>
      <c r="C12" s="41" t="s">
        <v>23</v>
      </c>
      <c r="D12" s="14">
        <v>0.32</v>
      </c>
    </row>
    <row r="13" spans="1:8" x14ac:dyDescent="0.25">
      <c r="A13" s="44" t="str">
        <f t="shared" si="1"/>
        <v>Moderado-TIJOLO</v>
      </c>
      <c r="B13" s="45" t="s">
        <v>32</v>
      </c>
      <c r="C13" s="46" t="s">
        <v>24</v>
      </c>
      <c r="D13" s="47">
        <v>0.4</v>
      </c>
    </row>
    <row r="14" spans="1:8" x14ac:dyDescent="0.25">
      <c r="A14" s="1" t="str">
        <f t="shared" si="1"/>
        <v>Moderado-HIBRIDOS</v>
      </c>
      <c r="B14" s="6" t="s">
        <v>32</v>
      </c>
      <c r="C14" s="41" t="s">
        <v>25</v>
      </c>
      <c r="D14" s="14">
        <v>0.08</v>
      </c>
    </row>
    <row r="15" spans="1:8" x14ac:dyDescent="0.25">
      <c r="A15" s="1" t="str">
        <f t="shared" si="1"/>
        <v>Moderado-FOFs</v>
      </c>
      <c r="B15" s="6" t="s">
        <v>32</v>
      </c>
      <c r="C15" s="41" t="s">
        <v>26</v>
      </c>
      <c r="D15" s="14">
        <v>0.1</v>
      </c>
    </row>
    <row r="16" spans="1:8" x14ac:dyDescent="0.25">
      <c r="A16" s="1" t="str">
        <f t="shared" si="1"/>
        <v>Moderado-DESENVOLVIMENTO</v>
      </c>
      <c r="B16" s="6" t="s">
        <v>32</v>
      </c>
      <c r="C16" s="41" t="s">
        <v>27</v>
      </c>
      <c r="D16" s="14">
        <v>0.1</v>
      </c>
    </row>
    <row r="17" spans="1:4" x14ac:dyDescent="0.25">
      <c r="A17" s="1" t="str">
        <f t="shared" si="1"/>
        <v>Moderado-HORTELARIAS</v>
      </c>
      <c r="B17" s="6" t="s">
        <v>32</v>
      </c>
      <c r="C17" s="41" t="s">
        <v>28</v>
      </c>
      <c r="D17" s="14">
        <v>0.1</v>
      </c>
    </row>
    <row r="18" spans="1:4" x14ac:dyDescent="0.25">
      <c r="A18" s="2"/>
      <c r="B18" s="40"/>
      <c r="C18" s="40"/>
      <c r="D18" s="14"/>
    </row>
    <row r="19" spans="1:4" x14ac:dyDescent="0.25">
      <c r="A19" s="54" t="str">
        <f t="shared" si="1"/>
        <v>Agressivo-TIPO DE FII</v>
      </c>
      <c r="B19" s="55" t="s">
        <v>17</v>
      </c>
      <c r="C19" s="55" t="s">
        <v>22</v>
      </c>
      <c r="D19" s="56"/>
    </row>
    <row r="20" spans="1:4" x14ac:dyDescent="0.25">
      <c r="A20" s="1" t="str">
        <f t="shared" si="1"/>
        <v>Agressivo-PAPEL</v>
      </c>
      <c r="B20" s="6" t="s">
        <v>17</v>
      </c>
      <c r="C20" s="41" t="s">
        <v>23</v>
      </c>
      <c r="D20" s="14">
        <v>0.5</v>
      </c>
    </row>
    <row r="21" spans="1:4" x14ac:dyDescent="0.25">
      <c r="A21" s="48" t="str">
        <f t="shared" si="1"/>
        <v>Agressivo-TIJOLO</v>
      </c>
      <c r="B21" s="49" t="s">
        <v>17</v>
      </c>
      <c r="C21" s="50" t="s">
        <v>24</v>
      </c>
      <c r="D21" s="51">
        <v>0.1</v>
      </c>
    </row>
    <row r="22" spans="1:4" x14ac:dyDescent="0.25">
      <c r="A22" s="1" t="str">
        <f t="shared" si="1"/>
        <v>Agressivo-HIBRIDOS</v>
      </c>
      <c r="B22" s="6" t="s">
        <v>17</v>
      </c>
      <c r="C22" s="41" t="s">
        <v>25</v>
      </c>
      <c r="D22" s="14">
        <v>0.05</v>
      </c>
    </row>
    <row r="23" spans="1:4" x14ac:dyDescent="0.25">
      <c r="A23" s="1" t="str">
        <f t="shared" si="1"/>
        <v>Agressivo-FOFs</v>
      </c>
      <c r="B23" s="6" t="s">
        <v>17</v>
      </c>
      <c r="C23" s="41" t="s">
        <v>26</v>
      </c>
      <c r="D23" s="14">
        <v>0.05</v>
      </c>
    </row>
    <row r="24" spans="1:4" x14ac:dyDescent="0.25">
      <c r="A24" s="1" t="str">
        <f t="shared" si="1"/>
        <v>Agressivo-DESENVOLVIMENTO</v>
      </c>
      <c r="B24" s="6" t="s">
        <v>17</v>
      </c>
      <c r="C24" s="41" t="s">
        <v>27</v>
      </c>
      <c r="D24" s="14">
        <v>0.2</v>
      </c>
    </row>
    <row r="25" spans="1:4" x14ac:dyDescent="0.25">
      <c r="A25" s="2" t="str">
        <f>B25&amp;"-"&amp;C25</f>
        <v>Agressivo-HORTELARIAS</v>
      </c>
      <c r="B25" s="40" t="s">
        <v>17</v>
      </c>
      <c r="C25" s="52" t="s">
        <v>28</v>
      </c>
      <c r="D25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Informações Financeira</vt:lpstr>
      <vt:lpstr>Suporte ao Financeiro</vt:lpstr>
      <vt:lpstr>Aporte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Raquel Souza</dc:creator>
  <cp:keywords/>
  <dc:description/>
  <cp:lastModifiedBy>Raquel Souza</cp:lastModifiedBy>
  <cp:revision/>
  <dcterms:created xsi:type="dcterms:W3CDTF">2025-06-29T21:30:36Z</dcterms:created>
  <dcterms:modified xsi:type="dcterms:W3CDTF">2025-06-30T02:48:12Z</dcterms:modified>
  <cp:category/>
  <cp:contentStatus/>
</cp:coreProperties>
</file>