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Volumes/Stor21/Projects/2022/Zinni/repos/zinny-surveys/docs/"/>
    </mc:Choice>
  </mc:AlternateContent>
  <xr:revisionPtr revIDLastSave="0" documentId="13_ncr:1_{872BE4F2-FADC-D34C-96CA-01253B4CFBFA}" xr6:coauthVersionLast="47" xr6:coauthVersionMax="47" xr10:uidLastSave="{00000000-0000-0000-0000-000000000000}"/>
  <bookViews>
    <workbookView xWindow="0" yWindow="500" windowWidth="38400" windowHeight="23500" xr2:uid="{00000000-000D-0000-FFFF-FFFF00000000}"/>
  </bookViews>
  <sheets>
    <sheet name="scoring" sheetId="1" r:id="rId1"/>
    <sheet name="titles" sheetId="2" r:id="rId2"/>
    <sheet name="local"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5" i="1" l="1"/>
  <c r="X5" i="1"/>
  <c r="Y5" i="1"/>
  <c r="Z5" i="1"/>
  <c r="AA5" i="1"/>
  <c r="AB5" i="1"/>
  <c r="W6" i="1"/>
  <c r="X6" i="1"/>
  <c r="Y6" i="1"/>
  <c r="Z6" i="1"/>
  <c r="AA6" i="1"/>
  <c r="AB6" i="1"/>
  <c r="W7" i="1"/>
  <c r="X7" i="1"/>
  <c r="Y7" i="1"/>
  <c r="Z7" i="1"/>
  <c r="AA7" i="1"/>
  <c r="AB7" i="1"/>
  <c r="W8" i="1"/>
  <c r="X8" i="1"/>
  <c r="Y8" i="1"/>
  <c r="Z8" i="1"/>
  <c r="AA8" i="1"/>
  <c r="AB8" i="1"/>
  <c r="W9" i="1"/>
  <c r="X9" i="1"/>
  <c r="Y9" i="1"/>
  <c r="Z9" i="1"/>
  <c r="AA9" i="1"/>
  <c r="AB9" i="1"/>
  <c r="W10" i="1"/>
  <c r="X10" i="1"/>
  <c r="Y10" i="1"/>
  <c r="Z10" i="1"/>
  <c r="AA10" i="1"/>
  <c r="AB10" i="1"/>
  <c r="W11" i="1"/>
  <c r="X11" i="1"/>
  <c r="Y11" i="1"/>
  <c r="Z11" i="1"/>
  <c r="AA11" i="1"/>
  <c r="AB11" i="1"/>
  <c r="W12" i="1"/>
  <c r="X12" i="1"/>
  <c r="Y12" i="1"/>
  <c r="Z12" i="1"/>
  <c r="AA12" i="1"/>
  <c r="AB12" i="1"/>
  <c r="W13" i="1"/>
  <c r="X13" i="1"/>
  <c r="Y13" i="1"/>
  <c r="Z13" i="1"/>
  <c r="AA13" i="1"/>
  <c r="AB13" i="1"/>
  <c r="W14" i="1"/>
  <c r="X14" i="1"/>
  <c r="Y14" i="1"/>
  <c r="Z14" i="1"/>
  <c r="AA14" i="1"/>
  <c r="AB14" i="1"/>
  <c r="W15" i="1"/>
  <c r="X15" i="1"/>
  <c r="Y15" i="1"/>
  <c r="Z15" i="1"/>
  <c r="AA15" i="1"/>
  <c r="AB15" i="1"/>
  <c r="W16" i="1"/>
  <c r="X16" i="1"/>
  <c r="Y16" i="1"/>
  <c r="Z16" i="1"/>
  <c r="AA16" i="1"/>
  <c r="AB16" i="1"/>
  <c r="W17" i="1"/>
  <c r="X17" i="1"/>
  <c r="Y17" i="1"/>
  <c r="Z17" i="1"/>
  <c r="AA17" i="1"/>
  <c r="AB17" i="1"/>
  <c r="W18" i="1"/>
  <c r="X18" i="1"/>
  <c r="Y18" i="1"/>
  <c r="Z18" i="1"/>
  <c r="AA18" i="1"/>
  <c r="AB18" i="1"/>
  <c r="W19" i="1"/>
  <c r="X19" i="1"/>
  <c r="Y19" i="1"/>
  <c r="Z19" i="1"/>
  <c r="AA19" i="1"/>
  <c r="AB19" i="1"/>
  <c r="W20" i="1"/>
  <c r="X20" i="1"/>
  <c r="Y20" i="1"/>
  <c r="Z20" i="1"/>
  <c r="AA20" i="1"/>
  <c r="AB20" i="1"/>
  <c r="W21" i="1"/>
  <c r="X21" i="1"/>
  <c r="Y21" i="1"/>
  <c r="Z21" i="1"/>
  <c r="AA21" i="1"/>
  <c r="AB21" i="1"/>
  <c r="W22" i="1"/>
  <c r="X22" i="1"/>
  <c r="Y22" i="1"/>
  <c r="Z22" i="1"/>
  <c r="AA22" i="1"/>
  <c r="AB22" i="1"/>
  <c r="W23" i="1"/>
  <c r="X23" i="1"/>
  <c r="Y23" i="1"/>
  <c r="Z23" i="1"/>
  <c r="AA23" i="1"/>
  <c r="AB23" i="1"/>
  <c r="W24" i="1"/>
  <c r="X24" i="1"/>
  <c r="Y24" i="1"/>
  <c r="Z24" i="1"/>
  <c r="AA24" i="1"/>
  <c r="AB24" i="1"/>
  <c r="W25" i="1"/>
  <c r="X25" i="1"/>
  <c r="Y25" i="1"/>
  <c r="Z25" i="1"/>
  <c r="AA25" i="1"/>
  <c r="AB25" i="1"/>
  <c r="W26" i="1"/>
  <c r="X26" i="1"/>
  <c r="Y26" i="1"/>
  <c r="Z26" i="1"/>
  <c r="AA26" i="1"/>
  <c r="AB26" i="1"/>
  <c r="W27" i="1"/>
  <c r="X27" i="1"/>
  <c r="Y27" i="1"/>
  <c r="Z27" i="1"/>
  <c r="AA27" i="1"/>
  <c r="AB27" i="1"/>
  <c r="W28" i="1"/>
  <c r="X28" i="1"/>
  <c r="Y28" i="1"/>
  <c r="Z28" i="1"/>
  <c r="AA28" i="1"/>
  <c r="AB28" i="1"/>
  <c r="W29" i="1"/>
  <c r="X29" i="1"/>
  <c r="Y29" i="1"/>
  <c r="Z29" i="1"/>
  <c r="AA29" i="1"/>
  <c r="AB29" i="1"/>
  <c r="W30" i="1"/>
  <c r="X30" i="1"/>
  <c r="Y30" i="1"/>
  <c r="Z30" i="1"/>
  <c r="AA30" i="1"/>
  <c r="AB30" i="1"/>
  <c r="W31" i="1"/>
  <c r="X31" i="1"/>
  <c r="Y31" i="1"/>
  <c r="Z31" i="1"/>
  <c r="AA31" i="1"/>
  <c r="AB31" i="1"/>
  <c r="W32" i="1"/>
  <c r="X32" i="1"/>
  <c r="Y32" i="1"/>
  <c r="Z32" i="1"/>
  <c r="AA32" i="1"/>
  <c r="AB32" i="1"/>
  <c r="W33" i="1"/>
  <c r="X33" i="1"/>
  <c r="Y33" i="1"/>
  <c r="Z33" i="1"/>
  <c r="AA33" i="1"/>
  <c r="AB33" i="1"/>
  <c r="W34" i="1"/>
  <c r="X34" i="1"/>
  <c r="Y34" i="1"/>
  <c r="Z34" i="1"/>
  <c r="AA34" i="1"/>
  <c r="AB34" i="1"/>
  <c r="W35" i="1"/>
  <c r="X35" i="1"/>
  <c r="Y35" i="1"/>
  <c r="Z35" i="1"/>
  <c r="AA35" i="1"/>
  <c r="AB35" i="1"/>
  <c r="W36" i="1"/>
  <c r="X36" i="1"/>
  <c r="Y36" i="1"/>
  <c r="Z36" i="1"/>
  <c r="AA36" i="1"/>
  <c r="AB36" i="1"/>
  <c r="W37" i="1"/>
  <c r="X37" i="1"/>
  <c r="Y37" i="1"/>
  <c r="Z37" i="1"/>
  <c r="AA37" i="1"/>
  <c r="AB37" i="1"/>
  <c r="W38" i="1"/>
  <c r="X38" i="1"/>
  <c r="Y38" i="1"/>
  <c r="Z38" i="1"/>
  <c r="AA38" i="1"/>
  <c r="AB38" i="1"/>
  <c r="W39" i="1"/>
  <c r="X39" i="1"/>
  <c r="Y39" i="1"/>
  <c r="Z39" i="1"/>
  <c r="AA39" i="1"/>
  <c r="AB39" i="1"/>
  <c r="W40" i="1"/>
  <c r="X40" i="1"/>
  <c r="Y40" i="1"/>
  <c r="Z40" i="1"/>
  <c r="AA40" i="1"/>
  <c r="AB40" i="1"/>
  <c r="W41" i="1"/>
  <c r="X41" i="1"/>
  <c r="Y41" i="1"/>
  <c r="Z41" i="1"/>
  <c r="AA41" i="1"/>
  <c r="AB41" i="1"/>
  <c r="W42" i="1"/>
  <c r="X42" i="1"/>
  <c r="Y42" i="1"/>
  <c r="Z42" i="1"/>
  <c r="AA42" i="1"/>
  <c r="AB42" i="1"/>
  <c r="W43" i="1"/>
  <c r="X43" i="1"/>
  <c r="Y43" i="1"/>
  <c r="Z43" i="1"/>
  <c r="AA43" i="1"/>
  <c r="AB43" i="1"/>
  <c r="W44" i="1"/>
  <c r="X44" i="1"/>
  <c r="Y44" i="1"/>
  <c r="Z44" i="1"/>
  <c r="AA44" i="1"/>
  <c r="AB44" i="1"/>
  <c r="W45" i="1"/>
  <c r="X45" i="1"/>
  <c r="Y45" i="1"/>
  <c r="Z45" i="1"/>
  <c r="AA45" i="1"/>
  <c r="AB45" i="1"/>
  <c r="W46" i="1"/>
  <c r="X46" i="1"/>
  <c r="Y46" i="1"/>
  <c r="Z46" i="1"/>
  <c r="AA46" i="1"/>
  <c r="AB46" i="1"/>
  <c r="W47" i="1"/>
  <c r="X47" i="1"/>
  <c r="Y47" i="1"/>
  <c r="Z47" i="1"/>
  <c r="AA47" i="1"/>
  <c r="AB47" i="1"/>
  <c r="W48" i="1"/>
  <c r="X48" i="1"/>
  <c r="Y48" i="1"/>
  <c r="Z48" i="1"/>
  <c r="AA48" i="1"/>
  <c r="AB48" i="1"/>
  <c r="W49" i="1"/>
  <c r="X49" i="1"/>
  <c r="Y49" i="1"/>
  <c r="Z49" i="1"/>
  <c r="AA49" i="1"/>
  <c r="AB49" i="1"/>
  <c r="W50" i="1"/>
  <c r="X50" i="1"/>
  <c r="Y50" i="1"/>
  <c r="Z50" i="1"/>
  <c r="AA50" i="1"/>
  <c r="AB50" i="1"/>
  <c r="W51" i="1"/>
  <c r="X51" i="1"/>
  <c r="Y51" i="1"/>
  <c r="Z51" i="1"/>
  <c r="AA51" i="1"/>
  <c r="AB51" i="1"/>
  <c r="W52" i="1"/>
  <c r="X52" i="1"/>
  <c r="Y52" i="1"/>
  <c r="Z52" i="1"/>
  <c r="AA52" i="1"/>
  <c r="AB52" i="1"/>
  <c r="W53" i="1"/>
  <c r="X53" i="1"/>
  <c r="Y53" i="1"/>
  <c r="Z53" i="1"/>
  <c r="AA53" i="1"/>
  <c r="AB53" i="1"/>
  <c r="W54" i="1"/>
  <c r="X54" i="1"/>
  <c r="Y54" i="1"/>
  <c r="Z54" i="1"/>
  <c r="AA54" i="1"/>
  <c r="AB54" i="1"/>
  <c r="W55" i="1"/>
  <c r="X55" i="1"/>
  <c r="Y55" i="1"/>
  <c r="Z55" i="1"/>
  <c r="AA55" i="1"/>
  <c r="AB55" i="1"/>
  <c r="W56" i="1"/>
  <c r="X56" i="1"/>
  <c r="Y56" i="1"/>
  <c r="Z56" i="1"/>
  <c r="AA56" i="1"/>
  <c r="AB56" i="1"/>
  <c r="W57" i="1"/>
  <c r="X57" i="1"/>
  <c r="Y57" i="1"/>
  <c r="Z57" i="1"/>
  <c r="AA57" i="1"/>
  <c r="AB57" i="1"/>
  <c r="W58" i="1"/>
  <c r="X58" i="1"/>
  <c r="Y58" i="1"/>
  <c r="Z58" i="1"/>
  <c r="AA58" i="1"/>
  <c r="AB58" i="1"/>
  <c r="W59" i="1"/>
  <c r="X59" i="1"/>
  <c r="Y59" i="1"/>
  <c r="Z59" i="1"/>
  <c r="AA59" i="1"/>
  <c r="AB59" i="1"/>
  <c r="W60" i="1"/>
  <c r="X60" i="1"/>
  <c r="Y60" i="1"/>
  <c r="Z60" i="1"/>
  <c r="AA60" i="1"/>
  <c r="AB60" i="1"/>
  <c r="W61" i="1"/>
  <c r="X61" i="1"/>
  <c r="Y61" i="1"/>
  <c r="Z61" i="1"/>
  <c r="AA61" i="1"/>
  <c r="AB61" i="1"/>
  <c r="W62" i="1"/>
  <c r="X62" i="1"/>
  <c r="Y62" i="1"/>
  <c r="Z62" i="1"/>
  <c r="AA62" i="1"/>
  <c r="AB62" i="1"/>
  <c r="W63" i="1"/>
  <c r="X63" i="1"/>
  <c r="Y63" i="1"/>
  <c r="Z63" i="1"/>
  <c r="AA63" i="1"/>
  <c r="AB63" i="1"/>
  <c r="W64" i="1"/>
  <c r="X64" i="1"/>
  <c r="Y64" i="1"/>
  <c r="Z64" i="1"/>
  <c r="AA64" i="1"/>
  <c r="AB64" i="1"/>
  <c r="W65" i="1"/>
  <c r="X65" i="1"/>
  <c r="Y65" i="1"/>
  <c r="Z65" i="1"/>
  <c r="AA65" i="1"/>
  <c r="AB65" i="1"/>
  <c r="W66" i="1"/>
  <c r="X66" i="1"/>
  <c r="Y66" i="1"/>
  <c r="Z66" i="1"/>
  <c r="AA66" i="1"/>
  <c r="AB66" i="1"/>
  <c r="W67" i="1"/>
  <c r="X67" i="1"/>
  <c r="Y67" i="1"/>
  <c r="Z67" i="1"/>
  <c r="AA67" i="1"/>
  <c r="AB67" i="1"/>
  <c r="W68" i="1"/>
  <c r="X68" i="1"/>
  <c r="Y68" i="1"/>
  <c r="Z68" i="1"/>
  <c r="AA68" i="1"/>
  <c r="AB68" i="1"/>
  <c r="W69" i="1"/>
  <c r="X69" i="1"/>
  <c r="Y69" i="1"/>
  <c r="Z69" i="1"/>
  <c r="AA69" i="1"/>
  <c r="AB69" i="1"/>
  <c r="W70" i="1"/>
  <c r="X70" i="1"/>
  <c r="Y70" i="1"/>
  <c r="Z70" i="1"/>
  <c r="AA70" i="1"/>
  <c r="AB70" i="1"/>
  <c r="W71" i="1"/>
  <c r="X71" i="1"/>
  <c r="Y71" i="1"/>
  <c r="Z71" i="1"/>
  <c r="AA71" i="1"/>
  <c r="AB71" i="1"/>
  <c r="W72" i="1"/>
  <c r="X72" i="1"/>
  <c r="Y72" i="1"/>
  <c r="Z72" i="1"/>
  <c r="AA72" i="1"/>
  <c r="AB72" i="1"/>
  <c r="W73" i="1"/>
  <c r="X73" i="1"/>
  <c r="Y73" i="1"/>
  <c r="Z73" i="1"/>
  <c r="AA73" i="1"/>
  <c r="AB73" i="1"/>
  <c r="W74" i="1"/>
  <c r="X74" i="1"/>
  <c r="Y74" i="1"/>
  <c r="Z74" i="1"/>
  <c r="AA74" i="1"/>
  <c r="AB74" i="1"/>
  <c r="W75" i="1"/>
  <c r="X75" i="1"/>
  <c r="Y75" i="1"/>
  <c r="Z75" i="1"/>
  <c r="AA75" i="1"/>
  <c r="AB75" i="1"/>
  <c r="W76" i="1"/>
  <c r="X76" i="1"/>
  <c r="Y76" i="1"/>
  <c r="Z76" i="1"/>
  <c r="AA76" i="1"/>
  <c r="AB76" i="1"/>
  <c r="W77" i="1"/>
  <c r="X77" i="1"/>
  <c r="Y77" i="1"/>
  <c r="Z77" i="1"/>
  <c r="AA77" i="1"/>
  <c r="AB77" i="1"/>
  <c r="W78" i="1"/>
  <c r="X78" i="1"/>
  <c r="Y78" i="1"/>
  <c r="Z78" i="1"/>
  <c r="AA78" i="1"/>
  <c r="AB78" i="1"/>
  <c r="W79" i="1"/>
  <c r="X79" i="1"/>
  <c r="Y79" i="1"/>
  <c r="Z79" i="1"/>
  <c r="AA79" i="1"/>
  <c r="AB79" i="1"/>
  <c r="W80" i="1"/>
  <c r="X80" i="1"/>
  <c r="Y80" i="1"/>
  <c r="Z80" i="1"/>
  <c r="AA80" i="1"/>
  <c r="AB80" i="1"/>
  <c r="W81" i="1"/>
  <c r="X81" i="1"/>
  <c r="Y81" i="1"/>
  <c r="Z81" i="1"/>
  <c r="AA81" i="1"/>
  <c r="AB81" i="1"/>
  <c r="W82" i="1"/>
  <c r="X82" i="1"/>
  <c r="Y82" i="1"/>
  <c r="Z82" i="1"/>
  <c r="AA82" i="1"/>
  <c r="AB82" i="1"/>
  <c r="W83" i="1"/>
  <c r="X83" i="1"/>
  <c r="Y83" i="1"/>
  <c r="Z83" i="1"/>
  <c r="AA83" i="1"/>
  <c r="AB83" i="1"/>
  <c r="W84" i="1"/>
  <c r="X84" i="1"/>
  <c r="Y84" i="1"/>
  <c r="Z84" i="1"/>
  <c r="AA84" i="1"/>
  <c r="AB84" i="1"/>
  <c r="W85" i="1"/>
  <c r="X85" i="1"/>
  <c r="Y85" i="1"/>
  <c r="Z85" i="1"/>
  <c r="AA85" i="1"/>
  <c r="AB85" i="1"/>
  <c r="W86" i="1"/>
  <c r="X86" i="1"/>
  <c r="Y86" i="1"/>
  <c r="Z86" i="1"/>
  <c r="AA86" i="1"/>
  <c r="AB86" i="1"/>
  <c r="W87" i="1"/>
  <c r="X87" i="1"/>
  <c r="Y87" i="1"/>
  <c r="Z87" i="1"/>
  <c r="AA87" i="1"/>
  <c r="AB87" i="1"/>
  <c r="W88" i="1"/>
  <c r="X88" i="1"/>
  <c r="Y88" i="1"/>
  <c r="Z88" i="1"/>
  <c r="AA88" i="1"/>
  <c r="AB88" i="1"/>
  <c r="W89" i="1"/>
  <c r="X89" i="1"/>
  <c r="Y89" i="1"/>
  <c r="Z89" i="1"/>
  <c r="AA89" i="1"/>
  <c r="AB89" i="1"/>
  <c r="S4" i="1"/>
  <c r="X4" i="1"/>
  <c r="Y4" i="1"/>
  <c r="Z4" i="1"/>
  <c r="AA4" i="1"/>
  <c r="AB4" i="1"/>
  <c r="N4" i="1"/>
  <c r="W4" i="1" s="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4" i="1"/>
  <c r="I89" i="1"/>
  <c r="I88" i="1"/>
  <c r="I87" i="1"/>
  <c r="I86" i="1"/>
  <c r="I85" i="1"/>
  <c r="I84" i="1"/>
  <c r="I83" i="1"/>
  <c r="I82" i="1"/>
  <c r="I81" i="1"/>
  <c r="I80" i="1"/>
  <c r="I79" i="1"/>
  <c r="I78" i="1"/>
  <c r="I77" i="1"/>
  <c r="I76" i="1"/>
  <c r="I75" i="1"/>
  <c r="I74" i="1"/>
  <c r="I73" i="1"/>
  <c r="I72" i="1"/>
  <c r="I71" i="1"/>
  <c r="I70" i="1"/>
  <c r="I69" i="1"/>
  <c r="I68" i="1"/>
  <c r="I67" i="1"/>
  <c r="I66" i="1"/>
  <c r="I65" i="1"/>
  <c r="I64" i="1"/>
  <c r="I63" i="1"/>
  <c r="I62" i="1"/>
  <c r="I61" i="1"/>
  <c r="I60" i="1"/>
  <c r="I59" i="1"/>
  <c r="I58" i="1"/>
  <c r="I57" i="1"/>
  <c r="I56" i="1"/>
  <c r="I55" i="1"/>
  <c r="I54" i="1"/>
  <c r="I53" i="1"/>
  <c r="I52" i="1"/>
  <c r="I51" i="1"/>
  <c r="I50" i="1"/>
  <c r="I49" i="1"/>
  <c r="I48" i="1"/>
  <c r="I47" i="1"/>
  <c r="I46" i="1"/>
  <c r="I45" i="1"/>
  <c r="I44" i="1"/>
  <c r="I43" i="1"/>
  <c r="I42" i="1"/>
  <c r="I41" i="1"/>
  <c r="I40" i="1"/>
  <c r="I39" i="1"/>
  <c r="I38" i="1"/>
  <c r="I37" i="1"/>
  <c r="I36" i="1"/>
  <c r="I35" i="1"/>
  <c r="I34" i="1"/>
  <c r="I33" i="1"/>
  <c r="I32" i="1"/>
  <c r="I31" i="1"/>
  <c r="I30" i="1"/>
  <c r="I29" i="1"/>
  <c r="I28" i="1"/>
  <c r="I27" i="1"/>
  <c r="I26" i="1"/>
  <c r="I25" i="1"/>
  <c r="I24" i="1"/>
  <c r="I23" i="1"/>
  <c r="I22" i="1"/>
  <c r="I21" i="1"/>
  <c r="I20" i="1"/>
  <c r="I19" i="1"/>
  <c r="I18" i="1"/>
  <c r="I17" i="1"/>
  <c r="I16" i="1"/>
  <c r="I15" i="1"/>
  <c r="I14" i="1"/>
  <c r="I13" i="1"/>
  <c r="I12" i="1"/>
  <c r="I11" i="1"/>
  <c r="I10" i="1"/>
  <c r="I9" i="1"/>
  <c r="I8" i="1"/>
  <c r="I7" i="1"/>
  <c r="I6" i="1"/>
  <c r="I5" i="1"/>
  <c r="I4" i="1"/>
  <c r="L3" i="1"/>
  <c r="K3" i="1"/>
  <c r="AA2" i="1"/>
  <c r="Z2" i="1"/>
  <c r="Y2" i="1"/>
  <c r="X2" i="1"/>
  <c r="W2" i="1"/>
  <c r="AC2" i="1" s="1"/>
  <c r="A2" i="1"/>
  <c r="I3" i="1" s="1"/>
  <c r="T3" i="1" s="1"/>
  <c r="AC3" i="1" s="1"/>
  <c r="S89" i="1" l="1"/>
  <c r="N16" i="1"/>
  <c r="R26" i="1"/>
  <c r="P37" i="1"/>
  <c r="S33" i="1"/>
  <c r="O79" i="1"/>
  <c r="S34" i="1"/>
  <c r="O56" i="1"/>
  <c r="O60" i="1"/>
  <c r="S62" i="1"/>
  <c r="O84" i="1"/>
  <c r="R9" i="1"/>
  <c r="P12" i="1"/>
  <c r="P16" i="1"/>
  <c r="R37" i="1"/>
  <c r="R41" i="1"/>
  <c r="P44" i="1"/>
  <c r="R73" i="1"/>
  <c r="S25" i="1"/>
  <c r="S37" i="1"/>
  <c r="Q52" i="1"/>
  <c r="R16" i="1"/>
  <c r="R20" i="1"/>
  <c r="R48" i="1"/>
  <c r="R52" i="1"/>
  <c r="N74" i="1"/>
  <c r="R76" i="1"/>
  <c r="R80" i="1"/>
  <c r="N13" i="1"/>
  <c r="N25" i="1"/>
  <c r="O6" i="1"/>
  <c r="O10" i="1"/>
  <c r="O14" i="1"/>
  <c r="S16" i="1"/>
  <c r="S20" i="1"/>
  <c r="O42" i="1"/>
  <c r="O46" i="1"/>
  <c r="S48" i="1"/>
  <c r="S52" i="1"/>
  <c r="Q67" i="1"/>
  <c r="O70" i="1"/>
  <c r="S80" i="1"/>
  <c r="N37" i="1"/>
  <c r="R43" i="1"/>
  <c r="P78" i="1"/>
  <c r="P46" i="1"/>
  <c r="P66" i="1"/>
  <c r="M3" i="1"/>
  <c r="O17" i="1" s="1"/>
  <c r="J3" i="1"/>
  <c r="U3" i="1" s="1"/>
  <c r="AD3" i="1" s="1"/>
  <c r="B3" i="1"/>
  <c r="C3" i="1"/>
  <c r="N3" i="1" s="1"/>
  <c r="W3" i="1" s="1"/>
  <c r="C1" i="1"/>
  <c r="O2" i="1"/>
  <c r="AC1" i="1"/>
  <c r="S2" i="1"/>
  <c r="D3" i="1"/>
  <c r="O3" i="1" s="1"/>
  <c r="X3" i="1" s="1"/>
  <c r="E3" i="1"/>
  <c r="P3" i="1" s="1"/>
  <c r="Y3" i="1" s="1"/>
  <c r="M2" i="1"/>
  <c r="N2" i="1"/>
  <c r="N1" i="1"/>
  <c r="W1" i="1"/>
  <c r="K2" i="1"/>
  <c r="F3" i="1"/>
  <c r="Q3" i="1" s="1"/>
  <c r="Z3" i="1" s="1"/>
  <c r="K1" i="1"/>
  <c r="P2" i="1"/>
  <c r="L2" i="1"/>
  <c r="G3" i="1"/>
  <c r="R3" i="1" s="1"/>
  <c r="AA3" i="1" s="1"/>
  <c r="Q2" i="1"/>
  <c r="H3" i="1"/>
  <c r="S3" i="1" s="1"/>
  <c r="AB3" i="1" s="1"/>
  <c r="B2" i="1"/>
  <c r="R2" i="1"/>
  <c r="A3" i="1"/>
  <c r="S30" i="1" l="1"/>
  <c r="S59" i="1"/>
  <c r="O78" i="1"/>
  <c r="O38" i="1"/>
  <c r="P22" i="1"/>
  <c r="R44" i="1"/>
  <c r="R69" i="1"/>
  <c r="S17" i="1"/>
  <c r="O28" i="1"/>
  <c r="O49" i="1"/>
  <c r="O74" i="1"/>
  <c r="S24" i="1"/>
  <c r="N17" i="1"/>
  <c r="P23" i="1"/>
  <c r="R65" i="1"/>
  <c r="O88" i="1"/>
  <c r="S6" i="1"/>
  <c r="Q38" i="1"/>
  <c r="N70" i="1"/>
  <c r="N42" i="1"/>
  <c r="R12" i="1"/>
  <c r="S5" i="1"/>
  <c r="N63" i="1"/>
  <c r="R33" i="1"/>
  <c r="R5" i="1"/>
  <c r="Q81" i="1"/>
  <c r="O52" i="1"/>
  <c r="O24" i="1"/>
  <c r="R4" i="1"/>
  <c r="P5" i="1"/>
  <c r="S27" i="1"/>
  <c r="P10" i="1"/>
  <c r="N66" i="1"/>
  <c r="N38" i="1"/>
  <c r="N10" i="1"/>
  <c r="N87" i="1"/>
  <c r="N59" i="1"/>
  <c r="N31" i="1"/>
  <c r="Q72" i="1"/>
  <c r="Q77" i="1"/>
  <c r="Q49" i="1"/>
  <c r="O20" i="1"/>
  <c r="N80" i="1"/>
  <c r="S53" i="1"/>
  <c r="R47" i="1"/>
  <c r="R51" i="1"/>
  <c r="P62" i="1"/>
  <c r="S7" i="1"/>
  <c r="Q18" i="1"/>
  <c r="O29" i="1"/>
  <c r="S39" i="1"/>
  <c r="Q50" i="1"/>
  <c r="O61" i="1"/>
  <c r="S71" i="1"/>
  <c r="Q82" i="1"/>
  <c r="O15" i="1"/>
  <c r="O59" i="1"/>
  <c r="R6" i="1"/>
  <c r="P17" i="1"/>
  <c r="N28" i="1"/>
  <c r="R38" i="1"/>
  <c r="P49" i="1"/>
  <c r="N60" i="1"/>
  <c r="R70" i="1"/>
  <c r="P81" i="1"/>
  <c r="Q8" i="1"/>
  <c r="O39" i="1"/>
  <c r="Q84" i="1"/>
  <c r="S14" i="1"/>
  <c r="Q25" i="1"/>
  <c r="O36" i="1"/>
  <c r="S46" i="1"/>
  <c r="Q57" i="1"/>
  <c r="O68" i="1"/>
  <c r="S78" i="1"/>
  <c r="Q89" i="1"/>
  <c r="O51" i="1"/>
  <c r="N7" i="1"/>
  <c r="R17" i="1"/>
  <c r="P28" i="1"/>
  <c r="N39" i="1"/>
  <c r="R49" i="1"/>
  <c r="P60" i="1"/>
  <c r="N71" i="1"/>
  <c r="R81" i="1"/>
  <c r="Q16" i="1"/>
  <c r="S57" i="1"/>
  <c r="P7" i="1"/>
  <c r="N18" i="1"/>
  <c r="R28" i="1"/>
  <c r="P39" i="1"/>
  <c r="N50" i="1"/>
  <c r="R60" i="1"/>
  <c r="P71" i="1"/>
  <c r="N82" i="1"/>
  <c r="R7" i="1"/>
  <c r="P18" i="1"/>
  <c r="P30" i="1"/>
  <c r="Q11" i="1"/>
  <c r="O22" i="1"/>
  <c r="S32" i="1"/>
  <c r="Q43" i="1"/>
  <c r="O54" i="1"/>
  <c r="S64" i="1"/>
  <c r="Q75" i="1"/>
  <c r="O86" i="1"/>
  <c r="R39" i="1"/>
  <c r="R87" i="1"/>
  <c r="P54" i="1"/>
  <c r="N85" i="1"/>
  <c r="R71" i="1"/>
  <c r="N61" i="1"/>
  <c r="T61" i="1" s="1"/>
  <c r="O9" i="1"/>
  <c r="S19" i="1"/>
  <c r="Q30" i="1"/>
  <c r="O41" i="1"/>
  <c r="S51" i="1"/>
  <c r="Q62" i="1"/>
  <c r="O73" i="1"/>
  <c r="S83" i="1"/>
  <c r="Q20" i="1"/>
  <c r="Q64" i="1"/>
  <c r="N8" i="1"/>
  <c r="R18" i="1"/>
  <c r="P29" i="1"/>
  <c r="N40" i="1"/>
  <c r="R50" i="1"/>
  <c r="P61" i="1"/>
  <c r="N72" i="1"/>
  <c r="R82" i="1"/>
  <c r="O11" i="1"/>
  <c r="Q44" i="1"/>
  <c r="Q5" i="1"/>
  <c r="O16" i="1"/>
  <c r="S26" i="1"/>
  <c r="Q37" i="1"/>
  <c r="O48" i="1"/>
  <c r="S58" i="1"/>
  <c r="Q69" i="1"/>
  <c r="O80" i="1"/>
  <c r="O7" i="1"/>
  <c r="O55" i="1"/>
  <c r="P8" i="1"/>
  <c r="N19" i="1"/>
  <c r="T19" i="1" s="1"/>
  <c r="R29" i="1"/>
  <c r="P40" i="1"/>
  <c r="N51" i="1"/>
  <c r="R61" i="1"/>
  <c r="P72" i="1"/>
  <c r="N83" i="1"/>
  <c r="S21" i="1"/>
  <c r="O63" i="1"/>
  <c r="R8" i="1"/>
  <c r="P19" i="1"/>
  <c r="N30" i="1"/>
  <c r="R40" i="1"/>
  <c r="P51" i="1"/>
  <c r="N62" i="1"/>
  <c r="R72" i="1"/>
  <c r="P83" i="1"/>
  <c r="N9" i="1"/>
  <c r="N21" i="1"/>
  <c r="N33" i="1"/>
  <c r="S12" i="1"/>
  <c r="Q23" i="1"/>
  <c r="O34" i="1"/>
  <c r="S44" i="1"/>
  <c r="Q55" i="1"/>
  <c r="O66" i="1"/>
  <c r="S76" i="1"/>
  <c r="Q87" i="1"/>
  <c r="P42" i="1"/>
  <c r="N77" i="1"/>
  <c r="N41" i="1"/>
  <c r="N53" i="1"/>
  <c r="P4" i="1"/>
  <c r="R79" i="1"/>
  <c r="Q10" i="1"/>
  <c r="O21" i="1"/>
  <c r="S31" i="1"/>
  <c r="Q42" i="1"/>
  <c r="O53" i="1"/>
  <c r="S63" i="1"/>
  <c r="Q74" i="1"/>
  <c r="O85" i="1"/>
  <c r="O27" i="1"/>
  <c r="Q68" i="1"/>
  <c r="P9" i="1"/>
  <c r="N20" i="1"/>
  <c r="R30" i="1"/>
  <c r="P41" i="1"/>
  <c r="N52" i="1"/>
  <c r="AC52" i="1" s="1"/>
  <c r="AD52" i="1" s="1"/>
  <c r="R62" i="1"/>
  <c r="P73" i="1"/>
  <c r="N84" i="1"/>
  <c r="Q12" i="1"/>
  <c r="S49" i="1"/>
  <c r="N73" i="1"/>
  <c r="N81" i="1"/>
  <c r="N69" i="1"/>
  <c r="U69" i="1" s="1"/>
  <c r="S11" i="1"/>
  <c r="Q22" i="1"/>
  <c r="O33" i="1"/>
  <c r="S43" i="1"/>
  <c r="Q54" i="1"/>
  <c r="O65" i="1"/>
  <c r="S75" i="1"/>
  <c r="Q86" i="1"/>
  <c r="O31" i="1"/>
  <c r="S73" i="1"/>
  <c r="R10" i="1"/>
  <c r="P21" i="1"/>
  <c r="N32" i="1"/>
  <c r="R42" i="1"/>
  <c r="P53" i="1"/>
  <c r="N64" i="1"/>
  <c r="U64" i="1" s="1"/>
  <c r="R74" i="1"/>
  <c r="P85" i="1"/>
  <c r="S13" i="1"/>
  <c r="Q56" i="1"/>
  <c r="O8" i="1"/>
  <c r="S18" i="1"/>
  <c r="Q29" i="1"/>
  <c r="O40" i="1"/>
  <c r="S50" i="1"/>
  <c r="Q61" i="1"/>
  <c r="O72" i="1"/>
  <c r="S82" i="1"/>
  <c r="Q24" i="1"/>
  <c r="S65" i="1"/>
  <c r="N11" i="1"/>
  <c r="R21" i="1"/>
  <c r="P32" i="1"/>
  <c r="N43" i="1"/>
  <c r="R53" i="1"/>
  <c r="P64" i="1"/>
  <c r="N75" i="1"/>
  <c r="R85" i="1"/>
  <c r="Q32" i="1"/>
  <c r="O75" i="1"/>
  <c r="P11" i="1"/>
  <c r="N22" i="1"/>
  <c r="R32" i="1"/>
  <c r="P43" i="1"/>
  <c r="N54" i="1"/>
  <c r="R64" i="1"/>
  <c r="P75" i="1"/>
  <c r="N86" i="1"/>
  <c r="U86" i="1" s="1"/>
  <c r="R11" i="1"/>
  <c r="R23" i="1"/>
  <c r="P38" i="1"/>
  <c r="Q15" i="1"/>
  <c r="O26" i="1"/>
  <c r="S36" i="1"/>
  <c r="Q47" i="1"/>
  <c r="O58" i="1"/>
  <c r="S68" i="1"/>
  <c r="Q79" i="1"/>
  <c r="O4" i="1"/>
  <c r="N89" i="1"/>
  <c r="R55" i="1"/>
  <c r="P82" i="1"/>
  <c r="P70" i="1"/>
  <c r="P58" i="1"/>
  <c r="O13" i="1"/>
  <c r="S23" i="1"/>
  <c r="Q34" i="1"/>
  <c r="O45" i="1"/>
  <c r="S55" i="1"/>
  <c r="Q66" i="1"/>
  <c r="O77" i="1"/>
  <c r="S87" i="1"/>
  <c r="Q36" i="1"/>
  <c r="S77" i="1"/>
  <c r="N12" i="1"/>
  <c r="R22" i="1"/>
  <c r="P33" i="1"/>
  <c r="N44" i="1"/>
  <c r="R54" i="1"/>
  <c r="P65" i="1"/>
  <c r="N76" i="1"/>
  <c r="R86" i="1"/>
  <c r="O19" i="1"/>
  <c r="S61" i="1"/>
  <c r="P50" i="1"/>
  <c r="R59" i="1"/>
  <c r="N5" i="1"/>
  <c r="U5" i="1" s="1"/>
  <c r="Q14" i="1"/>
  <c r="O25" i="1"/>
  <c r="S35" i="1"/>
  <c r="Q46" i="1"/>
  <c r="O57" i="1"/>
  <c r="S67" i="1"/>
  <c r="Q78" i="1"/>
  <c r="O89" i="1"/>
  <c r="S41" i="1"/>
  <c r="S81" i="1"/>
  <c r="P13" i="1"/>
  <c r="N24" i="1"/>
  <c r="R34" i="1"/>
  <c r="P45" i="1"/>
  <c r="N56" i="1"/>
  <c r="R66" i="1"/>
  <c r="P77" i="1"/>
  <c r="N88" i="1"/>
  <c r="O23" i="1"/>
  <c r="O67" i="1"/>
  <c r="S10" i="1"/>
  <c r="Q21" i="1"/>
  <c r="O32" i="1"/>
  <c r="S42" i="1"/>
  <c r="Q53" i="1"/>
  <c r="O64" i="1"/>
  <c r="S74" i="1"/>
  <c r="Q85" i="1"/>
  <c r="O35" i="1"/>
  <c r="Q80" i="1"/>
  <c r="R13" i="1"/>
  <c r="P24" i="1"/>
  <c r="N35" i="1"/>
  <c r="U35" i="1" s="1"/>
  <c r="R45" i="1"/>
  <c r="P56" i="1"/>
  <c r="N67" i="1"/>
  <c r="R77" i="1"/>
  <c r="P88" i="1"/>
  <c r="O43" i="1"/>
  <c r="O83" i="1"/>
  <c r="N14" i="1"/>
  <c r="U14" i="1" s="1"/>
  <c r="R24" i="1"/>
  <c r="P35" i="1"/>
  <c r="N46" i="1"/>
  <c r="R56" i="1"/>
  <c r="P67" i="1"/>
  <c r="N78" i="1"/>
  <c r="R88" i="1"/>
  <c r="P14" i="1"/>
  <c r="P26" i="1"/>
  <c r="Q7" i="1"/>
  <c r="O18" i="1"/>
  <c r="S28" i="1"/>
  <c r="Q39" i="1"/>
  <c r="O50" i="1"/>
  <c r="S60" i="1"/>
  <c r="Q71" i="1"/>
  <c r="O82" i="1"/>
  <c r="R31" i="1"/>
  <c r="R67" i="1"/>
  <c r="P86" i="1"/>
  <c r="P74" i="1"/>
  <c r="N49" i="1"/>
  <c r="U49" i="1" s="1"/>
  <c r="O5" i="1"/>
  <c r="S15" i="1"/>
  <c r="Q26" i="1"/>
  <c r="O37" i="1"/>
  <c r="S47" i="1"/>
  <c r="Q58" i="1"/>
  <c r="O69" i="1"/>
  <c r="S79" i="1"/>
  <c r="Q4" i="1"/>
  <c r="O47" i="1"/>
  <c r="O87" i="1"/>
  <c r="R14" i="1"/>
  <c r="P25" i="1"/>
  <c r="N36" i="1"/>
  <c r="R46" i="1"/>
  <c r="P57" i="1"/>
  <c r="N68" i="1"/>
  <c r="R78" i="1"/>
  <c r="P89" i="1"/>
  <c r="Q28" i="1"/>
  <c r="O71" i="1"/>
  <c r="O12" i="1"/>
  <c r="S22" i="1"/>
  <c r="Q33" i="1"/>
  <c r="O44" i="1"/>
  <c r="S54" i="1"/>
  <c r="Q65" i="1"/>
  <c r="O76" i="1"/>
  <c r="S86" i="1"/>
  <c r="Q40" i="1"/>
  <c r="S85" i="1"/>
  <c r="N15" i="1"/>
  <c r="R25" i="1"/>
  <c r="P36" i="1"/>
  <c r="N47" i="1"/>
  <c r="R57" i="1"/>
  <c r="P68" i="1"/>
  <c r="N79" i="1"/>
  <c r="R89" i="1"/>
  <c r="Q48" i="1"/>
  <c r="Q88" i="1"/>
  <c r="P15" i="1"/>
  <c r="N26" i="1"/>
  <c r="U26" i="1" s="1"/>
  <c r="R36" i="1"/>
  <c r="P47" i="1"/>
  <c r="N58" i="1"/>
  <c r="R68" i="1"/>
  <c r="P79" i="1"/>
  <c r="R15" i="1"/>
  <c r="R27" i="1"/>
  <c r="S8" i="1"/>
  <c r="Q19" i="1"/>
  <c r="O30" i="1"/>
  <c r="S40" i="1"/>
  <c r="Q51" i="1"/>
  <c r="O62" i="1"/>
  <c r="S72" i="1"/>
  <c r="Q83" i="1"/>
  <c r="P34" i="1"/>
  <c r="N57" i="1"/>
  <c r="R75" i="1"/>
  <c r="Q63" i="1"/>
  <c r="P63" i="1"/>
  <c r="P84" i="1"/>
  <c r="N55" i="1"/>
  <c r="U55" i="1" s="1"/>
  <c r="N27" i="1"/>
  <c r="Q60" i="1"/>
  <c r="Q45" i="1"/>
  <c r="Q17" i="1"/>
  <c r="P69" i="1"/>
  <c r="S9" i="1"/>
  <c r="Q6" i="1"/>
  <c r="R19" i="1"/>
  <c r="Q35" i="1"/>
  <c r="P6" i="1"/>
  <c r="N34" i="1"/>
  <c r="AC34" i="1" s="1"/>
  <c r="AD34" i="1" s="1"/>
  <c r="N6" i="1"/>
  <c r="Q73" i="1"/>
  <c r="N65" i="1"/>
  <c r="S88" i="1"/>
  <c r="Q59" i="1"/>
  <c r="Q31" i="1"/>
  <c r="R35" i="1"/>
  <c r="P87" i="1"/>
  <c r="P59" i="1"/>
  <c r="P31" i="1"/>
  <c r="Q76" i="1"/>
  <c r="P80" i="1"/>
  <c r="P52" i="1"/>
  <c r="N23" i="1"/>
  <c r="U23" i="1" s="1"/>
  <c r="S45" i="1"/>
  <c r="S70" i="1"/>
  <c r="Q41" i="1"/>
  <c r="Q13" i="1"/>
  <c r="R58" i="1"/>
  <c r="O81" i="1"/>
  <c r="R63" i="1"/>
  <c r="N45" i="1"/>
  <c r="S84" i="1"/>
  <c r="S56" i="1"/>
  <c r="Q27" i="1"/>
  <c r="N29" i="1"/>
  <c r="R84" i="1"/>
  <c r="P55" i="1"/>
  <c r="P27" i="1"/>
  <c r="S69" i="1"/>
  <c r="P76" i="1"/>
  <c r="P48" i="1"/>
  <c r="P20" i="1"/>
  <c r="S29" i="1"/>
  <c r="S66" i="1"/>
  <c r="S38" i="1"/>
  <c r="Q9" i="1"/>
  <c r="N48" i="1"/>
  <c r="Q70" i="1"/>
  <c r="R83" i="1"/>
  <c r="U46" i="1"/>
  <c r="U30" i="1"/>
  <c r="U67" i="1"/>
  <c r="U12" i="1"/>
  <c r="U13" i="1"/>
  <c r="U37" i="1"/>
  <c r="U11" i="1"/>
  <c r="U53" i="1"/>
  <c r="U16" i="1"/>
  <c r="U73" i="1"/>
  <c r="AC61" i="1"/>
  <c r="AD61" i="1" s="1"/>
  <c r="AC50" i="1"/>
  <c r="AD50" i="1" s="1"/>
  <c r="AC13" i="1"/>
  <c r="AD13" i="1" s="1"/>
  <c r="T44" i="1"/>
  <c r="AC10" i="1"/>
  <c r="AD10" i="1" s="1"/>
  <c r="T34" i="1"/>
  <c r="T56" i="1"/>
  <c r="AC16" i="1"/>
  <c r="AD16" i="1" s="1"/>
  <c r="T16" i="1"/>
  <c r="T60" i="1"/>
  <c r="T49" i="1"/>
  <c r="AC49" i="1"/>
  <c r="AD49" i="1" s="1"/>
  <c r="AC54" i="1"/>
  <c r="AD54" i="1" s="1"/>
  <c r="AC42" i="1"/>
  <c r="AD42" i="1" s="1"/>
  <c r="AC30" i="1"/>
  <c r="AD30" i="1" s="1"/>
  <c r="T30" i="1"/>
  <c r="AC43" i="1"/>
  <c r="AD43" i="1" s="1"/>
  <c r="T43" i="1"/>
  <c r="AC48" i="1"/>
  <c r="AD48" i="1" s="1"/>
  <c r="AC22" i="1"/>
  <c r="AD22" i="1" s="1"/>
  <c r="T22" i="1"/>
  <c r="AC19" i="1"/>
  <c r="AD19" i="1" s="1"/>
  <c r="AC66" i="1"/>
  <c r="AD66" i="1" s="1"/>
  <c r="AC28" i="1"/>
  <c r="AD28" i="1" s="1"/>
  <c r="AC67" i="1"/>
  <c r="AD67" i="1" s="1"/>
  <c r="T67" i="1"/>
  <c r="AC6" i="1"/>
  <c r="AD6" i="1" s="1"/>
  <c r="T5" i="1"/>
  <c r="AC5" i="1"/>
  <c r="AD5" i="1" s="1"/>
  <c r="T33" i="1"/>
  <c r="AC12" i="1"/>
  <c r="AD12" i="1" s="1"/>
  <c r="T12" i="1"/>
  <c r="T52" i="1"/>
  <c r="T4" i="1" l="1"/>
  <c r="U68" i="1"/>
  <c r="U81" i="1"/>
  <c r="U78" i="1"/>
  <c r="AC41" i="1"/>
  <c r="AD41" i="1" s="1"/>
  <c r="T6" i="1"/>
  <c r="T17" i="1"/>
  <c r="T80" i="1"/>
  <c r="AC56" i="1"/>
  <c r="AD56" i="1" s="1"/>
  <c r="T63" i="1"/>
  <c r="T74" i="1"/>
  <c r="U36" i="1"/>
  <c r="U56" i="1"/>
  <c r="U71" i="1"/>
  <c r="AC17" i="1"/>
  <c r="AD17" i="1" s="1"/>
  <c r="AC78" i="1"/>
  <c r="AD78" i="1" s="1"/>
  <c r="AC44" i="1"/>
  <c r="AD44" i="1" s="1"/>
  <c r="U28" i="1"/>
  <c r="T41" i="1"/>
  <c r="AC7" i="1"/>
  <c r="AD7" i="1" s="1"/>
  <c r="T15" i="1"/>
  <c r="U65" i="1"/>
  <c r="U29" i="1"/>
  <c r="U75" i="1"/>
  <c r="T32" i="1"/>
  <c r="U77" i="1"/>
  <c r="U17" i="1"/>
  <c r="AC69" i="1"/>
  <c r="AD69" i="1" s="1"/>
  <c r="AC86" i="1"/>
  <c r="AD86" i="1" s="1"/>
  <c r="AC80" i="1"/>
  <c r="AD80" i="1" s="1"/>
  <c r="AC63" i="1"/>
  <c r="AD63" i="1" s="1"/>
  <c r="U15" i="1"/>
  <c r="T14" i="1"/>
  <c r="AC68" i="1"/>
  <c r="AD68" i="1" s="1"/>
  <c r="T86" i="1"/>
  <c r="T7" i="1"/>
  <c r="AC87" i="1"/>
  <c r="AD87" i="1" s="1"/>
  <c r="AC15" i="1"/>
  <c r="AD15" i="1" s="1"/>
  <c r="T55" i="1"/>
  <c r="U10" i="1"/>
  <c r="U42" i="1"/>
  <c r="AC55" i="1"/>
  <c r="AD55" i="1" s="1"/>
  <c r="U72" i="1"/>
  <c r="T70" i="1"/>
  <c r="U19" i="1"/>
  <c r="U41" i="1"/>
  <c r="AC70" i="1"/>
  <c r="AD70" i="1" s="1"/>
  <c r="AC21" i="1"/>
  <c r="AD21" i="1" s="1"/>
  <c r="AC37" i="1"/>
  <c r="AD37" i="1" s="1"/>
  <c r="U60" i="1"/>
  <c r="U7" i="1"/>
  <c r="U6" i="1"/>
  <c r="U61" i="1"/>
  <c r="AC38" i="1"/>
  <c r="AD38" i="1" s="1"/>
  <c r="AC14" i="1"/>
  <c r="AD14" i="1" s="1"/>
  <c r="T36" i="1"/>
  <c r="T77" i="1"/>
  <c r="T40" i="1"/>
  <c r="AC64" i="1"/>
  <c r="AD64" i="1" s="1"/>
  <c r="AC33" i="1"/>
  <c r="AD33" i="1" s="1"/>
  <c r="AC77" i="1"/>
  <c r="AD77" i="1" s="1"/>
  <c r="AC40" i="1"/>
  <c r="AD40" i="1" s="1"/>
  <c r="T28" i="1"/>
  <c r="T54" i="1"/>
  <c r="AC60" i="1"/>
  <c r="AD60" i="1" s="1"/>
  <c r="T53" i="1"/>
  <c r="T10" i="1"/>
  <c r="T37" i="1"/>
  <c r="U44" i="1"/>
  <c r="U40" i="1"/>
  <c r="T48" i="1"/>
  <c r="U45" i="1"/>
  <c r="AC27" i="1"/>
  <c r="AD27" i="1" s="1"/>
  <c r="AC47" i="1"/>
  <c r="AD47" i="1" s="1"/>
  <c r="AC88" i="1"/>
  <c r="AD88" i="1" s="1"/>
  <c r="U76" i="1"/>
  <c r="U9" i="1"/>
  <c r="AC72" i="1"/>
  <c r="AD72" i="1" s="1"/>
  <c r="U18" i="1"/>
  <c r="AC39" i="1"/>
  <c r="AD39" i="1" s="1"/>
  <c r="AC57" i="1"/>
  <c r="AD57" i="1" s="1"/>
  <c r="U82" i="1"/>
  <c r="U32" i="1"/>
  <c r="U24" i="1"/>
  <c r="U8" i="1"/>
  <c r="U50" i="1"/>
  <c r="AC74" i="1"/>
  <c r="AD74" i="1" s="1"/>
  <c r="T59" i="1"/>
  <c r="U66" i="1"/>
  <c r="T8" i="1"/>
  <c r="T57" i="1"/>
  <c r="T82" i="1"/>
  <c r="AC76" i="1"/>
  <c r="AD76" i="1" s="1"/>
  <c r="AC25" i="1"/>
  <c r="AD25" i="1" s="1"/>
  <c r="U59" i="1"/>
  <c r="T13" i="1"/>
  <c r="T47" i="1"/>
  <c r="T68" i="1"/>
  <c r="T88" i="1"/>
  <c r="AC82" i="1"/>
  <c r="AD82" i="1" s="1"/>
  <c r="U31" i="1"/>
  <c r="U38" i="1"/>
  <c r="U85" i="1"/>
  <c r="T75" i="1"/>
  <c r="AC65" i="1"/>
  <c r="AD65" i="1" s="1"/>
  <c r="T76" i="1"/>
  <c r="AC23" i="1"/>
  <c r="AD23" i="1" s="1"/>
  <c r="U27" i="1"/>
  <c r="U20" i="1"/>
  <c r="T79" i="1"/>
  <c r="T25" i="1"/>
  <c r="U58" i="1"/>
  <c r="U63" i="1"/>
  <c r="U52" i="1"/>
  <c r="U54" i="1"/>
  <c r="AC79" i="1"/>
  <c r="AD79" i="1" s="1"/>
  <c r="T11" i="1"/>
  <c r="T38" i="1"/>
  <c r="AC46" i="1"/>
  <c r="AD46" i="1" s="1"/>
  <c r="T20" i="1"/>
  <c r="T71" i="1"/>
  <c r="T42" i="1"/>
  <c r="T84" i="1"/>
  <c r="T73" i="1"/>
  <c r="T21" i="1"/>
  <c r="AC58" i="1"/>
  <c r="AD58" i="1" s="1"/>
  <c r="AC53" i="1"/>
  <c r="AD53" i="1" s="1"/>
  <c r="AC18" i="1"/>
  <c r="AD18" i="1" s="1"/>
  <c r="AC75" i="1"/>
  <c r="AD75" i="1" s="1"/>
  <c r="AC24" i="1"/>
  <c r="AD24" i="1" s="1"/>
  <c r="U51" i="1"/>
  <c r="U34" i="1"/>
  <c r="U47" i="1"/>
  <c r="U48" i="1"/>
  <c r="U57" i="1"/>
  <c r="AC81" i="1"/>
  <c r="AD81" i="1" s="1"/>
  <c r="AC36" i="1"/>
  <c r="AD36" i="1" s="1"/>
  <c r="T87" i="1"/>
  <c r="T50" i="1"/>
  <c r="T81" i="1"/>
  <c r="AC8" i="1"/>
  <c r="AD8" i="1" s="1"/>
  <c r="T23" i="1"/>
  <c r="T35" i="1"/>
  <c r="T29" i="1"/>
  <c r="AC59" i="1"/>
  <c r="AD59" i="1" s="1"/>
  <c r="AC26" i="1"/>
  <c r="AD26" i="1" s="1"/>
  <c r="T65" i="1"/>
  <c r="U39" i="1"/>
  <c r="U25" i="1"/>
  <c r="AC35" i="1"/>
  <c r="AD35" i="1" s="1"/>
  <c r="T58" i="1"/>
  <c r="T18" i="1"/>
  <c r="T24" i="1"/>
  <c r="U80" i="1"/>
  <c r="AC11" i="1"/>
  <c r="AD11" i="1" s="1"/>
  <c r="T89" i="1"/>
  <c r="T46" i="1"/>
  <c r="AC20" i="1"/>
  <c r="AD20" i="1" s="1"/>
  <c r="AC71" i="1"/>
  <c r="AD71" i="1" s="1"/>
  <c r="T85" i="1"/>
  <c r="AC84" i="1"/>
  <c r="AD84" i="1" s="1"/>
  <c r="T31" i="1"/>
  <c r="T27" i="1"/>
  <c r="T51" i="1"/>
  <c r="T78" i="1"/>
  <c r="T39" i="1"/>
  <c r="AC45" i="1"/>
  <c r="AD45" i="1" s="1"/>
  <c r="T72" i="1"/>
  <c r="U21" i="1"/>
  <c r="U87" i="1"/>
  <c r="U79" i="1"/>
  <c r="U88" i="1"/>
  <c r="AC29" i="1"/>
  <c r="AD29" i="1" s="1"/>
  <c r="T26" i="1"/>
  <c r="T69" i="1"/>
  <c r="T66" i="1"/>
  <c r="T64" i="1"/>
  <c r="AC85" i="1"/>
  <c r="AD85" i="1" s="1"/>
  <c r="AC31" i="1"/>
  <c r="AD31" i="1" s="1"/>
  <c r="AC51" i="1"/>
  <c r="AD51" i="1" s="1"/>
  <c r="T45" i="1"/>
  <c r="AC32" i="1"/>
  <c r="AD32" i="1" s="1"/>
  <c r="U84" i="1"/>
  <c r="U33" i="1"/>
  <c r="U74" i="1"/>
  <c r="U70" i="1"/>
  <c r="U43" i="1"/>
  <c r="U22" i="1"/>
  <c r="AC73" i="1"/>
  <c r="AD73" i="1" s="1"/>
  <c r="AC4" i="1"/>
  <c r="AD4" i="1" s="1"/>
  <c r="AC83" i="1"/>
  <c r="AD83" i="1" s="1"/>
  <c r="U89" i="1"/>
  <c r="U62" i="1"/>
  <c r="T62" i="1"/>
  <c r="U83" i="1"/>
  <c r="T83" i="1"/>
  <c r="AC62" i="1"/>
  <c r="AD62" i="1" s="1"/>
  <c r="U4" i="1"/>
  <c r="AC89" i="1"/>
  <c r="AD89" i="1" s="1"/>
  <c r="AC9" i="1"/>
  <c r="AD9" i="1" s="1"/>
  <c r="T9" i="1"/>
</calcChain>
</file>

<file path=xl/sharedStrings.xml><?xml version="1.0" encoding="utf-8"?>
<sst xmlns="http://schemas.openxmlformats.org/spreadsheetml/2006/main" count="1441" uniqueCount="752">
  <si>
    <t>English (en)</t>
  </si>
  <si>
    <t>Godzilla Minus One</t>
  </si>
  <si>
    <t>Avatar: The Way of Water</t>
  </si>
  <si>
    <t>Dune</t>
  </si>
  <si>
    <t>Tenet</t>
  </si>
  <si>
    <t>1917</t>
  </si>
  <si>
    <t>First Man</t>
  </si>
  <si>
    <t>Blade Runner 2049</t>
  </si>
  <si>
    <t>The Jungle Book</t>
  </si>
  <si>
    <t>Ex Machina</t>
  </si>
  <si>
    <t>Interstellar</t>
  </si>
  <si>
    <t>Gravity</t>
  </si>
  <si>
    <t>Life of Pi</t>
  </si>
  <si>
    <t>Hugo</t>
  </si>
  <si>
    <t>Inception</t>
  </si>
  <si>
    <t>Avatar</t>
  </si>
  <si>
    <t>The Curious Case of Benjamin Button</t>
  </si>
  <si>
    <t>The Golden Compass</t>
  </si>
  <si>
    <t>Pirates of the Caribbean: Dead Man's Chest</t>
  </si>
  <si>
    <t>King Kong</t>
  </si>
  <si>
    <t>Spider-Man 2</t>
  </si>
  <si>
    <t>The Lord of the Rings: The Return of the King</t>
  </si>
  <si>
    <t>The Lord of the Rings: The Two Towers</t>
  </si>
  <si>
    <t>The Lord of the Rings: The Fellowship of the Ring</t>
  </si>
  <si>
    <t>Gladiator</t>
  </si>
  <si>
    <t>The Matrix</t>
  </si>
  <si>
    <t>What Dreams May Come</t>
  </si>
  <si>
    <t>Titanic</t>
  </si>
  <si>
    <t>Independence Day</t>
  </si>
  <si>
    <t>Babe</t>
  </si>
  <si>
    <t>Forrest Gump</t>
  </si>
  <si>
    <t>Jurassic Park</t>
  </si>
  <si>
    <t>Death Becomes Her</t>
  </si>
  <si>
    <t>Terminator 2: Judgment Day</t>
  </si>
  <si>
    <t>Total Recall</t>
  </si>
  <si>
    <t>The Abyss</t>
  </si>
  <si>
    <t>Who Framed Roger Rabbit</t>
  </si>
  <si>
    <t>Innerspace</t>
  </si>
  <si>
    <t>Aliens</t>
  </si>
  <si>
    <t>Cocoon</t>
  </si>
  <si>
    <t>Indiana Jones and the Temple of Doom</t>
  </si>
  <si>
    <t>Return of the Jedi</t>
  </si>
  <si>
    <t>E.T. the Extra-Terrestrial</t>
  </si>
  <si>
    <t>Raiders of the Lost Ark</t>
  </si>
  <si>
    <t>The Empire Strikes Back</t>
  </si>
  <si>
    <t>Alien</t>
  </si>
  <si>
    <t>Superman</t>
  </si>
  <si>
    <t>Star Wars</t>
  </si>
  <si>
    <t>Logan's Run</t>
  </si>
  <si>
    <t>The Hindenburg</t>
  </si>
  <si>
    <t>Earthquake</t>
  </si>
  <si>
    <t>The Poseidon Adventure</t>
  </si>
  <si>
    <t>Bedknobs and Broomsticks</t>
  </si>
  <si>
    <t>Tora! Tora! Tora!</t>
  </si>
  <si>
    <t>Marooned</t>
  </si>
  <si>
    <t>2001: A Space Odyssey</t>
  </si>
  <si>
    <t>Doctor Dolittle</t>
  </si>
  <si>
    <t>Fantastic Voyage</t>
  </si>
  <si>
    <t>Thunderball</t>
  </si>
  <si>
    <t>Mary Poppins</t>
  </si>
  <si>
    <t>Cleopatra</t>
  </si>
  <si>
    <t>The Longest Day</t>
  </si>
  <si>
    <t>The Guns of Navarone</t>
  </si>
  <si>
    <t>The Time Machine</t>
  </si>
  <si>
    <t>Ben-Hur</t>
  </si>
  <si>
    <t>Tom Thumb</t>
  </si>
  <si>
    <t>The Enemy Below</t>
  </si>
  <si>
    <t>The Ten Commandments</t>
  </si>
  <si>
    <t>The Bridges at Toko-Ri</t>
  </si>
  <si>
    <t>20,000 Leagues Under the Sea</t>
  </si>
  <si>
    <t>The War of the Worlds</t>
  </si>
  <si>
    <t>Plymouth Adventure</t>
  </si>
  <si>
    <t>When Worlds Collide</t>
  </si>
  <si>
    <t>Destination Moon</t>
  </si>
  <si>
    <t>Mighty Joe Young</t>
  </si>
  <si>
    <t>Portrait of Jennie</t>
  </si>
  <si>
    <t>Green Dolphin Street</t>
  </si>
  <si>
    <t>Blithe Spirit</t>
  </si>
  <si>
    <t>Wonder Man</t>
  </si>
  <si>
    <t>Thirty Seconds Over Tokyo</t>
  </si>
  <si>
    <t>Crash Dive</t>
  </si>
  <si>
    <t>Reap the Wild Wind</t>
  </si>
  <si>
    <t>I Wanted Wings</t>
  </si>
  <si>
    <t>The Thief of Bagdad</t>
  </si>
  <si>
    <t>The Rains Came</t>
  </si>
  <si>
    <t>Spawn of the North</t>
  </si>
  <si>
    <t>Wings (1927)</t>
  </si>
  <si>
    <t>Year</t>
  </si>
  <si>
    <t>Title</t>
  </si>
  <si>
    <t>Achievements</t>
  </si>
  <si>
    <t>Key Creatives</t>
  </si>
  <si>
    <t>genres</t>
  </si>
  <si>
    <t>descriptoin</t>
  </si>
  <si>
    <t>keywords</t>
  </si>
  <si>
    <t>Creative solutions witin minor budget, kaiju scale destruction, practicals</t>
  </si>
  <si>
    <t>Takashi Yamazaki, Kiyoko Shibuya, Masaki Takahashi, Tatsuji Nojima</t>
  </si>
  <si>
    <t>Action,Sci-Fi,Thriller</t>
  </si>
  <si>
    <t>Blends traditional Kaiju aesthetics with cutting-edge VFX to create realistic destruction and emotional resonance.</t>
  </si>
  <si>
    <t>Kaiju aesthetics, modern VFX, emotional depth, realism, visual storytelling.</t>
  </si>
  <si>
    <t>High-frame-rate underwater motion capture</t>
  </si>
  <si>
    <t>Joe Letteri, Richard Baneham, Eric Saindon, Daniel Barrett</t>
  </si>
  <si>
    <t>Action,Adventure,Fantasy</t>
  </si>
  <si>
    <t>Sets new standards in underwater VFX and motion capture, with stunning visuals that elevate the narrative.</t>
  </si>
  <si>
    <t>underwater VFX, motion capture, world-building, fidelity, immersion.</t>
  </si>
  <si>
    <t>Seamless integration of large-scale sandworm CGI</t>
  </si>
  <si>
    <t>Paul Lambert, Tristan Myles, Brian Connor, Gerd Nefzer</t>
  </si>
  <si>
    <t>Action,Adventure,Drama</t>
  </si>
  <si>
    <t>Combines practical and digital effects to depict sweeping desert landscapes and massive battles with precision.</t>
  </si>
  <si>
    <t>practical effects, scale, atmosphere, lighting, realism.</t>
  </si>
  <si>
    <t>Time inversion visual effects with practical stunts</t>
  </si>
  <si>
    <t>Andrew Jackson, David Lee, Andrew Lockley, Scott Fisher</t>
  </si>
  <si>
    <t>Innovates with inverted time sequences, blending technical complexity with narrative-driven VFX.</t>
  </si>
  <si>
    <t>inverted time, technical innovation, narrative integration, cinematic complexity.</t>
  </si>
  <si>
    <t>Simulated continuous single-shot war sequences</t>
  </si>
  <si>
    <t>Guillaume Rocheron, Greg Butler, Dominic Tuohy</t>
  </si>
  <si>
    <t>Drama,War</t>
  </si>
  <si>
    <t>Seamlessly integrates VFX into a single-take illusion, enhancing realism and emotional tension.</t>
  </si>
  <si>
    <t>single-take illusion, realism, immersion, technical mastery, narrative support.</t>
  </si>
  <si>
    <t>Authentic lunar landing recreation with practical effects</t>
  </si>
  <si>
    <t>Paul Lambert, Ian Hunter, Tristan Myles, J. D. Schwalm</t>
  </si>
  <si>
    <t>Biography,Drama,History</t>
  </si>
  <si>
    <t>Achieves an intimate portrayal of space exploration through meticulously crafted VFX, blending historical authenticity with innovative technology.</t>
  </si>
  <si>
    <t>space exploration, historical accuracy, innovative VFX, realism, narrative integration.</t>
  </si>
  <si>
    <t>Futuristic cityscapes with advanced CGI and miniatures</t>
  </si>
  <si>
    <t>John Nelson, Gerd Nefzer, Paul Lambert, Richard R. Hoover</t>
  </si>
  <si>
    <t>Action,Drama,Mystery</t>
  </si>
  <si>
    <t>Captures a dystopian future with atmospheric lighting, large-scale environments, and seamless integration of practical and digital effects.</t>
  </si>
  <si>
    <t>dystopian future, atmospheric lighting, large-scale environments, practical-digital integration.</t>
  </si>
  <si>
    <t>Photorealistic animal characters via CGI</t>
  </si>
  <si>
    <t>Robert Legato, Adam Valdez, Andrew R. Jones, Dan Lemmon</t>
  </si>
  <si>
    <t>Adventure,Drama,Family</t>
  </si>
  <si>
    <t>Redefines photorealistic CGI with lifelike animals and environments, pushing the boundaries of animation and live-action storytelling.</t>
  </si>
  <si>
    <t>photorealistic CGI, lifelike animals, realistic environments, animation, live-action integration.</t>
  </si>
  <si>
    <t>Realistic humanoid robot achieved with VFX</t>
  </si>
  <si>
    <t>Mark Williams Ardington, Sara Bennett, Paul Norris, Andrew Whitehurst</t>
  </si>
  <si>
    <t>Drama,Sci-Fi,Thriller</t>
  </si>
  <si>
    <t>Showcases minimalist yet groundbreaking VFX, creating a lifelike humanoid robot that raises questions of humanity and artificial intelligence.</t>
  </si>
  <si>
    <t>humanoid robot, minimalistic VFX, artificial intelligence, realism, humanity value.</t>
  </si>
  <si>
    <t>Accurate black hole visualization using scientific data</t>
  </si>
  <si>
    <t>Paul Franklin, Andrew Lockley, Ian Hunter, Scott R. Fisher</t>
  </si>
  <si>
    <t>Adventure,Drama,Sci-Fi</t>
  </si>
  <si>
    <t>Delivers scientifically accurate depictions of space-time phenomena, combining innovative effects with emotional storytelling.</t>
  </si>
  <si>
    <t>space-time, scientific accuracy, innovative VFX, narrative immersion, emotional depth.</t>
  </si>
  <si>
    <t>Zero-gravity space sequences with extensive CGI</t>
  </si>
  <si>
    <t>Tim Webber, Chris Lawrence, Dave Shirk, Neil Corbould</t>
  </si>
  <si>
    <t>Immerses viewers in a zero-gravity experience with unparalleled realism and innovative camera techniques.</t>
  </si>
  <si>
    <t>zero-gravity, realism, camera techniques, immersion, technical innovation.</t>
  </si>
  <si>
    <t>Digital creation of lifelike tiger and ocean scenes</t>
  </si>
  <si>
    <t>Bill Westenhofer, Guillaume Rocheron, Erik-Jan de Boer, Donald R. Elliott</t>
  </si>
  <si>
    <t>Adventure,Drama,Fantasy</t>
  </si>
  <si>
    <t>Blends spiritual storytelling with breathtaking CGI, featuring lifelike animals and mesmerizing oceanic vistas.</t>
  </si>
  <si>
    <t>spiritual storytelling, lifelike CGI, ocean realism, artistic integration, narrative depth.</t>
  </si>
  <si>
    <t>Intricate 3D integration in a historical setting</t>
  </si>
  <si>
    <t>Robert Legato, Joss Williams, Ben Grossmann, Alex Henning</t>
  </si>
  <si>
    <t>Celebrates early cinema through inventive 3D effects and detailed period recreations, blending artistry with technical brilliance.</t>
  </si>
  <si>
    <t>3D effects, period recreation, early cinema, technical brilliance, artistic storytelling.</t>
  </si>
  <si>
    <t>Complex dreamscape folding city visual effects</t>
  </si>
  <si>
    <t>Paul Franklin, Chris Corbould, Andrew Lockley, Peter Bebb</t>
  </si>
  <si>
    <t>Action,Adventure,Sci-Fi</t>
  </si>
  <si>
    <t>Visualizes dreamscapes with revolutionary practical and digital effects, seamlessly blending surreal visuals with narrative complexity.</t>
  </si>
  <si>
    <t>dreamscapes, practical effects, surreal visuals, digital innovation, narrative complexity.</t>
  </si>
  <si>
    <t>Pioneering use of 3D motion capture technology</t>
  </si>
  <si>
    <t>Joe Letteri, Stephen Rosenbaum, Richard Baneham, Andrew R. Jones</t>
  </si>
  <si>
    <t>Revolutionizes 3D filmmaking and motion capture, creating an immersive alien world with groundbreaking technology.</t>
  </si>
  <si>
    <t>3D filmmaking, motion capture, alien world, immersive storytelling, groundbreaking technology.</t>
  </si>
  <si>
    <t>Age-reversing visual effects on lead actor</t>
  </si>
  <si>
    <t>Eric Barba, Steve Preeg, Burt Dalton, Craig Barron</t>
  </si>
  <si>
    <t>Drama,Fantasy,Romance</t>
  </si>
  <si>
    <t>Pioneers aging and de-aging VFX, seamlessly transforming the lead character across a lifetime with emotional resonance.</t>
  </si>
  <si>
    <t>aging effects, de-aging, character transformation, realism, emotional depth.</t>
  </si>
  <si>
    <t>Realistic CGI armored polar bears</t>
  </si>
  <si>
    <t>Michael L. Fink, Bill Westenhofer, Ben Morris, Trevor Wood</t>
  </si>
  <si>
    <t>Adventure,Family,Fantasy</t>
  </si>
  <si>
    <t>Combines fantastical creatures with richly detailed environments, integrating CGI and live-action seamlessly.</t>
  </si>
  <si>
    <t>fantastical creatures, CGI, detailed environments, live-action integration, artistry.</t>
  </si>
  <si>
    <t>Davy Jones' CGI tentacle face</t>
  </si>
  <si>
    <t>John Knoll, Hal Hickel, Charles Gibson, Allen Hall</t>
  </si>
  <si>
    <t>Introduces revolutionary motion capture and photorealistic CGI to create iconic characters like Davy Jones.</t>
  </si>
  <si>
    <t>motion capture, photorealistic CGI, iconic characters, innovative effects, realism.</t>
  </si>
  <si>
    <t>Lifelike CGI gorilla and 1930s New York recreation</t>
  </si>
  <si>
    <t>Joe Letteri, Brian Van't Hul, Christian Rivers, Richard Taylor</t>
  </si>
  <si>
    <t>Redefines creature animation with the emotive and realistic portrayal of Kong, set against breathtaking environments.</t>
  </si>
  <si>
    <t>creature animation, emotive realism, environment integration, technical mastery, artistry.</t>
  </si>
  <si>
    <t>Realistic web-slinging and Doc Ock's mechanical arms</t>
  </si>
  <si>
    <t>John Dykstra, Scott Stokdyk, Anthony LaMolinara, John Frazier</t>
  </si>
  <si>
    <t>Excels in dynamic action sequences, with groundbreaking VFX showcasing fluid web-swinging and Doc Ock's mechanical arms.</t>
  </si>
  <si>
    <t>dynamic action, web-swinging, mechanical arms, fluid motion, innovation.</t>
  </si>
  <si>
    <t>Massive battle scenes with CGI armies</t>
  </si>
  <si>
    <t>Jim Rygiel, Joe Letteri, Randall William Cook, Alex Funke</t>
  </si>
  <si>
    <t>Delivers epic battle sequences and groundbreaking CGI to conclude the trilogy with unmatched scale and emotion.</t>
  </si>
  <si>
    <t>epic battles, groundbreaking CGI, scale, emotional impact, narrative resolution.</t>
  </si>
  <si>
    <t>Gollum character realized through motion capture</t>
  </si>
  <si>
    <t>Introduces revolutionary motion capture with Gollum, paired with large-scale battle scenes and detailed environments.</t>
  </si>
  <si>
    <t>motion capture, Gollum, large-scale battles, detailed environments, innovation.</t>
  </si>
  <si>
    <t>Creation of Middle-earth with extensive visual effects</t>
  </si>
  <si>
    <t>Jim Rygiel, Randall William Cook, Richard Taylor, Mark Stetson</t>
  </si>
  <si>
    <t>Blends practical effects with CGI to create an immersive fantasy world, setting a new standard for visual storytelling.</t>
  </si>
  <si>
    <t>practical effects, immersive fantasy, visual storytelling, innovation, artistry.</t>
  </si>
  <si>
    <t>Digital reconstruction of ancient Rome</t>
  </si>
  <si>
    <t>John Nelson, Neil Corbould, Tim Burke, Rob Harvey</t>
  </si>
  <si>
    <t>Combines practical effects and CGI to recreate ancient Rome, delivering realistic combat scenes with historical authenticity.</t>
  </si>
  <si>
    <t>historical authenticity, practical effects, CGI, realistic combat, immersion.</t>
  </si>
  <si>
    <t>Bullet time effect with innovative camera techniques</t>
  </si>
  <si>
    <t>John Gaeta, Janek Sirrs, Steve Courtley, Jon Thum</t>
  </si>
  <si>
    <t>Action,Sci-Fi</t>
  </si>
  <si>
    <t>Revolutionizes action cinema with "bullet time" and innovative digital effects, creating a visually groundbreaking cyberpunk world.</t>
  </si>
  <si>
    <t>bullet time, digital effects, cyberpunk, innovative action, technical brilliance.</t>
  </si>
  <si>
    <t>Visual representation of afterlife paintings</t>
  </si>
  <si>
    <t>Joel Hynek, Nicholas Brooks, Kevin Mack, Stuart Robertson</t>
  </si>
  <si>
    <t>Creates a painterly vision of the afterlife, blending practical effects and digital artistry to evoke emotional and spiritual depth.</t>
  </si>
  <si>
    <t>afterlife, painterly visuals, digital artistry, emotional depth, spiritual themes.</t>
  </si>
  <si>
    <t>Combination of practical and digital effects for sinking ship</t>
  </si>
  <si>
    <t>Robert Legato, Mark Lasoff, Thomas L. Fisher, Michael Kanfer</t>
  </si>
  <si>
    <t>Drama,Romance</t>
  </si>
  <si>
    <t>Seamlessly integrates practical effects and CGI to recreate the historical tragedy with unprecedented scale and realism.</t>
  </si>
  <si>
    <t>practical effects, CGI, historical accuracy, realism, emotional impact.</t>
  </si>
  <si>
    <t>Destruction of landmarks with large-scale miniatures</t>
  </si>
  <si>
    <t>Volker Engel, Douglas Smith, Clay Pinney, Joseph Viskocil</t>
  </si>
  <si>
    <t>Excels in large-scale destruction sequences, using innovative miniature effects and CGI to depict alien invasions.</t>
  </si>
  <si>
    <t>large-scale destruction, alien invasion, miniature effects, CGI, technical innovation.</t>
  </si>
  <si>
    <t>Talking animals achieved with animatronics and CGI</t>
  </si>
  <si>
    <t>Scott E. Anderson, Charles Gibson, Neal Scanlan, John Cox</t>
  </si>
  <si>
    <t>Comedy,Drama,Family</t>
  </si>
  <si>
    <t>Utilizes groundbreaking animatronics and digital effects to bring lifelike animal characters to the screen.</t>
  </si>
  <si>
    <t>animatronics, lifelike animals, digital effects, realism, storytelling charm.</t>
  </si>
  <si>
    <t>Integration of lead character into historical footage</t>
  </si>
  <si>
    <t>Ken Ralston, George Murphy, Stephen Rosenbaum, Allen Hall</t>
  </si>
  <si>
    <t>Integrates historical footage with VFX to place the protagonist seamlessly in iconic historical moments.</t>
  </si>
  <si>
    <t>historical integration, VFX, seamless editing, narrative enhancement, innovation.</t>
  </si>
  <si>
    <t>Groundbreaking CGI dinosaurs</t>
  </si>
  <si>
    <t>Dennis Muren, Stan Winston, Phil Tippett, Michael Lantieri</t>
  </si>
  <si>
    <t>Sets a new standard for creature effects with realistic dinosaurs, combining animatronics and groundbreaking CGI.</t>
  </si>
  <si>
    <t>realistic dinosaurs, animatronics, groundbreaking CGI, creature effects, innovation.</t>
  </si>
  <si>
    <t>Body morphing effects for immortality theme</t>
  </si>
  <si>
    <t>Ken Ralston, Doug Chiang, Douglas Smythe, Tom Woodruff Jr.</t>
  </si>
  <si>
    <t>Comedy,Fantasy</t>
  </si>
  <si>
    <t>Pioneers digital morphing and body distortion effects, blending dark humor with technical innovation.</t>
  </si>
  <si>
    <t>digital morphing, body distortion, dark humor, innovation, visual storytelling.</t>
  </si>
  <si>
    <t>Liquid metal T-1000 morphing effects</t>
  </si>
  <si>
    <t>Dennis Muren, Stan Winston, Gene Warren Jr., Robert Skotak</t>
  </si>
  <si>
    <t>Revolutionizes CGI with the T-1000’s liquid metal effects, seamlessly blending digital and practical techniques.</t>
  </si>
  <si>
    <t>liquid metal, CGI, practical techniques, innovation, technical mastery.</t>
  </si>
  <si>
    <t>Advanced prosthetics and CGI for Mars scenes</t>
  </si>
  <si>
    <t>Eric Brevig, Rob Bottin, Tim McGovern, Alex Funke</t>
  </si>
  <si>
    <t>Combines practical effects and CGI to create a futuristic, dystopian world with imaginative designs.</t>
  </si>
  <si>
    <t>practical effects, CGI, dystopian world, imaginative design, realism.</t>
  </si>
  <si>
    <t>First use of CGI water creature</t>
  </si>
  <si>
    <t>Dennis Muren, Hoyt Yeatman, John Bruno, Dennis Skotak</t>
  </si>
  <si>
    <t>Introduces groundbreaking water simulation effects, merging technical innovation with emotional storytelling.</t>
  </si>
  <si>
    <t>water simulation, technical innovation, emotional storytelling, CGI, realism.</t>
  </si>
  <si>
    <t>Live-action and animation seamless integration</t>
  </si>
  <si>
    <t>Ken Ralston, Richard Williams, Edward Jones, George Gibbs</t>
  </si>
  <si>
    <t>Animation,Adventure,Comedy</t>
  </si>
  <si>
    <t>Seamlessly integrates live-action and animation, pushing the boundaries of hybrid storytelling with technical and artistic innovation.</t>
  </si>
  <si>
    <t>live-action integration, animation, hybrid storytelling, technical innovation, artistry.</t>
  </si>
  <si>
    <t>Miniaturization effects inside the human body</t>
  </si>
  <si>
    <t>Dennis Muren, William George, Harley Jessup, Kenneth Smith</t>
  </si>
  <si>
    <t>Action,Adventure,Comedy</t>
  </si>
  <si>
    <t>Shrinks audiences into a microscopic world with imaginative visual effects and creative miniaturization techniques.</t>
  </si>
  <si>
    <t>miniaturization, imaginative visuals, practical effects, innovation, narrative immersion.</t>
  </si>
  <si>
    <t>Practical effects for alien creatures and environments</t>
  </si>
  <si>
    <t>Robert Skotak, Stan Winston, John Richardson, Suzanne Benson</t>
  </si>
  <si>
    <t>Enhances the tension of sci-fi action with groundbreaking creature effects and immersive set designs.</t>
  </si>
  <si>
    <t>creature effects, immersive sets, sci-fi action, practical innovation, atmosphere.</t>
  </si>
  <si>
    <t>Underwater alien life forms with light effects</t>
  </si>
  <si>
    <t>Ken Ralston, Ralph McQuarrie, Scott Farrar, David Berry</t>
  </si>
  <si>
    <t>Comedy,Drama,Sci-Fi</t>
  </si>
  <si>
    <t>Creates a sense of wonder and renewal with luminous alien effects and a blend of practical and digital techniques.</t>
  </si>
  <si>
    <t>luminous effects, alien design, practical-digital blend, emotional resonance, storytelling charm.</t>
  </si>
  <si>
    <t>Mine cart chase with miniatures and practical effects</t>
  </si>
  <si>
    <t>Dennis Muren, Michael J. McAlister, Lorne Peterson, George Gibbs</t>
  </si>
  <si>
    <t>Action,Adventure</t>
  </si>
  <si>
    <t>Delivers thrilling action sequences with dynamic practical effects and imaginative set pieces.</t>
  </si>
  <si>
    <t>practical effects, dynamic action, set design, technical craftsmanship, adventure.</t>
  </si>
  <si>
    <t>Space battle sequences with miniatures</t>
  </si>
  <si>
    <t>Richard Edlund, Dennis Muren, Ken Ralston, Phil Tippett</t>
  </si>
  <si>
    <t>Expands the Star Wars universe with groundbreaking creature effects, large-scale battles, and innovative space visuals.</t>
  </si>
  <si>
    <t>creature effects, space visuals, large-scale battles, innovation, narrative scale.</t>
  </si>
  <si>
    <t>Animatronic alien with expressive features</t>
  </si>
  <si>
    <t>Carlo Rambaldi, Dennis Muren, Kenneth Smith</t>
  </si>
  <si>
    <t>Family,Sci-Fi</t>
  </si>
  <si>
    <t>Captures the emotional connection between a boy and an alien with lifelike animatronics and heartfelt visual storytelling.</t>
  </si>
  <si>
    <t>animatronics, emotional storytelling, alien design, realism, narrative depth.</t>
  </si>
  <si>
    <t>Practical effects for action sequences and supernatural elements</t>
  </si>
  <si>
    <t>Richard Edlund, Kit West, Bruce Nicholson, Joe Johnston</t>
  </si>
  <si>
    <t>Elevates action-adventure storytelling with inventive practical effects and iconic set pieces.</t>
  </si>
  <si>
    <t>practical effects, action-adventure, iconic set pieces, narrative enhancement, technical mastery.</t>
  </si>
  <si>
    <t>Stop-motion animation for AT-AT walkers</t>
  </si>
  <si>
    <t>Brian Johnson, Richard Edlund, Dennis Muren, Bruce Nicholson</t>
  </si>
  <si>
    <t>Advances sci-fi VFX with large-scale space battles, innovative stop-motion techniques, and atmospheric designs.</t>
  </si>
  <si>
    <t>space battles, stop-motion, atmospheric design, sci-fi innovation, technical brilliance.</t>
  </si>
  <si>
    <t>Chestburster scene with practical effects</t>
  </si>
  <si>
    <t>H.R. Giger, Carlo Rambaldi, Brian Johnson, Nick Allder</t>
  </si>
  <si>
    <t>Horror,Sci-Fi</t>
  </si>
  <si>
    <t>Combines atmospheric lighting and innovative creature design to create a haunting and immersive sci-fi experience.</t>
  </si>
  <si>
    <t>atmospheric lighting, creature design, sci-fi horror, immersion, innovation.</t>
  </si>
  <si>
    <t>Realistic flying sequences with wire work and blue screen</t>
  </si>
  <si>
    <t>Les Bowie, Colin Chilvers, Denys Coop, Roy Field</t>
  </si>
  <si>
    <t>Introduces groundbreaking flying effects, making audiences believe a man can fly, with seamless practical and optical techniques.</t>
  </si>
  <si>
    <t>flying effects, practical techniques, optical innovation, realism, superhero storytelling.</t>
  </si>
  <si>
    <t>Motion control photography for space battles</t>
  </si>
  <si>
    <t>John Stears, John Dykstra, Richard Edlund, Grant McCune</t>
  </si>
  <si>
    <t>Revolutionizes sci-fi with innovative space visuals, groundbreaking miniatures, and immersive sound design.</t>
  </si>
  <si>
    <t>space visuals, miniatures, immersive sound, sci-fi innovation, technical brilliance.</t>
  </si>
  <si>
    <t>Use of miniature cityscapes</t>
  </si>
  <si>
    <t>L.B. Abbott, Glen Robinson, Matthew Yuricich</t>
  </si>
  <si>
    <t>Combines futuristic set designs and optical effects to depict a dystopian society with visual flair.</t>
  </si>
  <si>
    <t>futuristic sets, optical effects, dystopian society, imaginative design, technical craftsmanship.</t>
  </si>
  <si>
    <t>Zeppelin explosion with practical effects</t>
  </si>
  <si>
    <t>Albert Whitlock, Glen Robinson</t>
  </si>
  <si>
    <t>Adventure,Drama,History</t>
  </si>
  <si>
    <t>Blends miniature effects and pyrotechnics to recreate the airship disaster with gripping realism.</t>
  </si>
  <si>
    <t>miniature effects, pyrotechnics, disaster recreation, realism, narrative impact.</t>
  </si>
  <si>
    <t>Sensurround technology for earthquake simulation</t>
  </si>
  <si>
    <t>Frank Brendel, Glen Robinson, Albert Whitlock</t>
  </si>
  <si>
    <t>Action,Drama,Thriller</t>
  </si>
  <si>
    <t>Pioneers sensory effects like Sensurround while delivering large-scale destruction visuals with innovative techniques.</t>
  </si>
  <si>
    <t>Sensurround, destruction visuals, practical effects, immersion, innovation.</t>
  </si>
  <si>
    <t>Inverted set design for capsized ship</t>
  </si>
  <si>
    <t>L.B. Abbott, A.D. Flowers</t>
  </si>
  <si>
    <t>Utilizes practical effects and set design to create a compelling depiction of a capsized ship and its survivors.</t>
  </si>
  <si>
    <t>practical effects, set design, disaster realism, immersion, narrative tension.</t>
  </si>
  <si>
    <t>Live-action combined with animated sequences</t>
  </si>
  <si>
    <t>Alan Maley, Eustace Lycett, Danny Lee</t>
  </si>
  <si>
    <t>Integrates live-action with animation to craft a whimsical, magical adventure.</t>
  </si>
  <si>
    <t>live-action integration, animation, magical storytelling, whimsical visuals, artistry.</t>
  </si>
  <si>
    <t>Recreation of Pearl Harbor attack with miniatures</t>
  </si>
  <si>
    <t>A.D. Flowers, L.B. Abbott</t>
  </si>
  <si>
    <t>Action,Drama,History</t>
  </si>
  <si>
    <t>Realistically recreates the Pearl Harbor attack with large-scale practical effects and meticulous attention to historical detail.</t>
  </si>
  <si>
    <t>Pearl Harbor, practical effects, historical detail, realism, technical mastery.</t>
  </si>
  <si>
    <t>Realistic depiction of space rescue mission</t>
  </si>
  <si>
    <t>Robie Robinson</t>
  </si>
  <si>
    <t>Delivers a realistic depiction of space rescue, using practical effects to convey the tension and isolation of astronauts.</t>
  </si>
  <si>
    <t>space rescue, practical effects, isolation, realism, narrative tension.</t>
  </si>
  <si>
    <t>Revolutionary practical effects for space travel</t>
  </si>
  <si>
    <t>Stanley Kubrick</t>
  </si>
  <si>
    <t>Adventure,Sci-Fi</t>
  </si>
  <si>
    <t>Sets the gold standard for sci-fi VFX with revolutionary visuals, realistic space depictions, and unmatched artistry.</t>
  </si>
  <si>
    <t>sci-fi visuals, realistic space, revolutionary effects, artistic integration, technical innovation.</t>
  </si>
  <si>
    <t>Talking and singing animals with animatronics</t>
  </si>
  <si>
    <t>L.B. Abbott</t>
  </si>
  <si>
    <t>Adventure,Comedy,Family</t>
  </si>
  <si>
    <t>Combines live-action with charming animal effects, creating a whimsical and magical world that captivates audiences.</t>
  </si>
  <si>
    <t>animal effects, whimsical visuals, magical storytelling, practical innovation, narrative charm.</t>
  </si>
  <si>
    <t>Miniaturization journey inside the human body</t>
  </si>
  <si>
    <t>Art Cruickshank</t>
  </si>
  <si>
    <t>Miniaturizes audiences into the human body with imaginative set designs and groundbreaking practical effects.</t>
  </si>
  <si>
    <t>miniaturization, imaginative sets, practical effects, sci-fi innovation, narrative immersion.</t>
  </si>
  <si>
    <t>Underwater fight scenes with practical effects</t>
  </si>
  <si>
    <t>John Stears</t>
  </si>
  <si>
    <t>Action,Adventure,Thriller</t>
  </si>
  <si>
    <t>Excels in underwater action sequences with innovative cinematography and practical effects that bring high-stakes espionage to life.</t>
  </si>
  <si>
    <t>underwater action, cinematography, practical effects, innovation, adventure.</t>
  </si>
  <si>
    <t>Live-action and animation combination</t>
  </si>
  <si>
    <t>Peter Ellenshaw, Eustace Lycett, Hamilton Luske</t>
  </si>
  <si>
    <t>Comedy,Family,Fantasy</t>
  </si>
  <si>
    <t>Seamlessly blends live-action and animation to create a magical and timeless musical adventure.</t>
  </si>
  <si>
    <t>live-action integration, animation, magical visuals, timeless storytelling, artistry.</t>
  </si>
  <si>
    <t>Grand set designs and elaborate costumes</t>
  </si>
  <si>
    <t>Emil Kosa Jr.</t>
  </si>
  <si>
    <t>Delivers grandiose visuals with elaborate set designs and practical effects to depict ancient Egypt with historical richness.</t>
  </si>
  <si>
    <t>elaborate sets, practical effects, historical richness, grandeur, artistry.</t>
  </si>
  <si>
    <t>Realistic D-Day invasion scenes</t>
  </si>
  <si>
    <t>R.A. MacDonald</t>
  </si>
  <si>
    <t>Combines large-scale battle recreations and practical effects to depict the D-Day invasion with gripping realism.</t>
  </si>
  <si>
    <t>battle recreations, practical effects, historical accuracy, realism, narrative impact.</t>
  </si>
  <si>
    <t>Massive set pieces and explosive effects</t>
  </si>
  <si>
    <t>Bill Warrington</t>
  </si>
  <si>
    <t>Utilizes dynamic miniatures and set pieces to bring large-scale war sequences to life.</t>
  </si>
  <si>
    <t>miniatures, set pieces, war sequences, realism, technical craftsmanship.</t>
  </si>
  <si>
    <t>Time-lapse photography for time travel sequences</t>
  </si>
  <si>
    <t>Gene Warren, Tim Baar</t>
  </si>
  <si>
    <t>Innovates with time-lapse effects and creative set designs, capturing the awe of time travel.</t>
  </si>
  <si>
    <t>time-lapse effects, creative sets, time travel, imaginative visuals, narrative depth.</t>
  </si>
  <si>
    <t>Chariot race with large-scale sets and stunts</t>
  </si>
  <si>
    <t>A. Arnold Gillespie, Robert MacDonald, Milo Lory</t>
  </si>
  <si>
    <t>Features epic scale and realism with groundbreaking chariot race sequences and detailed set designs.</t>
  </si>
  <si>
    <t>chariot race, epic scale, detailed sets, realism, technical mastery.</t>
  </si>
  <si>
    <t>Forced perspective to depict miniature human</t>
  </si>
  <si>
    <t>Tom Howard</t>
  </si>
  <si>
    <t>Combines live-action and visual trickery to depict a whimsical and magical world of miniature characters.</t>
  </si>
  <si>
    <t>visual trickery, live-action integration, magical storytelling, whimsy, artistry.</t>
  </si>
  <si>
    <t>Underwater submarine battle scenes</t>
  </si>
  <si>
    <t>Walter Rossi</t>
  </si>
  <si>
    <t>Delivers tense naval warfare visuals with innovative miniature effects and realistic underwater sequences.</t>
  </si>
  <si>
    <t>naval warfare, miniature effects, underwater realism, technical precision, narrative tension.</t>
  </si>
  <si>
    <t>Parting of the Red Sea with water tanks and effects</t>
  </si>
  <si>
    <t>John P. Fulton</t>
  </si>
  <si>
    <t>Adventure,Drama</t>
  </si>
  <si>
    <t>Features groundbreaking effects like the parting of the Red Sea, combining practical and optical techniques to deliver epic visuals.</t>
  </si>
  <si>
    <t>parting of the Red Sea, practical effects, optical techniques, epic scale, visual storytelling.</t>
  </si>
  <si>
    <t>Aerial combat scenes with model planes</t>
  </si>
  <si>
    <t>Paramount Studio</t>
  </si>
  <si>
    <t>Action,Drama,Romance</t>
  </si>
  <si>
    <t>Blends aerial combat visuals with practical effects to depict the heroics and tragedy of wartime.</t>
  </si>
  <si>
    <t>aerial combat, practical effects, wartime visuals, realism, emotional depth.</t>
  </si>
  <si>
    <t>Giant squid attack with animatronics</t>
  </si>
  <si>
    <t>John Hench, Joshua Meador, Walt Disney Studios</t>
  </si>
  <si>
    <t>Brings Jules Verne’s classic to life with imaginative underwater effects and the iconic Nautilus design.</t>
  </si>
  <si>
    <t>underwater effects, Nautilus design, imaginative visuals, narrative immersion, artistry.</t>
  </si>
  <si>
    <t>Alien invasion with miniatures and pyrotechnics</t>
  </si>
  <si>
    <t>Pioneers sci-fi effects with dynamic miniatures and innovative optical techniques to depict a Martian invasion.</t>
  </si>
  <si>
    <t>Martian invasion, miniatures, optical effects, sci-fi innovation, technical brilliance.</t>
  </si>
  <si>
    <t>Stormy sea voyage with ship models</t>
  </si>
  <si>
    <t>Metro-Goldwyn-Mayer</t>
  </si>
  <si>
    <t>Depicts the perilous journey of the Mayflower with large-scale practical effects and storm sequences.</t>
  </si>
  <si>
    <t>Mayflower, practical effects, storm sequences, realism, narrative tension.</t>
  </si>
  <si>
    <t>Miniature sets for planetary collision</t>
  </si>
  <si>
    <t>Paramount</t>
  </si>
  <si>
    <t>Combines dynamic miniatures and innovative effects to depict global catastrophe with imaginative visuals.</t>
  </si>
  <si>
    <t>global catastrophe, miniatures, imaginative effects, sci-fi innovation, narrative impact.</t>
  </si>
  <si>
    <t>Realistic depiction of lunar landing</t>
  </si>
  <si>
    <t>George Pal Productions</t>
  </si>
  <si>
    <t>Explores space travel with groundbreaking visual effects and scientifically accurate depictions of lunar exploration.</t>
  </si>
  <si>
    <t>lunar exploration, space travel, scientific accuracy, technical innovation, narrative immersion.</t>
  </si>
  <si>
    <t>Stop-motion animation for giant ape</t>
  </si>
  <si>
    <t>RKO Productions</t>
  </si>
  <si>
    <t>Features pioneering stop-motion animation to bring the titular giant ape to life with emotional depth and technical mastery.</t>
  </si>
  <si>
    <t>stop-motion animation, giant ape, emotional depth, technical mastery, creature effects.</t>
  </si>
  <si>
    <t>Visual transitions depicting passage of time</t>
  </si>
  <si>
    <t>Paul Eagler, Joseph McMillan Johnson, Russell Shearman, Clarence Slifer, Charles Freeman, James G. Stewart</t>
  </si>
  <si>
    <t>Drama,Fantasy,Mystery</t>
  </si>
  <si>
    <t>Uses innovative color and optical effects to create an ethereal and dreamlike atmosphere, enhancing its romantic narrative.</t>
  </si>
  <si>
    <t>color effects, optical effects, ethereal visuals, dreamlike atmosphere, narrative artistry.</t>
  </si>
  <si>
    <t>Tsunami sequence with water effects</t>
  </si>
  <si>
    <t>A. Arnold Gillespie, Warren Newcombe, Douglas Shearer, Michael Steinore</t>
  </si>
  <si>
    <t>Adventure,Drama,Romance</t>
  </si>
  <si>
    <t>Depicts a dramatic earthquake and tidal wave sequence with pioneering miniature effects and practical techniques.</t>
  </si>
  <si>
    <t>earthquake sequence, tidal wave, miniature effects, practical innovation, narrative impact.</t>
  </si>
  <si>
    <t>Ghostly apparitions with optical effects</t>
  </si>
  <si>
    <t>Thomas Howard</t>
  </si>
  <si>
    <t>Utilizes innovative optical effects to visualize ghostly apparitions with a comedic and whimsical touch.</t>
  </si>
  <si>
    <t>ghostly apparitions, optical effects, whimsy, technical innovation, narrative charm.</t>
  </si>
  <si>
    <t>Twin characters portrayed by single actor using split-screen</t>
  </si>
  <si>
    <t>John P. Fulton, Arthur Johns</t>
  </si>
  <si>
    <t>Comedy,Fantasy,Musical</t>
  </si>
  <si>
    <t>Integrates split-screen and optical effects to depict a comedic double role, showcasing technical creativity.</t>
  </si>
  <si>
    <t>split-screen, optical effects, comedic innovation, technical creativity, narrative flair.</t>
  </si>
  <si>
    <t>Authentic bombing raid recreations</t>
  </si>
  <si>
    <t>A. Arnold Gillespie, Donald Jahraus, Warren Newcombe, Douglas Shearer</t>
  </si>
  <si>
    <t>Drama,History,War</t>
  </si>
  <si>
    <t>Recreates the Doolittle Raid with realistic miniature effects and aerial combat sequences.</t>
  </si>
  <si>
    <t>Doolittle Raid, aerial combat, miniature effects, realism, historical accuracy.</t>
  </si>
  <si>
    <t>Submarine warfare scenes with miniatures</t>
  </si>
  <si>
    <t>Fred Sersen, Roger Heman</t>
  </si>
  <si>
    <t>Features underwater naval warfare visuals with innovative miniature effects and immersive storytelling.</t>
  </si>
  <si>
    <t>underwater combat, miniature effects, naval warfare, technical mastery, narrative immersion.</t>
  </si>
  <si>
    <t>Underwater diving bell sequence</t>
  </si>
  <si>
    <t>Gordon Jennings, Farciot Edouart, William Pereira, Louis Mesenkop</t>
  </si>
  <si>
    <t>Delivers thrilling underwater sequences with lifelike sea creature effects and innovative set designs.</t>
  </si>
  <si>
    <t>underwater sequences, sea creature effects, set design, realism, adventure.</t>
  </si>
  <si>
    <t>Aerial dogfight scenes with model planes</t>
  </si>
  <si>
    <t>Farciot Edouart, Gordon Jennings, Louis Mesenkop</t>
  </si>
  <si>
    <t>Highlights aerial combat and flight sequences with dynamic miniature effects and technical innovation.</t>
  </si>
  <si>
    <t>aerial combat, flight sequences, miniature effects, technical innovation, realism.</t>
  </si>
  <si>
    <t>Flying carpet and genie effects</t>
  </si>
  <si>
    <t>Lawrence Butler, Jack Whitney</t>
  </si>
  <si>
    <t>Brings a fantastical world to life with groundbreaking optical effects and imaginative set designs.</t>
  </si>
  <si>
    <t>optical effects, imaginative sets, fantasy visuals, technical brilliance, narrative wonder.</t>
  </si>
  <si>
    <t>Realistic flood sequence with water effects</t>
  </si>
  <si>
    <t>Fred Sersen, E. H. Hansen</t>
  </si>
  <si>
    <t>Features a dramatic flood sequence with innovative miniature and water effects, enhancing emotional and narrative impact.</t>
  </si>
  <si>
    <t>flood sequence, water effects, miniature innovation, emotional depth, realism.</t>
  </si>
  <si>
    <t>Simulated avalanches and animal stampedes</t>
  </si>
  <si>
    <t>Gordon Jennings, Jan Domela, Dev Jennings, Irmin Roberts, Art Smith, Farciot Edouart, Loyal Griggs, Loren Ryder, Harry Mills, Louis Mesenkop, Walter Oberst</t>
  </si>
  <si>
    <t>Depicts action-packed fishing and maritime sequences with innovative miniature and practical effects.</t>
  </si>
  <si>
    <t>maritime action, fishing sequences, miniature effects, practical innovation, realism.</t>
  </si>
  <si>
    <t>Aerial combat scenes with mounted cameras</t>
  </si>
  <si>
    <t>Roy Pomeroy</t>
  </si>
  <si>
    <t>Drama,Romance,War</t>
  </si>
  <si>
    <t>Sets a benchmark in aerial combat visuals, using groundbreaking practical effects and innovative camera techniques for dogfight sequences.</t>
  </si>
  <si>
    <t>aerial combat, dogfight sequences, practical effects, camera innovation, realism.</t>
  </si>
  <si>
    <t>Phrase</t>
  </si>
  <si>
    <t>en</t>
  </si>
  <si>
    <t>es</t>
  </si>
  <si>
    <t>fr</t>
  </si>
  <si>
    <t>zh</t>
  </si>
  <si>
    <t>hi</t>
  </si>
  <si>
    <t>ar</t>
  </si>
  <si>
    <t>pt</t>
  </si>
  <si>
    <t>ru</t>
  </si>
  <si>
    <t>ja</t>
  </si>
  <si>
    <t>sw</t>
  </si>
  <si>
    <t>id</t>
  </si>
  <si>
    <t>tl</t>
  </si>
  <si>
    <t>ko</t>
  </si>
  <si>
    <t>Año</t>
  </si>
  <si>
    <t>Année</t>
  </si>
  <si>
    <t>年份</t>
  </si>
  <si>
    <t>वर्ष</t>
  </si>
  <si>
    <t>سنة</t>
  </si>
  <si>
    <t>Ano</t>
  </si>
  <si>
    <t>Год</t>
  </si>
  <si>
    <t>年</t>
  </si>
  <si>
    <t>Mwaka</t>
  </si>
  <si>
    <t>Tahun</t>
  </si>
  <si>
    <t>Taon</t>
  </si>
  <si>
    <t>연도</t>
  </si>
  <si>
    <t>Título</t>
  </si>
  <si>
    <t>Titre</t>
  </si>
  <si>
    <t>片名</t>
  </si>
  <si>
    <t>शीर्षक</t>
  </si>
  <si>
    <t>عنوان</t>
  </si>
  <si>
    <t>Название</t>
  </si>
  <si>
    <t>タイトル</t>
  </si>
  <si>
    <t>Kichwa</t>
  </si>
  <si>
    <t>Judul</t>
  </si>
  <si>
    <t>Pamagat</t>
  </si>
  <si>
    <t>제목</t>
  </si>
  <si>
    <t>Artistry</t>
  </si>
  <si>
    <t>Arte</t>
  </si>
  <si>
    <t>Art</t>
  </si>
  <si>
    <t>艺术性</t>
  </si>
  <si>
    <t>कला</t>
  </si>
  <si>
    <t>فنية</t>
  </si>
  <si>
    <t>Искусство</t>
  </si>
  <si>
    <t>芸術性</t>
  </si>
  <si>
    <t>Ubunifu</t>
  </si>
  <si>
    <t>Kesenian</t>
  </si>
  <si>
    <t>Sining</t>
  </si>
  <si>
    <t>예술성</t>
  </si>
  <si>
    <t>Technical</t>
  </si>
  <si>
    <t>Técnico</t>
  </si>
  <si>
    <t>Technique</t>
  </si>
  <si>
    <t>技术</t>
  </si>
  <si>
    <t>तकनीकी</t>
  </si>
  <si>
    <t>تقني</t>
  </si>
  <si>
    <t>Технический</t>
  </si>
  <si>
    <t>技術的</t>
  </si>
  <si>
    <t>Kitaalamu</t>
  </si>
  <si>
    <t>Teknis</t>
  </si>
  <si>
    <t>Teknikal</t>
  </si>
  <si>
    <t>기술적</t>
  </si>
  <si>
    <t>Production</t>
  </si>
  <si>
    <t>Prod</t>
  </si>
  <si>
    <t>Producción</t>
  </si>
  <si>
    <t>制作</t>
  </si>
  <si>
    <t>उत्पादन</t>
  </si>
  <si>
    <t>إنتاج</t>
  </si>
  <si>
    <t>Produção</t>
  </si>
  <si>
    <t>Производство</t>
  </si>
  <si>
    <t>Uzalishaji</t>
  </si>
  <si>
    <t>Produksi</t>
  </si>
  <si>
    <t>Produksyon</t>
  </si>
  <si>
    <t>제작</t>
  </si>
  <si>
    <t>Fidelity</t>
  </si>
  <si>
    <t>Fidelidad</t>
  </si>
  <si>
    <t>Fidélité</t>
  </si>
  <si>
    <t>保真度</t>
  </si>
  <si>
    <t>निष्ठा</t>
  </si>
  <si>
    <t>وفاء</t>
  </si>
  <si>
    <t>Fidelidade</t>
  </si>
  <si>
    <t>Точность</t>
  </si>
  <si>
    <t>忠実度</t>
  </si>
  <si>
    <t>Uaminifu</t>
  </si>
  <si>
    <t>Ketepatan</t>
  </si>
  <si>
    <t>Katapatan</t>
  </si>
  <si>
    <t>충실도</t>
  </si>
  <si>
    <t>Narrative</t>
  </si>
  <si>
    <t>Narrativa</t>
  </si>
  <si>
    <t>Narration</t>
  </si>
  <si>
    <t>叙述</t>
  </si>
  <si>
    <t>कथा</t>
  </si>
  <si>
    <t>سرد</t>
  </si>
  <si>
    <t>Нарратив</t>
  </si>
  <si>
    <t>物語</t>
  </si>
  <si>
    <t>Hadithi</t>
  </si>
  <si>
    <t>Narasi</t>
  </si>
  <si>
    <t>Naratibo</t>
  </si>
  <si>
    <t>서사</t>
  </si>
  <si>
    <t>Value</t>
  </si>
  <si>
    <t>Valor</t>
  </si>
  <si>
    <t>Valeur</t>
  </si>
  <si>
    <t>价值</t>
  </si>
  <si>
    <t>मूल्य</t>
  </si>
  <si>
    <t>قيمة</t>
  </si>
  <si>
    <t>Значение</t>
  </si>
  <si>
    <t>価値</t>
  </si>
  <si>
    <t>Thamani</t>
  </si>
  <si>
    <t>Nilai</t>
  </si>
  <si>
    <t>Halaga</t>
  </si>
  <si>
    <t>가치</t>
  </si>
  <si>
    <t>score</t>
  </si>
  <si>
    <t>puntuación</t>
  </si>
  <si>
    <t>得分</t>
  </si>
  <si>
    <t>स्कोर</t>
  </si>
  <si>
    <t>درجة</t>
  </si>
  <si>
    <t>pontuação</t>
  </si>
  <si>
    <t>оценка</t>
  </si>
  <si>
    <t>スコア</t>
  </si>
  <si>
    <t>alama</t>
  </si>
  <si>
    <t>skor</t>
  </si>
  <si>
    <t>iskor</t>
  </si>
  <si>
    <t>점수</t>
  </si>
  <si>
    <t>scaled</t>
  </si>
  <si>
    <t>escalado</t>
  </si>
  <si>
    <t>échelonné</t>
  </si>
  <si>
    <t>缩放</t>
  </si>
  <si>
    <t>स्केल्ड</t>
  </si>
  <si>
    <t>مقيس</t>
  </si>
  <si>
    <t>масштабированный</t>
  </si>
  <si>
    <t>スケールされた</t>
  </si>
  <si>
    <t>iliyopimwa</t>
  </si>
  <si>
    <t>diukur</t>
  </si>
  <si>
    <t>sinusukat</t>
  </si>
  <si>
    <t>조정된</t>
  </si>
  <si>
    <t>min</t>
  </si>
  <si>
    <t>mínimo</t>
  </si>
  <si>
    <t>最小</t>
  </si>
  <si>
    <t>न्यूनतम</t>
  </si>
  <si>
    <t>الحد الأدنى</t>
  </si>
  <si>
    <t>минимум</t>
  </si>
  <si>
    <t>kidogo</t>
  </si>
  <si>
    <t>minimum</t>
  </si>
  <si>
    <t>pinakamababa</t>
  </si>
  <si>
    <t>최소</t>
  </si>
  <si>
    <t>max</t>
  </si>
  <si>
    <t>máximo</t>
  </si>
  <si>
    <t>最大</t>
  </si>
  <si>
    <t>अधिकतम</t>
  </si>
  <si>
    <t>الحد الأقصى</t>
  </si>
  <si>
    <t>максимум</t>
  </si>
  <si>
    <t>kikubwa</t>
  </si>
  <si>
    <t>maksimum</t>
  </si>
  <si>
    <t>pinakamataas</t>
  </si>
  <si>
    <t>최대</t>
  </si>
  <si>
    <t>range</t>
  </si>
  <si>
    <t>rango</t>
  </si>
  <si>
    <t>intervalle</t>
  </si>
  <si>
    <t>范围</t>
  </si>
  <si>
    <t>सीमा</t>
  </si>
  <si>
    <t>نطاق</t>
  </si>
  <si>
    <t>alcance</t>
  </si>
  <si>
    <t>диапазон</t>
  </si>
  <si>
    <t>範囲</t>
  </si>
  <si>
    <t>wigo</t>
  </si>
  <si>
    <t>rentang</t>
  </si>
  <si>
    <t>saklaw</t>
  </si>
  <si>
    <t>범위</t>
  </si>
  <si>
    <t>info:weights</t>
  </si>
  <si>
    <t>Relative weighting above each --&gt;</t>
  </si>
  <si>
    <t>Ponderación relativa arriba de cada uno --&gt;</t>
  </si>
  <si>
    <t>Pondération relative au-dessus de chacun --&gt;</t>
  </si>
  <si>
    <t>每个上方的相对权重 --&gt;</t>
  </si>
  <si>
    <t>प्रत्येक के ऊपर सापेक्ष भार --&gt;</t>
  </si>
  <si>
    <t>الوزن النسبي فوق كل منها --&gt;</t>
  </si>
  <si>
    <t>Ponderação relativa acima de cada um --&gt;</t>
  </si>
  <si>
    <t>Относительный вес над каждым --&gt;</t>
  </si>
  <si>
    <t>各項目の上の相対的な重み付け --&gt;</t>
  </si>
  <si>
    <t>Uzito wa jamaa juu ya kila moja --&gt;</t>
  </si>
  <si>
    <t>Bobot relatif di atas masing-masing --&gt;</t>
  </si>
  <si>
    <t>Relatibong timbang sa itaas ng bawat isa --&gt;</t>
  </si>
  <si>
    <t>각 항목 위의 상대적 가중치 --&gt;</t>
  </si>
  <si>
    <t>instruct:scoring</t>
  </si>
  <si>
    <t>Score titles in this section only</t>
  </si>
  <si>
    <t>Títulos de puntuación solo en esta sección</t>
  </si>
  <si>
    <t>Titres des scores uniquement dans cette section</t>
  </si>
  <si>
    <t>仅限本节的得分标题</t>
  </si>
  <si>
    <t>केवल इस अनुभाग में स्कोर शीर्षक</t>
  </si>
  <si>
    <t>عناوين الدرجات في هذا القسم فقط</t>
  </si>
  <si>
    <t>Títulos de pontuação apenas nesta seção</t>
  </si>
  <si>
    <t>Только заголовки оценок в этом разделе</t>
  </si>
  <si>
    <t>このセクションのみのスコアタイトル</t>
  </si>
  <si>
    <t>Vichwa vya alama katika sehemu hii pekee</t>
  </si>
  <si>
    <t>Judul skor hanya di bagian ini</t>
  </si>
  <si>
    <t>Mga pamagat ng iskor sa seksyong ito lamang</t>
  </si>
  <si>
    <t>이 섹션에만 해당하는 점수 제목</t>
  </si>
  <si>
    <t>info:ranges</t>
  </si>
  <si>
    <t>Get scores min / max</t>
  </si>
  <si>
    <t>Obtener puntuaciones mín / máx</t>
  </si>
  <si>
    <t>Obtenez les scores min / max</t>
  </si>
  <si>
    <t>获取得分最小/最大值</t>
  </si>
  <si>
    <t>न्यूनतम / अधिकतम स्कोर प्राप्त करें</t>
  </si>
  <si>
    <t>احصل على الدرجات الدنيا / القصوى</t>
  </si>
  <si>
    <t>Obter pontuações mín / máx</t>
  </si>
  <si>
    <t>Получить минимальные / максимальные оценки</t>
  </si>
  <si>
    <t>スコアの最小/最大を取得</t>
  </si>
  <si>
    <t>Pata alama ndogo / kubwa</t>
  </si>
  <si>
    <t>Dapatkan skor min / maks</t>
  </si>
  <si>
    <t>Kunin ang mga iskor na min / max</t>
  </si>
  <si>
    <t>최소/최대 점수 얻기</t>
  </si>
  <si>
    <t>info:range_scaled</t>
  </si>
  <si>
    <t>Range scaled for contrast in scoring</t>
  </si>
  <si>
    <t>Rango escalado para contraste en la puntuación</t>
  </si>
  <si>
    <t>Intervalle échelonné pour le contraste dans le score</t>
  </si>
  <si>
    <t>范围缩放以对比评分</t>
  </si>
  <si>
    <t>स्कोरिंग में कंट्रास्ट के लिए सीमा स्केल्ड</t>
  </si>
  <si>
    <t>النطاق مقيس للتباين في الدرجات</t>
  </si>
  <si>
    <t>Alcance escalado para contraste na pontuação</t>
  </si>
  <si>
    <t>Диапазон масштабирован для контраста в оценке</t>
  </si>
  <si>
    <t>スコアリングのコントラストのためにスケールされた範囲</t>
  </si>
  <si>
    <t>Wigo uliopimwa kwa utofauti katika alama</t>
  </si>
  <si>
    <t>Rentang diukur untuk kontras dalam penilaian</t>
  </si>
  <si>
    <t>Saklaw na sinusukat para sa kaibahan sa pagmamarka</t>
  </si>
  <si>
    <t>점수의 대비를 위한 범위 조정</t>
  </si>
  <si>
    <t>info:relative_weights</t>
  </si>
  <si>
    <t xml:space="preserve">Relative weigths from scoring section </t>
  </si>
  <si>
    <t>Pesos relativos de la sección de puntuación</t>
  </si>
  <si>
    <t>Poids relatifs de la section de notation</t>
  </si>
  <si>
    <t>评分部分的相对权重</t>
  </si>
  <si>
    <t>स्कोरिंग अनुभाग से सापेक्ष भार</t>
  </si>
  <si>
    <t>الأوزان النسبية من قسم الدرجات</t>
  </si>
  <si>
    <t>Pesos relativos da seção de pontuação</t>
  </si>
  <si>
    <t>Относительные веса из раздела оценок</t>
  </si>
  <si>
    <t>スコアリングセクションからの相対的な重み</t>
  </si>
  <si>
    <t>Uzito wa jamaa kutoka sehemu ya alama</t>
  </si>
  <si>
    <t>Bobot relatif dari bagian penilaian</t>
  </si>
  <si>
    <t>Relatibong timbang mula sa seksyon ng pagmamarka</t>
  </si>
  <si>
    <t>점수 섹션의 상대적 가중치</t>
  </si>
  <si>
    <t>info:sum_of_weights</t>
  </si>
  <si>
    <t>sum of weights</t>
  </si>
  <si>
    <t>suma de pesos</t>
  </si>
  <si>
    <t>somme des poids</t>
  </si>
  <si>
    <t>权重总和</t>
  </si>
  <si>
    <t>भार का योग</t>
  </si>
  <si>
    <t>مجموع الأوزان</t>
  </si>
  <si>
    <t>soma dos pesos</t>
  </si>
  <si>
    <t>сумма весов</t>
  </si>
  <si>
    <t>重みの合計</t>
  </si>
  <si>
    <t>jumla ya uzito</t>
  </si>
  <si>
    <t>jumlah bobot</t>
  </si>
  <si>
    <t>kabuuan ng timbang</t>
  </si>
  <si>
    <t>가중치의 합</t>
  </si>
  <si>
    <t>average</t>
  </si>
  <si>
    <t>Avg</t>
  </si>
  <si>
    <t>Prom.</t>
  </si>
  <si>
    <t>Moy.</t>
  </si>
  <si>
    <t>平均</t>
  </si>
  <si>
    <t>औसत</t>
  </si>
  <si>
    <t>متوسط</t>
  </si>
  <si>
    <t>Média</t>
  </si>
  <si>
    <t>Ср.</t>
  </si>
  <si>
    <t>Wast.</t>
  </si>
  <si>
    <t>Rata</t>
  </si>
  <si>
    <t>Karaniwan</t>
  </si>
  <si>
    <t>평균</t>
  </si>
  <si>
    <t>Relative weigths from scoring section</t>
  </si>
  <si>
    <t>Language</t>
  </si>
  <si>
    <t>Spanish (es)</t>
  </si>
  <si>
    <t>French (fr)</t>
  </si>
  <si>
    <t>Mandarin Chinese (zh)</t>
  </si>
  <si>
    <t>Hindi (hi)</t>
  </si>
  <si>
    <t>Arabic (ar)</t>
  </si>
  <si>
    <t>Portuguese (pt)</t>
  </si>
  <si>
    <t>Russian (ru)</t>
  </si>
  <si>
    <t>Japanese (ja)</t>
  </si>
  <si>
    <t>Swahili (sw)</t>
  </si>
  <si>
    <t>Indonesian (id)</t>
  </si>
  <si>
    <t>Tagalog (Filipino) (tl)</t>
  </si>
  <si>
    <t>Korean (ko)</t>
  </si>
  <si>
    <t>The scoring table had synthetic data and does not reflect actual opinions.  I used the Outstanding VFX winners as an arbitrary list. In a loop, I asked a language model to describe each film in several different ways. In a subsequent passes, I asked a scoring for each criterion based on the descriptive language. This table shows some of that background. Genres were pulled from imdb and included but not used in scoring. The remaining data is fabricated and any relationship to real data is coincidental.  An interesting conversation about how easy it is to fill the pipe.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</si>
</sst>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0"/>
      <color rgb="FF000000"/>
      <name val="Arial"/>
      <scheme val="minor"/>
    </font>
    <font>
      <sz val="10"/>
      <color theme="1"/>
      <name val="Arial"/>
      <family val="2"/>
      <scheme val="minor"/>
    </font>
    <font>
      <b/>
      <sz val="10"/>
      <color rgb="FFF3F3F3"/>
      <name val="Arial"/>
      <family val="2"/>
      <scheme val="minor"/>
    </font>
    <font>
      <sz val="10"/>
      <color rgb="FFF3F3F3"/>
      <name val="Arial"/>
      <family val="2"/>
      <scheme val="minor"/>
    </font>
    <font>
      <sz val="9"/>
      <color theme="1"/>
      <name val="Arial"/>
      <family val="2"/>
    </font>
    <font>
      <sz val="9"/>
      <color theme="1"/>
      <name val="Menlo"/>
      <family val="2"/>
    </font>
    <font>
      <b/>
      <sz val="10"/>
      <color theme="1"/>
      <name val="Arial"/>
      <family val="2"/>
      <scheme val="minor"/>
    </font>
  </fonts>
  <fills count="13">
    <fill>
      <patternFill patternType="none"/>
    </fill>
    <fill>
      <patternFill patternType="gray125"/>
    </fill>
    <fill>
      <patternFill patternType="solid">
        <fgColor rgb="FF674EA7"/>
        <bgColor rgb="FF674EA7"/>
      </patternFill>
    </fill>
    <fill>
      <patternFill patternType="solid">
        <fgColor rgb="FFFFFF00"/>
        <bgColor rgb="FFFFFF00"/>
      </patternFill>
    </fill>
    <fill>
      <patternFill patternType="solid">
        <fgColor rgb="FF434343"/>
        <bgColor rgb="FF434343"/>
      </patternFill>
    </fill>
    <fill>
      <patternFill patternType="solid">
        <fgColor rgb="FFD9D2E9"/>
        <bgColor rgb="FFD9D2E9"/>
      </patternFill>
    </fill>
    <fill>
      <patternFill patternType="solid">
        <fgColor rgb="FFCCCCCC"/>
        <bgColor rgb="FFCCCCCC"/>
      </patternFill>
    </fill>
    <fill>
      <patternFill patternType="solid">
        <fgColor rgb="FF9FC5E8"/>
        <bgColor rgb="FF9FC5E8"/>
      </patternFill>
    </fill>
    <fill>
      <patternFill patternType="solid">
        <fgColor rgb="FF8FD2B1"/>
        <bgColor rgb="FF8FD2B1"/>
      </patternFill>
    </fill>
    <fill>
      <patternFill patternType="solid">
        <fgColor rgb="FFB4A7D6"/>
        <bgColor rgb="FFB4A7D6"/>
      </patternFill>
    </fill>
    <fill>
      <patternFill patternType="solid">
        <fgColor rgb="FFCFE2F3"/>
        <bgColor rgb="FFCFE2F3"/>
      </patternFill>
    </fill>
    <fill>
      <patternFill patternType="solid">
        <fgColor rgb="FF57BB8A"/>
        <bgColor rgb="FF57BB8A"/>
      </patternFill>
    </fill>
    <fill>
      <patternFill patternType="solid">
        <fgColor rgb="FFDAF0E5"/>
        <bgColor rgb="FFDAF0E5"/>
      </patternFill>
    </fill>
  </fills>
  <borders count="12">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64">
    <xf numFmtId="0" fontId="0" fillId="0" borderId="0" xfId="0"/>
    <xf numFmtId="0" fontId="1" fillId="2" borderId="0" xfId="0" applyFont="1" applyFill="1"/>
    <xf numFmtId="49" fontId="1" fillId="0" borderId="0" xfId="0" applyNumberFormat="1" applyFont="1"/>
    <xf numFmtId="0" fontId="1" fillId="3" borderId="0" xfId="0" applyFont="1" applyFill="1"/>
    <xf numFmtId="0" fontId="1" fillId="3" borderId="0" xfId="0" applyFont="1" applyFill="1" applyAlignment="1">
      <alignment horizontal="right"/>
    </xf>
    <xf numFmtId="164" fontId="2" fillId="4" borderId="0" xfId="0" applyNumberFormat="1" applyFont="1" applyFill="1"/>
    <xf numFmtId="0" fontId="1" fillId="5" borderId="1" xfId="0" applyFont="1" applyFill="1" applyBorder="1"/>
    <xf numFmtId="0" fontId="1" fillId="5" borderId="2" xfId="0" applyFont="1" applyFill="1" applyBorder="1"/>
    <xf numFmtId="0" fontId="1" fillId="5" borderId="3" xfId="0" applyFont="1" applyFill="1" applyBorder="1"/>
    <xf numFmtId="0" fontId="1" fillId="5" borderId="0" xfId="0" applyFont="1" applyFill="1"/>
    <xf numFmtId="0" fontId="3" fillId="4" borderId="0" xfId="0" applyFont="1" applyFill="1"/>
    <xf numFmtId="0" fontId="1" fillId="6" borderId="0" xfId="0" applyFont="1" applyFill="1"/>
    <xf numFmtId="0" fontId="1" fillId="7" borderId="0" xfId="0" applyFont="1" applyFill="1" applyAlignment="1">
      <alignment horizontal="left"/>
    </xf>
    <xf numFmtId="0" fontId="1" fillId="7" borderId="0" xfId="0" applyFont="1" applyFill="1" applyAlignment="1">
      <alignment horizontal="right"/>
    </xf>
    <xf numFmtId="164" fontId="3" fillId="4" borderId="0" xfId="0" applyNumberFormat="1" applyFont="1" applyFill="1"/>
    <xf numFmtId="0" fontId="3" fillId="2" borderId="0" xfId="0" applyFont="1" applyFill="1" applyAlignment="1">
      <alignment horizontal="center"/>
    </xf>
    <xf numFmtId="49" fontId="1" fillId="0" borderId="0" xfId="0" applyNumberFormat="1" applyFont="1" applyAlignment="1">
      <alignment horizontal="right"/>
    </xf>
    <xf numFmtId="0" fontId="1" fillId="8" borderId="4" xfId="0" applyFont="1" applyFill="1" applyBorder="1"/>
    <xf numFmtId="0" fontId="1" fillId="8" borderId="5" xfId="0" applyFont="1" applyFill="1" applyBorder="1"/>
    <xf numFmtId="0" fontId="1" fillId="8" borderId="6" xfId="0" applyFont="1" applyFill="1" applyBorder="1"/>
    <xf numFmtId="0" fontId="1" fillId="8" borderId="0" xfId="0" applyFont="1" applyFill="1"/>
    <xf numFmtId="164" fontId="3" fillId="4" borderId="0" xfId="0" applyNumberFormat="1" applyFont="1" applyFill="1" applyAlignment="1">
      <alignment horizontal="center"/>
    </xf>
    <xf numFmtId="0" fontId="1" fillId="9" borderId="7" xfId="0" applyFont="1" applyFill="1" applyBorder="1" applyAlignment="1">
      <alignment horizontal="center"/>
    </xf>
    <xf numFmtId="0" fontId="1" fillId="9" borderId="0" xfId="0" applyFont="1" applyFill="1" applyAlignment="1">
      <alignment horizontal="center"/>
    </xf>
    <xf numFmtId="0" fontId="1" fillId="9" borderId="8" xfId="0" applyFont="1" applyFill="1" applyBorder="1" applyAlignment="1">
      <alignment horizontal="center"/>
    </xf>
    <xf numFmtId="0" fontId="1" fillId="9" borderId="0" xfId="0" applyFont="1" applyFill="1" applyAlignment="1">
      <alignment horizontal="right"/>
    </xf>
    <xf numFmtId="0" fontId="1" fillId="9" borderId="0" xfId="0" applyFont="1" applyFill="1"/>
    <xf numFmtId="0" fontId="1" fillId="10" borderId="0" xfId="0" applyFont="1" applyFill="1"/>
    <xf numFmtId="0" fontId="1" fillId="7" borderId="0" xfId="0" applyFont="1" applyFill="1"/>
    <xf numFmtId="0" fontId="1" fillId="0" borderId="0" xfId="0" applyFont="1"/>
    <xf numFmtId="0" fontId="1" fillId="8" borderId="0" xfId="0" applyFont="1" applyFill="1" applyAlignment="1">
      <alignment horizontal="right"/>
    </xf>
    <xf numFmtId="0" fontId="1" fillId="11" borderId="0" xfId="0" applyFont="1" applyFill="1" applyAlignment="1">
      <alignment horizontal="right"/>
    </xf>
    <xf numFmtId="0" fontId="1" fillId="5" borderId="4" xfId="0" applyFont="1" applyFill="1" applyBorder="1" applyAlignment="1">
      <alignment horizontal="center"/>
    </xf>
    <xf numFmtId="0" fontId="1" fillId="5" borderId="5" xfId="0" applyFont="1" applyFill="1" applyBorder="1" applyAlignment="1">
      <alignment horizontal="center"/>
    </xf>
    <xf numFmtId="0" fontId="1" fillId="5" borderId="6" xfId="0" applyFont="1" applyFill="1" applyBorder="1" applyAlignment="1">
      <alignment horizontal="center"/>
    </xf>
    <xf numFmtId="164" fontId="3" fillId="4" borderId="0" xfId="0" applyNumberFormat="1" applyFont="1" applyFill="1" applyAlignment="1">
      <alignment horizontal="right"/>
    </xf>
    <xf numFmtId="0" fontId="1" fillId="12" borderId="1" xfId="0" applyFont="1" applyFill="1" applyBorder="1"/>
    <xf numFmtId="0" fontId="1" fillId="12" borderId="2" xfId="0" applyFont="1" applyFill="1" applyBorder="1"/>
    <xf numFmtId="0" fontId="1" fillId="12" borderId="3" xfId="0" applyFont="1" applyFill="1" applyBorder="1"/>
    <xf numFmtId="2" fontId="1" fillId="0" borderId="0" xfId="0" applyNumberFormat="1" applyFont="1"/>
    <xf numFmtId="0" fontId="1" fillId="12" borderId="7" xfId="0" applyFont="1" applyFill="1" applyBorder="1"/>
    <xf numFmtId="0" fontId="1" fillId="12" borderId="0" xfId="0" applyFont="1" applyFill="1"/>
    <xf numFmtId="0" fontId="1" fillId="12" borderId="8" xfId="0" applyFont="1" applyFill="1" applyBorder="1"/>
    <xf numFmtId="0" fontId="1" fillId="12" borderId="9" xfId="0" applyFont="1" applyFill="1" applyBorder="1"/>
    <xf numFmtId="0" fontId="1" fillId="12" borderId="10" xfId="0" applyFont="1" applyFill="1" applyBorder="1"/>
    <xf numFmtId="0" fontId="1" fillId="12" borderId="11" xfId="0" applyFont="1" applyFill="1" applyBorder="1"/>
    <xf numFmtId="0" fontId="1" fillId="0" borderId="0" xfId="0" applyFont="1" applyAlignment="1">
      <alignment horizontal="right"/>
    </xf>
    <xf numFmtId="49" fontId="1" fillId="0" borderId="0" xfId="0" applyNumberFormat="1" applyFont="1" applyAlignment="1">
      <alignment wrapText="1"/>
    </xf>
    <xf numFmtId="0" fontId="4" fillId="0" borderId="0" xfId="0" applyFont="1"/>
    <xf numFmtId="0" fontId="5" fillId="0" borderId="0" xfId="0" applyFont="1"/>
    <xf numFmtId="0" fontId="1" fillId="0" borderId="0" xfId="0" applyFont="1" applyAlignment="1">
      <alignment horizontal="left"/>
    </xf>
    <xf numFmtId="0" fontId="1" fillId="8" borderId="0" xfId="0" applyFont="1" applyFill="1" applyAlignment="1">
      <alignment horizontal="left"/>
    </xf>
    <xf numFmtId="0" fontId="1" fillId="9" borderId="7" xfId="0" applyFont="1" applyFill="1" applyBorder="1" applyAlignment="1">
      <alignment horizontal="left"/>
    </xf>
    <xf numFmtId="0" fontId="1" fillId="0" borderId="7" xfId="0" applyFont="1" applyBorder="1" applyAlignment="1">
      <alignment horizontal="center"/>
    </xf>
    <xf numFmtId="0" fontId="1" fillId="9" borderId="0" xfId="0" applyFont="1" applyFill="1" applyAlignment="1">
      <alignment horizontal="left"/>
    </xf>
    <xf numFmtId="0" fontId="1" fillId="0" borderId="0" xfId="0" applyFont="1" applyAlignment="1">
      <alignment horizontal="center"/>
    </xf>
    <xf numFmtId="0" fontId="1" fillId="9" borderId="8" xfId="0" applyFont="1" applyFill="1" applyBorder="1" applyAlignment="1">
      <alignment horizontal="left"/>
    </xf>
    <xf numFmtId="0" fontId="1" fillId="0" borderId="8" xfId="0" applyFont="1" applyBorder="1" applyAlignment="1">
      <alignment horizontal="center"/>
    </xf>
    <xf numFmtId="49" fontId="1" fillId="5" borderId="0" xfId="0" applyNumberFormat="1" applyFont="1" applyFill="1" applyAlignment="1">
      <alignment horizontal="left"/>
    </xf>
    <xf numFmtId="0" fontId="1" fillId="3" borderId="0" xfId="0" applyFont="1" applyFill="1" applyAlignment="1">
      <alignment horizontal="left"/>
    </xf>
    <xf numFmtId="0" fontId="1" fillId="5" borderId="1" xfId="0" applyFont="1" applyFill="1" applyBorder="1" applyAlignment="1">
      <alignment horizontal="left"/>
    </xf>
    <xf numFmtId="0" fontId="6" fillId="0" borderId="1" xfId="0" applyFont="1" applyBorder="1"/>
    <xf numFmtId="0" fontId="1" fillId="5" borderId="0" xfId="0" applyFont="1" applyFill="1" applyAlignment="1">
      <alignment horizontal="left"/>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E89"/>
  <sheetViews>
    <sheetView tabSelected="1" workbookViewId="0">
      <pane ySplit="3" topLeftCell="A4" activePane="bottomLeft" state="frozen"/>
      <selection pane="bottomLeft" activeCell="W4" sqref="W4:AB89"/>
    </sheetView>
  </sheetViews>
  <sheetFormatPr baseColWidth="10" defaultColWidth="12.6640625" defaultRowHeight="15.75" customHeight="1" x14ac:dyDescent="0.15"/>
  <cols>
    <col min="2" max="2" width="28.1640625" customWidth="1"/>
    <col min="3" max="8" width="8.1640625" customWidth="1"/>
    <col min="9" max="9" width="12.6640625" customWidth="1"/>
    <col min="10" max="19" width="8.1640625" customWidth="1"/>
    <col min="20" max="20" width="12.6640625" customWidth="1"/>
    <col min="21" max="28" width="9.5" customWidth="1"/>
    <col min="29" max="29" width="12.6640625" customWidth="1"/>
  </cols>
  <sheetData>
    <row r="1" spans="1:31" ht="15.75" customHeight="1" x14ac:dyDescent="0.15">
      <c r="A1" s="1" t="s">
        <v>0</v>
      </c>
      <c r="B1" s="2"/>
      <c r="C1" s="3" t="str">
        <f>VLOOKUP("instruct:scoring", local!A2:N16, MATCH(A2, local!B1:N1, 0) + 1, FALSE)</f>
        <v>Score titles in this section only</v>
      </c>
      <c r="D1" s="3"/>
      <c r="E1" s="3"/>
      <c r="F1" s="3"/>
      <c r="G1" s="3"/>
      <c r="H1" s="3"/>
      <c r="I1" s="4"/>
      <c r="J1" s="5"/>
      <c r="K1" s="6" t="str">
        <f>VLOOKUP("info:ranges", local!A4:N20, MATCH(A2, local!B1:N1, 0) + 1, FALSE)</f>
        <v>Get scores min / max</v>
      </c>
      <c r="L1" s="7"/>
      <c r="M1" s="8"/>
      <c r="N1" s="9" t="str">
        <f>VLOOKUP("info:range_scaled", local!A2:N24, MATCH(A2, local!B1:N1, 0) + 1, FALSE)</f>
        <v>Range scaled for contrast in scoring</v>
      </c>
      <c r="O1" s="9"/>
      <c r="P1" s="9"/>
      <c r="Q1" s="9"/>
      <c r="R1" s="9"/>
      <c r="S1" s="9"/>
      <c r="T1" s="9"/>
      <c r="U1" s="10"/>
      <c r="V1" s="11"/>
      <c r="W1" s="12" t="str">
        <f>VLOOKUP("info:relative_weights", local!A2:N24, MATCH(A2, local!B1:N1, 0) + 1, FALSE)</f>
        <v xml:space="preserve">Relative weigths from scoring section </v>
      </c>
      <c r="X1" s="13"/>
      <c r="Y1" s="13"/>
      <c r="Z1" s="13"/>
      <c r="AA1" s="13"/>
      <c r="AB1" s="13"/>
      <c r="AC1" s="13" t="str">
        <f>VLOOKUP("info:sum_of_weights", local!A2:N24, MATCH(A2, local!B1:N1, 0) + 1, FALSE)</f>
        <v>sum of weights</v>
      </c>
      <c r="AD1" s="14"/>
      <c r="AE1" s="11"/>
    </row>
    <row r="2" spans="1:31" ht="15.75" customHeight="1" x14ac:dyDescent="0.15">
      <c r="A2" s="15" t="str">
        <f>LEFT(RIGHT(A1, LEN(A1) - FIND("(", A1)), 2)</f>
        <v>en</v>
      </c>
      <c r="B2" s="16" t="str">
        <f>VLOOKUP("info:weights", local!A4:N16, MATCH(A2, local!B1:N1, 0) + 1, FALSE)</f>
        <v>Relative weighting above each --&gt;</v>
      </c>
      <c r="C2" s="17">
        <v>1</v>
      </c>
      <c r="D2" s="18">
        <v>0.9</v>
      </c>
      <c r="E2" s="18">
        <v>0.6</v>
      </c>
      <c r="F2" s="18">
        <v>1</v>
      </c>
      <c r="G2" s="18">
        <v>0.8</v>
      </c>
      <c r="H2" s="19">
        <v>0.8</v>
      </c>
      <c r="I2" s="20"/>
      <c r="J2" s="21"/>
      <c r="K2" s="22" t="str">
        <f>VLOOKUP("min", local!A4:N16, MATCH(A2, local!B1:N1, 0) + 1, FALSE)</f>
        <v>min</v>
      </c>
      <c r="L2" s="23" t="str">
        <f>VLOOKUP("max", local!A4:N16, MATCH(A2, local!B1:N1, 0) + 1, FALSE)</f>
        <v>max</v>
      </c>
      <c r="M2" s="24" t="str">
        <f>VLOOKUP("range", local!A4:N16, MATCH(A2, local!B1:N1, 0) + 1, FALSE)</f>
        <v>range</v>
      </c>
      <c r="N2" s="25" t="str">
        <f>VLOOKUP("scaled", local!A2:N24, MATCH(A2, local!B1:N1, 0) + 1, FALSE)</f>
        <v>scaled</v>
      </c>
      <c r="O2" s="25" t="str">
        <f>VLOOKUP("scaled", local!A2:N24, MATCH(A2, local!B1:N1, 0) + 1, FALSE)</f>
        <v>scaled</v>
      </c>
      <c r="P2" s="25" t="str">
        <f>VLOOKUP("scaled", local!A2:N24, MATCH(A2, local!B1:N1, 0) + 1, FALSE)</f>
        <v>scaled</v>
      </c>
      <c r="Q2" s="25" t="str">
        <f>VLOOKUP("scaled", local!A2:N24, MATCH(A2, local!B1:N1, 0) + 1, FALSE)</f>
        <v>scaled</v>
      </c>
      <c r="R2" s="25" t="str">
        <f>VLOOKUP("scaled", local!A2:N24, MATCH(A2, local!B1:N1, 0) + 1, FALSE)</f>
        <v>scaled</v>
      </c>
      <c r="S2" s="25" t="str">
        <f>VLOOKUP("scaled", local!A2:N24, MATCH(A2, local!B1:N1, 0) + 1, FALSE)</f>
        <v>scaled</v>
      </c>
      <c r="T2" s="26"/>
      <c r="U2" s="10"/>
      <c r="V2" s="11"/>
      <c r="W2" s="27">
        <f t="shared" ref="W2:AA2" si="0">C2</f>
        <v>1</v>
      </c>
      <c r="X2" s="27">
        <f t="shared" si="0"/>
        <v>0.9</v>
      </c>
      <c r="Y2" s="27">
        <f t="shared" si="0"/>
        <v>0.6</v>
      </c>
      <c r="Z2" s="27">
        <f t="shared" si="0"/>
        <v>1</v>
      </c>
      <c r="AA2" s="27">
        <f t="shared" si="0"/>
        <v>0.8</v>
      </c>
      <c r="AB2" s="27">
        <v>0.6</v>
      </c>
      <c r="AC2" s="28">
        <f>SUM(W2:AB2)</f>
        <v>4.8999999999999995</v>
      </c>
      <c r="AD2" s="14"/>
      <c r="AE2" s="11"/>
    </row>
    <row r="3" spans="1:31" ht="15.75" customHeight="1" x14ac:dyDescent="0.15">
      <c r="A3" s="29" t="str">
        <f>VLOOKUP("year", local!A2:N24, MATCH(A2, local!B1:N1, 0) + 1, FALSE)</f>
        <v>Year</v>
      </c>
      <c r="B3" s="2" t="str">
        <f>VLOOKUP("title", local!A2:N24, MATCH(A2, local!B1:N1, 0) + 1, FALSE)</f>
        <v>Title</v>
      </c>
      <c r="C3" s="30" t="str">
        <f>VLOOKUP("Artistry", local!A4:N16, MATCH(A2, local!B1:N1, 0) + 1, FALSE)</f>
        <v>Artistry</v>
      </c>
      <c r="D3" s="30" t="str">
        <f>VLOOKUP("Technical", local!A4:N16, MATCH(A2, local!B1:N1, 0) + 1, FALSE)</f>
        <v>Technical</v>
      </c>
      <c r="E3" s="30" t="str">
        <f>VLOOKUP("Production", local!A4:N16, MATCH(A2, local!B1:N1, 0) + 1, FALSE)</f>
        <v>Prod</v>
      </c>
      <c r="F3" s="30" t="str">
        <f>VLOOKUP("Fidelity", local!A4:N16, MATCH(A2, local!B1:N1, 0) + 1, FALSE)</f>
        <v>Fidelity</v>
      </c>
      <c r="G3" s="30" t="str">
        <f>VLOOKUP("Narrative", local!A4:N16, MATCH(A2, local!B1:N1, 0) + 1, FALSE)</f>
        <v>Narrative</v>
      </c>
      <c r="H3" s="30" t="str">
        <f>VLOOKUP("Value", local!A4:N16, MATCH(A2, local!B1:N1, 0) + 1, FALSE)</f>
        <v>Value</v>
      </c>
      <c r="I3" s="31" t="str">
        <f>VLOOKUP("score", local!A4:N16, MATCH(A2, local!B1:N1, 0) + 1, FALSE)</f>
        <v>score</v>
      </c>
      <c r="J3" s="21" t="str">
        <f>VLOOKUP("average", local!A2:N24, MATCH(A2, local!B1:N1, 0) + 1, FALSE)</f>
        <v>Avg</v>
      </c>
      <c r="K3" s="32">
        <f>MIN(C4:H89)</f>
        <v>7</v>
      </c>
      <c r="L3" s="33">
        <f>MAX(C4:H89)</f>
        <v>10</v>
      </c>
      <c r="M3" s="34">
        <f>L3-K3</f>
        <v>3</v>
      </c>
      <c r="N3" s="25" t="str">
        <f t="shared" ref="N3:U3" si="1">C3</f>
        <v>Artistry</v>
      </c>
      <c r="O3" s="25" t="str">
        <f t="shared" si="1"/>
        <v>Technical</v>
      </c>
      <c r="P3" s="25" t="str">
        <f t="shared" si="1"/>
        <v>Prod</v>
      </c>
      <c r="Q3" s="25" t="str">
        <f t="shared" si="1"/>
        <v>Fidelity</v>
      </c>
      <c r="R3" s="25" t="str">
        <f t="shared" si="1"/>
        <v>Narrative</v>
      </c>
      <c r="S3" s="25" t="str">
        <f t="shared" si="1"/>
        <v>Value</v>
      </c>
      <c r="T3" s="25" t="str">
        <f t="shared" si="1"/>
        <v>score</v>
      </c>
      <c r="U3" s="35" t="str">
        <f t="shared" si="1"/>
        <v>Avg</v>
      </c>
      <c r="V3" s="11"/>
      <c r="W3" s="13" t="str">
        <f t="shared" ref="W3:AD3" si="2">N3</f>
        <v>Artistry</v>
      </c>
      <c r="X3" s="13" t="str">
        <f t="shared" si="2"/>
        <v>Technical</v>
      </c>
      <c r="Y3" s="13" t="str">
        <f t="shared" si="2"/>
        <v>Prod</v>
      </c>
      <c r="Z3" s="13" t="str">
        <f t="shared" si="2"/>
        <v>Fidelity</v>
      </c>
      <c r="AA3" s="13" t="str">
        <f t="shared" si="2"/>
        <v>Narrative</v>
      </c>
      <c r="AB3" s="13" t="str">
        <f t="shared" si="2"/>
        <v>Value</v>
      </c>
      <c r="AC3" s="13" t="str">
        <f t="shared" si="2"/>
        <v>score</v>
      </c>
      <c r="AD3" s="35" t="str">
        <f t="shared" si="2"/>
        <v>Avg</v>
      </c>
      <c r="AE3" s="11"/>
    </row>
    <row r="4" spans="1:31" ht="15.75" customHeight="1" x14ac:dyDescent="0.15">
      <c r="A4" s="29">
        <v>2023</v>
      </c>
      <c r="B4" s="2" t="s">
        <v>1</v>
      </c>
      <c r="C4" s="36">
        <v>10</v>
      </c>
      <c r="D4" s="37">
        <v>9</v>
      </c>
      <c r="E4" s="37">
        <v>9</v>
      </c>
      <c r="F4" s="37">
        <v>9</v>
      </c>
      <c r="G4" s="37">
        <v>9</v>
      </c>
      <c r="H4" s="38">
        <v>9</v>
      </c>
      <c r="I4" s="29">
        <f t="shared" ref="I4:I89" si="3">SUM(C4:H4)</f>
        <v>55</v>
      </c>
      <c r="J4" s="14">
        <f>AVERAGE(C4:H4)</f>
        <v>9.1666666666666661</v>
      </c>
      <c r="K4" s="11"/>
      <c r="L4" s="11"/>
      <c r="M4" s="11"/>
      <c r="N4" s="9">
        <f t="shared" ref="N4:R4" si="4">IF( ISBLANK(C4), "", (C4 - $K$3) * (9 / $M$3) + 1 )</f>
        <v>10</v>
      </c>
      <c r="O4" s="9">
        <f t="shared" si="4"/>
        <v>7</v>
      </c>
      <c r="P4" s="9">
        <f t="shared" si="4"/>
        <v>7</v>
      </c>
      <c r="Q4" s="9">
        <f t="shared" si="4"/>
        <v>7</v>
      </c>
      <c r="R4" s="9">
        <f t="shared" si="4"/>
        <v>7</v>
      </c>
      <c r="S4" s="9">
        <f>IF( ISBLANK(H4), "", (H4 - $K$3) * (9 / $M$3) + 1 )</f>
        <v>7</v>
      </c>
      <c r="T4" s="29">
        <f t="shared" ref="T4:T89" si="5">SUM(N4:S4)</f>
        <v>45</v>
      </c>
      <c r="U4" s="10">
        <f>AVERAGE(N4:S4)</f>
        <v>7.5</v>
      </c>
      <c r="V4" s="11"/>
      <c r="W4" s="39">
        <f>IF( ISBLANK(N4), "", N4 * W$2)</f>
        <v>10</v>
      </c>
      <c r="X4" s="39">
        <f t="shared" ref="X4:AB4" si="6">IF( ISBLANK(O4), "", O4 * X$2)</f>
        <v>6.3</v>
      </c>
      <c r="Y4" s="39">
        <f t="shared" si="6"/>
        <v>4.2</v>
      </c>
      <c r="Z4" s="39">
        <f t="shared" si="6"/>
        <v>7</v>
      </c>
      <c r="AA4" s="39">
        <f t="shared" si="6"/>
        <v>5.6000000000000005</v>
      </c>
      <c r="AB4" s="39">
        <f t="shared" si="6"/>
        <v>4.2</v>
      </c>
      <c r="AC4" s="39">
        <f t="shared" ref="AC4:AC89" si="7">SUM(W4:AB4)</f>
        <v>37.300000000000004</v>
      </c>
      <c r="AD4" s="14">
        <f t="shared" ref="AD4:AD89" si="8">AC4/$AC$2</f>
        <v>7.6122448979591857</v>
      </c>
      <c r="AE4" s="11"/>
    </row>
    <row r="5" spans="1:31" ht="15.75" customHeight="1" x14ac:dyDescent="0.15">
      <c r="A5" s="29">
        <v>2022</v>
      </c>
      <c r="B5" s="2" t="s">
        <v>2</v>
      </c>
      <c r="C5" s="40">
        <v>10</v>
      </c>
      <c r="D5" s="41">
        <v>10</v>
      </c>
      <c r="E5" s="41">
        <v>10</v>
      </c>
      <c r="F5" s="41">
        <v>10</v>
      </c>
      <c r="G5" s="41">
        <v>10</v>
      </c>
      <c r="H5" s="42">
        <v>10</v>
      </c>
      <c r="I5" s="29">
        <f t="shared" si="3"/>
        <v>60</v>
      </c>
      <c r="J5" s="14">
        <f t="shared" ref="J5:J68" si="9">AVERAGE(C5:H5)</f>
        <v>10</v>
      </c>
      <c r="K5" s="11"/>
      <c r="L5" s="11"/>
      <c r="M5" s="11"/>
      <c r="N5" s="9">
        <f t="shared" ref="N5:N68" si="10">IF( ISBLANK(C5), "", (C5 - $K$3) * (9 / $M$3) + 1 )</f>
        <v>10</v>
      </c>
      <c r="O5" s="9">
        <f t="shared" ref="O5:O68" si="11">IF( ISBLANK(D5), "", (D5 - $K$3) * (9 / $M$3) + 1 )</f>
        <v>10</v>
      </c>
      <c r="P5" s="9">
        <f t="shared" ref="P5:P68" si="12">IF( ISBLANK(E5), "", (E5 - $K$3) * (9 / $M$3) + 1 )</f>
        <v>10</v>
      </c>
      <c r="Q5" s="9">
        <f t="shared" ref="Q5:Q68" si="13">IF( ISBLANK(F5), "", (F5 - $K$3) * (9 / $M$3) + 1 )</f>
        <v>10</v>
      </c>
      <c r="R5" s="9">
        <f t="shared" ref="R5:R68" si="14">IF( ISBLANK(G5), "", (G5 - $K$3) * (9 / $M$3) + 1 )</f>
        <v>10</v>
      </c>
      <c r="S5" s="9">
        <f t="shared" ref="S5:S68" si="15">IF( ISBLANK(H5), "", (H5 - $K$3) * (9 / $M$3) + 1 )</f>
        <v>10</v>
      </c>
      <c r="T5" s="29">
        <f t="shared" si="5"/>
        <v>60</v>
      </c>
      <c r="U5" s="10">
        <f t="shared" ref="U5:U68" si="16">AVERAGE(N5:S5)</f>
        <v>10</v>
      </c>
      <c r="V5" s="11"/>
      <c r="W5" s="39">
        <f t="shared" ref="W5:W68" si="17">IF( ISBLANK(N5), "", N5 * W$2)</f>
        <v>10</v>
      </c>
      <c r="X5" s="39">
        <f t="shared" ref="X5:X68" si="18">IF( ISBLANK(O5), "", O5 * X$2)</f>
        <v>9</v>
      </c>
      <c r="Y5" s="39">
        <f t="shared" ref="Y5:Y68" si="19">IF( ISBLANK(P5), "", P5 * Y$2)</f>
        <v>6</v>
      </c>
      <c r="Z5" s="39">
        <f t="shared" ref="Z5:Z68" si="20">IF( ISBLANK(Q5), "", Q5 * Z$2)</f>
        <v>10</v>
      </c>
      <c r="AA5" s="39">
        <f t="shared" ref="AA5:AA68" si="21">IF( ISBLANK(R5), "", R5 * AA$2)</f>
        <v>8</v>
      </c>
      <c r="AB5" s="39">
        <f t="shared" ref="AB5:AB68" si="22">IF( ISBLANK(S5), "", S5 * AB$2)</f>
        <v>6</v>
      </c>
      <c r="AC5" s="39">
        <f t="shared" si="7"/>
        <v>49</v>
      </c>
      <c r="AD5" s="14">
        <f t="shared" si="8"/>
        <v>10.000000000000002</v>
      </c>
      <c r="AE5" s="11"/>
    </row>
    <row r="6" spans="1:31" ht="15.75" customHeight="1" x14ac:dyDescent="0.15">
      <c r="A6" s="29">
        <v>2021</v>
      </c>
      <c r="B6" s="2" t="s">
        <v>3</v>
      </c>
      <c r="C6" s="40">
        <v>8</v>
      </c>
      <c r="D6" s="41">
        <v>9</v>
      </c>
      <c r="E6" s="41">
        <v>9</v>
      </c>
      <c r="F6" s="41">
        <v>9</v>
      </c>
      <c r="G6" s="41">
        <v>9</v>
      </c>
      <c r="H6" s="42">
        <v>9</v>
      </c>
      <c r="I6" s="29">
        <f t="shared" si="3"/>
        <v>53</v>
      </c>
      <c r="J6" s="14">
        <f t="shared" si="9"/>
        <v>8.8333333333333339</v>
      </c>
      <c r="K6" s="11"/>
      <c r="L6" s="11"/>
      <c r="M6" s="11"/>
      <c r="N6" s="9">
        <f t="shared" si="10"/>
        <v>4</v>
      </c>
      <c r="O6" s="9">
        <f t="shared" si="11"/>
        <v>7</v>
      </c>
      <c r="P6" s="9">
        <f t="shared" si="12"/>
        <v>7</v>
      </c>
      <c r="Q6" s="9">
        <f t="shared" si="13"/>
        <v>7</v>
      </c>
      <c r="R6" s="9">
        <f t="shared" si="14"/>
        <v>7</v>
      </c>
      <c r="S6" s="9">
        <f t="shared" si="15"/>
        <v>7</v>
      </c>
      <c r="T6" s="29">
        <f t="shared" si="5"/>
        <v>39</v>
      </c>
      <c r="U6" s="10">
        <f t="shared" si="16"/>
        <v>6.5</v>
      </c>
      <c r="V6" s="11"/>
      <c r="W6" s="39">
        <f t="shared" si="17"/>
        <v>4</v>
      </c>
      <c r="X6" s="39">
        <f t="shared" si="18"/>
        <v>6.3</v>
      </c>
      <c r="Y6" s="39">
        <f t="shared" si="19"/>
        <v>4.2</v>
      </c>
      <c r="Z6" s="39">
        <f t="shared" si="20"/>
        <v>7</v>
      </c>
      <c r="AA6" s="39">
        <f t="shared" si="21"/>
        <v>5.6000000000000005</v>
      </c>
      <c r="AB6" s="39">
        <f t="shared" si="22"/>
        <v>4.2</v>
      </c>
      <c r="AC6" s="39">
        <f t="shared" si="7"/>
        <v>31.3</v>
      </c>
      <c r="AD6" s="14">
        <f t="shared" si="8"/>
        <v>6.387755102040817</v>
      </c>
      <c r="AE6" s="11"/>
    </row>
    <row r="7" spans="1:31" ht="15.75" customHeight="1" x14ac:dyDescent="0.15">
      <c r="A7" s="29">
        <v>2020</v>
      </c>
      <c r="B7" s="2" t="s">
        <v>4</v>
      </c>
      <c r="C7" s="40">
        <v>9</v>
      </c>
      <c r="D7" s="41">
        <v>8</v>
      </c>
      <c r="E7" s="41">
        <v>8</v>
      </c>
      <c r="F7" s="41">
        <v>8</v>
      </c>
      <c r="G7" s="41">
        <v>8</v>
      </c>
      <c r="H7" s="42">
        <v>8</v>
      </c>
      <c r="I7" s="29">
        <f t="shared" si="3"/>
        <v>49</v>
      </c>
      <c r="J7" s="14">
        <f t="shared" si="9"/>
        <v>8.1666666666666661</v>
      </c>
      <c r="K7" s="11"/>
      <c r="L7" s="11"/>
      <c r="M7" s="11"/>
      <c r="N7" s="9">
        <f t="shared" si="10"/>
        <v>7</v>
      </c>
      <c r="O7" s="9">
        <f t="shared" si="11"/>
        <v>4</v>
      </c>
      <c r="P7" s="9">
        <f t="shared" si="12"/>
        <v>4</v>
      </c>
      <c r="Q7" s="9">
        <f t="shared" si="13"/>
        <v>4</v>
      </c>
      <c r="R7" s="9">
        <f t="shared" si="14"/>
        <v>4</v>
      </c>
      <c r="S7" s="9">
        <f t="shared" si="15"/>
        <v>4</v>
      </c>
      <c r="T7" s="29">
        <f t="shared" si="5"/>
        <v>27</v>
      </c>
      <c r="U7" s="10">
        <f t="shared" si="16"/>
        <v>4.5</v>
      </c>
      <c r="V7" s="11"/>
      <c r="W7" s="39">
        <f t="shared" si="17"/>
        <v>7</v>
      </c>
      <c r="X7" s="39">
        <f t="shared" si="18"/>
        <v>3.6</v>
      </c>
      <c r="Y7" s="39">
        <f t="shared" si="19"/>
        <v>2.4</v>
      </c>
      <c r="Z7" s="39">
        <f t="shared" si="20"/>
        <v>4</v>
      </c>
      <c r="AA7" s="39">
        <f t="shared" si="21"/>
        <v>3.2</v>
      </c>
      <c r="AB7" s="39">
        <f t="shared" si="22"/>
        <v>2.4</v>
      </c>
      <c r="AC7" s="39">
        <f t="shared" si="7"/>
        <v>22.599999999999998</v>
      </c>
      <c r="AD7" s="14">
        <f t="shared" si="8"/>
        <v>4.6122448979591839</v>
      </c>
      <c r="AE7" s="11"/>
    </row>
    <row r="8" spans="1:31" ht="15.75" customHeight="1" x14ac:dyDescent="0.15">
      <c r="A8" s="29">
        <v>2019</v>
      </c>
      <c r="B8" s="2" t="s">
        <v>5</v>
      </c>
      <c r="C8" s="40">
        <v>9</v>
      </c>
      <c r="D8" s="41">
        <v>8</v>
      </c>
      <c r="E8" s="41">
        <v>10</v>
      </c>
      <c r="F8" s="41">
        <v>10</v>
      </c>
      <c r="G8" s="41">
        <v>10</v>
      </c>
      <c r="H8" s="42">
        <v>10</v>
      </c>
      <c r="I8" s="29">
        <f t="shared" si="3"/>
        <v>57</v>
      </c>
      <c r="J8" s="14">
        <f t="shared" si="9"/>
        <v>9.5</v>
      </c>
      <c r="K8" s="11"/>
      <c r="L8" s="11"/>
      <c r="M8" s="11"/>
      <c r="N8" s="9">
        <f t="shared" si="10"/>
        <v>7</v>
      </c>
      <c r="O8" s="9">
        <f t="shared" si="11"/>
        <v>4</v>
      </c>
      <c r="P8" s="9">
        <f t="shared" si="12"/>
        <v>10</v>
      </c>
      <c r="Q8" s="9">
        <f t="shared" si="13"/>
        <v>10</v>
      </c>
      <c r="R8" s="9">
        <f t="shared" si="14"/>
        <v>10</v>
      </c>
      <c r="S8" s="9">
        <f t="shared" si="15"/>
        <v>10</v>
      </c>
      <c r="T8" s="29">
        <f t="shared" si="5"/>
        <v>51</v>
      </c>
      <c r="U8" s="10">
        <f t="shared" si="16"/>
        <v>8.5</v>
      </c>
      <c r="V8" s="11"/>
      <c r="W8" s="39">
        <f t="shared" si="17"/>
        <v>7</v>
      </c>
      <c r="X8" s="39">
        <f t="shared" si="18"/>
        <v>3.6</v>
      </c>
      <c r="Y8" s="39">
        <f t="shared" si="19"/>
        <v>6</v>
      </c>
      <c r="Z8" s="39">
        <f t="shared" si="20"/>
        <v>10</v>
      </c>
      <c r="AA8" s="39">
        <f t="shared" si="21"/>
        <v>8</v>
      </c>
      <c r="AB8" s="39">
        <f t="shared" si="22"/>
        <v>6</v>
      </c>
      <c r="AC8" s="39">
        <f t="shared" si="7"/>
        <v>40.6</v>
      </c>
      <c r="AD8" s="14">
        <f t="shared" si="8"/>
        <v>8.2857142857142865</v>
      </c>
      <c r="AE8" s="11"/>
    </row>
    <row r="9" spans="1:31" ht="15.75" customHeight="1" x14ac:dyDescent="0.15">
      <c r="A9" s="29">
        <v>2018</v>
      </c>
      <c r="B9" s="2" t="s">
        <v>6</v>
      </c>
      <c r="C9" s="40">
        <v>8</v>
      </c>
      <c r="D9" s="41">
        <v>8</v>
      </c>
      <c r="E9" s="41">
        <v>9</v>
      </c>
      <c r="F9" s="41">
        <v>9</v>
      </c>
      <c r="G9" s="41">
        <v>9</v>
      </c>
      <c r="H9" s="42">
        <v>9</v>
      </c>
      <c r="I9" s="29">
        <f t="shared" si="3"/>
        <v>52</v>
      </c>
      <c r="J9" s="14">
        <f t="shared" si="9"/>
        <v>8.6666666666666661</v>
      </c>
      <c r="K9" s="11"/>
      <c r="L9" s="11"/>
      <c r="M9" s="11"/>
      <c r="N9" s="9">
        <f t="shared" si="10"/>
        <v>4</v>
      </c>
      <c r="O9" s="9">
        <f t="shared" si="11"/>
        <v>4</v>
      </c>
      <c r="P9" s="9">
        <f t="shared" si="12"/>
        <v>7</v>
      </c>
      <c r="Q9" s="9">
        <f t="shared" si="13"/>
        <v>7</v>
      </c>
      <c r="R9" s="9">
        <f t="shared" si="14"/>
        <v>7</v>
      </c>
      <c r="S9" s="9">
        <f t="shared" si="15"/>
        <v>7</v>
      </c>
      <c r="T9" s="29">
        <f t="shared" si="5"/>
        <v>36</v>
      </c>
      <c r="U9" s="10">
        <f t="shared" si="16"/>
        <v>6</v>
      </c>
      <c r="V9" s="11"/>
      <c r="W9" s="39">
        <f t="shared" si="17"/>
        <v>4</v>
      </c>
      <c r="X9" s="39">
        <f t="shared" si="18"/>
        <v>3.6</v>
      </c>
      <c r="Y9" s="39">
        <f t="shared" si="19"/>
        <v>4.2</v>
      </c>
      <c r="Z9" s="39">
        <f t="shared" si="20"/>
        <v>7</v>
      </c>
      <c r="AA9" s="39">
        <f t="shared" si="21"/>
        <v>5.6000000000000005</v>
      </c>
      <c r="AB9" s="39">
        <f t="shared" si="22"/>
        <v>4.2</v>
      </c>
      <c r="AC9" s="39">
        <f t="shared" si="7"/>
        <v>28.6</v>
      </c>
      <c r="AD9" s="14">
        <f t="shared" si="8"/>
        <v>5.8367346938775517</v>
      </c>
      <c r="AE9" s="11"/>
    </row>
    <row r="10" spans="1:31" ht="15.75" customHeight="1" x14ac:dyDescent="0.15">
      <c r="A10" s="29">
        <v>2017</v>
      </c>
      <c r="B10" s="2" t="s">
        <v>7</v>
      </c>
      <c r="C10" s="40">
        <v>10</v>
      </c>
      <c r="D10" s="41">
        <v>10</v>
      </c>
      <c r="E10" s="41">
        <v>10</v>
      </c>
      <c r="F10" s="41">
        <v>10</v>
      </c>
      <c r="G10" s="41">
        <v>10</v>
      </c>
      <c r="H10" s="42">
        <v>9</v>
      </c>
      <c r="I10" s="29">
        <f t="shared" si="3"/>
        <v>59</v>
      </c>
      <c r="J10" s="14">
        <f t="shared" si="9"/>
        <v>9.8333333333333339</v>
      </c>
      <c r="K10" s="11"/>
      <c r="L10" s="11"/>
      <c r="M10" s="11"/>
      <c r="N10" s="9">
        <f t="shared" si="10"/>
        <v>10</v>
      </c>
      <c r="O10" s="9">
        <f t="shared" si="11"/>
        <v>10</v>
      </c>
      <c r="P10" s="9">
        <f t="shared" si="12"/>
        <v>10</v>
      </c>
      <c r="Q10" s="9">
        <f t="shared" si="13"/>
        <v>10</v>
      </c>
      <c r="R10" s="9">
        <f t="shared" si="14"/>
        <v>10</v>
      </c>
      <c r="S10" s="9">
        <f t="shared" si="15"/>
        <v>7</v>
      </c>
      <c r="T10" s="29">
        <f t="shared" si="5"/>
        <v>57</v>
      </c>
      <c r="U10" s="10">
        <f t="shared" si="16"/>
        <v>9.5</v>
      </c>
      <c r="V10" s="11"/>
      <c r="W10" s="39">
        <f t="shared" si="17"/>
        <v>10</v>
      </c>
      <c r="X10" s="39">
        <f t="shared" si="18"/>
        <v>9</v>
      </c>
      <c r="Y10" s="39">
        <f t="shared" si="19"/>
        <v>6</v>
      </c>
      <c r="Z10" s="39">
        <f t="shared" si="20"/>
        <v>10</v>
      </c>
      <c r="AA10" s="39">
        <f t="shared" si="21"/>
        <v>8</v>
      </c>
      <c r="AB10" s="39">
        <f t="shared" si="22"/>
        <v>4.2</v>
      </c>
      <c r="AC10" s="39">
        <f t="shared" si="7"/>
        <v>47.2</v>
      </c>
      <c r="AD10" s="14">
        <f t="shared" si="8"/>
        <v>9.6326530612244916</v>
      </c>
      <c r="AE10" s="11"/>
    </row>
    <row r="11" spans="1:31" ht="15.75" customHeight="1" x14ac:dyDescent="0.15">
      <c r="A11" s="29">
        <v>2016</v>
      </c>
      <c r="B11" s="2" t="s">
        <v>8</v>
      </c>
      <c r="C11" s="40">
        <v>9</v>
      </c>
      <c r="D11" s="41">
        <v>9</v>
      </c>
      <c r="E11" s="41">
        <v>9</v>
      </c>
      <c r="F11" s="41">
        <v>9</v>
      </c>
      <c r="G11" s="41">
        <v>9</v>
      </c>
      <c r="H11" s="42">
        <v>8</v>
      </c>
      <c r="I11" s="29">
        <f t="shared" si="3"/>
        <v>53</v>
      </c>
      <c r="J11" s="14">
        <f t="shared" si="9"/>
        <v>8.8333333333333339</v>
      </c>
      <c r="K11" s="11"/>
      <c r="L11" s="11"/>
      <c r="M11" s="11"/>
      <c r="N11" s="9">
        <f t="shared" si="10"/>
        <v>7</v>
      </c>
      <c r="O11" s="9">
        <f t="shared" si="11"/>
        <v>7</v>
      </c>
      <c r="P11" s="9">
        <f t="shared" si="12"/>
        <v>7</v>
      </c>
      <c r="Q11" s="9">
        <f t="shared" si="13"/>
        <v>7</v>
      </c>
      <c r="R11" s="9">
        <f t="shared" si="14"/>
        <v>7</v>
      </c>
      <c r="S11" s="9">
        <f t="shared" si="15"/>
        <v>4</v>
      </c>
      <c r="T11" s="29">
        <f t="shared" si="5"/>
        <v>39</v>
      </c>
      <c r="U11" s="10">
        <f t="shared" si="16"/>
        <v>6.5</v>
      </c>
      <c r="V11" s="11"/>
      <c r="W11" s="39">
        <f t="shared" si="17"/>
        <v>7</v>
      </c>
      <c r="X11" s="39">
        <f t="shared" si="18"/>
        <v>6.3</v>
      </c>
      <c r="Y11" s="39">
        <f t="shared" si="19"/>
        <v>4.2</v>
      </c>
      <c r="Z11" s="39">
        <f t="shared" si="20"/>
        <v>7</v>
      </c>
      <c r="AA11" s="39">
        <f t="shared" si="21"/>
        <v>5.6000000000000005</v>
      </c>
      <c r="AB11" s="39">
        <f t="shared" si="22"/>
        <v>2.4</v>
      </c>
      <c r="AC11" s="39">
        <f t="shared" si="7"/>
        <v>32.5</v>
      </c>
      <c r="AD11" s="14">
        <f t="shared" si="8"/>
        <v>6.6326530612244907</v>
      </c>
      <c r="AE11" s="11"/>
    </row>
    <row r="12" spans="1:31" ht="15.75" customHeight="1" x14ac:dyDescent="0.15">
      <c r="A12" s="29">
        <v>2015</v>
      </c>
      <c r="B12" s="2" t="s">
        <v>9</v>
      </c>
      <c r="C12" s="40">
        <v>8</v>
      </c>
      <c r="D12" s="41">
        <v>9</v>
      </c>
      <c r="E12" s="41">
        <v>8</v>
      </c>
      <c r="F12" s="41">
        <v>9</v>
      </c>
      <c r="G12" s="41">
        <v>9</v>
      </c>
      <c r="H12" s="42">
        <v>9</v>
      </c>
      <c r="I12" s="29">
        <f t="shared" si="3"/>
        <v>52</v>
      </c>
      <c r="J12" s="14">
        <f t="shared" si="9"/>
        <v>8.6666666666666661</v>
      </c>
      <c r="K12" s="11"/>
      <c r="L12" s="11"/>
      <c r="M12" s="11"/>
      <c r="N12" s="9">
        <f t="shared" si="10"/>
        <v>4</v>
      </c>
      <c r="O12" s="9">
        <f t="shared" si="11"/>
        <v>7</v>
      </c>
      <c r="P12" s="9">
        <f t="shared" si="12"/>
        <v>4</v>
      </c>
      <c r="Q12" s="9">
        <f t="shared" si="13"/>
        <v>7</v>
      </c>
      <c r="R12" s="9">
        <f t="shared" si="14"/>
        <v>7</v>
      </c>
      <c r="S12" s="9">
        <f t="shared" si="15"/>
        <v>7</v>
      </c>
      <c r="T12" s="29">
        <f t="shared" si="5"/>
        <v>36</v>
      </c>
      <c r="U12" s="10">
        <f t="shared" si="16"/>
        <v>6</v>
      </c>
      <c r="V12" s="11"/>
      <c r="W12" s="39">
        <f t="shared" si="17"/>
        <v>4</v>
      </c>
      <c r="X12" s="39">
        <f t="shared" si="18"/>
        <v>6.3</v>
      </c>
      <c r="Y12" s="39">
        <f t="shared" si="19"/>
        <v>2.4</v>
      </c>
      <c r="Z12" s="39">
        <f t="shared" si="20"/>
        <v>7</v>
      </c>
      <c r="AA12" s="39">
        <f t="shared" si="21"/>
        <v>5.6000000000000005</v>
      </c>
      <c r="AB12" s="39">
        <f t="shared" si="22"/>
        <v>4.2</v>
      </c>
      <c r="AC12" s="39">
        <f t="shared" si="7"/>
        <v>29.500000000000004</v>
      </c>
      <c r="AD12" s="14">
        <f t="shared" si="8"/>
        <v>6.0204081632653077</v>
      </c>
      <c r="AE12" s="11"/>
    </row>
    <row r="13" spans="1:31" ht="15.75" customHeight="1" x14ac:dyDescent="0.15">
      <c r="A13" s="29">
        <v>2014</v>
      </c>
      <c r="B13" s="2" t="s">
        <v>10</v>
      </c>
      <c r="C13" s="40">
        <v>9</v>
      </c>
      <c r="D13" s="41">
        <v>10</v>
      </c>
      <c r="E13" s="41">
        <v>10</v>
      </c>
      <c r="F13" s="41">
        <v>10</v>
      </c>
      <c r="G13" s="41">
        <v>10</v>
      </c>
      <c r="H13" s="42">
        <v>10</v>
      </c>
      <c r="I13" s="29">
        <f t="shared" si="3"/>
        <v>59</v>
      </c>
      <c r="J13" s="14">
        <f t="shared" si="9"/>
        <v>9.8333333333333339</v>
      </c>
      <c r="K13" s="11"/>
      <c r="L13" s="11"/>
      <c r="M13" s="11"/>
      <c r="N13" s="9">
        <f t="shared" si="10"/>
        <v>7</v>
      </c>
      <c r="O13" s="9">
        <f t="shared" si="11"/>
        <v>10</v>
      </c>
      <c r="P13" s="9">
        <f t="shared" si="12"/>
        <v>10</v>
      </c>
      <c r="Q13" s="9">
        <f t="shared" si="13"/>
        <v>10</v>
      </c>
      <c r="R13" s="9">
        <f t="shared" si="14"/>
        <v>10</v>
      </c>
      <c r="S13" s="9">
        <f t="shared" si="15"/>
        <v>10</v>
      </c>
      <c r="T13" s="29">
        <f t="shared" si="5"/>
        <v>57</v>
      </c>
      <c r="U13" s="10">
        <f t="shared" si="16"/>
        <v>9.5</v>
      </c>
      <c r="V13" s="11"/>
      <c r="W13" s="39">
        <f t="shared" si="17"/>
        <v>7</v>
      </c>
      <c r="X13" s="39">
        <f t="shared" si="18"/>
        <v>9</v>
      </c>
      <c r="Y13" s="39">
        <f t="shared" si="19"/>
        <v>6</v>
      </c>
      <c r="Z13" s="39">
        <f t="shared" si="20"/>
        <v>10</v>
      </c>
      <c r="AA13" s="39">
        <f t="shared" si="21"/>
        <v>8</v>
      </c>
      <c r="AB13" s="39">
        <f t="shared" si="22"/>
        <v>6</v>
      </c>
      <c r="AC13" s="39">
        <f t="shared" si="7"/>
        <v>46</v>
      </c>
      <c r="AD13" s="14">
        <f t="shared" si="8"/>
        <v>9.387755102040817</v>
      </c>
      <c r="AE13" s="11"/>
    </row>
    <row r="14" spans="1:31" ht="15.75" customHeight="1" x14ac:dyDescent="0.15">
      <c r="A14" s="29">
        <v>2013</v>
      </c>
      <c r="B14" s="2" t="s">
        <v>11</v>
      </c>
      <c r="C14" s="40">
        <v>9</v>
      </c>
      <c r="D14" s="41">
        <v>10</v>
      </c>
      <c r="E14" s="41">
        <v>10</v>
      </c>
      <c r="F14" s="41">
        <v>10</v>
      </c>
      <c r="G14" s="41">
        <v>10</v>
      </c>
      <c r="H14" s="42">
        <v>10</v>
      </c>
      <c r="I14" s="29">
        <f t="shared" si="3"/>
        <v>59</v>
      </c>
      <c r="J14" s="14">
        <f t="shared" si="9"/>
        <v>9.8333333333333339</v>
      </c>
      <c r="K14" s="11"/>
      <c r="L14" s="11"/>
      <c r="M14" s="11"/>
      <c r="N14" s="9">
        <f t="shared" si="10"/>
        <v>7</v>
      </c>
      <c r="O14" s="9">
        <f t="shared" si="11"/>
        <v>10</v>
      </c>
      <c r="P14" s="9">
        <f t="shared" si="12"/>
        <v>10</v>
      </c>
      <c r="Q14" s="9">
        <f t="shared" si="13"/>
        <v>10</v>
      </c>
      <c r="R14" s="9">
        <f t="shared" si="14"/>
        <v>10</v>
      </c>
      <c r="S14" s="9">
        <f t="shared" si="15"/>
        <v>10</v>
      </c>
      <c r="T14" s="29">
        <f t="shared" si="5"/>
        <v>57</v>
      </c>
      <c r="U14" s="10">
        <f t="shared" si="16"/>
        <v>9.5</v>
      </c>
      <c r="V14" s="11"/>
      <c r="W14" s="39">
        <f t="shared" si="17"/>
        <v>7</v>
      </c>
      <c r="X14" s="39">
        <f t="shared" si="18"/>
        <v>9</v>
      </c>
      <c r="Y14" s="39">
        <f t="shared" si="19"/>
        <v>6</v>
      </c>
      <c r="Z14" s="39">
        <f t="shared" si="20"/>
        <v>10</v>
      </c>
      <c r="AA14" s="39">
        <f t="shared" si="21"/>
        <v>8</v>
      </c>
      <c r="AB14" s="39">
        <f t="shared" si="22"/>
        <v>6</v>
      </c>
      <c r="AC14" s="39">
        <f t="shared" si="7"/>
        <v>46</v>
      </c>
      <c r="AD14" s="14">
        <f t="shared" si="8"/>
        <v>9.387755102040817</v>
      </c>
      <c r="AE14" s="11"/>
    </row>
    <row r="15" spans="1:31" ht="15.75" customHeight="1" x14ac:dyDescent="0.15">
      <c r="A15" s="29">
        <v>2012</v>
      </c>
      <c r="B15" s="2" t="s">
        <v>12</v>
      </c>
      <c r="C15" s="40">
        <v>10</v>
      </c>
      <c r="D15" s="41">
        <v>9</v>
      </c>
      <c r="E15" s="41">
        <v>9</v>
      </c>
      <c r="F15" s="41">
        <v>9</v>
      </c>
      <c r="G15" s="41">
        <v>9</v>
      </c>
      <c r="H15" s="42">
        <v>10</v>
      </c>
      <c r="I15" s="29">
        <f t="shared" si="3"/>
        <v>56</v>
      </c>
      <c r="J15" s="14">
        <f t="shared" si="9"/>
        <v>9.3333333333333339</v>
      </c>
      <c r="K15" s="11"/>
      <c r="L15" s="11"/>
      <c r="M15" s="11"/>
      <c r="N15" s="9">
        <f t="shared" si="10"/>
        <v>10</v>
      </c>
      <c r="O15" s="9">
        <f t="shared" si="11"/>
        <v>7</v>
      </c>
      <c r="P15" s="9">
        <f t="shared" si="12"/>
        <v>7</v>
      </c>
      <c r="Q15" s="9">
        <f t="shared" si="13"/>
        <v>7</v>
      </c>
      <c r="R15" s="9">
        <f t="shared" si="14"/>
        <v>7</v>
      </c>
      <c r="S15" s="9">
        <f t="shared" si="15"/>
        <v>10</v>
      </c>
      <c r="T15" s="29">
        <f t="shared" si="5"/>
        <v>48</v>
      </c>
      <c r="U15" s="10">
        <f t="shared" si="16"/>
        <v>8</v>
      </c>
      <c r="V15" s="11"/>
      <c r="W15" s="39">
        <f t="shared" si="17"/>
        <v>10</v>
      </c>
      <c r="X15" s="39">
        <f t="shared" si="18"/>
        <v>6.3</v>
      </c>
      <c r="Y15" s="39">
        <f t="shared" si="19"/>
        <v>4.2</v>
      </c>
      <c r="Z15" s="39">
        <f t="shared" si="20"/>
        <v>7</v>
      </c>
      <c r="AA15" s="39">
        <f t="shared" si="21"/>
        <v>5.6000000000000005</v>
      </c>
      <c r="AB15" s="39">
        <f t="shared" si="22"/>
        <v>6</v>
      </c>
      <c r="AC15" s="39">
        <f t="shared" si="7"/>
        <v>39.1</v>
      </c>
      <c r="AD15" s="14">
        <f t="shared" si="8"/>
        <v>7.979591836734695</v>
      </c>
      <c r="AE15" s="11"/>
    </row>
    <row r="16" spans="1:31" ht="15.75" customHeight="1" x14ac:dyDescent="0.15">
      <c r="A16" s="29">
        <v>2011</v>
      </c>
      <c r="B16" s="2" t="s">
        <v>13</v>
      </c>
      <c r="C16" s="40">
        <v>9</v>
      </c>
      <c r="D16" s="41">
        <v>8</v>
      </c>
      <c r="E16" s="41">
        <v>8</v>
      </c>
      <c r="F16" s="41">
        <v>8</v>
      </c>
      <c r="G16" s="41">
        <v>8</v>
      </c>
      <c r="H16" s="42">
        <v>8</v>
      </c>
      <c r="I16" s="29">
        <f t="shared" si="3"/>
        <v>49</v>
      </c>
      <c r="J16" s="14">
        <f t="shared" si="9"/>
        <v>8.1666666666666661</v>
      </c>
      <c r="K16" s="11"/>
      <c r="L16" s="11"/>
      <c r="M16" s="11"/>
      <c r="N16" s="9">
        <f t="shared" si="10"/>
        <v>7</v>
      </c>
      <c r="O16" s="9">
        <f t="shared" si="11"/>
        <v>4</v>
      </c>
      <c r="P16" s="9">
        <f t="shared" si="12"/>
        <v>4</v>
      </c>
      <c r="Q16" s="9">
        <f t="shared" si="13"/>
        <v>4</v>
      </c>
      <c r="R16" s="9">
        <f t="shared" si="14"/>
        <v>4</v>
      </c>
      <c r="S16" s="9">
        <f t="shared" si="15"/>
        <v>4</v>
      </c>
      <c r="T16" s="29">
        <f t="shared" si="5"/>
        <v>27</v>
      </c>
      <c r="U16" s="10">
        <f t="shared" si="16"/>
        <v>4.5</v>
      </c>
      <c r="V16" s="11"/>
      <c r="W16" s="39">
        <f t="shared" si="17"/>
        <v>7</v>
      </c>
      <c r="X16" s="39">
        <f t="shared" si="18"/>
        <v>3.6</v>
      </c>
      <c r="Y16" s="39">
        <f t="shared" si="19"/>
        <v>2.4</v>
      </c>
      <c r="Z16" s="39">
        <f t="shared" si="20"/>
        <v>4</v>
      </c>
      <c r="AA16" s="39">
        <f t="shared" si="21"/>
        <v>3.2</v>
      </c>
      <c r="AB16" s="39">
        <f t="shared" si="22"/>
        <v>2.4</v>
      </c>
      <c r="AC16" s="39">
        <f t="shared" si="7"/>
        <v>22.599999999999998</v>
      </c>
      <c r="AD16" s="14">
        <f t="shared" si="8"/>
        <v>4.6122448979591839</v>
      </c>
      <c r="AE16" s="11"/>
    </row>
    <row r="17" spans="1:31" ht="15.75" customHeight="1" x14ac:dyDescent="0.15">
      <c r="A17" s="29">
        <v>2010</v>
      </c>
      <c r="B17" s="2" t="s">
        <v>14</v>
      </c>
      <c r="C17" s="40">
        <v>10</v>
      </c>
      <c r="D17" s="41">
        <v>10</v>
      </c>
      <c r="E17" s="41">
        <v>10</v>
      </c>
      <c r="F17" s="41">
        <v>10</v>
      </c>
      <c r="G17" s="41">
        <v>10</v>
      </c>
      <c r="H17" s="42">
        <v>9</v>
      </c>
      <c r="I17" s="29">
        <f t="shared" si="3"/>
        <v>59</v>
      </c>
      <c r="J17" s="14">
        <f t="shared" si="9"/>
        <v>9.8333333333333339</v>
      </c>
      <c r="K17" s="11"/>
      <c r="L17" s="11"/>
      <c r="M17" s="11"/>
      <c r="N17" s="9">
        <f t="shared" si="10"/>
        <v>10</v>
      </c>
      <c r="O17" s="9">
        <f t="shared" si="11"/>
        <v>10</v>
      </c>
      <c r="P17" s="9">
        <f t="shared" si="12"/>
        <v>10</v>
      </c>
      <c r="Q17" s="9">
        <f t="shared" si="13"/>
        <v>10</v>
      </c>
      <c r="R17" s="9">
        <f t="shared" si="14"/>
        <v>10</v>
      </c>
      <c r="S17" s="9">
        <f t="shared" si="15"/>
        <v>7</v>
      </c>
      <c r="T17" s="29">
        <f t="shared" si="5"/>
        <v>57</v>
      </c>
      <c r="U17" s="10">
        <f t="shared" si="16"/>
        <v>9.5</v>
      </c>
      <c r="V17" s="11"/>
      <c r="W17" s="39">
        <f t="shared" si="17"/>
        <v>10</v>
      </c>
      <c r="X17" s="39">
        <f t="shared" si="18"/>
        <v>9</v>
      </c>
      <c r="Y17" s="39">
        <f t="shared" si="19"/>
        <v>6</v>
      </c>
      <c r="Z17" s="39">
        <f t="shared" si="20"/>
        <v>10</v>
      </c>
      <c r="AA17" s="39">
        <f t="shared" si="21"/>
        <v>8</v>
      </c>
      <c r="AB17" s="39">
        <f t="shared" si="22"/>
        <v>4.2</v>
      </c>
      <c r="AC17" s="39">
        <f t="shared" si="7"/>
        <v>47.2</v>
      </c>
      <c r="AD17" s="14">
        <f t="shared" si="8"/>
        <v>9.6326530612244916</v>
      </c>
      <c r="AE17" s="11"/>
    </row>
    <row r="18" spans="1:31" ht="15.75" customHeight="1" x14ac:dyDescent="0.15">
      <c r="A18" s="29">
        <v>2009</v>
      </c>
      <c r="B18" s="2" t="s">
        <v>15</v>
      </c>
      <c r="C18" s="40">
        <v>10</v>
      </c>
      <c r="D18" s="41">
        <v>10</v>
      </c>
      <c r="E18" s="41">
        <v>10</v>
      </c>
      <c r="F18" s="41">
        <v>10</v>
      </c>
      <c r="G18" s="41">
        <v>10</v>
      </c>
      <c r="H18" s="42">
        <v>10</v>
      </c>
      <c r="I18" s="29">
        <f t="shared" si="3"/>
        <v>60</v>
      </c>
      <c r="J18" s="14">
        <f t="shared" si="9"/>
        <v>10</v>
      </c>
      <c r="K18" s="11"/>
      <c r="L18" s="11"/>
      <c r="M18" s="11"/>
      <c r="N18" s="9">
        <f t="shared" si="10"/>
        <v>10</v>
      </c>
      <c r="O18" s="9">
        <f t="shared" si="11"/>
        <v>10</v>
      </c>
      <c r="P18" s="9">
        <f t="shared" si="12"/>
        <v>10</v>
      </c>
      <c r="Q18" s="9">
        <f t="shared" si="13"/>
        <v>10</v>
      </c>
      <c r="R18" s="9">
        <f t="shared" si="14"/>
        <v>10</v>
      </c>
      <c r="S18" s="9">
        <f t="shared" si="15"/>
        <v>10</v>
      </c>
      <c r="T18" s="29">
        <f t="shared" si="5"/>
        <v>60</v>
      </c>
      <c r="U18" s="10">
        <f t="shared" si="16"/>
        <v>10</v>
      </c>
      <c r="V18" s="11"/>
      <c r="W18" s="39">
        <f t="shared" si="17"/>
        <v>10</v>
      </c>
      <c r="X18" s="39">
        <f t="shared" si="18"/>
        <v>9</v>
      </c>
      <c r="Y18" s="39">
        <f t="shared" si="19"/>
        <v>6</v>
      </c>
      <c r="Z18" s="39">
        <f t="shared" si="20"/>
        <v>10</v>
      </c>
      <c r="AA18" s="39">
        <f t="shared" si="21"/>
        <v>8</v>
      </c>
      <c r="AB18" s="39">
        <f t="shared" si="22"/>
        <v>6</v>
      </c>
      <c r="AC18" s="39">
        <f t="shared" si="7"/>
        <v>49</v>
      </c>
      <c r="AD18" s="14">
        <f t="shared" si="8"/>
        <v>10.000000000000002</v>
      </c>
      <c r="AE18" s="11"/>
    </row>
    <row r="19" spans="1:31" ht="15.75" customHeight="1" x14ac:dyDescent="0.15">
      <c r="A19" s="29">
        <v>2008</v>
      </c>
      <c r="B19" s="2" t="s">
        <v>16</v>
      </c>
      <c r="C19" s="40">
        <v>9</v>
      </c>
      <c r="D19" s="41">
        <v>9</v>
      </c>
      <c r="E19" s="41">
        <v>9</v>
      </c>
      <c r="F19" s="41">
        <v>9</v>
      </c>
      <c r="G19" s="41">
        <v>9</v>
      </c>
      <c r="H19" s="42">
        <v>9</v>
      </c>
      <c r="I19" s="29">
        <f t="shared" si="3"/>
        <v>54</v>
      </c>
      <c r="J19" s="14">
        <f t="shared" si="9"/>
        <v>9</v>
      </c>
      <c r="K19" s="11"/>
      <c r="L19" s="11"/>
      <c r="M19" s="11"/>
      <c r="N19" s="9">
        <f t="shared" si="10"/>
        <v>7</v>
      </c>
      <c r="O19" s="9">
        <f t="shared" si="11"/>
        <v>7</v>
      </c>
      <c r="P19" s="9">
        <f t="shared" si="12"/>
        <v>7</v>
      </c>
      <c r="Q19" s="9">
        <f t="shared" si="13"/>
        <v>7</v>
      </c>
      <c r="R19" s="9">
        <f t="shared" si="14"/>
        <v>7</v>
      </c>
      <c r="S19" s="9">
        <f t="shared" si="15"/>
        <v>7</v>
      </c>
      <c r="T19" s="29">
        <f t="shared" si="5"/>
        <v>42</v>
      </c>
      <c r="U19" s="10">
        <f t="shared" si="16"/>
        <v>7</v>
      </c>
      <c r="V19" s="11"/>
      <c r="W19" s="39">
        <f t="shared" si="17"/>
        <v>7</v>
      </c>
      <c r="X19" s="39">
        <f t="shared" si="18"/>
        <v>6.3</v>
      </c>
      <c r="Y19" s="39">
        <f t="shared" si="19"/>
        <v>4.2</v>
      </c>
      <c r="Z19" s="39">
        <f t="shared" si="20"/>
        <v>7</v>
      </c>
      <c r="AA19" s="39">
        <f t="shared" si="21"/>
        <v>5.6000000000000005</v>
      </c>
      <c r="AB19" s="39">
        <f t="shared" si="22"/>
        <v>4.2</v>
      </c>
      <c r="AC19" s="39">
        <f t="shared" si="7"/>
        <v>34.300000000000004</v>
      </c>
      <c r="AD19" s="14">
        <f t="shared" si="8"/>
        <v>7.0000000000000018</v>
      </c>
      <c r="AE19" s="11"/>
    </row>
    <row r="20" spans="1:31" ht="15.75" customHeight="1" x14ac:dyDescent="0.15">
      <c r="A20" s="29">
        <v>2007</v>
      </c>
      <c r="B20" s="2" t="s">
        <v>17</v>
      </c>
      <c r="C20" s="40">
        <v>8</v>
      </c>
      <c r="D20" s="41">
        <v>8</v>
      </c>
      <c r="E20" s="41">
        <v>8</v>
      </c>
      <c r="F20" s="41">
        <v>8</v>
      </c>
      <c r="G20" s="41">
        <v>8</v>
      </c>
      <c r="H20" s="42">
        <v>7</v>
      </c>
      <c r="I20" s="29">
        <f t="shared" si="3"/>
        <v>47</v>
      </c>
      <c r="J20" s="14">
        <f t="shared" si="9"/>
        <v>7.833333333333333</v>
      </c>
      <c r="K20" s="11"/>
      <c r="L20" s="11"/>
      <c r="M20" s="11"/>
      <c r="N20" s="9">
        <f t="shared" si="10"/>
        <v>4</v>
      </c>
      <c r="O20" s="9">
        <f t="shared" si="11"/>
        <v>4</v>
      </c>
      <c r="P20" s="9">
        <f t="shared" si="12"/>
        <v>4</v>
      </c>
      <c r="Q20" s="9">
        <f t="shared" si="13"/>
        <v>4</v>
      </c>
      <c r="R20" s="9">
        <f t="shared" si="14"/>
        <v>4</v>
      </c>
      <c r="S20" s="9">
        <f t="shared" si="15"/>
        <v>1</v>
      </c>
      <c r="T20" s="29">
        <f t="shared" si="5"/>
        <v>21</v>
      </c>
      <c r="U20" s="10">
        <f t="shared" si="16"/>
        <v>3.5</v>
      </c>
      <c r="V20" s="11"/>
      <c r="W20" s="39">
        <f t="shared" si="17"/>
        <v>4</v>
      </c>
      <c r="X20" s="39">
        <f t="shared" si="18"/>
        <v>3.6</v>
      </c>
      <c r="Y20" s="39">
        <f t="shared" si="19"/>
        <v>2.4</v>
      </c>
      <c r="Z20" s="39">
        <f t="shared" si="20"/>
        <v>4</v>
      </c>
      <c r="AA20" s="39">
        <f t="shared" si="21"/>
        <v>3.2</v>
      </c>
      <c r="AB20" s="39">
        <f t="shared" si="22"/>
        <v>0.6</v>
      </c>
      <c r="AC20" s="39">
        <f t="shared" si="7"/>
        <v>17.8</v>
      </c>
      <c r="AD20" s="14">
        <f t="shared" si="8"/>
        <v>3.6326530612244903</v>
      </c>
      <c r="AE20" s="11"/>
    </row>
    <row r="21" spans="1:31" ht="15.75" customHeight="1" x14ac:dyDescent="0.15">
      <c r="A21" s="29">
        <v>2006</v>
      </c>
      <c r="B21" s="2" t="s">
        <v>18</v>
      </c>
      <c r="C21" s="40">
        <v>9</v>
      </c>
      <c r="D21" s="41">
        <v>9</v>
      </c>
      <c r="E21" s="41">
        <v>10</v>
      </c>
      <c r="F21" s="41">
        <v>9</v>
      </c>
      <c r="G21" s="41">
        <v>9</v>
      </c>
      <c r="H21" s="42">
        <v>7</v>
      </c>
      <c r="I21" s="29">
        <f t="shared" si="3"/>
        <v>53</v>
      </c>
      <c r="J21" s="14">
        <f t="shared" si="9"/>
        <v>8.8333333333333339</v>
      </c>
      <c r="K21" s="11"/>
      <c r="L21" s="11"/>
      <c r="M21" s="11"/>
      <c r="N21" s="9">
        <f t="shared" si="10"/>
        <v>7</v>
      </c>
      <c r="O21" s="9">
        <f t="shared" si="11"/>
        <v>7</v>
      </c>
      <c r="P21" s="9">
        <f t="shared" si="12"/>
        <v>10</v>
      </c>
      <c r="Q21" s="9">
        <f t="shared" si="13"/>
        <v>7</v>
      </c>
      <c r="R21" s="9">
        <f t="shared" si="14"/>
        <v>7</v>
      </c>
      <c r="S21" s="9">
        <f t="shared" si="15"/>
        <v>1</v>
      </c>
      <c r="T21" s="29">
        <f t="shared" si="5"/>
        <v>39</v>
      </c>
      <c r="U21" s="10">
        <f t="shared" si="16"/>
        <v>6.5</v>
      </c>
      <c r="V21" s="11"/>
      <c r="W21" s="39">
        <f t="shared" si="17"/>
        <v>7</v>
      </c>
      <c r="X21" s="39">
        <f t="shared" si="18"/>
        <v>6.3</v>
      </c>
      <c r="Y21" s="39">
        <f t="shared" si="19"/>
        <v>6</v>
      </c>
      <c r="Z21" s="39">
        <f t="shared" si="20"/>
        <v>7</v>
      </c>
      <c r="AA21" s="39">
        <f t="shared" si="21"/>
        <v>5.6000000000000005</v>
      </c>
      <c r="AB21" s="39">
        <f t="shared" si="22"/>
        <v>0.6</v>
      </c>
      <c r="AC21" s="39">
        <f t="shared" si="7"/>
        <v>32.5</v>
      </c>
      <c r="AD21" s="14">
        <f t="shared" si="8"/>
        <v>6.6326530612244907</v>
      </c>
      <c r="AE21" s="11"/>
    </row>
    <row r="22" spans="1:31" ht="15.75" customHeight="1" x14ac:dyDescent="0.15">
      <c r="A22" s="29">
        <v>2005</v>
      </c>
      <c r="B22" s="2" t="s">
        <v>19</v>
      </c>
      <c r="C22" s="40">
        <v>9</v>
      </c>
      <c r="D22" s="41">
        <v>9</v>
      </c>
      <c r="E22" s="41">
        <v>9</v>
      </c>
      <c r="F22" s="41">
        <v>9</v>
      </c>
      <c r="G22" s="41">
        <v>9</v>
      </c>
      <c r="H22" s="42">
        <v>8</v>
      </c>
      <c r="I22" s="29">
        <f t="shared" si="3"/>
        <v>53</v>
      </c>
      <c r="J22" s="14">
        <f t="shared" si="9"/>
        <v>8.8333333333333339</v>
      </c>
      <c r="K22" s="11"/>
      <c r="L22" s="11"/>
      <c r="M22" s="11"/>
      <c r="N22" s="9">
        <f t="shared" si="10"/>
        <v>7</v>
      </c>
      <c r="O22" s="9">
        <f t="shared" si="11"/>
        <v>7</v>
      </c>
      <c r="P22" s="9">
        <f t="shared" si="12"/>
        <v>7</v>
      </c>
      <c r="Q22" s="9">
        <f t="shared" si="13"/>
        <v>7</v>
      </c>
      <c r="R22" s="9">
        <f t="shared" si="14"/>
        <v>7</v>
      </c>
      <c r="S22" s="9">
        <f t="shared" si="15"/>
        <v>4</v>
      </c>
      <c r="T22" s="29">
        <f t="shared" si="5"/>
        <v>39</v>
      </c>
      <c r="U22" s="10">
        <f t="shared" si="16"/>
        <v>6.5</v>
      </c>
      <c r="V22" s="11"/>
      <c r="W22" s="39">
        <f t="shared" si="17"/>
        <v>7</v>
      </c>
      <c r="X22" s="39">
        <f t="shared" si="18"/>
        <v>6.3</v>
      </c>
      <c r="Y22" s="39">
        <f t="shared" si="19"/>
        <v>4.2</v>
      </c>
      <c r="Z22" s="39">
        <f t="shared" si="20"/>
        <v>7</v>
      </c>
      <c r="AA22" s="39">
        <f t="shared" si="21"/>
        <v>5.6000000000000005</v>
      </c>
      <c r="AB22" s="39">
        <f t="shared" si="22"/>
        <v>2.4</v>
      </c>
      <c r="AC22" s="39">
        <f t="shared" si="7"/>
        <v>32.5</v>
      </c>
      <c r="AD22" s="14">
        <f t="shared" si="8"/>
        <v>6.6326530612244907</v>
      </c>
      <c r="AE22" s="11"/>
    </row>
    <row r="23" spans="1:31" ht="15.75" customHeight="1" x14ac:dyDescent="0.15">
      <c r="A23" s="29">
        <v>2004</v>
      </c>
      <c r="B23" s="2" t="s">
        <v>20</v>
      </c>
      <c r="C23" s="40">
        <v>8</v>
      </c>
      <c r="D23" s="41">
        <v>10</v>
      </c>
      <c r="E23" s="41">
        <v>9</v>
      </c>
      <c r="F23" s="41">
        <v>9</v>
      </c>
      <c r="G23" s="41">
        <v>9</v>
      </c>
      <c r="H23" s="42">
        <v>8</v>
      </c>
      <c r="I23" s="29">
        <f t="shared" si="3"/>
        <v>53</v>
      </c>
      <c r="J23" s="14">
        <f t="shared" si="9"/>
        <v>8.8333333333333339</v>
      </c>
      <c r="K23" s="11"/>
      <c r="L23" s="11"/>
      <c r="M23" s="11"/>
      <c r="N23" s="9">
        <f t="shared" si="10"/>
        <v>4</v>
      </c>
      <c r="O23" s="9">
        <f t="shared" si="11"/>
        <v>10</v>
      </c>
      <c r="P23" s="9">
        <f t="shared" si="12"/>
        <v>7</v>
      </c>
      <c r="Q23" s="9">
        <f t="shared" si="13"/>
        <v>7</v>
      </c>
      <c r="R23" s="9">
        <f t="shared" si="14"/>
        <v>7</v>
      </c>
      <c r="S23" s="9">
        <f t="shared" si="15"/>
        <v>4</v>
      </c>
      <c r="T23" s="29">
        <f t="shared" si="5"/>
        <v>39</v>
      </c>
      <c r="U23" s="10">
        <f t="shared" si="16"/>
        <v>6.5</v>
      </c>
      <c r="V23" s="11"/>
      <c r="W23" s="39">
        <f t="shared" si="17"/>
        <v>4</v>
      </c>
      <c r="X23" s="39">
        <f t="shared" si="18"/>
        <v>9</v>
      </c>
      <c r="Y23" s="39">
        <f t="shared" si="19"/>
        <v>4.2</v>
      </c>
      <c r="Z23" s="39">
        <f t="shared" si="20"/>
        <v>7</v>
      </c>
      <c r="AA23" s="39">
        <f t="shared" si="21"/>
        <v>5.6000000000000005</v>
      </c>
      <c r="AB23" s="39">
        <f t="shared" si="22"/>
        <v>2.4</v>
      </c>
      <c r="AC23" s="39">
        <f t="shared" si="7"/>
        <v>32.200000000000003</v>
      </c>
      <c r="AD23" s="14">
        <f t="shared" si="8"/>
        <v>6.571428571428573</v>
      </c>
      <c r="AE23" s="11"/>
    </row>
    <row r="24" spans="1:31" ht="15.75" customHeight="1" x14ac:dyDescent="0.15">
      <c r="A24" s="29">
        <v>2003</v>
      </c>
      <c r="B24" s="2" t="s">
        <v>21</v>
      </c>
      <c r="C24" s="40">
        <v>10</v>
      </c>
      <c r="D24" s="41">
        <v>10</v>
      </c>
      <c r="E24" s="41">
        <v>10</v>
      </c>
      <c r="F24" s="41">
        <v>10</v>
      </c>
      <c r="G24" s="41">
        <v>10</v>
      </c>
      <c r="H24" s="42">
        <v>10</v>
      </c>
      <c r="I24" s="29">
        <f t="shared" si="3"/>
        <v>60</v>
      </c>
      <c r="J24" s="14">
        <f t="shared" si="9"/>
        <v>10</v>
      </c>
      <c r="K24" s="11"/>
      <c r="L24" s="11"/>
      <c r="M24" s="11"/>
      <c r="N24" s="9">
        <f t="shared" si="10"/>
        <v>10</v>
      </c>
      <c r="O24" s="9">
        <f t="shared" si="11"/>
        <v>10</v>
      </c>
      <c r="P24" s="9">
        <f t="shared" si="12"/>
        <v>10</v>
      </c>
      <c r="Q24" s="9">
        <f t="shared" si="13"/>
        <v>10</v>
      </c>
      <c r="R24" s="9">
        <f t="shared" si="14"/>
        <v>10</v>
      </c>
      <c r="S24" s="9">
        <f t="shared" si="15"/>
        <v>10</v>
      </c>
      <c r="T24" s="29">
        <f t="shared" si="5"/>
        <v>60</v>
      </c>
      <c r="U24" s="10">
        <f t="shared" si="16"/>
        <v>10</v>
      </c>
      <c r="V24" s="11"/>
      <c r="W24" s="39">
        <f t="shared" si="17"/>
        <v>10</v>
      </c>
      <c r="X24" s="39">
        <f t="shared" si="18"/>
        <v>9</v>
      </c>
      <c r="Y24" s="39">
        <f t="shared" si="19"/>
        <v>6</v>
      </c>
      <c r="Z24" s="39">
        <f t="shared" si="20"/>
        <v>10</v>
      </c>
      <c r="AA24" s="39">
        <f t="shared" si="21"/>
        <v>8</v>
      </c>
      <c r="AB24" s="39">
        <f t="shared" si="22"/>
        <v>6</v>
      </c>
      <c r="AC24" s="39">
        <f t="shared" si="7"/>
        <v>49</v>
      </c>
      <c r="AD24" s="14">
        <f t="shared" si="8"/>
        <v>10.000000000000002</v>
      </c>
      <c r="AE24" s="11"/>
    </row>
    <row r="25" spans="1:31" ht="15.75" customHeight="1" x14ac:dyDescent="0.15">
      <c r="A25" s="29">
        <v>2002</v>
      </c>
      <c r="B25" s="2" t="s">
        <v>22</v>
      </c>
      <c r="C25" s="40">
        <v>10</v>
      </c>
      <c r="D25" s="41">
        <v>10</v>
      </c>
      <c r="E25" s="41">
        <v>10</v>
      </c>
      <c r="F25" s="41">
        <v>10</v>
      </c>
      <c r="G25" s="41">
        <v>10</v>
      </c>
      <c r="H25" s="42">
        <v>10</v>
      </c>
      <c r="I25" s="29">
        <f t="shared" si="3"/>
        <v>60</v>
      </c>
      <c r="J25" s="14">
        <f t="shared" si="9"/>
        <v>10</v>
      </c>
      <c r="K25" s="11"/>
      <c r="L25" s="11"/>
      <c r="M25" s="11"/>
      <c r="N25" s="9">
        <f t="shared" si="10"/>
        <v>10</v>
      </c>
      <c r="O25" s="9">
        <f t="shared" si="11"/>
        <v>10</v>
      </c>
      <c r="P25" s="9">
        <f t="shared" si="12"/>
        <v>10</v>
      </c>
      <c r="Q25" s="9">
        <f t="shared" si="13"/>
        <v>10</v>
      </c>
      <c r="R25" s="9">
        <f t="shared" si="14"/>
        <v>10</v>
      </c>
      <c r="S25" s="9">
        <f t="shared" si="15"/>
        <v>10</v>
      </c>
      <c r="T25" s="29">
        <f t="shared" si="5"/>
        <v>60</v>
      </c>
      <c r="U25" s="10">
        <f t="shared" si="16"/>
        <v>10</v>
      </c>
      <c r="V25" s="11"/>
      <c r="W25" s="39">
        <f t="shared" si="17"/>
        <v>10</v>
      </c>
      <c r="X25" s="39">
        <f t="shared" si="18"/>
        <v>9</v>
      </c>
      <c r="Y25" s="39">
        <f t="shared" si="19"/>
        <v>6</v>
      </c>
      <c r="Z25" s="39">
        <f t="shared" si="20"/>
        <v>10</v>
      </c>
      <c r="AA25" s="39">
        <f t="shared" si="21"/>
        <v>8</v>
      </c>
      <c r="AB25" s="39">
        <f t="shared" si="22"/>
        <v>6</v>
      </c>
      <c r="AC25" s="39">
        <f t="shared" si="7"/>
        <v>49</v>
      </c>
      <c r="AD25" s="14">
        <f t="shared" si="8"/>
        <v>10.000000000000002</v>
      </c>
      <c r="AE25" s="11"/>
    </row>
    <row r="26" spans="1:31" ht="15.75" customHeight="1" x14ac:dyDescent="0.15">
      <c r="A26" s="29">
        <v>2001</v>
      </c>
      <c r="B26" s="2" t="s">
        <v>23</v>
      </c>
      <c r="C26" s="40">
        <v>10</v>
      </c>
      <c r="D26" s="41">
        <v>10</v>
      </c>
      <c r="E26" s="41">
        <v>10</v>
      </c>
      <c r="F26" s="41">
        <v>10</v>
      </c>
      <c r="G26" s="41">
        <v>10</v>
      </c>
      <c r="H26" s="42">
        <v>10</v>
      </c>
      <c r="I26" s="29">
        <f t="shared" si="3"/>
        <v>60</v>
      </c>
      <c r="J26" s="14">
        <f t="shared" si="9"/>
        <v>10</v>
      </c>
      <c r="K26" s="11"/>
      <c r="L26" s="11"/>
      <c r="M26" s="11"/>
      <c r="N26" s="9">
        <f t="shared" si="10"/>
        <v>10</v>
      </c>
      <c r="O26" s="9">
        <f t="shared" si="11"/>
        <v>10</v>
      </c>
      <c r="P26" s="9">
        <f t="shared" si="12"/>
        <v>10</v>
      </c>
      <c r="Q26" s="9">
        <f t="shared" si="13"/>
        <v>10</v>
      </c>
      <c r="R26" s="9">
        <f t="shared" si="14"/>
        <v>10</v>
      </c>
      <c r="S26" s="9">
        <f t="shared" si="15"/>
        <v>10</v>
      </c>
      <c r="T26" s="29">
        <f t="shared" si="5"/>
        <v>60</v>
      </c>
      <c r="U26" s="10">
        <f t="shared" si="16"/>
        <v>10</v>
      </c>
      <c r="V26" s="11"/>
      <c r="W26" s="39">
        <f t="shared" si="17"/>
        <v>10</v>
      </c>
      <c r="X26" s="39">
        <f t="shared" si="18"/>
        <v>9</v>
      </c>
      <c r="Y26" s="39">
        <f t="shared" si="19"/>
        <v>6</v>
      </c>
      <c r="Z26" s="39">
        <f t="shared" si="20"/>
        <v>10</v>
      </c>
      <c r="AA26" s="39">
        <f t="shared" si="21"/>
        <v>8</v>
      </c>
      <c r="AB26" s="39">
        <f t="shared" si="22"/>
        <v>6</v>
      </c>
      <c r="AC26" s="39">
        <f t="shared" si="7"/>
        <v>49</v>
      </c>
      <c r="AD26" s="14">
        <f t="shared" si="8"/>
        <v>10.000000000000002</v>
      </c>
      <c r="AE26" s="11"/>
    </row>
    <row r="27" spans="1:31" ht="15.75" customHeight="1" x14ac:dyDescent="0.15">
      <c r="A27" s="29">
        <v>2000</v>
      </c>
      <c r="B27" s="2" t="s">
        <v>24</v>
      </c>
      <c r="C27" s="40">
        <v>8</v>
      </c>
      <c r="D27" s="41">
        <v>9</v>
      </c>
      <c r="E27" s="41">
        <v>9</v>
      </c>
      <c r="F27" s="41">
        <v>9</v>
      </c>
      <c r="G27" s="41">
        <v>9</v>
      </c>
      <c r="H27" s="42">
        <v>9</v>
      </c>
      <c r="I27" s="29">
        <f t="shared" si="3"/>
        <v>53</v>
      </c>
      <c r="J27" s="14">
        <f t="shared" si="9"/>
        <v>8.8333333333333339</v>
      </c>
      <c r="K27" s="11"/>
      <c r="L27" s="11"/>
      <c r="M27" s="11"/>
      <c r="N27" s="9">
        <f t="shared" si="10"/>
        <v>4</v>
      </c>
      <c r="O27" s="9">
        <f t="shared" si="11"/>
        <v>7</v>
      </c>
      <c r="P27" s="9">
        <f t="shared" si="12"/>
        <v>7</v>
      </c>
      <c r="Q27" s="9">
        <f t="shared" si="13"/>
        <v>7</v>
      </c>
      <c r="R27" s="9">
        <f t="shared" si="14"/>
        <v>7</v>
      </c>
      <c r="S27" s="9">
        <f t="shared" si="15"/>
        <v>7</v>
      </c>
      <c r="T27" s="29">
        <f t="shared" si="5"/>
        <v>39</v>
      </c>
      <c r="U27" s="10">
        <f t="shared" si="16"/>
        <v>6.5</v>
      </c>
      <c r="V27" s="11"/>
      <c r="W27" s="39">
        <f t="shared" si="17"/>
        <v>4</v>
      </c>
      <c r="X27" s="39">
        <f t="shared" si="18"/>
        <v>6.3</v>
      </c>
      <c r="Y27" s="39">
        <f t="shared" si="19"/>
        <v>4.2</v>
      </c>
      <c r="Z27" s="39">
        <f t="shared" si="20"/>
        <v>7</v>
      </c>
      <c r="AA27" s="39">
        <f t="shared" si="21"/>
        <v>5.6000000000000005</v>
      </c>
      <c r="AB27" s="39">
        <f t="shared" si="22"/>
        <v>4.2</v>
      </c>
      <c r="AC27" s="39">
        <f t="shared" si="7"/>
        <v>31.3</v>
      </c>
      <c r="AD27" s="14">
        <f t="shared" si="8"/>
        <v>6.387755102040817</v>
      </c>
      <c r="AE27" s="11"/>
    </row>
    <row r="28" spans="1:31" ht="15.75" customHeight="1" x14ac:dyDescent="0.15">
      <c r="A28" s="29">
        <v>1999</v>
      </c>
      <c r="B28" s="2" t="s">
        <v>25</v>
      </c>
      <c r="C28" s="40">
        <v>10</v>
      </c>
      <c r="D28" s="41">
        <v>10</v>
      </c>
      <c r="E28" s="41">
        <v>10</v>
      </c>
      <c r="F28" s="41">
        <v>10</v>
      </c>
      <c r="G28" s="41">
        <v>10</v>
      </c>
      <c r="H28" s="42">
        <v>10</v>
      </c>
      <c r="I28" s="29">
        <f t="shared" si="3"/>
        <v>60</v>
      </c>
      <c r="J28" s="14">
        <f t="shared" si="9"/>
        <v>10</v>
      </c>
      <c r="K28" s="11"/>
      <c r="L28" s="11"/>
      <c r="M28" s="11"/>
      <c r="N28" s="9">
        <f t="shared" si="10"/>
        <v>10</v>
      </c>
      <c r="O28" s="9">
        <f t="shared" si="11"/>
        <v>10</v>
      </c>
      <c r="P28" s="9">
        <f t="shared" si="12"/>
        <v>10</v>
      </c>
      <c r="Q28" s="9">
        <f t="shared" si="13"/>
        <v>10</v>
      </c>
      <c r="R28" s="9">
        <f t="shared" si="14"/>
        <v>10</v>
      </c>
      <c r="S28" s="9">
        <f t="shared" si="15"/>
        <v>10</v>
      </c>
      <c r="T28" s="29">
        <f t="shared" si="5"/>
        <v>60</v>
      </c>
      <c r="U28" s="10">
        <f t="shared" si="16"/>
        <v>10</v>
      </c>
      <c r="V28" s="11"/>
      <c r="W28" s="39">
        <f t="shared" si="17"/>
        <v>10</v>
      </c>
      <c r="X28" s="39">
        <f t="shared" si="18"/>
        <v>9</v>
      </c>
      <c r="Y28" s="39">
        <f t="shared" si="19"/>
        <v>6</v>
      </c>
      <c r="Z28" s="39">
        <f t="shared" si="20"/>
        <v>10</v>
      </c>
      <c r="AA28" s="39">
        <f t="shared" si="21"/>
        <v>8</v>
      </c>
      <c r="AB28" s="39">
        <f t="shared" si="22"/>
        <v>6</v>
      </c>
      <c r="AC28" s="39">
        <f t="shared" si="7"/>
        <v>49</v>
      </c>
      <c r="AD28" s="14">
        <f t="shared" si="8"/>
        <v>10.000000000000002</v>
      </c>
      <c r="AE28" s="11"/>
    </row>
    <row r="29" spans="1:31" ht="15.75" customHeight="1" x14ac:dyDescent="0.15">
      <c r="A29" s="29">
        <v>1998</v>
      </c>
      <c r="B29" s="2" t="s">
        <v>26</v>
      </c>
      <c r="C29" s="40">
        <v>9</v>
      </c>
      <c r="D29" s="41">
        <v>9</v>
      </c>
      <c r="E29" s="41">
        <v>8</v>
      </c>
      <c r="F29" s="41">
        <v>9</v>
      </c>
      <c r="G29" s="41">
        <v>9</v>
      </c>
      <c r="H29" s="42">
        <v>10</v>
      </c>
      <c r="I29" s="29">
        <f t="shared" si="3"/>
        <v>54</v>
      </c>
      <c r="J29" s="14">
        <f t="shared" si="9"/>
        <v>9</v>
      </c>
      <c r="K29" s="11"/>
      <c r="L29" s="11"/>
      <c r="M29" s="11"/>
      <c r="N29" s="9">
        <f t="shared" si="10"/>
        <v>7</v>
      </c>
      <c r="O29" s="9">
        <f t="shared" si="11"/>
        <v>7</v>
      </c>
      <c r="P29" s="9">
        <f t="shared" si="12"/>
        <v>4</v>
      </c>
      <c r="Q29" s="9">
        <f t="shared" si="13"/>
        <v>7</v>
      </c>
      <c r="R29" s="9">
        <f t="shared" si="14"/>
        <v>7</v>
      </c>
      <c r="S29" s="9">
        <f t="shared" si="15"/>
        <v>10</v>
      </c>
      <c r="T29" s="29">
        <f t="shared" si="5"/>
        <v>42</v>
      </c>
      <c r="U29" s="10">
        <f t="shared" si="16"/>
        <v>7</v>
      </c>
      <c r="V29" s="11"/>
      <c r="W29" s="39">
        <f t="shared" si="17"/>
        <v>7</v>
      </c>
      <c r="X29" s="39">
        <f t="shared" si="18"/>
        <v>6.3</v>
      </c>
      <c r="Y29" s="39">
        <f t="shared" si="19"/>
        <v>2.4</v>
      </c>
      <c r="Z29" s="39">
        <f t="shared" si="20"/>
        <v>7</v>
      </c>
      <c r="AA29" s="39">
        <f t="shared" si="21"/>
        <v>5.6000000000000005</v>
      </c>
      <c r="AB29" s="39">
        <f t="shared" si="22"/>
        <v>6</v>
      </c>
      <c r="AC29" s="39">
        <f t="shared" si="7"/>
        <v>34.300000000000004</v>
      </c>
      <c r="AD29" s="14">
        <f t="shared" si="8"/>
        <v>7.0000000000000018</v>
      </c>
      <c r="AE29" s="11"/>
    </row>
    <row r="30" spans="1:31" ht="15.75" customHeight="1" x14ac:dyDescent="0.15">
      <c r="A30" s="29">
        <v>1997</v>
      </c>
      <c r="B30" s="2" t="s">
        <v>27</v>
      </c>
      <c r="C30" s="40">
        <v>10</v>
      </c>
      <c r="D30" s="41">
        <v>10</v>
      </c>
      <c r="E30" s="41">
        <v>10</v>
      </c>
      <c r="F30" s="41">
        <v>10</v>
      </c>
      <c r="G30" s="41">
        <v>10</v>
      </c>
      <c r="H30" s="42">
        <v>10</v>
      </c>
      <c r="I30" s="29">
        <f t="shared" si="3"/>
        <v>60</v>
      </c>
      <c r="J30" s="14">
        <f t="shared" si="9"/>
        <v>10</v>
      </c>
      <c r="K30" s="11"/>
      <c r="L30" s="11"/>
      <c r="M30" s="11"/>
      <c r="N30" s="9">
        <f t="shared" si="10"/>
        <v>10</v>
      </c>
      <c r="O30" s="9">
        <f t="shared" si="11"/>
        <v>10</v>
      </c>
      <c r="P30" s="9">
        <f t="shared" si="12"/>
        <v>10</v>
      </c>
      <c r="Q30" s="9">
        <f t="shared" si="13"/>
        <v>10</v>
      </c>
      <c r="R30" s="9">
        <f t="shared" si="14"/>
        <v>10</v>
      </c>
      <c r="S30" s="9">
        <f t="shared" si="15"/>
        <v>10</v>
      </c>
      <c r="T30" s="29">
        <f t="shared" si="5"/>
        <v>60</v>
      </c>
      <c r="U30" s="10">
        <f t="shared" si="16"/>
        <v>10</v>
      </c>
      <c r="V30" s="11"/>
      <c r="W30" s="39">
        <f t="shared" si="17"/>
        <v>10</v>
      </c>
      <c r="X30" s="39">
        <f t="shared" si="18"/>
        <v>9</v>
      </c>
      <c r="Y30" s="39">
        <f t="shared" si="19"/>
        <v>6</v>
      </c>
      <c r="Z30" s="39">
        <f t="shared" si="20"/>
        <v>10</v>
      </c>
      <c r="AA30" s="39">
        <f t="shared" si="21"/>
        <v>8</v>
      </c>
      <c r="AB30" s="39">
        <f t="shared" si="22"/>
        <v>6</v>
      </c>
      <c r="AC30" s="39">
        <f t="shared" si="7"/>
        <v>49</v>
      </c>
      <c r="AD30" s="14">
        <f t="shared" si="8"/>
        <v>10.000000000000002</v>
      </c>
      <c r="AE30" s="11"/>
    </row>
    <row r="31" spans="1:31" ht="15.75" customHeight="1" x14ac:dyDescent="0.15">
      <c r="A31" s="29">
        <v>1996</v>
      </c>
      <c r="B31" s="2" t="s">
        <v>28</v>
      </c>
      <c r="C31" s="40">
        <v>8</v>
      </c>
      <c r="D31" s="41">
        <v>9</v>
      </c>
      <c r="E31" s="41">
        <v>9</v>
      </c>
      <c r="F31" s="41">
        <v>9</v>
      </c>
      <c r="G31" s="41">
        <v>9</v>
      </c>
      <c r="H31" s="42">
        <v>8</v>
      </c>
      <c r="I31" s="29">
        <f t="shared" si="3"/>
        <v>52</v>
      </c>
      <c r="J31" s="14">
        <f t="shared" si="9"/>
        <v>8.6666666666666661</v>
      </c>
      <c r="K31" s="11"/>
      <c r="L31" s="11"/>
      <c r="M31" s="11"/>
      <c r="N31" s="9">
        <f t="shared" si="10"/>
        <v>4</v>
      </c>
      <c r="O31" s="9">
        <f t="shared" si="11"/>
        <v>7</v>
      </c>
      <c r="P31" s="9">
        <f t="shared" si="12"/>
        <v>7</v>
      </c>
      <c r="Q31" s="9">
        <f t="shared" si="13"/>
        <v>7</v>
      </c>
      <c r="R31" s="9">
        <f t="shared" si="14"/>
        <v>7</v>
      </c>
      <c r="S31" s="9">
        <f t="shared" si="15"/>
        <v>4</v>
      </c>
      <c r="T31" s="29">
        <f t="shared" si="5"/>
        <v>36</v>
      </c>
      <c r="U31" s="10">
        <f t="shared" si="16"/>
        <v>6</v>
      </c>
      <c r="V31" s="11"/>
      <c r="W31" s="39">
        <f t="shared" si="17"/>
        <v>4</v>
      </c>
      <c r="X31" s="39">
        <f t="shared" si="18"/>
        <v>6.3</v>
      </c>
      <c r="Y31" s="39">
        <f t="shared" si="19"/>
        <v>4.2</v>
      </c>
      <c r="Z31" s="39">
        <f t="shared" si="20"/>
        <v>7</v>
      </c>
      <c r="AA31" s="39">
        <f t="shared" si="21"/>
        <v>5.6000000000000005</v>
      </c>
      <c r="AB31" s="39">
        <f t="shared" si="22"/>
        <v>2.4</v>
      </c>
      <c r="AC31" s="39">
        <f t="shared" si="7"/>
        <v>29.5</v>
      </c>
      <c r="AD31" s="14">
        <f t="shared" si="8"/>
        <v>6.0204081632653068</v>
      </c>
      <c r="AE31" s="11"/>
    </row>
    <row r="32" spans="1:31" ht="15.75" customHeight="1" x14ac:dyDescent="0.15">
      <c r="A32" s="29">
        <v>1995</v>
      </c>
      <c r="B32" s="2" t="s">
        <v>29</v>
      </c>
      <c r="C32" s="40">
        <v>8</v>
      </c>
      <c r="D32" s="41">
        <v>8</v>
      </c>
      <c r="E32" s="41">
        <v>8</v>
      </c>
      <c r="F32" s="41">
        <v>8</v>
      </c>
      <c r="G32" s="41">
        <v>8</v>
      </c>
      <c r="H32" s="42">
        <v>9</v>
      </c>
      <c r="I32" s="29">
        <f t="shared" si="3"/>
        <v>49</v>
      </c>
      <c r="J32" s="14">
        <f t="shared" si="9"/>
        <v>8.1666666666666661</v>
      </c>
      <c r="K32" s="11"/>
      <c r="L32" s="11"/>
      <c r="M32" s="11"/>
      <c r="N32" s="9">
        <f t="shared" si="10"/>
        <v>4</v>
      </c>
      <c r="O32" s="9">
        <f t="shared" si="11"/>
        <v>4</v>
      </c>
      <c r="P32" s="9">
        <f t="shared" si="12"/>
        <v>4</v>
      </c>
      <c r="Q32" s="9">
        <f t="shared" si="13"/>
        <v>4</v>
      </c>
      <c r="R32" s="9">
        <f t="shared" si="14"/>
        <v>4</v>
      </c>
      <c r="S32" s="9">
        <f t="shared" si="15"/>
        <v>7</v>
      </c>
      <c r="T32" s="29">
        <f t="shared" si="5"/>
        <v>27</v>
      </c>
      <c r="U32" s="10">
        <f t="shared" si="16"/>
        <v>4.5</v>
      </c>
      <c r="V32" s="11"/>
      <c r="W32" s="39">
        <f t="shared" si="17"/>
        <v>4</v>
      </c>
      <c r="X32" s="39">
        <f t="shared" si="18"/>
        <v>3.6</v>
      </c>
      <c r="Y32" s="39">
        <f t="shared" si="19"/>
        <v>2.4</v>
      </c>
      <c r="Z32" s="39">
        <f t="shared" si="20"/>
        <v>4</v>
      </c>
      <c r="AA32" s="39">
        <f t="shared" si="21"/>
        <v>3.2</v>
      </c>
      <c r="AB32" s="39">
        <f t="shared" si="22"/>
        <v>4.2</v>
      </c>
      <c r="AC32" s="39">
        <f t="shared" si="7"/>
        <v>21.4</v>
      </c>
      <c r="AD32" s="14">
        <f t="shared" si="8"/>
        <v>4.3673469387755102</v>
      </c>
      <c r="AE32" s="11"/>
    </row>
    <row r="33" spans="1:31" ht="15.75" customHeight="1" x14ac:dyDescent="0.15">
      <c r="A33" s="29">
        <v>1994</v>
      </c>
      <c r="B33" s="2" t="s">
        <v>30</v>
      </c>
      <c r="C33" s="40">
        <v>9</v>
      </c>
      <c r="D33" s="41">
        <v>9</v>
      </c>
      <c r="E33" s="41">
        <v>9</v>
      </c>
      <c r="F33" s="41">
        <v>9</v>
      </c>
      <c r="G33" s="41">
        <v>9</v>
      </c>
      <c r="H33" s="42">
        <v>10</v>
      </c>
      <c r="I33" s="29">
        <f t="shared" si="3"/>
        <v>55</v>
      </c>
      <c r="J33" s="14">
        <f t="shared" si="9"/>
        <v>9.1666666666666661</v>
      </c>
      <c r="K33" s="11"/>
      <c r="L33" s="11"/>
      <c r="M33" s="11"/>
      <c r="N33" s="9">
        <f t="shared" si="10"/>
        <v>7</v>
      </c>
      <c r="O33" s="9">
        <f t="shared" si="11"/>
        <v>7</v>
      </c>
      <c r="P33" s="9">
        <f t="shared" si="12"/>
        <v>7</v>
      </c>
      <c r="Q33" s="9">
        <f t="shared" si="13"/>
        <v>7</v>
      </c>
      <c r="R33" s="9">
        <f t="shared" si="14"/>
        <v>7</v>
      </c>
      <c r="S33" s="9">
        <f t="shared" si="15"/>
        <v>10</v>
      </c>
      <c r="T33" s="29">
        <f t="shared" si="5"/>
        <v>45</v>
      </c>
      <c r="U33" s="10">
        <f t="shared" si="16"/>
        <v>7.5</v>
      </c>
      <c r="V33" s="11"/>
      <c r="W33" s="39">
        <f t="shared" si="17"/>
        <v>7</v>
      </c>
      <c r="X33" s="39">
        <f t="shared" si="18"/>
        <v>6.3</v>
      </c>
      <c r="Y33" s="39">
        <f t="shared" si="19"/>
        <v>4.2</v>
      </c>
      <c r="Z33" s="39">
        <f t="shared" si="20"/>
        <v>7</v>
      </c>
      <c r="AA33" s="39">
        <f t="shared" si="21"/>
        <v>5.6000000000000005</v>
      </c>
      <c r="AB33" s="39">
        <f t="shared" si="22"/>
        <v>6</v>
      </c>
      <c r="AC33" s="39">
        <f t="shared" si="7"/>
        <v>36.1</v>
      </c>
      <c r="AD33" s="14">
        <f t="shared" si="8"/>
        <v>7.3673469387755111</v>
      </c>
      <c r="AE33" s="11"/>
    </row>
    <row r="34" spans="1:31" ht="15.75" customHeight="1" x14ac:dyDescent="0.15">
      <c r="A34" s="29">
        <v>1993</v>
      </c>
      <c r="B34" s="2" t="s">
        <v>31</v>
      </c>
      <c r="C34" s="40">
        <v>10</v>
      </c>
      <c r="D34" s="41">
        <v>10</v>
      </c>
      <c r="E34" s="41">
        <v>10</v>
      </c>
      <c r="F34" s="41">
        <v>10</v>
      </c>
      <c r="G34" s="41">
        <v>10</v>
      </c>
      <c r="H34" s="42">
        <v>9</v>
      </c>
      <c r="I34" s="29">
        <f t="shared" si="3"/>
        <v>59</v>
      </c>
      <c r="J34" s="14">
        <f t="shared" si="9"/>
        <v>9.8333333333333339</v>
      </c>
      <c r="K34" s="11"/>
      <c r="L34" s="11"/>
      <c r="M34" s="11"/>
      <c r="N34" s="9">
        <f t="shared" si="10"/>
        <v>10</v>
      </c>
      <c r="O34" s="9">
        <f t="shared" si="11"/>
        <v>10</v>
      </c>
      <c r="P34" s="9">
        <f t="shared" si="12"/>
        <v>10</v>
      </c>
      <c r="Q34" s="9">
        <f t="shared" si="13"/>
        <v>10</v>
      </c>
      <c r="R34" s="9">
        <f t="shared" si="14"/>
        <v>10</v>
      </c>
      <c r="S34" s="9">
        <f t="shared" si="15"/>
        <v>7</v>
      </c>
      <c r="T34" s="29">
        <f t="shared" si="5"/>
        <v>57</v>
      </c>
      <c r="U34" s="10">
        <f t="shared" si="16"/>
        <v>9.5</v>
      </c>
      <c r="V34" s="11"/>
      <c r="W34" s="39">
        <f t="shared" si="17"/>
        <v>10</v>
      </c>
      <c r="X34" s="39">
        <f t="shared" si="18"/>
        <v>9</v>
      </c>
      <c r="Y34" s="39">
        <f t="shared" si="19"/>
        <v>6</v>
      </c>
      <c r="Z34" s="39">
        <f t="shared" si="20"/>
        <v>10</v>
      </c>
      <c r="AA34" s="39">
        <f t="shared" si="21"/>
        <v>8</v>
      </c>
      <c r="AB34" s="39">
        <f t="shared" si="22"/>
        <v>4.2</v>
      </c>
      <c r="AC34" s="39">
        <f t="shared" si="7"/>
        <v>47.2</v>
      </c>
      <c r="AD34" s="14">
        <f t="shared" si="8"/>
        <v>9.6326530612244916</v>
      </c>
      <c r="AE34" s="11"/>
    </row>
    <row r="35" spans="1:31" ht="15.75" customHeight="1" x14ac:dyDescent="0.15">
      <c r="A35" s="29">
        <v>1992</v>
      </c>
      <c r="B35" s="2" t="s">
        <v>32</v>
      </c>
      <c r="C35" s="40">
        <v>8</v>
      </c>
      <c r="D35" s="41">
        <v>8</v>
      </c>
      <c r="E35" s="41">
        <v>8</v>
      </c>
      <c r="F35" s="41">
        <v>8</v>
      </c>
      <c r="G35" s="41">
        <v>8</v>
      </c>
      <c r="H35" s="42">
        <v>7</v>
      </c>
      <c r="I35" s="29">
        <f t="shared" si="3"/>
        <v>47</v>
      </c>
      <c r="J35" s="14">
        <f t="shared" si="9"/>
        <v>7.833333333333333</v>
      </c>
      <c r="K35" s="11"/>
      <c r="L35" s="11"/>
      <c r="M35" s="11"/>
      <c r="N35" s="9">
        <f t="shared" si="10"/>
        <v>4</v>
      </c>
      <c r="O35" s="9">
        <f t="shared" si="11"/>
        <v>4</v>
      </c>
      <c r="P35" s="9">
        <f t="shared" si="12"/>
        <v>4</v>
      </c>
      <c r="Q35" s="9">
        <f t="shared" si="13"/>
        <v>4</v>
      </c>
      <c r="R35" s="9">
        <f t="shared" si="14"/>
        <v>4</v>
      </c>
      <c r="S35" s="9">
        <f t="shared" si="15"/>
        <v>1</v>
      </c>
      <c r="T35" s="29">
        <f t="shared" si="5"/>
        <v>21</v>
      </c>
      <c r="U35" s="10">
        <f t="shared" si="16"/>
        <v>3.5</v>
      </c>
      <c r="V35" s="11"/>
      <c r="W35" s="39">
        <f t="shared" si="17"/>
        <v>4</v>
      </c>
      <c r="X35" s="39">
        <f t="shared" si="18"/>
        <v>3.6</v>
      </c>
      <c r="Y35" s="39">
        <f t="shared" si="19"/>
        <v>2.4</v>
      </c>
      <c r="Z35" s="39">
        <f t="shared" si="20"/>
        <v>4</v>
      </c>
      <c r="AA35" s="39">
        <f t="shared" si="21"/>
        <v>3.2</v>
      </c>
      <c r="AB35" s="39">
        <f t="shared" si="22"/>
        <v>0.6</v>
      </c>
      <c r="AC35" s="39">
        <f t="shared" si="7"/>
        <v>17.8</v>
      </c>
      <c r="AD35" s="14">
        <f t="shared" si="8"/>
        <v>3.6326530612244903</v>
      </c>
      <c r="AE35" s="11"/>
    </row>
    <row r="36" spans="1:31" ht="15.75" customHeight="1" x14ac:dyDescent="0.15">
      <c r="A36" s="29">
        <v>1991</v>
      </c>
      <c r="B36" s="2" t="s">
        <v>33</v>
      </c>
      <c r="C36" s="40">
        <v>10</v>
      </c>
      <c r="D36" s="41">
        <v>10</v>
      </c>
      <c r="E36" s="41">
        <v>10</v>
      </c>
      <c r="F36" s="41">
        <v>10</v>
      </c>
      <c r="G36" s="41">
        <v>10</v>
      </c>
      <c r="H36" s="42">
        <v>9</v>
      </c>
      <c r="I36" s="29">
        <f t="shared" si="3"/>
        <v>59</v>
      </c>
      <c r="J36" s="14">
        <f t="shared" si="9"/>
        <v>9.8333333333333339</v>
      </c>
      <c r="K36" s="11"/>
      <c r="L36" s="11"/>
      <c r="M36" s="11"/>
      <c r="N36" s="9">
        <f t="shared" si="10"/>
        <v>10</v>
      </c>
      <c r="O36" s="9">
        <f t="shared" si="11"/>
        <v>10</v>
      </c>
      <c r="P36" s="9">
        <f t="shared" si="12"/>
        <v>10</v>
      </c>
      <c r="Q36" s="9">
        <f t="shared" si="13"/>
        <v>10</v>
      </c>
      <c r="R36" s="9">
        <f t="shared" si="14"/>
        <v>10</v>
      </c>
      <c r="S36" s="9">
        <f t="shared" si="15"/>
        <v>7</v>
      </c>
      <c r="T36" s="29">
        <f t="shared" si="5"/>
        <v>57</v>
      </c>
      <c r="U36" s="10">
        <f t="shared" si="16"/>
        <v>9.5</v>
      </c>
      <c r="V36" s="11"/>
      <c r="W36" s="39">
        <f t="shared" si="17"/>
        <v>10</v>
      </c>
      <c r="X36" s="39">
        <f t="shared" si="18"/>
        <v>9</v>
      </c>
      <c r="Y36" s="39">
        <f t="shared" si="19"/>
        <v>6</v>
      </c>
      <c r="Z36" s="39">
        <f t="shared" si="20"/>
        <v>10</v>
      </c>
      <c r="AA36" s="39">
        <f t="shared" si="21"/>
        <v>8</v>
      </c>
      <c r="AB36" s="39">
        <f t="shared" si="22"/>
        <v>4.2</v>
      </c>
      <c r="AC36" s="39">
        <f t="shared" si="7"/>
        <v>47.2</v>
      </c>
      <c r="AD36" s="14">
        <f t="shared" si="8"/>
        <v>9.6326530612244916</v>
      </c>
      <c r="AE36" s="11"/>
    </row>
    <row r="37" spans="1:31" ht="15.75" customHeight="1" x14ac:dyDescent="0.15">
      <c r="A37" s="29">
        <v>1990</v>
      </c>
      <c r="B37" s="2" t="s">
        <v>34</v>
      </c>
      <c r="C37" s="40">
        <v>9</v>
      </c>
      <c r="D37" s="41">
        <v>9</v>
      </c>
      <c r="E37" s="41">
        <v>9</v>
      </c>
      <c r="F37" s="41">
        <v>9</v>
      </c>
      <c r="G37" s="41">
        <v>9</v>
      </c>
      <c r="H37" s="42">
        <v>8</v>
      </c>
      <c r="I37" s="29">
        <f t="shared" si="3"/>
        <v>53</v>
      </c>
      <c r="J37" s="14">
        <f t="shared" si="9"/>
        <v>8.8333333333333339</v>
      </c>
      <c r="K37" s="11"/>
      <c r="L37" s="11"/>
      <c r="M37" s="11"/>
      <c r="N37" s="9">
        <f t="shared" si="10"/>
        <v>7</v>
      </c>
      <c r="O37" s="9">
        <f t="shared" si="11"/>
        <v>7</v>
      </c>
      <c r="P37" s="9">
        <f t="shared" si="12"/>
        <v>7</v>
      </c>
      <c r="Q37" s="9">
        <f t="shared" si="13"/>
        <v>7</v>
      </c>
      <c r="R37" s="9">
        <f t="shared" si="14"/>
        <v>7</v>
      </c>
      <c r="S37" s="9">
        <f t="shared" si="15"/>
        <v>4</v>
      </c>
      <c r="T37" s="29">
        <f t="shared" si="5"/>
        <v>39</v>
      </c>
      <c r="U37" s="10">
        <f t="shared" si="16"/>
        <v>6.5</v>
      </c>
      <c r="V37" s="11"/>
      <c r="W37" s="39">
        <f t="shared" si="17"/>
        <v>7</v>
      </c>
      <c r="X37" s="39">
        <f t="shared" si="18"/>
        <v>6.3</v>
      </c>
      <c r="Y37" s="39">
        <f t="shared" si="19"/>
        <v>4.2</v>
      </c>
      <c r="Z37" s="39">
        <f t="shared" si="20"/>
        <v>7</v>
      </c>
      <c r="AA37" s="39">
        <f t="shared" si="21"/>
        <v>5.6000000000000005</v>
      </c>
      <c r="AB37" s="39">
        <f t="shared" si="22"/>
        <v>2.4</v>
      </c>
      <c r="AC37" s="39">
        <f t="shared" si="7"/>
        <v>32.5</v>
      </c>
      <c r="AD37" s="14">
        <f t="shared" si="8"/>
        <v>6.6326530612244907</v>
      </c>
      <c r="AE37" s="11"/>
    </row>
    <row r="38" spans="1:31" ht="15.75" customHeight="1" x14ac:dyDescent="0.15">
      <c r="A38" s="29">
        <v>1989</v>
      </c>
      <c r="B38" s="2" t="s">
        <v>35</v>
      </c>
      <c r="C38" s="40">
        <v>10</v>
      </c>
      <c r="D38" s="41">
        <v>10</v>
      </c>
      <c r="E38" s="41">
        <v>10</v>
      </c>
      <c r="F38" s="41">
        <v>10</v>
      </c>
      <c r="G38" s="41">
        <v>10</v>
      </c>
      <c r="H38" s="42">
        <v>10</v>
      </c>
      <c r="I38" s="29">
        <f t="shared" si="3"/>
        <v>60</v>
      </c>
      <c r="J38" s="14">
        <f t="shared" si="9"/>
        <v>10</v>
      </c>
      <c r="K38" s="11"/>
      <c r="L38" s="11"/>
      <c r="M38" s="11"/>
      <c r="N38" s="9">
        <f t="shared" si="10"/>
        <v>10</v>
      </c>
      <c r="O38" s="9">
        <f t="shared" si="11"/>
        <v>10</v>
      </c>
      <c r="P38" s="9">
        <f t="shared" si="12"/>
        <v>10</v>
      </c>
      <c r="Q38" s="9">
        <f t="shared" si="13"/>
        <v>10</v>
      </c>
      <c r="R38" s="9">
        <f t="shared" si="14"/>
        <v>10</v>
      </c>
      <c r="S38" s="9">
        <f t="shared" si="15"/>
        <v>10</v>
      </c>
      <c r="T38" s="29">
        <f t="shared" si="5"/>
        <v>60</v>
      </c>
      <c r="U38" s="10">
        <f t="shared" si="16"/>
        <v>10</v>
      </c>
      <c r="V38" s="11"/>
      <c r="W38" s="39">
        <f t="shared" si="17"/>
        <v>10</v>
      </c>
      <c r="X38" s="39">
        <f t="shared" si="18"/>
        <v>9</v>
      </c>
      <c r="Y38" s="39">
        <f t="shared" si="19"/>
        <v>6</v>
      </c>
      <c r="Z38" s="39">
        <f t="shared" si="20"/>
        <v>10</v>
      </c>
      <c r="AA38" s="39">
        <f t="shared" si="21"/>
        <v>8</v>
      </c>
      <c r="AB38" s="39">
        <f t="shared" si="22"/>
        <v>6</v>
      </c>
      <c r="AC38" s="39">
        <f t="shared" si="7"/>
        <v>49</v>
      </c>
      <c r="AD38" s="14">
        <f t="shared" si="8"/>
        <v>10.000000000000002</v>
      </c>
      <c r="AE38" s="11"/>
    </row>
    <row r="39" spans="1:31" ht="15.75" customHeight="1" x14ac:dyDescent="0.15">
      <c r="A39" s="29">
        <v>1988</v>
      </c>
      <c r="B39" s="2" t="s">
        <v>36</v>
      </c>
      <c r="C39" s="40">
        <v>10</v>
      </c>
      <c r="D39" s="41">
        <v>10</v>
      </c>
      <c r="E39" s="41">
        <v>10</v>
      </c>
      <c r="F39" s="41">
        <v>10</v>
      </c>
      <c r="G39" s="41">
        <v>10</v>
      </c>
      <c r="H39" s="42">
        <v>8</v>
      </c>
      <c r="I39" s="29">
        <f t="shared" si="3"/>
        <v>58</v>
      </c>
      <c r="J39" s="14">
        <f t="shared" si="9"/>
        <v>9.6666666666666661</v>
      </c>
      <c r="K39" s="11"/>
      <c r="L39" s="11"/>
      <c r="M39" s="11"/>
      <c r="N39" s="9">
        <f t="shared" si="10"/>
        <v>10</v>
      </c>
      <c r="O39" s="9">
        <f t="shared" si="11"/>
        <v>10</v>
      </c>
      <c r="P39" s="9">
        <f t="shared" si="12"/>
        <v>10</v>
      </c>
      <c r="Q39" s="9">
        <f t="shared" si="13"/>
        <v>10</v>
      </c>
      <c r="R39" s="9">
        <f t="shared" si="14"/>
        <v>10</v>
      </c>
      <c r="S39" s="9">
        <f t="shared" si="15"/>
        <v>4</v>
      </c>
      <c r="T39" s="29">
        <f t="shared" si="5"/>
        <v>54</v>
      </c>
      <c r="U39" s="10">
        <f t="shared" si="16"/>
        <v>9</v>
      </c>
      <c r="V39" s="11"/>
      <c r="W39" s="39">
        <f t="shared" si="17"/>
        <v>10</v>
      </c>
      <c r="X39" s="39">
        <f t="shared" si="18"/>
        <v>9</v>
      </c>
      <c r="Y39" s="39">
        <f t="shared" si="19"/>
        <v>6</v>
      </c>
      <c r="Z39" s="39">
        <f t="shared" si="20"/>
        <v>10</v>
      </c>
      <c r="AA39" s="39">
        <f t="shared" si="21"/>
        <v>8</v>
      </c>
      <c r="AB39" s="39">
        <f t="shared" si="22"/>
        <v>2.4</v>
      </c>
      <c r="AC39" s="39">
        <f t="shared" si="7"/>
        <v>45.4</v>
      </c>
      <c r="AD39" s="14">
        <f t="shared" si="8"/>
        <v>9.2653061224489797</v>
      </c>
      <c r="AE39" s="11"/>
    </row>
    <row r="40" spans="1:31" ht="15.75" customHeight="1" x14ac:dyDescent="0.15">
      <c r="A40" s="29">
        <v>1987</v>
      </c>
      <c r="B40" s="2" t="s">
        <v>37</v>
      </c>
      <c r="C40" s="40">
        <v>8</v>
      </c>
      <c r="D40" s="41">
        <v>8</v>
      </c>
      <c r="E40" s="41">
        <v>8</v>
      </c>
      <c r="F40" s="41">
        <v>8</v>
      </c>
      <c r="G40" s="41">
        <v>8</v>
      </c>
      <c r="H40" s="42">
        <v>7</v>
      </c>
      <c r="I40" s="29">
        <f t="shared" si="3"/>
        <v>47</v>
      </c>
      <c r="J40" s="14">
        <f t="shared" si="9"/>
        <v>7.833333333333333</v>
      </c>
      <c r="K40" s="11"/>
      <c r="L40" s="11"/>
      <c r="M40" s="11"/>
      <c r="N40" s="9">
        <f t="shared" si="10"/>
        <v>4</v>
      </c>
      <c r="O40" s="9">
        <f t="shared" si="11"/>
        <v>4</v>
      </c>
      <c r="P40" s="9">
        <f t="shared" si="12"/>
        <v>4</v>
      </c>
      <c r="Q40" s="9">
        <f t="shared" si="13"/>
        <v>4</v>
      </c>
      <c r="R40" s="9">
        <f t="shared" si="14"/>
        <v>4</v>
      </c>
      <c r="S40" s="9">
        <f t="shared" si="15"/>
        <v>1</v>
      </c>
      <c r="T40" s="29">
        <f t="shared" si="5"/>
        <v>21</v>
      </c>
      <c r="U40" s="10">
        <f t="shared" si="16"/>
        <v>3.5</v>
      </c>
      <c r="V40" s="11"/>
      <c r="W40" s="39">
        <f t="shared" si="17"/>
        <v>4</v>
      </c>
      <c r="X40" s="39">
        <f t="shared" si="18"/>
        <v>3.6</v>
      </c>
      <c r="Y40" s="39">
        <f t="shared" si="19"/>
        <v>2.4</v>
      </c>
      <c r="Z40" s="39">
        <f t="shared" si="20"/>
        <v>4</v>
      </c>
      <c r="AA40" s="39">
        <f t="shared" si="21"/>
        <v>3.2</v>
      </c>
      <c r="AB40" s="39">
        <f t="shared" si="22"/>
        <v>0.6</v>
      </c>
      <c r="AC40" s="39">
        <f t="shared" si="7"/>
        <v>17.8</v>
      </c>
      <c r="AD40" s="14">
        <f t="shared" si="8"/>
        <v>3.6326530612244903</v>
      </c>
      <c r="AE40" s="11"/>
    </row>
    <row r="41" spans="1:31" ht="15.75" customHeight="1" x14ac:dyDescent="0.15">
      <c r="A41" s="29">
        <v>1986</v>
      </c>
      <c r="B41" s="2" t="s">
        <v>38</v>
      </c>
      <c r="C41" s="40">
        <v>9</v>
      </c>
      <c r="D41" s="41">
        <v>10</v>
      </c>
      <c r="E41" s="41">
        <v>10</v>
      </c>
      <c r="F41" s="41">
        <v>10</v>
      </c>
      <c r="G41" s="41">
        <v>10</v>
      </c>
      <c r="H41" s="42">
        <v>9</v>
      </c>
      <c r="I41" s="29">
        <f t="shared" si="3"/>
        <v>58</v>
      </c>
      <c r="J41" s="14">
        <f t="shared" si="9"/>
        <v>9.6666666666666661</v>
      </c>
      <c r="K41" s="11"/>
      <c r="L41" s="11"/>
      <c r="M41" s="11"/>
      <c r="N41" s="9">
        <f t="shared" si="10"/>
        <v>7</v>
      </c>
      <c r="O41" s="9">
        <f t="shared" si="11"/>
        <v>10</v>
      </c>
      <c r="P41" s="9">
        <f t="shared" si="12"/>
        <v>10</v>
      </c>
      <c r="Q41" s="9">
        <f t="shared" si="13"/>
        <v>10</v>
      </c>
      <c r="R41" s="9">
        <f t="shared" si="14"/>
        <v>10</v>
      </c>
      <c r="S41" s="9">
        <f t="shared" si="15"/>
        <v>7</v>
      </c>
      <c r="T41" s="29">
        <f t="shared" si="5"/>
        <v>54</v>
      </c>
      <c r="U41" s="10">
        <f t="shared" si="16"/>
        <v>9</v>
      </c>
      <c r="V41" s="11"/>
      <c r="W41" s="39">
        <f t="shared" si="17"/>
        <v>7</v>
      </c>
      <c r="X41" s="39">
        <f t="shared" si="18"/>
        <v>9</v>
      </c>
      <c r="Y41" s="39">
        <f t="shared" si="19"/>
        <v>6</v>
      </c>
      <c r="Z41" s="39">
        <f t="shared" si="20"/>
        <v>10</v>
      </c>
      <c r="AA41" s="39">
        <f t="shared" si="21"/>
        <v>8</v>
      </c>
      <c r="AB41" s="39">
        <f t="shared" si="22"/>
        <v>4.2</v>
      </c>
      <c r="AC41" s="39">
        <f t="shared" si="7"/>
        <v>44.2</v>
      </c>
      <c r="AD41" s="14">
        <f t="shared" si="8"/>
        <v>9.0204081632653068</v>
      </c>
      <c r="AE41" s="11"/>
    </row>
    <row r="42" spans="1:31" ht="15.75" customHeight="1" x14ac:dyDescent="0.15">
      <c r="A42" s="29">
        <v>1985</v>
      </c>
      <c r="B42" s="2" t="s">
        <v>39</v>
      </c>
      <c r="C42" s="40">
        <v>8</v>
      </c>
      <c r="D42" s="41">
        <v>8</v>
      </c>
      <c r="E42" s="41">
        <v>8</v>
      </c>
      <c r="F42" s="41">
        <v>8</v>
      </c>
      <c r="G42" s="41">
        <v>8</v>
      </c>
      <c r="H42" s="42">
        <v>8</v>
      </c>
      <c r="I42" s="29">
        <f t="shared" si="3"/>
        <v>48</v>
      </c>
      <c r="J42" s="14">
        <f t="shared" si="9"/>
        <v>8</v>
      </c>
      <c r="K42" s="11"/>
      <c r="L42" s="11"/>
      <c r="M42" s="11"/>
      <c r="N42" s="9">
        <f t="shared" si="10"/>
        <v>4</v>
      </c>
      <c r="O42" s="9">
        <f t="shared" si="11"/>
        <v>4</v>
      </c>
      <c r="P42" s="9">
        <f t="shared" si="12"/>
        <v>4</v>
      </c>
      <c r="Q42" s="9">
        <f t="shared" si="13"/>
        <v>4</v>
      </c>
      <c r="R42" s="9">
        <f t="shared" si="14"/>
        <v>4</v>
      </c>
      <c r="S42" s="9">
        <f t="shared" si="15"/>
        <v>4</v>
      </c>
      <c r="T42" s="29">
        <f t="shared" si="5"/>
        <v>24</v>
      </c>
      <c r="U42" s="10">
        <f t="shared" si="16"/>
        <v>4</v>
      </c>
      <c r="V42" s="11"/>
      <c r="W42" s="39">
        <f t="shared" si="17"/>
        <v>4</v>
      </c>
      <c r="X42" s="39">
        <f t="shared" si="18"/>
        <v>3.6</v>
      </c>
      <c r="Y42" s="39">
        <f t="shared" si="19"/>
        <v>2.4</v>
      </c>
      <c r="Z42" s="39">
        <f t="shared" si="20"/>
        <v>4</v>
      </c>
      <c r="AA42" s="39">
        <f t="shared" si="21"/>
        <v>3.2</v>
      </c>
      <c r="AB42" s="39">
        <f t="shared" si="22"/>
        <v>2.4</v>
      </c>
      <c r="AC42" s="39">
        <f t="shared" si="7"/>
        <v>19.599999999999998</v>
      </c>
      <c r="AD42" s="14">
        <f t="shared" si="8"/>
        <v>4</v>
      </c>
      <c r="AE42" s="11"/>
    </row>
    <row r="43" spans="1:31" ht="15.75" customHeight="1" x14ac:dyDescent="0.15">
      <c r="A43" s="29">
        <v>1984</v>
      </c>
      <c r="B43" s="2" t="s">
        <v>40</v>
      </c>
      <c r="C43" s="40">
        <v>8</v>
      </c>
      <c r="D43" s="41">
        <v>8</v>
      </c>
      <c r="E43" s="41">
        <v>9</v>
      </c>
      <c r="F43" s="41">
        <v>9</v>
      </c>
      <c r="G43" s="41">
        <v>9</v>
      </c>
      <c r="H43" s="42">
        <v>8</v>
      </c>
      <c r="I43" s="29">
        <f t="shared" si="3"/>
        <v>51</v>
      </c>
      <c r="J43" s="14">
        <f t="shared" si="9"/>
        <v>8.5</v>
      </c>
      <c r="K43" s="11"/>
      <c r="L43" s="11"/>
      <c r="M43" s="11"/>
      <c r="N43" s="9">
        <f t="shared" si="10"/>
        <v>4</v>
      </c>
      <c r="O43" s="9">
        <f t="shared" si="11"/>
        <v>4</v>
      </c>
      <c r="P43" s="9">
        <f t="shared" si="12"/>
        <v>7</v>
      </c>
      <c r="Q43" s="9">
        <f t="shared" si="13"/>
        <v>7</v>
      </c>
      <c r="R43" s="9">
        <f t="shared" si="14"/>
        <v>7</v>
      </c>
      <c r="S43" s="9">
        <f t="shared" si="15"/>
        <v>4</v>
      </c>
      <c r="T43" s="29">
        <f t="shared" si="5"/>
        <v>33</v>
      </c>
      <c r="U43" s="10">
        <f t="shared" si="16"/>
        <v>5.5</v>
      </c>
      <c r="V43" s="11"/>
      <c r="W43" s="39">
        <f t="shared" si="17"/>
        <v>4</v>
      </c>
      <c r="X43" s="39">
        <f t="shared" si="18"/>
        <v>3.6</v>
      </c>
      <c r="Y43" s="39">
        <f t="shared" si="19"/>
        <v>4.2</v>
      </c>
      <c r="Z43" s="39">
        <f t="shared" si="20"/>
        <v>7</v>
      </c>
      <c r="AA43" s="39">
        <f t="shared" si="21"/>
        <v>5.6000000000000005</v>
      </c>
      <c r="AB43" s="39">
        <f t="shared" si="22"/>
        <v>2.4</v>
      </c>
      <c r="AC43" s="39">
        <f t="shared" si="7"/>
        <v>26.8</v>
      </c>
      <c r="AD43" s="14">
        <f t="shared" si="8"/>
        <v>5.4693877551020416</v>
      </c>
      <c r="AE43" s="11"/>
    </row>
    <row r="44" spans="1:31" ht="15.75" customHeight="1" x14ac:dyDescent="0.15">
      <c r="A44" s="29">
        <v>1983</v>
      </c>
      <c r="B44" s="2" t="s">
        <v>41</v>
      </c>
      <c r="C44" s="40">
        <v>9</v>
      </c>
      <c r="D44" s="41">
        <v>10</v>
      </c>
      <c r="E44" s="41">
        <v>10</v>
      </c>
      <c r="F44" s="41">
        <v>10</v>
      </c>
      <c r="G44" s="41">
        <v>10</v>
      </c>
      <c r="H44" s="42">
        <v>9</v>
      </c>
      <c r="I44" s="29">
        <f t="shared" si="3"/>
        <v>58</v>
      </c>
      <c r="J44" s="14">
        <f t="shared" si="9"/>
        <v>9.6666666666666661</v>
      </c>
      <c r="K44" s="11"/>
      <c r="L44" s="11"/>
      <c r="M44" s="11"/>
      <c r="N44" s="9">
        <f t="shared" si="10"/>
        <v>7</v>
      </c>
      <c r="O44" s="9">
        <f t="shared" si="11"/>
        <v>10</v>
      </c>
      <c r="P44" s="9">
        <f t="shared" si="12"/>
        <v>10</v>
      </c>
      <c r="Q44" s="9">
        <f t="shared" si="13"/>
        <v>10</v>
      </c>
      <c r="R44" s="9">
        <f t="shared" si="14"/>
        <v>10</v>
      </c>
      <c r="S44" s="9">
        <f t="shared" si="15"/>
        <v>7</v>
      </c>
      <c r="T44" s="29">
        <f t="shared" si="5"/>
        <v>54</v>
      </c>
      <c r="U44" s="10">
        <f t="shared" si="16"/>
        <v>9</v>
      </c>
      <c r="V44" s="11"/>
      <c r="W44" s="39">
        <f t="shared" si="17"/>
        <v>7</v>
      </c>
      <c r="X44" s="39">
        <f t="shared" si="18"/>
        <v>9</v>
      </c>
      <c r="Y44" s="39">
        <f t="shared" si="19"/>
        <v>6</v>
      </c>
      <c r="Z44" s="39">
        <f t="shared" si="20"/>
        <v>10</v>
      </c>
      <c r="AA44" s="39">
        <f t="shared" si="21"/>
        <v>8</v>
      </c>
      <c r="AB44" s="39">
        <f t="shared" si="22"/>
        <v>4.2</v>
      </c>
      <c r="AC44" s="39">
        <f t="shared" si="7"/>
        <v>44.2</v>
      </c>
      <c r="AD44" s="14">
        <f t="shared" si="8"/>
        <v>9.0204081632653068</v>
      </c>
      <c r="AE44" s="11"/>
    </row>
    <row r="45" spans="1:31" ht="15.75" customHeight="1" x14ac:dyDescent="0.15">
      <c r="A45" s="29">
        <v>1982</v>
      </c>
      <c r="B45" s="2" t="s">
        <v>42</v>
      </c>
      <c r="C45" s="40">
        <v>9</v>
      </c>
      <c r="D45" s="41">
        <v>10</v>
      </c>
      <c r="E45" s="41">
        <v>10</v>
      </c>
      <c r="F45" s="41">
        <v>10</v>
      </c>
      <c r="G45" s="41">
        <v>10</v>
      </c>
      <c r="H45" s="42">
        <v>10</v>
      </c>
      <c r="I45" s="29">
        <f t="shared" si="3"/>
        <v>59</v>
      </c>
      <c r="J45" s="14">
        <f t="shared" si="9"/>
        <v>9.8333333333333339</v>
      </c>
      <c r="K45" s="11"/>
      <c r="L45" s="11"/>
      <c r="M45" s="11"/>
      <c r="N45" s="9">
        <f t="shared" si="10"/>
        <v>7</v>
      </c>
      <c r="O45" s="9">
        <f t="shared" si="11"/>
        <v>10</v>
      </c>
      <c r="P45" s="9">
        <f t="shared" si="12"/>
        <v>10</v>
      </c>
      <c r="Q45" s="9">
        <f t="shared" si="13"/>
        <v>10</v>
      </c>
      <c r="R45" s="9">
        <f t="shared" si="14"/>
        <v>10</v>
      </c>
      <c r="S45" s="9">
        <f t="shared" si="15"/>
        <v>10</v>
      </c>
      <c r="T45" s="29">
        <f t="shared" si="5"/>
        <v>57</v>
      </c>
      <c r="U45" s="10">
        <f t="shared" si="16"/>
        <v>9.5</v>
      </c>
      <c r="V45" s="11"/>
      <c r="W45" s="39">
        <f t="shared" si="17"/>
        <v>7</v>
      </c>
      <c r="X45" s="39">
        <f t="shared" si="18"/>
        <v>9</v>
      </c>
      <c r="Y45" s="39">
        <f t="shared" si="19"/>
        <v>6</v>
      </c>
      <c r="Z45" s="39">
        <f t="shared" si="20"/>
        <v>10</v>
      </c>
      <c r="AA45" s="39">
        <f t="shared" si="21"/>
        <v>8</v>
      </c>
      <c r="AB45" s="39">
        <f t="shared" si="22"/>
        <v>6</v>
      </c>
      <c r="AC45" s="39">
        <f t="shared" si="7"/>
        <v>46</v>
      </c>
      <c r="AD45" s="14">
        <f t="shared" si="8"/>
        <v>9.387755102040817</v>
      </c>
      <c r="AE45" s="11"/>
    </row>
    <row r="46" spans="1:31" ht="15.75" customHeight="1" x14ac:dyDescent="0.15">
      <c r="A46" s="29">
        <v>1981</v>
      </c>
      <c r="B46" s="2" t="s">
        <v>43</v>
      </c>
      <c r="C46" s="40">
        <v>9</v>
      </c>
      <c r="D46" s="41">
        <v>10</v>
      </c>
      <c r="E46" s="41">
        <v>10</v>
      </c>
      <c r="F46" s="41">
        <v>10</v>
      </c>
      <c r="G46" s="41">
        <v>10</v>
      </c>
      <c r="H46" s="42">
        <v>9</v>
      </c>
      <c r="I46" s="29">
        <f t="shared" si="3"/>
        <v>58</v>
      </c>
      <c r="J46" s="14">
        <f t="shared" si="9"/>
        <v>9.6666666666666661</v>
      </c>
      <c r="K46" s="11"/>
      <c r="L46" s="11"/>
      <c r="M46" s="11"/>
      <c r="N46" s="9">
        <f t="shared" si="10"/>
        <v>7</v>
      </c>
      <c r="O46" s="9">
        <f t="shared" si="11"/>
        <v>10</v>
      </c>
      <c r="P46" s="9">
        <f t="shared" si="12"/>
        <v>10</v>
      </c>
      <c r="Q46" s="9">
        <f t="shared" si="13"/>
        <v>10</v>
      </c>
      <c r="R46" s="9">
        <f t="shared" si="14"/>
        <v>10</v>
      </c>
      <c r="S46" s="9">
        <f t="shared" si="15"/>
        <v>7</v>
      </c>
      <c r="T46" s="29">
        <f t="shared" si="5"/>
        <v>54</v>
      </c>
      <c r="U46" s="10">
        <f t="shared" si="16"/>
        <v>9</v>
      </c>
      <c r="V46" s="11"/>
      <c r="W46" s="39">
        <f t="shared" si="17"/>
        <v>7</v>
      </c>
      <c r="X46" s="39">
        <f t="shared" si="18"/>
        <v>9</v>
      </c>
      <c r="Y46" s="39">
        <f t="shared" si="19"/>
        <v>6</v>
      </c>
      <c r="Z46" s="39">
        <f t="shared" si="20"/>
        <v>10</v>
      </c>
      <c r="AA46" s="39">
        <f t="shared" si="21"/>
        <v>8</v>
      </c>
      <c r="AB46" s="39">
        <f t="shared" si="22"/>
        <v>4.2</v>
      </c>
      <c r="AC46" s="39">
        <f t="shared" si="7"/>
        <v>44.2</v>
      </c>
      <c r="AD46" s="14">
        <f t="shared" si="8"/>
        <v>9.0204081632653068</v>
      </c>
      <c r="AE46" s="11"/>
    </row>
    <row r="47" spans="1:31" ht="15.75" customHeight="1" x14ac:dyDescent="0.15">
      <c r="A47" s="29">
        <v>1980</v>
      </c>
      <c r="B47" s="2" t="s">
        <v>44</v>
      </c>
      <c r="C47" s="40">
        <v>10</v>
      </c>
      <c r="D47" s="41">
        <v>10</v>
      </c>
      <c r="E47" s="41">
        <v>10</v>
      </c>
      <c r="F47" s="41">
        <v>10</v>
      </c>
      <c r="G47" s="41">
        <v>10</v>
      </c>
      <c r="H47" s="42">
        <v>9</v>
      </c>
      <c r="I47" s="29">
        <f t="shared" si="3"/>
        <v>59</v>
      </c>
      <c r="J47" s="14">
        <f t="shared" si="9"/>
        <v>9.8333333333333339</v>
      </c>
      <c r="K47" s="11"/>
      <c r="L47" s="11"/>
      <c r="M47" s="11"/>
      <c r="N47" s="9">
        <f t="shared" si="10"/>
        <v>10</v>
      </c>
      <c r="O47" s="9">
        <f t="shared" si="11"/>
        <v>10</v>
      </c>
      <c r="P47" s="9">
        <f t="shared" si="12"/>
        <v>10</v>
      </c>
      <c r="Q47" s="9">
        <f t="shared" si="13"/>
        <v>10</v>
      </c>
      <c r="R47" s="9">
        <f t="shared" si="14"/>
        <v>10</v>
      </c>
      <c r="S47" s="9">
        <f t="shared" si="15"/>
        <v>7</v>
      </c>
      <c r="T47" s="29">
        <f t="shared" si="5"/>
        <v>57</v>
      </c>
      <c r="U47" s="10">
        <f t="shared" si="16"/>
        <v>9.5</v>
      </c>
      <c r="V47" s="11"/>
      <c r="W47" s="39">
        <f t="shared" si="17"/>
        <v>10</v>
      </c>
      <c r="X47" s="39">
        <f t="shared" si="18"/>
        <v>9</v>
      </c>
      <c r="Y47" s="39">
        <f t="shared" si="19"/>
        <v>6</v>
      </c>
      <c r="Z47" s="39">
        <f t="shared" si="20"/>
        <v>10</v>
      </c>
      <c r="AA47" s="39">
        <f t="shared" si="21"/>
        <v>8</v>
      </c>
      <c r="AB47" s="39">
        <f t="shared" si="22"/>
        <v>4.2</v>
      </c>
      <c r="AC47" s="39">
        <f t="shared" si="7"/>
        <v>47.2</v>
      </c>
      <c r="AD47" s="14">
        <f t="shared" si="8"/>
        <v>9.6326530612244916</v>
      </c>
      <c r="AE47" s="11"/>
    </row>
    <row r="48" spans="1:31" ht="15.75" customHeight="1" x14ac:dyDescent="0.15">
      <c r="A48" s="29">
        <v>1979</v>
      </c>
      <c r="B48" s="2" t="s">
        <v>45</v>
      </c>
      <c r="C48" s="40">
        <v>10</v>
      </c>
      <c r="D48" s="41">
        <v>10</v>
      </c>
      <c r="E48" s="41">
        <v>10</v>
      </c>
      <c r="F48" s="41">
        <v>10</v>
      </c>
      <c r="G48" s="41">
        <v>10</v>
      </c>
      <c r="H48" s="42">
        <v>9</v>
      </c>
      <c r="I48" s="29">
        <f t="shared" si="3"/>
        <v>59</v>
      </c>
      <c r="J48" s="14">
        <f t="shared" si="9"/>
        <v>9.8333333333333339</v>
      </c>
      <c r="K48" s="11"/>
      <c r="L48" s="11"/>
      <c r="M48" s="11"/>
      <c r="N48" s="9">
        <f t="shared" si="10"/>
        <v>10</v>
      </c>
      <c r="O48" s="9">
        <f t="shared" si="11"/>
        <v>10</v>
      </c>
      <c r="P48" s="9">
        <f t="shared" si="12"/>
        <v>10</v>
      </c>
      <c r="Q48" s="9">
        <f t="shared" si="13"/>
        <v>10</v>
      </c>
      <c r="R48" s="9">
        <f t="shared" si="14"/>
        <v>10</v>
      </c>
      <c r="S48" s="9">
        <f t="shared" si="15"/>
        <v>7</v>
      </c>
      <c r="T48" s="29">
        <f t="shared" si="5"/>
        <v>57</v>
      </c>
      <c r="U48" s="10">
        <f t="shared" si="16"/>
        <v>9.5</v>
      </c>
      <c r="V48" s="11"/>
      <c r="W48" s="39">
        <f t="shared" si="17"/>
        <v>10</v>
      </c>
      <c r="X48" s="39">
        <f t="shared" si="18"/>
        <v>9</v>
      </c>
      <c r="Y48" s="39">
        <f t="shared" si="19"/>
        <v>6</v>
      </c>
      <c r="Z48" s="39">
        <f t="shared" si="20"/>
        <v>10</v>
      </c>
      <c r="AA48" s="39">
        <f t="shared" si="21"/>
        <v>8</v>
      </c>
      <c r="AB48" s="39">
        <f t="shared" si="22"/>
        <v>4.2</v>
      </c>
      <c r="AC48" s="39">
        <f t="shared" si="7"/>
        <v>47.2</v>
      </c>
      <c r="AD48" s="14">
        <f t="shared" si="8"/>
        <v>9.6326530612244916</v>
      </c>
      <c r="AE48" s="11"/>
    </row>
    <row r="49" spans="1:31" ht="15.75" customHeight="1" x14ac:dyDescent="0.15">
      <c r="A49" s="29">
        <v>1978</v>
      </c>
      <c r="B49" s="2" t="s">
        <v>46</v>
      </c>
      <c r="C49" s="40">
        <v>9</v>
      </c>
      <c r="D49" s="41">
        <v>9</v>
      </c>
      <c r="E49" s="41">
        <v>9</v>
      </c>
      <c r="F49" s="41">
        <v>9</v>
      </c>
      <c r="G49" s="41">
        <v>9</v>
      </c>
      <c r="H49" s="42">
        <v>9</v>
      </c>
      <c r="I49" s="29">
        <f t="shared" si="3"/>
        <v>54</v>
      </c>
      <c r="J49" s="14">
        <f t="shared" si="9"/>
        <v>9</v>
      </c>
      <c r="K49" s="11"/>
      <c r="L49" s="11"/>
      <c r="M49" s="11"/>
      <c r="N49" s="9">
        <f t="shared" si="10"/>
        <v>7</v>
      </c>
      <c r="O49" s="9">
        <f t="shared" si="11"/>
        <v>7</v>
      </c>
      <c r="P49" s="9">
        <f t="shared" si="12"/>
        <v>7</v>
      </c>
      <c r="Q49" s="9">
        <f t="shared" si="13"/>
        <v>7</v>
      </c>
      <c r="R49" s="9">
        <f t="shared" si="14"/>
        <v>7</v>
      </c>
      <c r="S49" s="9">
        <f t="shared" si="15"/>
        <v>7</v>
      </c>
      <c r="T49" s="29">
        <f t="shared" si="5"/>
        <v>42</v>
      </c>
      <c r="U49" s="10">
        <f t="shared" si="16"/>
        <v>7</v>
      </c>
      <c r="V49" s="11"/>
      <c r="W49" s="39">
        <f t="shared" si="17"/>
        <v>7</v>
      </c>
      <c r="X49" s="39">
        <f t="shared" si="18"/>
        <v>6.3</v>
      </c>
      <c r="Y49" s="39">
        <f t="shared" si="19"/>
        <v>4.2</v>
      </c>
      <c r="Z49" s="39">
        <f t="shared" si="20"/>
        <v>7</v>
      </c>
      <c r="AA49" s="39">
        <f t="shared" si="21"/>
        <v>5.6000000000000005</v>
      </c>
      <c r="AB49" s="39">
        <f t="shared" si="22"/>
        <v>4.2</v>
      </c>
      <c r="AC49" s="39">
        <f t="shared" si="7"/>
        <v>34.300000000000004</v>
      </c>
      <c r="AD49" s="14">
        <f t="shared" si="8"/>
        <v>7.0000000000000018</v>
      </c>
      <c r="AE49" s="11"/>
    </row>
    <row r="50" spans="1:31" ht="15.75" customHeight="1" x14ac:dyDescent="0.15">
      <c r="A50" s="29">
        <v>1977</v>
      </c>
      <c r="B50" s="2" t="s">
        <v>47</v>
      </c>
      <c r="C50" s="40">
        <v>10</v>
      </c>
      <c r="D50" s="41">
        <v>10</v>
      </c>
      <c r="E50" s="41">
        <v>10</v>
      </c>
      <c r="F50" s="41">
        <v>10</v>
      </c>
      <c r="G50" s="41">
        <v>10</v>
      </c>
      <c r="H50" s="42">
        <v>10</v>
      </c>
      <c r="I50" s="29">
        <f t="shared" si="3"/>
        <v>60</v>
      </c>
      <c r="J50" s="14">
        <f t="shared" si="9"/>
        <v>10</v>
      </c>
      <c r="K50" s="11"/>
      <c r="L50" s="11"/>
      <c r="M50" s="11"/>
      <c r="N50" s="9">
        <f t="shared" si="10"/>
        <v>10</v>
      </c>
      <c r="O50" s="9">
        <f t="shared" si="11"/>
        <v>10</v>
      </c>
      <c r="P50" s="9">
        <f t="shared" si="12"/>
        <v>10</v>
      </c>
      <c r="Q50" s="9">
        <f t="shared" si="13"/>
        <v>10</v>
      </c>
      <c r="R50" s="9">
        <f t="shared" si="14"/>
        <v>10</v>
      </c>
      <c r="S50" s="9">
        <f t="shared" si="15"/>
        <v>10</v>
      </c>
      <c r="T50" s="29">
        <f t="shared" si="5"/>
        <v>60</v>
      </c>
      <c r="U50" s="10">
        <f t="shared" si="16"/>
        <v>10</v>
      </c>
      <c r="V50" s="11"/>
      <c r="W50" s="39">
        <f t="shared" si="17"/>
        <v>10</v>
      </c>
      <c r="X50" s="39">
        <f t="shared" si="18"/>
        <v>9</v>
      </c>
      <c r="Y50" s="39">
        <f t="shared" si="19"/>
        <v>6</v>
      </c>
      <c r="Z50" s="39">
        <f t="shared" si="20"/>
        <v>10</v>
      </c>
      <c r="AA50" s="39">
        <f t="shared" si="21"/>
        <v>8</v>
      </c>
      <c r="AB50" s="39">
        <f t="shared" si="22"/>
        <v>6</v>
      </c>
      <c r="AC50" s="39">
        <f t="shared" si="7"/>
        <v>49</v>
      </c>
      <c r="AD50" s="14">
        <f t="shared" si="8"/>
        <v>10.000000000000002</v>
      </c>
      <c r="AE50" s="11"/>
    </row>
    <row r="51" spans="1:31" ht="15.75" customHeight="1" x14ac:dyDescent="0.15">
      <c r="A51" s="29">
        <v>1976</v>
      </c>
      <c r="B51" s="2" t="s">
        <v>48</v>
      </c>
      <c r="C51" s="40">
        <v>8</v>
      </c>
      <c r="D51" s="41">
        <v>8</v>
      </c>
      <c r="E51" s="41">
        <v>8</v>
      </c>
      <c r="F51" s="41">
        <v>8</v>
      </c>
      <c r="G51" s="41">
        <v>8</v>
      </c>
      <c r="H51" s="42">
        <v>8</v>
      </c>
      <c r="I51" s="29">
        <f t="shared" si="3"/>
        <v>48</v>
      </c>
      <c r="J51" s="14">
        <f t="shared" si="9"/>
        <v>8</v>
      </c>
      <c r="K51" s="11"/>
      <c r="L51" s="11"/>
      <c r="M51" s="11"/>
      <c r="N51" s="9">
        <f t="shared" si="10"/>
        <v>4</v>
      </c>
      <c r="O51" s="9">
        <f t="shared" si="11"/>
        <v>4</v>
      </c>
      <c r="P51" s="9">
        <f t="shared" si="12"/>
        <v>4</v>
      </c>
      <c r="Q51" s="9">
        <f t="shared" si="13"/>
        <v>4</v>
      </c>
      <c r="R51" s="9">
        <f t="shared" si="14"/>
        <v>4</v>
      </c>
      <c r="S51" s="9">
        <f t="shared" si="15"/>
        <v>4</v>
      </c>
      <c r="T51" s="29">
        <f t="shared" si="5"/>
        <v>24</v>
      </c>
      <c r="U51" s="10">
        <f t="shared" si="16"/>
        <v>4</v>
      </c>
      <c r="V51" s="11"/>
      <c r="W51" s="39">
        <f t="shared" si="17"/>
        <v>4</v>
      </c>
      <c r="X51" s="39">
        <f t="shared" si="18"/>
        <v>3.6</v>
      </c>
      <c r="Y51" s="39">
        <f t="shared" si="19"/>
        <v>2.4</v>
      </c>
      <c r="Z51" s="39">
        <f t="shared" si="20"/>
        <v>4</v>
      </c>
      <c r="AA51" s="39">
        <f t="shared" si="21"/>
        <v>3.2</v>
      </c>
      <c r="AB51" s="39">
        <f t="shared" si="22"/>
        <v>2.4</v>
      </c>
      <c r="AC51" s="39">
        <f t="shared" si="7"/>
        <v>19.599999999999998</v>
      </c>
      <c r="AD51" s="14">
        <f t="shared" si="8"/>
        <v>4</v>
      </c>
      <c r="AE51" s="11"/>
    </row>
    <row r="52" spans="1:31" ht="15.75" customHeight="1" x14ac:dyDescent="0.15">
      <c r="A52" s="29">
        <v>1975</v>
      </c>
      <c r="B52" s="2" t="s">
        <v>49</v>
      </c>
      <c r="C52" s="40">
        <v>7</v>
      </c>
      <c r="D52" s="41">
        <v>7</v>
      </c>
      <c r="E52" s="41">
        <v>7</v>
      </c>
      <c r="F52" s="41">
        <v>7</v>
      </c>
      <c r="G52" s="41">
        <v>7</v>
      </c>
      <c r="H52" s="42">
        <v>7</v>
      </c>
      <c r="I52" s="29">
        <f t="shared" si="3"/>
        <v>42</v>
      </c>
      <c r="J52" s="14">
        <f t="shared" si="9"/>
        <v>7</v>
      </c>
      <c r="K52" s="11"/>
      <c r="L52" s="11"/>
      <c r="M52" s="11"/>
      <c r="N52" s="9">
        <f t="shared" si="10"/>
        <v>1</v>
      </c>
      <c r="O52" s="9">
        <f t="shared" si="11"/>
        <v>1</v>
      </c>
      <c r="P52" s="9">
        <f t="shared" si="12"/>
        <v>1</v>
      </c>
      <c r="Q52" s="9">
        <f t="shared" si="13"/>
        <v>1</v>
      </c>
      <c r="R52" s="9">
        <f t="shared" si="14"/>
        <v>1</v>
      </c>
      <c r="S52" s="9">
        <f t="shared" si="15"/>
        <v>1</v>
      </c>
      <c r="T52" s="29">
        <f t="shared" si="5"/>
        <v>6</v>
      </c>
      <c r="U52" s="10">
        <f t="shared" si="16"/>
        <v>1</v>
      </c>
      <c r="V52" s="11"/>
      <c r="W52" s="39">
        <f t="shared" si="17"/>
        <v>1</v>
      </c>
      <c r="X52" s="39">
        <f t="shared" si="18"/>
        <v>0.9</v>
      </c>
      <c r="Y52" s="39">
        <f t="shared" si="19"/>
        <v>0.6</v>
      </c>
      <c r="Z52" s="39">
        <f t="shared" si="20"/>
        <v>1</v>
      </c>
      <c r="AA52" s="39">
        <f t="shared" si="21"/>
        <v>0.8</v>
      </c>
      <c r="AB52" s="39">
        <f t="shared" si="22"/>
        <v>0.6</v>
      </c>
      <c r="AC52" s="39">
        <f t="shared" si="7"/>
        <v>4.8999999999999995</v>
      </c>
      <c r="AD52" s="14">
        <f t="shared" si="8"/>
        <v>1</v>
      </c>
      <c r="AE52" s="11"/>
    </row>
    <row r="53" spans="1:31" ht="15.75" customHeight="1" x14ac:dyDescent="0.15">
      <c r="A53" s="29">
        <v>1974</v>
      </c>
      <c r="B53" s="2" t="s">
        <v>50</v>
      </c>
      <c r="C53" s="40">
        <v>7</v>
      </c>
      <c r="D53" s="41">
        <v>8</v>
      </c>
      <c r="E53" s="41">
        <v>8</v>
      </c>
      <c r="F53" s="41">
        <v>8</v>
      </c>
      <c r="G53" s="41">
        <v>8</v>
      </c>
      <c r="H53" s="42">
        <v>7</v>
      </c>
      <c r="I53" s="29">
        <f t="shared" si="3"/>
        <v>46</v>
      </c>
      <c r="J53" s="14">
        <f t="shared" si="9"/>
        <v>7.666666666666667</v>
      </c>
      <c r="K53" s="11"/>
      <c r="L53" s="11"/>
      <c r="M53" s="11"/>
      <c r="N53" s="9">
        <f t="shared" si="10"/>
        <v>1</v>
      </c>
      <c r="O53" s="9">
        <f t="shared" si="11"/>
        <v>4</v>
      </c>
      <c r="P53" s="9">
        <f t="shared" si="12"/>
        <v>4</v>
      </c>
      <c r="Q53" s="9">
        <f t="shared" si="13"/>
        <v>4</v>
      </c>
      <c r="R53" s="9">
        <f t="shared" si="14"/>
        <v>4</v>
      </c>
      <c r="S53" s="9">
        <f t="shared" si="15"/>
        <v>1</v>
      </c>
      <c r="T53" s="29">
        <f t="shared" si="5"/>
        <v>18</v>
      </c>
      <c r="U53" s="10">
        <f t="shared" si="16"/>
        <v>3</v>
      </c>
      <c r="V53" s="11"/>
      <c r="W53" s="39">
        <f t="shared" si="17"/>
        <v>1</v>
      </c>
      <c r="X53" s="39">
        <f t="shared" si="18"/>
        <v>3.6</v>
      </c>
      <c r="Y53" s="39">
        <f t="shared" si="19"/>
        <v>2.4</v>
      </c>
      <c r="Z53" s="39">
        <f t="shared" si="20"/>
        <v>4</v>
      </c>
      <c r="AA53" s="39">
        <f t="shared" si="21"/>
        <v>3.2</v>
      </c>
      <c r="AB53" s="39">
        <f t="shared" si="22"/>
        <v>0.6</v>
      </c>
      <c r="AC53" s="39">
        <f t="shared" si="7"/>
        <v>14.799999999999999</v>
      </c>
      <c r="AD53" s="14">
        <f t="shared" si="8"/>
        <v>3.0204081632653064</v>
      </c>
      <c r="AE53" s="11"/>
    </row>
    <row r="54" spans="1:31" ht="15.75" customHeight="1" x14ac:dyDescent="0.15">
      <c r="A54" s="29">
        <v>1973</v>
      </c>
      <c r="B54" s="2" t="s">
        <v>51</v>
      </c>
      <c r="C54" s="40">
        <v>8</v>
      </c>
      <c r="D54" s="41">
        <v>8</v>
      </c>
      <c r="E54" s="41">
        <v>9</v>
      </c>
      <c r="F54" s="41">
        <v>8</v>
      </c>
      <c r="G54" s="41">
        <v>8</v>
      </c>
      <c r="H54" s="42">
        <v>8</v>
      </c>
      <c r="I54" s="29">
        <f t="shared" si="3"/>
        <v>49</v>
      </c>
      <c r="J54" s="14">
        <f t="shared" si="9"/>
        <v>8.1666666666666661</v>
      </c>
      <c r="K54" s="11"/>
      <c r="L54" s="11"/>
      <c r="M54" s="11"/>
      <c r="N54" s="9">
        <f t="shared" si="10"/>
        <v>4</v>
      </c>
      <c r="O54" s="9">
        <f t="shared" si="11"/>
        <v>4</v>
      </c>
      <c r="P54" s="9">
        <f t="shared" si="12"/>
        <v>7</v>
      </c>
      <c r="Q54" s="9">
        <f t="shared" si="13"/>
        <v>4</v>
      </c>
      <c r="R54" s="9">
        <f t="shared" si="14"/>
        <v>4</v>
      </c>
      <c r="S54" s="9">
        <f t="shared" si="15"/>
        <v>4</v>
      </c>
      <c r="T54" s="29">
        <f t="shared" si="5"/>
        <v>27</v>
      </c>
      <c r="U54" s="10">
        <f t="shared" si="16"/>
        <v>4.5</v>
      </c>
      <c r="V54" s="11"/>
      <c r="W54" s="39">
        <f t="shared" si="17"/>
        <v>4</v>
      </c>
      <c r="X54" s="39">
        <f t="shared" si="18"/>
        <v>3.6</v>
      </c>
      <c r="Y54" s="39">
        <f t="shared" si="19"/>
        <v>4.2</v>
      </c>
      <c r="Z54" s="39">
        <f t="shared" si="20"/>
        <v>4</v>
      </c>
      <c r="AA54" s="39">
        <f t="shared" si="21"/>
        <v>3.2</v>
      </c>
      <c r="AB54" s="39">
        <f t="shared" si="22"/>
        <v>2.4</v>
      </c>
      <c r="AC54" s="39">
        <f t="shared" si="7"/>
        <v>21.4</v>
      </c>
      <c r="AD54" s="14">
        <f t="shared" si="8"/>
        <v>4.3673469387755102</v>
      </c>
      <c r="AE54" s="11"/>
    </row>
    <row r="55" spans="1:31" ht="15.75" customHeight="1" x14ac:dyDescent="0.15">
      <c r="A55" s="29">
        <v>1972</v>
      </c>
      <c r="B55" s="2" t="s">
        <v>52</v>
      </c>
      <c r="C55" s="40">
        <v>8</v>
      </c>
      <c r="D55" s="41">
        <v>8</v>
      </c>
      <c r="E55" s="41">
        <v>8</v>
      </c>
      <c r="F55" s="41">
        <v>8</v>
      </c>
      <c r="G55" s="41">
        <v>8</v>
      </c>
      <c r="H55" s="42">
        <v>8</v>
      </c>
      <c r="I55" s="29">
        <f t="shared" si="3"/>
        <v>48</v>
      </c>
      <c r="J55" s="14">
        <f t="shared" si="9"/>
        <v>8</v>
      </c>
      <c r="K55" s="11"/>
      <c r="L55" s="11"/>
      <c r="M55" s="11"/>
      <c r="N55" s="9">
        <f t="shared" si="10"/>
        <v>4</v>
      </c>
      <c r="O55" s="9">
        <f t="shared" si="11"/>
        <v>4</v>
      </c>
      <c r="P55" s="9">
        <f t="shared" si="12"/>
        <v>4</v>
      </c>
      <c r="Q55" s="9">
        <f t="shared" si="13"/>
        <v>4</v>
      </c>
      <c r="R55" s="9">
        <f t="shared" si="14"/>
        <v>4</v>
      </c>
      <c r="S55" s="9">
        <f t="shared" si="15"/>
        <v>4</v>
      </c>
      <c r="T55" s="29">
        <f t="shared" si="5"/>
        <v>24</v>
      </c>
      <c r="U55" s="10">
        <f t="shared" si="16"/>
        <v>4</v>
      </c>
      <c r="V55" s="11"/>
      <c r="W55" s="39">
        <f t="shared" si="17"/>
        <v>4</v>
      </c>
      <c r="X55" s="39">
        <f t="shared" si="18"/>
        <v>3.6</v>
      </c>
      <c r="Y55" s="39">
        <f t="shared" si="19"/>
        <v>2.4</v>
      </c>
      <c r="Z55" s="39">
        <f t="shared" si="20"/>
        <v>4</v>
      </c>
      <c r="AA55" s="39">
        <f t="shared" si="21"/>
        <v>3.2</v>
      </c>
      <c r="AB55" s="39">
        <f t="shared" si="22"/>
        <v>2.4</v>
      </c>
      <c r="AC55" s="39">
        <f t="shared" si="7"/>
        <v>19.599999999999998</v>
      </c>
      <c r="AD55" s="14">
        <f t="shared" si="8"/>
        <v>4</v>
      </c>
      <c r="AE55" s="11"/>
    </row>
    <row r="56" spans="1:31" ht="15.75" customHeight="1" x14ac:dyDescent="0.15">
      <c r="A56" s="29">
        <v>1971</v>
      </c>
      <c r="B56" s="2" t="s">
        <v>53</v>
      </c>
      <c r="C56" s="40">
        <v>7</v>
      </c>
      <c r="D56" s="41">
        <v>7</v>
      </c>
      <c r="E56" s="41">
        <v>8</v>
      </c>
      <c r="F56" s="41">
        <v>8</v>
      </c>
      <c r="G56" s="41">
        <v>8</v>
      </c>
      <c r="H56" s="42">
        <v>7</v>
      </c>
      <c r="I56" s="29">
        <f t="shared" si="3"/>
        <v>45</v>
      </c>
      <c r="J56" s="14">
        <f t="shared" si="9"/>
        <v>7.5</v>
      </c>
      <c r="K56" s="11"/>
      <c r="L56" s="11"/>
      <c r="M56" s="11"/>
      <c r="N56" s="9">
        <f t="shared" si="10"/>
        <v>1</v>
      </c>
      <c r="O56" s="9">
        <f t="shared" si="11"/>
        <v>1</v>
      </c>
      <c r="P56" s="9">
        <f t="shared" si="12"/>
        <v>4</v>
      </c>
      <c r="Q56" s="9">
        <f t="shared" si="13"/>
        <v>4</v>
      </c>
      <c r="R56" s="9">
        <f t="shared" si="14"/>
        <v>4</v>
      </c>
      <c r="S56" s="9">
        <f t="shared" si="15"/>
        <v>1</v>
      </c>
      <c r="T56" s="29">
        <f t="shared" si="5"/>
        <v>15</v>
      </c>
      <c r="U56" s="10">
        <f t="shared" si="16"/>
        <v>2.5</v>
      </c>
      <c r="V56" s="11"/>
      <c r="W56" s="39">
        <f t="shared" si="17"/>
        <v>1</v>
      </c>
      <c r="X56" s="39">
        <f t="shared" si="18"/>
        <v>0.9</v>
      </c>
      <c r="Y56" s="39">
        <f t="shared" si="19"/>
        <v>2.4</v>
      </c>
      <c r="Z56" s="39">
        <f t="shared" si="20"/>
        <v>4</v>
      </c>
      <c r="AA56" s="39">
        <f t="shared" si="21"/>
        <v>3.2</v>
      </c>
      <c r="AB56" s="39">
        <f t="shared" si="22"/>
        <v>0.6</v>
      </c>
      <c r="AC56" s="39">
        <f t="shared" si="7"/>
        <v>12.1</v>
      </c>
      <c r="AD56" s="14">
        <f t="shared" si="8"/>
        <v>2.4693877551020411</v>
      </c>
      <c r="AE56" s="11"/>
    </row>
    <row r="57" spans="1:31" ht="15.75" customHeight="1" x14ac:dyDescent="0.15">
      <c r="A57" s="29">
        <v>1970</v>
      </c>
      <c r="B57" s="2" t="s">
        <v>54</v>
      </c>
      <c r="C57" s="40">
        <v>7</v>
      </c>
      <c r="D57" s="41">
        <v>7</v>
      </c>
      <c r="E57" s="41">
        <v>8</v>
      </c>
      <c r="F57" s="41">
        <v>8</v>
      </c>
      <c r="G57" s="41">
        <v>8</v>
      </c>
      <c r="H57" s="42">
        <v>7</v>
      </c>
      <c r="I57" s="29">
        <f t="shared" si="3"/>
        <v>45</v>
      </c>
      <c r="J57" s="14">
        <f t="shared" si="9"/>
        <v>7.5</v>
      </c>
      <c r="K57" s="11"/>
      <c r="L57" s="11"/>
      <c r="M57" s="11"/>
      <c r="N57" s="9">
        <f t="shared" si="10"/>
        <v>1</v>
      </c>
      <c r="O57" s="9">
        <f t="shared" si="11"/>
        <v>1</v>
      </c>
      <c r="P57" s="9">
        <f t="shared" si="12"/>
        <v>4</v>
      </c>
      <c r="Q57" s="9">
        <f t="shared" si="13"/>
        <v>4</v>
      </c>
      <c r="R57" s="9">
        <f t="shared" si="14"/>
        <v>4</v>
      </c>
      <c r="S57" s="9">
        <f t="shared" si="15"/>
        <v>1</v>
      </c>
      <c r="T57" s="29">
        <f t="shared" si="5"/>
        <v>15</v>
      </c>
      <c r="U57" s="10">
        <f t="shared" si="16"/>
        <v>2.5</v>
      </c>
      <c r="V57" s="11"/>
      <c r="W57" s="39">
        <f t="shared" si="17"/>
        <v>1</v>
      </c>
      <c r="X57" s="39">
        <f t="shared" si="18"/>
        <v>0.9</v>
      </c>
      <c r="Y57" s="39">
        <f t="shared" si="19"/>
        <v>2.4</v>
      </c>
      <c r="Z57" s="39">
        <f t="shared" si="20"/>
        <v>4</v>
      </c>
      <c r="AA57" s="39">
        <f t="shared" si="21"/>
        <v>3.2</v>
      </c>
      <c r="AB57" s="39">
        <f t="shared" si="22"/>
        <v>0.6</v>
      </c>
      <c r="AC57" s="39">
        <f t="shared" si="7"/>
        <v>12.1</v>
      </c>
      <c r="AD57" s="14">
        <f t="shared" si="8"/>
        <v>2.4693877551020411</v>
      </c>
      <c r="AE57" s="11"/>
    </row>
    <row r="58" spans="1:31" ht="15.75" customHeight="1" x14ac:dyDescent="0.15">
      <c r="A58" s="29">
        <v>1969</v>
      </c>
      <c r="B58" s="2" t="s">
        <v>55</v>
      </c>
      <c r="C58" s="40">
        <v>10</v>
      </c>
      <c r="D58" s="41">
        <v>10</v>
      </c>
      <c r="E58" s="41">
        <v>10</v>
      </c>
      <c r="F58" s="41">
        <v>10</v>
      </c>
      <c r="G58" s="41">
        <v>10</v>
      </c>
      <c r="H58" s="42">
        <v>10</v>
      </c>
      <c r="I58" s="29">
        <f t="shared" si="3"/>
        <v>60</v>
      </c>
      <c r="J58" s="14">
        <f t="shared" si="9"/>
        <v>10</v>
      </c>
      <c r="K58" s="11"/>
      <c r="L58" s="11"/>
      <c r="M58" s="11"/>
      <c r="N58" s="9">
        <f t="shared" si="10"/>
        <v>10</v>
      </c>
      <c r="O58" s="9">
        <f t="shared" si="11"/>
        <v>10</v>
      </c>
      <c r="P58" s="9">
        <f t="shared" si="12"/>
        <v>10</v>
      </c>
      <c r="Q58" s="9">
        <f t="shared" si="13"/>
        <v>10</v>
      </c>
      <c r="R58" s="9">
        <f t="shared" si="14"/>
        <v>10</v>
      </c>
      <c r="S58" s="9">
        <f t="shared" si="15"/>
        <v>10</v>
      </c>
      <c r="T58" s="29">
        <f t="shared" si="5"/>
        <v>60</v>
      </c>
      <c r="U58" s="10">
        <f t="shared" si="16"/>
        <v>10</v>
      </c>
      <c r="V58" s="11"/>
      <c r="W58" s="39">
        <f t="shared" si="17"/>
        <v>10</v>
      </c>
      <c r="X58" s="39">
        <f t="shared" si="18"/>
        <v>9</v>
      </c>
      <c r="Y58" s="39">
        <f t="shared" si="19"/>
        <v>6</v>
      </c>
      <c r="Z58" s="39">
        <f t="shared" si="20"/>
        <v>10</v>
      </c>
      <c r="AA58" s="39">
        <f t="shared" si="21"/>
        <v>8</v>
      </c>
      <c r="AB58" s="39">
        <f t="shared" si="22"/>
        <v>6</v>
      </c>
      <c r="AC58" s="39">
        <f t="shared" si="7"/>
        <v>49</v>
      </c>
      <c r="AD58" s="14">
        <f t="shared" si="8"/>
        <v>10.000000000000002</v>
      </c>
      <c r="AE58" s="11"/>
    </row>
    <row r="59" spans="1:31" ht="15.75" customHeight="1" x14ac:dyDescent="0.15">
      <c r="A59" s="29">
        <v>1968</v>
      </c>
      <c r="B59" s="2" t="s">
        <v>56</v>
      </c>
      <c r="C59" s="40">
        <v>7</v>
      </c>
      <c r="D59" s="41">
        <v>7</v>
      </c>
      <c r="E59" s="41">
        <v>8</v>
      </c>
      <c r="F59" s="41">
        <v>7</v>
      </c>
      <c r="G59" s="41">
        <v>7</v>
      </c>
      <c r="H59" s="42">
        <v>7</v>
      </c>
      <c r="I59" s="29">
        <f t="shared" si="3"/>
        <v>43</v>
      </c>
      <c r="J59" s="14">
        <f t="shared" si="9"/>
        <v>7.166666666666667</v>
      </c>
      <c r="K59" s="11"/>
      <c r="L59" s="11"/>
      <c r="M59" s="11"/>
      <c r="N59" s="9">
        <f t="shared" si="10"/>
        <v>1</v>
      </c>
      <c r="O59" s="9">
        <f t="shared" si="11"/>
        <v>1</v>
      </c>
      <c r="P59" s="9">
        <f t="shared" si="12"/>
        <v>4</v>
      </c>
      <c r="Q59" s="9">
        <f t="shared" si="13"/>
        <v>1</v>
      </c>
      <c r="R59" s="9">
        <f t="shared" si="14"/>
        <v>1</v>
      </c>
      <c r="S59" s="9">
        <f t="shared" si="15"/>
        <v>1</v>
      </c>
      <c r="T59" s="29">
        <f t="shared" si="5"/>
        <v>9</v>
      </c>
      <c r="U59" s="10">
        <f t="shared" si="16"/>
        <v>1.5</v>
      </c>
      <c r="V59" s="11"/>
      <c r="W59" s="39">
        <f t="shared" si="17"/>
        <v>1</v>
      </c>
      <c r="X59" s="39">
        <f t="shared" si="18"/>
        <v>0.9</v>
      </c>
      <c r="Y59" s="39">
        <f t="shared" si="19"/>
        <v>2.4</v>
      </c>
      <c r="Z59" s="39">
        <f t="shared" si="20"/>
        <v>1</v>
      </c>
      <c r="AA59" s="39">
        <f t="shared" si="21"/>
        <v>0.8</v>
      </c>
      <c r="AB59" s="39">
        <f t="shared" si="22"/>
        <v>0.6</v>
      </c>
      <c r="AC59" s="39">
        <f t="shared" si="7"/>
        <v>6.6999999999999993</v>
      </c>
      <c r="AD59" s="14">
        <f t="shared" si="8"/>
        <v>1.3673469387755102</v>
      </c>
      <c r="AE59" s="11"/>
    </row>
    <row r="60" spans="1:31" ht="15.75" customHeight="1" x14ac:dyDescent="0.15">
      <c r="A60" s="29">
        <v>1967</v>
      </c>
      <c r="B60" s="2" t="s">
        <v>57</v>
      </c>
      <c r="C60" s="40">
        <v>9</v>
      </c>
      <c r="D60" s="41">
        <v>9</v>
      </c>
      <c r="E60" s="41">
        <v>9</v>
      </c>
      <c r="F60" s="41">
        <v>9</v>
      </c>
      <c r="G60" s="41">
        <v>9</v>
      </c>
      <c r="H60" s="42">
        <v>8</v>
      </c>
      <c r="I60" s="29">
        <f t="shared" si="3"/>
        <v>53</v>
      </c>
      <c r="J60" s="14">
        <f t="shared" si="9"/>
        <v>8.8333333333333339</v>
      </c>
      <c r="K60" s="11"/>
      <c r="L60" s="11"/>
      <c r="M60" s="11"/>
      <c r="N60" s="9">
        <f t="shared" si="10"/>
        <v>7</v>
      </c>
      <c r="O60" s="9">
        <f t="shared" si="11"/>
        <v>7</v>
      </c>
      <c r="P60" s="9">
        <f t="shared" si="12"/>
        <v>7</v>
      </c>
      <c r="Q60" s="9">
        <f t="shared" si="13"/>
        <v>7</v>
      </c>
      <c r="R60" s="9">
        <f t="shared" si="14"/>
        <v>7</v>
      </c>
      <c r="S60" s="9">
        <f t="shared" si="15"/>
        <v>4</v>
      </c>
      <c r="T60" s="29">
        <f t="shared" si="5"/>
        <v>39</v>
      </c>
      <c r="U60" s="10">
        <f t="shared" si="16"/>
        <v>6.5</v>
      </c>
      <c r="V60" s="11"/>
      <c r="W60" s="39">
        <f t="shared" si="17"/>
        <v>7</v>
      </c>
      <c r="X60" s="39">
        <f t="shared" si="18"/>
        <v>6.3</v>
      </c>
      <c r="Y60" s="39">
        <f t="shared" si="19"/>
        <v>4.2</v>
      </c>
      <c r="Z60" s="39">
        <f t="shared" si="20"/>
        <v>7</v>
      </c>
      <c r="AA60" s="39">
        <f t="shared" si="21"/>
        <v>5.6000000000000005</v>
      </c>
      <c r="AB60" s="39">
        <f t="shared" si="22"/>
        <v>2.4</v>
      </c>
      <c r="AC60" s="39">
        <f t="shared" si="7"/>
        <v>32.5</v>
      </c>
      <c r="AD60" s="14">
        <f t="shared" si="8"/>
        <v>6.6326530612244907</v>
      </c>
      <c r="AE60" s="11"/>
    </row>
    <row r="61" spans="1:31" ht="15.75" customHeight="1" x14ac:dyDescent="0.15">
      <c r="A61" s="29">
        <v>1966</v>
      </c>
      <c r="B61" s="2" t="s">
        <v>58</v>
      </c>
      <c r="C61" s="40">
        <v>8</v>
      </c>
      <c r="D61" s="41">
        <v>8</v>
      </c>
      <c r="E61" s="41">
        <v>8</v>
      </c>
      <c r="F61" s="41">
        <v>8</v>
      </c>
      <c r="G61" s="41">
        <v>8</v>
      </c>
      <c r="H61" s="42">
        <v>7</v>
      </c>
      <c r="I61" s="29">
        <f t="shared" si="3"/>
        <v>47</v>
      </c>
      <c r="J61" s="14">
        <f t="shared" si="9"/>
        <v>7.833333333333333</v>
      </c>
      <c r="K61" s="11"/>
      <c r="L61" s="11"/>
      <c r="M61" s="11"/>
      <c r="N61" s="9">
        <f t="shared" si="10"/>
        <v>4</v>
      </c>
      <c r="O61" s="9">
        <f t="shared" si="11"/>
        <v>4</v>
      </c>
      <c r="P61" s="9">
        <f t="shared" si="12"/>
        <v>4</v>
      </c>
      <c r="Q61" s="9">
        <f t="shared" si="13"/>
        <v>4</v>
      </c>
      <c r="R61" s="9">
        <f t="shared" si="14"/>
        <v>4</v>
      </c>
      <c r="S61" s="9">
        <f t="shared" si="15"/>
        <v>1</v>
      </c>
      <c r="T61" s="29">
        <f t="shared" si="5"/>
        <v>21</v>
      </c>
      <c r="U61" s="10">
        <f t="shared" si="16"/>
        <v>3.5</v>
      </c>
      <c r="V61" s="11"/>
      <c r="W61" s="39">
        <f t="shared" si="17"/>
        <v>4</v>
      </c>
      <c r="X61" s="39">
        <f t="shared" si="18"/>
        <v>3.6</v>
      </c>
      <c r="Y61" s="39">
        <f t="shared" si="19"/>
        <v>2.4</v>
      </c>
      <c r="Z61" s="39">
        <f t="shared" si="20"/>
        <v>4</v>
      </c>
      <c r="AA61" s="39">
        <f t="shared" si="21"/>
        <v>3.2</v>
      </c>
      <c r="AB61" s="39">
        <f t="shared" si="22"/>
        <v>0.6</v>
      </c>
      <c r="AC61" s="39">
        <f t="shared" si="7"/>
        <v>17.8</v>
      </c>
      <c r="AD61" s="14">
        <f t="shared" si="8"/>
        <v>3.6326530612244903</v>
      </c>
      <c r="AE61" s="11"/>
    </row>
    <row r="62" spans="1:31" ht="15.75" customHeight="1" x14ac:dyDescent="0.15">
      <c r="A62" s="29">
        <v>1965</v>
      </c>
      <c r="B62" s="2" t="s">
        <v>59</v>
      </c>
      <c r="C62" s="40">
        <v>9</v>
      </c>
      <c r="D62" s="41">
        <v>9</v>
      </c>
      <c r="E62" s="41">
        <v>9</v>
      </c>
      <c r="F62" s="41">
        <v>9</v>
      </c>
      <c r="G62" s="41">
        <v>9</v>
      </c>
      <c r="H62" s="42">
        <v>9</v>
      </c>
      <c r="I62" s="29">
        <f t="shared" si="3"/>
        <v>54</v>
      </c>
      <c r="J62" s="14">
        <f t="shared" si="9"/>
        <v>9</v>
      </c>
      <c r="K62" s="11"/>
      <c r="L62" s="11"/>
      <c r="M62" s="11"/>
      <c r="N62" s="9">
        <f t="shared" si="10"/>
        <v>7</v>
      </c>
      <c r="O62" s="9">
        <f t="shared" si="11"/>
        <v>7</v>
      </c>
      <c r="P62" s="9">
        <f t="shared" si="12"/>
        <v>7</v>
      </c>
      <c r="Q62" s="9">
        <f t="shared" si="13"/>
        <v>7</v>
      </c>
      <c r="R62" s="9">
        <f t="shared" si="14"/>
        <v>7</v>
      </c>
      <c r="S62" s="9">
        <f t="shared" si="15"/>
        <v>7</v>
      </c>
      <c r="T62" s="29">
        <f t="shared" si="5"/>
        <v>42</v>
      </c>
      <c r="U62" s="10">
        <f t="shared" si="16"/>
        <v>7</v>
      </c>
      <c r="V62" s="11"/>
      <c r="W62" s="39">
        <f t="shared" si="17"/>
        <v>7</v>
      </c>
      <c r="X62" s="39">
        <f t="shared" si="18"/>
        <v>6.3</v>
      </c>
      <c r="Y62" s="39">
        <f t="shared" si="19"/>
        <v>4.2</v>
      </c>
      <c r="Z62" s="39">
        <f t="shared" si="20"/>
        <v>7</v>
      </c>
      <c r="AA62" s="39">
        <f t="shared" si="21"/>
        <v>5.6000000000000005</v>
      </c>
      <c r="AB62" s="39">
        <f t="shared" si="22"/>
        <v>4.2</v>
      </c>
      <c r="AC62" s="39">
        <f t="shared" si="7"/>
        <v>34.300000000000004</v>
      </c>
      <c r="AD62" s="14">
        <f t="shared" si="8"/>
        <v>7.0000000000000018</v>
      </c>
      <c r="AE62" s="11"/>
    </row>
    <row r="63" spans="1:31" ht="15.75" customHeight="1" x14ac:dyDescent="0.15">
      <c r="A63" s="29">
        <v>1964</v>
      </c>
      <c r="B63" s="2" t="s">
        <v>60</v>
      </c>
      <c r="C63" s="40">
        <v>8</v>
      </c>
      <c r="D63" s="41">
        <v>8</v>
      </c>
      <c r="E63" s="41">
        <v>9</v>
      </c>
      <c r="F63" s="41">
        <v>8</v>
      </c>
      <c r="G63" s="41">
        <v>8</v>
      </c>
      <c r="H63" s="42">
        <v>8</v>
      </c>
      <c r="I63" s="29">
        <f t="shared" si="3"/>
        <v>49</v>
      </c>
      <c r="J63" s="14">
        <f t="shared" si="9"/>
        <v>8.1666666666666661</v>
      </c>
      <c r="K63" s="11"/>
      <c r="L63" s="11"/>
      <c r="M63" s="11"/>
      <c r="N63" s="9">
        <f t="shared" si="10"/>
        <v>4</v>
      </c>
      <c r="O63" s="9">
        <f t="shared" si="11"/>
        <v>4</v>
      </c>
      <c r="P63" s="9">
        <f t="shared" si="12"/>
        <v>7</v>
      </c>
      <c r="Q63" s="9">
        <f t="shared" si="13"/>
        <v>4</v>
      </c>
      <c r="R63" s="9">
        <f t="shared" si="14"/>
        <v>4</v>
      </c>
      <c r="S63" s="9">
        <f t="shared" si="15"/>
        <v>4</v>
      </c>
      <c r="T63" s="29">
        <f t="shared" si="5"/>
        <v>27</v>
      </c>
      <c r="U63" s="10">
        <f t="shared" si="16"/>
        <v>4.5</v>
      </c>
      <c r="V63" s="11"/>
      <c r="W63" s="39">
        <f t="shared" si="17"/>
        <v>4</v>
      </c>
      <c r="X63" s="39">
        <f t="shared" si="18"/>
        <v>3.6</v>
      </c>
      <c r="Y63" s="39">
        <f t="shared" si="19"/>
        <v>4.2</v>
      </c>
      <c r="Z63" s="39">
        <f t="shared" si="20"/>
        <v>4</v>
      </c>
      <c r="AA63" s="39">
        <f t="shared" si="21"/>
        <v>3.2</v>
      </c>
      <c r="AB63" s="39">
        <f t="shared" si="22"/>
        <v>2.4</v>
      </c>
      <c r="AC63" s="39">
        <f t="shared" si="7"/>
        <v>21.4</v>
      </c>
      <c r="AD63" s="14">
        <f t="shared" si="8"/>
        <v>4.3673469387755102</v>
      </c>
      <c r="AE63" s="11"/>
    </row>
    <row r="64" spans="1:31" ht="15.75" customHeight="1" x14ac:dyDescent="0.15">
      <c r="A64" s="29">
        <v>1963</v>
      </c>
      <c r="B64" s="2" t="s">
        <v>61</v>
      </c>
      <c r="C64" s="40">
        <v>7</v>
      </c>
      <c r="D64" s="41">
        <v>7</v>
      </c>
      <c r="E64" s="41">
        <v>8</v>
      </c>
      <c r="F64" s="41">
        <v>8</v>
      </c>
      <c r="G64" s="41">
        <v>8</v>
      </c>
      <c r="H64" s="42">
        <v>8</v>
      </c>
      <c r="I64" s="29">
        <f t="shared" si="3"/>
        <v>46</v>
      </c>
      <c r="J64" s="14">
        <f t="shared" si="9"/>
        <v>7.666666666666667</v>
      </c>
      <c r="K64" s="11"/>
      <c r="L64" s="11"/>
      <c r="M64" s="11"/>
      <c r="N64" s="9">
        <f t="shared" si="10"/>
        <v>1</v>
      </c>
      <c r="O64" s="9">
        <f t="shared" si="11"/>
        <v>1</v>
      </c>
      <c r="P64" s="9">
        <f t="shared" si="12"/>
        <v>4</v>
      </c>
      <c r="Q64" s="9">
        <f t="shared" si="13"/>
        <v>4</v>
      </c>
      <c r="R64" s="9">
        <f t="shared" si="14"/>
        <v>4</v>
      </c>
      <c r="S64" s="9">
        <f t="shared" si="15"/>
        <v>4</v>
      </c>
      <c r="T64" s="29">
        <f t="shared" si="5"/>
        <v>18</v>
      </c>
      <c r="U64" s="10">
        <f t="shared" si="16"/>
        <v>3</v>
      </c>
      <c r="V64" s="11"/>
      <c r="W64" s="39">
        <f t="shared" si="17"/>
        <v>1</v>
      </c>
      <c r="X64" s="39">
        <f t="shared" si="18"/>
        <v>0.9</v>
      </c>
      <c r="Y64" s="39">
        <f t="shared" si="19"/>
        <v>2.4</v>
      </c>
      <c r="Z64" s="39">
        <f t="shared" si="20"/>
        <v>4</v>
      </c>
      <c r="AA64" s="39">
        <f t="shared" si="21"/>
        <v>3.2</v>
      </c>
      <c r="AB64" s="39">
        <f t="shared" si="22"/>
        <v>2.4</v>
      </c>
      <c r="AC64" s="39">
        <f t="shared" si="7"/>
        <v>13.9</v>
      </c>
      <c r="AD64" s="14">
        <f t="shared" si="8"/>
        <v>2.8367346938775513</v>
      </c>
      <c r="AE64" s="11"/>
    </row>
    <row r="65" spans="1:31" ht="15.75" customHeight="1" x14ac:dyDescent="0.15">
      <c r="A65" s="29">
        <v>1962</v>
      </c>
      <c r="B65" s="2" t="s">
        <v>62</v>
      </c>
      <c r="C65" s="40">
        <v>8</v>
      </c>
      <c r="D65" s="41">
        <v>8</v>
      </c>
      <c r="E65" s="41">
        <v>8</v>
      </c>
      <c r="F65" s="41">
        <v>8</v>
      </c>
      <c r="G65" s="41">
        <v>8</v>
      </c>
      <c r="H65" s="42">
        <v>8</v>
      </c>
      <c r="I65" s="29">
        <f t="shared" si="3"/>
        <v>48</v>
      </c>
      <c r="J65" s="14">
        <f t="shared" si="9"/>
        <v>8</v>
      </c>
      <c r="K65" s="11"/>
      <c r="L65" s="11"/>
      <c r="M65" s="11"/>
      <c r="N65" s="9">
        <f t="shared" si="10"/>
        <v>4</v>
      </c>
      <c r="O65" s="9">
        <f t="shared" si="11"/>
        <v>4</v>
      </c>
      <c r="P65" s="9">
        <f t="shared" si="12"/>
        <v>4</v>
      </c>
      <c r="Q65" s="9">
        <f t="shared" si="13"/>
        <v>4</v>
      </c>
      <c r="R65" s="9">
        <f t="shared" si="14"/>
        <v>4</v>
      </c>
      <c r="S65" s="9">
        <f t="shared" si="15"/>
        <v>4</v>
      </c>
      <c r="T65" s="29">
        <f t="shared" si="5"/>
        <v>24</v>
      </c>
      <c r="U65" s="10">
        <f t="shared" si="16"/>
        <v>4</v>
      </c>
      <c r="V65" s="11"/>
      <c r="W65" s="39">
        <f t="shared" si="17"/>
        <v>4</v>
      </c>
      <c r="X65" s="39">
        <f t="shared" si="18"/>
        <v>3.6</v>
      </c>
      <c r="Y65" s="39">
        <f t="shared" si="19"/>
        <v>2.4</v>
      </c>
      <c r="Z65" s="39">
        <f t="shared" si="20"/>
        <v>4</v>
      </c>
      <c r="AA65" s="39">
        <f t="shared" si="21"/>
        <v>3.2</v>
      </c>
      <c r="AB65" s="39">
        <f t="shared" si="22"/>
        <v>2.4</v>
      </c>
      <c r="AC65" s="39">
        <f t="shared" si="7"/>
        <v>19.599999999999998</v>
      </c>
      <c r="AD65" s="14">
        <f t="shared" si="8"/>
        <v>4</v>
      </c>
      <c r="AE65" s="11"/>
    </row>
    <row r="66" spans="1:31" ht="15.75" customHeight="1" x14ac:dyDescent="0.15">
      <c r="A66" s="29">
        <v>1961</v>
      </c>
      <c r="B66" s="2" t="s">
        <v>63</v>
      </c>
      <c r="C66" s="40">
        <v>8</v>
      </c>
      <c r="D66" s="41">
        <v>8</v>
      </c>
      <c r="E66" s="41">
        <v>8</v>
      </c>
      <c r="F66" s="41">
        <v>8</v>
      </c>
      <c r="G66" s="41">
        <v>8</v>
      </c>
      <c r="H66" s="42">
        <v>9</v>
      </c>
      <c r="I66" s="29">
        <f t="shared" si="3"/>
        <v>49</v>
      </c>
      <c r="J66" s="14">
        <f t="shared" si="9"/>
        <v>8.1666666666666661</v>
      </c>
      <c r="K66" s="11"/>
      <c r="L66" s="11"/>
      <c r="M66" s="11"/>
      <c r="N66" s="9">
        <f t="shared" si="10"/>
        <v>4</v>
      </c>
      <c r="O66" s="9">
        <f t="shared" si="11"/>
        <v>4</v>
      </c>
      <c r="P66" s="9">
        <f t="shared" si="12"/>
        <v>4</v>
      </c>
      <c r="Q66" s="9">
        <f t="shared" si="13"/>
        <v>4</v>
      </c>
      <c r="R66" s="9">
        <f t="shared" si="14"/>
        <v>4</v>
      </c>
      <c r="S66" s="9">
        <f t="shared" si="15"/>
        <v>7</v>
      </c>
      <c r="T66" s="29">
        <f t="shared" si="5"/>
        <v>27</v>
      </c>
      <c r="U66" s="10">
        <f t="shared" si="16"/>
        <v>4.5</v>
      </c>
      <c r="V66" s="11"/>
      <c r="W66" s="39">
        <f t="shared" si="17"/>
        <v>4</v>
      </c>
      <c r="X66" s="39">
        <f t="shared" si="18"/>
        <v>3.6</v>
      </c>
      <c r="Y66" s="39">
        <f t="shared" si="19"/>
        <v>2.4</v>
      </c>
      <c r="Z66" s="39">
        <f t="shared" si="20"/>
        <v>4</v>
      </c>
      <c r="AA66" s="39">
        <f t="shared" si="21"/>
        <v>3.2</v>
      </c>
      <c r="AB66" s="39">
        <f t="shared" si="22"/>
        <v>4.2</v>
      </c>
      <c r="AC66" s="39">
        <f t="shared" si="7"/>
        <v>21.4</v>
      </c>
      <c r="AD66" s="14">
        <f t="shared" si="8"/>
        <v>4.3673469387755102</v>
      </c>
      <c r="AE66" s="11"/>
    </row>
    <row r="67" spans="1:31" ht="15.75" customHeight="1" x14ac:dyDescent="0.15">
      <c r="A67" s="29">
        <v>1960</v>
      </c>
      <c r="B67" s="2" t="s">
        <v>64</v>
      </c>
      <c r="C67" s="40">
        <v>10</v>
      </c>
      <c r="D67" s="41">
        <v>10</v>
      </c>
      <c r="E67" s="41">
        <v>10</v>
      </c>
      <c r="F67" s="41">
        <v>10</v>
      </c>
      <c r="G67" s="41">
        <v>10</v>
      </c>
      <c r="H67" s="42">
        <v>10</v>
      </c>
      <c r="I67" s="29">
        <f t="shared" si="3"/>
        <v>60</v>
      </c>
      <c r="J67" s="14">
        <f t="shared" si="9"/>
        <v>10</v>
      </c>
      <c r="K67" s="11"/>
      <c r="L67" s="11"/>
      <c r="M67" s="11"/>
      <c r="N67" s="9">
        <f t="shared" si="10"/>
        <v>10</v>
      </c>
      <c r="O67" s="9">
        <f t="shared" si="11"/>
        <v>10</v>
      </c>
      <c r="P67" s="9">
        <f t="shared" si="12"/>
        <v>10</v>
      </c>
      <c r="Q67" s="9">
        <f t="shared" si="13"/>
        <v>10</v>
      </c>
      <c r="R67" s="9">
        <f t="shared" si="14"/>
        <v>10</v>
      </c>
      <c r="S67" s="9">
        <f t="shared" si="15"/>
        <v>10</v>
      </c>
      <c r="T67" s="29">
        <f t="shared" si="5"/>
        <v>60</v>
      </c>
      <c r="U67" s="10">
        <f t="shared" si="16"/>
        <v>10</v>
      </c>
      <c r="V67" s="11"/>
      <c r="W67" s="39">
        <f t="shared" si="17"/>
        <v>10</v>
      </c>
      <c r="X67" s="39">
        <f t="shared" si="18"/>
        <v>9</v>
      </c>
      <c r="Y67" s="39">
        <f t="shared" si="19"/>
        <v>6</v>
      </c>
      <c r="Z67" s="39">
        <f t="shared" si="20"/>
        <v>10</v>
      </c>
      <c r="AA67" s="39">
        <f t="shared" si="21"/>
        <v>8</v>
      </c>
      <c r="AB67" s="39">
        <f t="shared" si="22"/>
        <v>6</v>
      </c>
      <c r="AC67" s="39">
        <f t="shared" si="7"/>
        <v>49</v>
      </c>
      <c r="AD67" s="14">
        <f t="shared" si="8"/>
        <v>10.000000000000002</v>
      </c>
      <c r="AE67" s="11"/>
    </row>
    <row r="68" spans="1:31" ht="15.75" customHeight="1" x14ac:dyDescent="0.15">
      <c r="A68" s="29">
        <v>1959</v>
      </c>
      <c r="B68" s="2" t="s">
        <v>65</v>
      </c>
      <c r="C68" s="40">
        <v>7</v>
      </c>
      <c r="D68" s="41">
        <v>7</v>
      </c>
      <c r="E68" s="41">
        <v>8</v>
      </c>
      <c r="F68" s="41">
        <v>7</v>
      </c>
      <c r="G68" s="41">
        <v>7</v>
      </c>
      <c r="H68" s="42">
        <v>7</v>
      </c>
      <c r="I68" s="29">
        <f t="shared" si="3"/>
        <v>43</v>
      </c>
      <c r="J68" s="14">
        <f t="shared" si="9"/>
        <v>7.166666666666667</v>
      </c>
      <c r="K68" s="11"/>
      <c r="L68" s="11"/>
      <c r="M68" s="11"/>
      <c r="N68" s="9">
        <f t="shared" si="10"/>
        <v>1</v>
      </c>
      <c r="O68" s="9">
        <f t="shared" si="11"/>
        <v>1</v>
      </c>
      <c r="P68" s="9">
        <f t="shared" si="12"/>
        <v>4</v>
      </c>
      <c r="Q68" s="9">
        <f t="shared" si="13"/>
        <v>1</v>
      </c>
      <c r="R68" s="9">
        <f t="shared" si="14"/>
        <v>1</v>
      </c>
      <c r="S68" s="9">
        <f t="shared" si="15"/>
        <v>1</v>
      </c>
      <c r="T68" s="29">
        <f t="shared" si="5"/>
        <v>9</v>
      </c>
      <c r="U68" s="10">
        <f t="shared" si="16"/>
        <v>1.5</v>
      </c>
      <c r="V68" s="11"/>
      <c r="W68" s="39">
        <f t="shared" si="17"/>
        <v>1</v>
      </c>
      <c r="X68" s="39">
        <f t="shared" si="18"/>
        <v>0.9</v>
      </c>
      <c r="Y68" s="39">
        <f t="shared" si="19"/>
        <v>2.4</v>
      </c>
      <c r="Z68" s="39">
        <f t="shared" si="20"/>
        <v>1</v>
      </c>
      <c r="AA68" s="39">
        <f t="shared" si="21"/>
        <v>0.8</v>
      </c>
      <c r="AB68" s="39">
        <f t="shared" si="22"/>
        <v>0.6</v>
      </c>
      <c r="AC68" s="39">
        <f t="shared" si="7"/>
        <v>6.6999999999999993</v>
      </c>
      <c r="AD68" s="14">
        <f t="shared" si="8"/>
        <v>1.3673469387755102</v>
      </c>
      <c r="AE68" s="11"/>
    </row>
    <row r="69" spans="1:31" ht="15.75" customHeight="1" x14ac:dyDescent="0.15">
      <c r="A69" s="29">
        <v>1958</v>
      </c>
      <c r="B69" s="2" t="s">
        <v>66</v>
      </c>
      <c r="C69" s="40">
        <v>7</v>
      </c>
      <c r="D69" s="41">
        <v>7</v>
      </c>
      <c r="E69" s="41">
        <v>8</v>
      </c>
      <c r="F69" s="41">
        <v>7</v>
      </c>
      <c r="G69" s="41">
        <v>7</v>
      </c>
      <c r="H69" s="42">
        <v>7</v>
      </c>
      <c r="I69" s="29">
        <f t="shared" si="3"/>
        <v>43</v>
      </c>
      <c r="J69" s="14">
        <f t="shared" ref="J69:J89" si="23">AVERAGE(C69:H69)</f>
        <v>7.166666666666667</v>
      </c>
      <c r="K69" s="11"/>
      <c r="L69" s="11"/>
      <c r="M69" s="11"/>
      <c r="N69" s="9">
        <f t="shared" ref="N69:N89" si="24">IF( ISBLANK(C69), "", (C69 - $K$3) * (9 / $M$3) + 1 )</f>
        <v>1</v>
      </c>
      <c r="O69" s="9">
        <f t="shared" ref="O69:O89" si="25">IF( ISBLANK(D69), "", (D69 - $K$3) * (9 / $M$3) + 1 )</f>
        <v>1</v>
      </c>
      <c r="P69" s="9">
        <f t="shared" ref="P69:P89" si="26">IF( ISBLANK(E69), "", (E69 - $K$3) * (9 / $M$3) + 1 )</f>
        <v>4</v>
      </c>
      <c r="Q69" s="9">
        <f t="shared" ref="Q69:Q89" si="27">IF( ISBLANK(F69), "", (F69 - $K$3) * (9 / $M$3) + 1 )</f>
        <v>1</v>
      </c>
      <c r="R69" s="9">
        <f t="shared" ref="R69:R89" si="28">IF( ISBLANK(G69), "", (G69 - $K$3) * (9 / $M$3) + 1 )</f>
        <v>1</v>
      </c>
      <c r="S69" s="9">
        <f t="shared" ref="S69:S89" si="29">IF( ISBLANK(H69), "", (H69 - $K$3) * (9 / $M$3) + 1 )</f>
        <v>1</v>
      </c>
      <c r="T69" s="29">
        <f t="shared" si="5"/>
        <v>9</v>
      </c>
      <c r="U69" s="10">
        <f t="shared" ref="U69:U89" si="30">AVERAGE(N69:S69)</f>
        <v>1.5</v>
      </c>
      <c r="V69" s="11"/>
      <c r="W69" s="39">
        <f t="shared" ref="W69:W89" si="31">IF( ISBLANK(N69), "", N69 * W$2)</f>
        <v>1</v>
      </c>
      <c r="X69" s="39">
        <f t="shared" ref="X69:X89" si="32">IF( ISBLANK(O69), "", O69 * X$2)</f>
        <v>0.9</v>
      </c>
      <c r="Y69" s="39">
        <f t="shared" ref="Y69:Y89" si="33">IF( ISBLANK(P69), "", P69 * Y$2)</f>
        <v>2.4</v>
      </c>
      <c r="Z69" s="39">
        <f t="shared" ref="Z69:Z89" si="34">IF( ISBLANK(Q69), "", Q69 * Z$2)</f>
        <v>1</v>
      </c>
      <c r="AA69" s="39">
        <f t="shared" ref="AA69:AA89" si="35">IF( ISBLANK(R69), "", R69 * AA$2)</f>
        <v>0.8</v>
      </c>
      <c r="AB69" s="39">
        <f t="shared" ref="AB69:AB89" si="36">IF( ISBLANK(S69), "", S69 * AB$2)</f>
        <v>0.6</v>
      </c>
      <c r="AC69" s="39">
        <f t="shared" si="7"/>
        <v>6.6999999999999993</v>
      </c>
      <c r="AD69" s="14">
        <f t="shared" si="8"/>
        <v>1.3673469387755102</v>
      </c>
      <c r="AE69" s="11"/>
    </row>
    <row r="70" spans="1:31" ht="15.75" customHeight="1" x14ac:dyDescent="0.15">
      <c r="A70" s="29">
        <v>1957</v>
      </c>
      <c r="B70" s="2" t="s">
        <v>67</v>
      </c>
      <c r="C70" s="40">
        <v>9</v>
      </c>
      <c r="D70" s="41">
        <v>9</v>
      </c>
      <c r="E70" s="41">
        <v>10</v>
      </c>
      <c r="F70" s="41">
        <v>10</v>
      </c>
      <c r="G70" s="41">
        <v>10</v>
      </c>
      <c r="H70" s="42">
        <v>10</v>
      </c>
      <c r="I70" s="29">
        <f t="shared" si="3"/>
        <v>58</v>
      </c>
      <c r="J70" s="14">
        <f t="shared" si="23"/>
        <v>9.6666666666666661</v>
      </c>
      <c r="K70" s="11"/>
      <c r="L70" s="11"/>
      <c r="M70" s="11"/>
      <c r="N70" s="9">
        <f t="shared" si="24"/>
        <v>7</v>
      </c>
      <c r="O70" s="9">
        <f t="shared" si="25"/>
        <v>7</v>
      </c>
      <c r="P70" s="9">
        <f t="shared" si="26"/>
        <v>10</v>
      </c>
      <c r="Q70" s="9">
        <f t="shared" si="27"/>
        <v>10</v>
      </c>
      <c r="R70" s="9">
        <f t="shared" si="28"/>
        <v>10</v>
      </c>
      <c r="S70" s="9">
        <f t="shared" si="29"/>
        <v>10</v>
      </c>
      <c r="T70" s="29">
        <f t="shared" si="5"/>
        <v>54</v>
      </c>
      <c r="U70" s="10">
        <f t="shared" si="30"/>
        <v>9</v>
      </c>
      <c r="V70" s="11"/>
      <c r="W70" s="39">
        <f t="shared" si="31"/>
        <v>7</v>
      </c>
      <c r="X70" s="39">
        <f t="shared" si="32"/>
        <v>6.3</v>
      </c>
      <c r="Y70" s="39">
        <f t="shared" si="33"/>
        <v>6</v>
      </c>
      <c r="Z70" s="39">
        <f t="shared" si="34"/>
        <v>10</v>
      </c>
      <c r="AA70" s="39">
        <f t="shared" si="35"/>
        <v>8</v>
      </c>
      <c r="AB70" s="39">
        <f t="shared" si="36"/>
        <v>6</v>
      </c>
      <c r="AC70" s="39">
        <f t="shared" si="7"/>
        <v>43.3</v>
      </c>
      <c r="AD70" s="14">
        <f t="shared" si="8"/>
        <v>8.8367346938775508</v>
      </c>
      <c r="AE70" s="11"/>
    </row>
    <row r="71" spans="1:31" ht="15.75" customHeight="1" x14ac:dyDescent="0.15">
      <c r="A71" s="29">
        <v>1956</v>
      </c>
      <c r="B71" s="2" t="s">
        <v>68</v>
      </c>
      <c r="C71" s="40">
        <v>7</v>
      </c>
      <c r="D71" s="41">
        <v>7</v>
      </c>
      <c r="E71" s="41">
        <v>7</v>
      </c>
      <c r="F71" s="41">
        <v>7</v>
      </c>
      <c r="G71" s="41">
        <v>7</v>
      </c>
      <c r="H71" s="42">
        <v>7</v>
      </c>
      <c r="I71" s="29">
        <f t="shared" si="3"/>
        <v>42</v>
      </c>
      <c r="J71" s="14">
        <f t="shared" si="23"/>
        <v>7</v>
      </c>
      <c r="K71" s="11"/>
      <c r="L71" s="11"/>
      <c r="M71" s="11"/>
      <c r="N71" s="9">
        <f t="shared" si="24"/>
        <v>1</v>
      </c>
      <c r="O71" s="9">
        <f t="shared" si="25"/>
        <v>1</v>
      </c>
      <c r="P71" s="9">
        <f t="shared" si="26"/>
        <v>1</v>
      </c>
      <c r="Q71" s="9">
        <f t="shared" si="27"/>
        <v>1</v>
      </c>
      <c r="R71" s="9">
        <f t="shared" si="28"/>
        <v>1</v>
      </c>
      <c r="S71" s="9">
        <f t="shared" si="29"/>
        <v>1</v>
      </c>
      <c r="T71" s="29">
        <f t="shared" si="5"/>
        <v>6</v>
      </c>
      <c r="U71" s="10">
        <f t="shared" si="30"/>
        <v>1</v>
      </c>
      <c r="V71" s="11"/>
      <c r="W71" s="39">
        <f t="shared" si="31"/>
        <v>1</v>
      </c>
      <c r="X71" s="39">
        <f t="shared" si="32"/>
        <v>0.9</v>
      </c>
      <c r="Y71" s="39">
        <f t="shared" si="33"/>
        <v>0.6</v>
      </c>
      <c r="Z71" s="39">
        <f t="shared" si="34"/>
        <v>1</v>
      </c>
      <c r="AA71" s="39">
        <f t="shared" si="35"/>
        <v>0.8</v>
      </c>
      <c r="AB71" s="39">
        <f t="shared" si="36"/>
        <v>0.6</v>
      </c>
      <c r="AC71" s="39">
        <f t="shared" si="7"/>
        <v>4.8999999999999995</v>
      </c>
      <c r="AD71" s="14">
        <f t="shared" si="8"/>
        <v>1</v>
      </c>
      <c r="AE71" s="11"/>
    </row>
    <row r="72" spans="1:31" ht="15.75" customHeight="1" x14ac:dyDescent="0.15">
      <c r="A72" s="29">
        <v>1955</v>
      </c>
      <c r="B72" s="2" t="s">
        <v>69</v>
      </c>
      <c r="C72" s="40">
        <v>9</v>
      </c>
      <c r="D72" s="41">
        <v>9</v>
      </c>
      <c r="E72" s="41">
        <v>9</v>
      </c>
      <c r="F72" s="41">
        <v>9</v>
      </c>
      <c r="G72" s="41">
        <v>9</v>
      </c>
      <c r="H72" s="42">
        <v>9</v>
      </c>
      <c r="I72" s="29">
        <f t="shared" si="3"/>
        <v>54</v>
      </c>
      <c r="J72" s="14">
        <f t="shared" si="23"/>
        <v>9</v>
      </c>
      <c r="K72" s="11"/>
      <c r="L72" s="11"/>
      <c r="M72" s="11"/>
      <c r="N72" s="9">
        <f t="shared" si="24"/>
        <v>7</v>
      </c>
      <c r="O72" s="9">
        <f t="shared" si="25"/>
        <v>7</v>
      </c>
      <c r="P72" s="9">
        <f t="shared" si="26"/>
        <v>7</v>
      </c>
      <c r="Q72" s="9">
        <f t="shared" si="27"/>
        <v>7</v>
      </c>
      <c r="R72" s="9">
        <f t="shared" si="28"/>
        <v>7</v>
      </c>
      <c r="S72" s="9">
        <f t="shared" si="29"/>
        <v>7</v>
      </c>
      <c r="T72" s="29">
        <f t="shared" si="5"/>
        <v>42</v>
      </c>
      <c r="U72" s="10">
        <f t="shared" si="30"/>
        <v>7</v>
      </c>
      <c r="V72" s="11"/>
      <c r="W72" s="39">
        <f t="shared" si="31"/>
        <v>7</v>
      </c>
      <c r="X72" s="39">
        <f t="shared" si="32"/>
        <v>6.3</v>
      </c>
      <c r="Y72" s="39">
        <f t="shared" si="33"/>
        <v>4.2</v>
      </c>
      <c r="Z72" s="39">
        <f t="shared" si="34"/>
        <v>7</v>
      </c>
      <c r="AA72" s="39">
        <f t="shared" si="35"/>
        <v>5.6000000000000005</v>
      </c>
      <c r="AB72" s="39">
        <f t="shared" si="36"/>
        <v>4.2</v>
      </c>
      <c r="AC72" s="39">
        <f t="shared" si="7"/>
        <v>34.300000000000004</v>
      </c>
      <c r="AD72" s="14">
        <f t="shared" si="8"/>
        <v>7.0000000000000018</v>
      </c>
      <c r="AE72" s="11"/>
    </row>
    <row r="73" spans="1:31" ht="15.75" customHeight="1" x14ac:dyDescent="0.15">
      <c r="A73" s="29">
        <v>1954</v>
      </c>
      <c r="B73" s="2" t="s">
        <v>70</v>
      </c>
      <c r="C73" s="40">
        <v>9</v>
      </c>
      <c r="D73" s="41">
        <v>9</v>
      </c>
      <c r="E73" s="41">
        <v>9</v>
      </c>
      <c r="F73" s="41">
        <v>9</v>
      </c>
      <c r="G73" s="41">
        <v>9</v>
      </c>
      <c r="H73" s="42">
        <v>9</v>
      </c>
      <c r="I73" s="29">
        <f t="shared" si="3"/>
        <v>54</v>
      </c>
      <c r="J73" s="14">
        <f t="shared" si="23"/>
        <v>9</v>
      </c>
      <c r="K73" s="11"/>
      <c r="L73" s="11"/>
      <c r="M73" s="11"/>
      <c r="N73" s="9">
        <f t="shared" si="24"/>
        <v>7</v>
      </c>
      <c r="O73" s="9">
        <f t="shared" si="25"/>
        <v>7</v>
      </c>
      <c r="P73" s="9">
        <f t="shared" si="26"/>
        <v>7</v>
      </c>
      <c r="Q73" s="9">
        <f t="shared" si="27"/>
        <v>7</v>
      </c>
      <c r="R73" s="9">
        <f t="shared" si="28"/>
        <v>7</v>
      </c>
      <c r="S73" s="9">
        <f t="shared" si="29"/>
        <v>7</v>
      </c>
      <c r="T73" s="29">
        <f t="shared" si="5"/>
        <v>42</v>
      </c>
      <c r="U73" s="10">
        <f t="shared" si="30"/>
        <v>7</v>
      </c>
      <c r="V73" s="11"/>
      <c r="W73" s="39">
        <f t="shared" si="31"/>
        <v>7</v>
      </c>
      <c r="X73" s="39">
        <f t="shared" si="32"/>
        <v>6.3</v>
      </c>
      <c r="Y73" s="39">
        <f t="shared" si="33"/>
        <v>4.2</v>
      </c>
      <c r="Z73" s="39">
        <f t="shared" si="34"/>
        <v>7</v>
      </c>
      <c r="AA73" s="39">
        <f t="shared" si="35"/>
        <v>5.6000000000000005</v>
      </c>
      <c r="AB73" s="39">
        <f t="shared" si="36"/>
        <v>4.2</v>
      </c>
      <c r="AC73" s="39">
        <f t="shared" si="7"/>
        <v>34.300000000000004</v>
      </c>
      <c r="AD73" s="14">
        <f t="shared" si="8"/>
        <v>7.0000000000000018</v>
      </c>
      <c r="AE73" s="11"/>
    </row>
    <row r="74" spans="1:31" ht="15.75" customHeight="1" x14ac:dyDescent="0.15">
      <c r="A74" s="29">
        <v>1953</v>
      </c>
      <c r="B74" s="2" t="s">
        <v>71</v>
      </c>
      <c r="C74" s="40">
        <v>7</v>
      </c>
      <c r="D74" s="41">
        <v>7</v>
      </c>
      <c r="E74" s="41">
        <v>7</v>
      </c>
      <c r="F74" s="41">
        <v>7</v>
      </c>
      <c r="G74" s="41">
        <v>7</v>
      </c>
      <c r="H74" s="42">
        <v>7</v>
      </c>
      <c r="I74" s="29">
        <f t="shared" si="3"/>
        <v>42</v>
      </c>
      <c r="J74" s="14">
        <f t="shared" si="23"/>
        <v>7</v>
      </c>
      <c r="K74" s="11"/>
      <c r="L74" s="11"/>
      <c r="M74" s="11"/>
      <c r="N74" s="9">
        <f t="shared" si="24"/>
        <v>1</v>
      </c>
      <c r="O74" s="9">
        <f t="shared" si="25"/>
        <v>1</v>
      </c>
      <c r="P74" s="9">
        <f t="shared" si="26"/>
        <v>1</v>
      </c>
      <c r="Q74" s="9">
        <f t="shared" si="27"/>
        <v>1</v>
      </c>
      <c r="R74" s="9">
        <f t="shared" si="28"/>
        <v>1</v>
      </c>
      <c r="S74" s="9">
        <f t="shared" si="29"/>
        <v>1</v>
      </c>
      <c r="T74" s="29">
        <f t="shared" si="5"/>
        <v>6</v>
      </c>
      <c r="U74" s="10">
        <f t="shared" si="30"/>
        <v>1</v>
      </c>
      <c r="V74" s="11"/>
      <c r="W74" s="39">
        <f t="shared" si="31"/>
        <v>1</v>
      </c>
      <c r="X74" s="39">
        <f t="shared" si="32"/>
        <v>0.9</v>
      </c>
      <c r="Y74" s="39">
        <f t="shared" si="33"/>
        <v>0.6</v>
      </c>
      <c r="Z74" s="39">
        <f t="shared" si="34"/>
        <v>1</v>
      </c>
      <c r="AA74" s="39">
        <f t="shared" si="35"/>
        <v>0.8</v>
      </c>
      <c r="AB74" s="39">
        <f t="shared" si="36"/>
        <v>0.6</v>
      </c>
      <c r="AC74" s="39">
        <f t="shared" si="7"/>
        <v>4.8999999999999995</v>
      </c>
      <c r="AD74" s="14">
        <f t="shared" si="8"/>
        <v>1</v>
      </c>
      <c r="AE74" s="11"/>
    </row>
    <row r="75" spans="1:31" ht="15.75" customHeight="1" x14ac:dyDescent="0.15">
      <c r="A75" s="29">
        <v>1952</v>
      </c>
      <c r="B75" s="2" t="s">
        <v>72</v>
      </c>
      <c r="C75" s="40">
        <v>8</v>
      </c>
      <c r="D75" s="41">
        <v>9</v>
      </c>
      <c r="E75" s="41">
        <v>9</v>
      </c>
      <c r="F75" s="41">
        <v>9</v>
      </c>
      <c r="G75" s="41">
        <v>9</v>
      </c>
      <c r="H75" s="42">
        <v>9</v>
      </c>
      <c r="I75" s="29">
        <f t="shared" si="3"/>
        <v>53</v>
      </c>
      <c r="J75" s="14">
        <f t="shared" si="23"/>
        <v>8.8333333333333339</v>
      </c>
      <c r="K75" s="11"/>
      <c r="L75" s="11"/>
      <c r="M75" s="11"/>
      <c r="N75" s="9">
        <f t="shared" si="24"/>
        <v>4</v>
      </c>
      <c r="O75" s="9">
        <f t="shared" si="25"/>
        <v>7</v>
      </c>
      <c r="P75" s="9">
        <f t="shared" si="26"/>
        <v>7</v>
      </c>
      <c r="Q75" s="9">
        <f t="shared" si="27"/>
        <v>7</v>
      </c>
      <c r="R75" s="9">
        <f t="shared" si="28"/>
        <v>7</v>
      </c>
      <c r="S75" s="9">
        <f t="shared" si="29"/>
        <v>7</v>
      </c>
      <c r="T75" s="29">
        <f t="shared" si="5"/>
        <v>39</v>
      </c>
      <c r="U75" s="10">
        <f t="shared" si="30"/>
        <v>6.5</v>
      </c>
      <c r="V75" s="11"/>
      <c r="W75" s="39">
        <f t="shared" si="31"/>
        <v>4</v>
      </c>
      <c r="X75" s="39">
        <f t="shared" si="32"/>
        <v>6.3</v>
      </c>
      <c r="Y75" s="39">
        <f t="shared" si="33"/>
        <v>4.2</v>
      </c>
      <c r="Z75" s="39">
        <f t="shared" si="34"/>
        <v>7</v>
      </c>
      <c r="AA75" s="39">
        <f t="shared" si="35"/>
        <v>5.6000000000000005</v>
      </c>
      <c r="AB75" s="39">
        <f t="shared" si="36"/>
        <v>4.2</v>
      </c>
      <c r="AC75" s="39">
        <f t="shared" si="7"/>
        <v>31.3</v>
      </c>
      <c r="AD75" s="14">
        <f t="shared" si="8"/>
        <v>6.387755102040817</v>
      </c>
      <c r="AE75" s="11"/>
    </row>
    <row r="76" spans="1:31" ht="13" x14ac:dyDescent="0.15">
      <c r="A76" s="29">
        <v>1951</v>
      </c>
      <c r="B76" s="2" t="s">
        <v>73</v>
      </c>
      <c r="C76" s="40">
        <v>9</v>
      </c>
      <c r="D76" s="41">
        <v>9</v>
      </c>
      <c r="E76" s="41">
        <v>9</v>
      </c>
      <c r="F76" s="41">
        <v>9</v>
      </c>
      <c r="G76" s="41">
        <v>9</v>
      </c>
      <c r="H76" s="42">
        <v>9</v>
      </c>
      <c r="I76" s="29">
        <f t="shared" si="3"/>
        <v>54</v>
      </c>
      <c r="J76" s="14">
        <f t="shared" si="23"/>
        <v>9</v>
      </c>
      <c r="K76" s="11"/>
      <c r="L76" s="11"/>
      <c r="M76" s="11"/>
      <c r="N76" s="9">
        <f t="shared" si="24"/>
        <v>7</v>
      </c>
      <c r="O76" s="9">
        <f t="shared" si="25"/>
        <v>7</v>
      </c>
      <c r="P76" s="9">
        <f t="shared" si="26"/>
        <v>7</v>
      </c>
      <c r="Q76" s="9">
        <f t="shared" si="27"/>
        <v>7</v>
      </c>
      <c r="R76" s="9">
        <f t="shared" si="28"/>
        <v>7</v>
      </c>
      <c r="S76" s="9">
        <f t="shared" si="29"/>
        <v>7</v>
      </c>
      <c r="T76" s="29">
        <f t="shared" si="5"/>
        <v>42</v>
      </c>
      <c r="U76" s="10">
        <f t="shared" si="30"/>
        <v>7</v>
      </c>
      <c r="V76" s="11"/>
      <c r="W76" s="39">
        <f t="shared" si="31"/>
        <v>7</v>
      </c>
      <c r="X76" s="39">
        <f t="shared" si="32"/>
        <v>6.3</v>
      </c>
      <c r="Y76" s="39">
        <f t="shared" si="33"/>
        <v>4.2</v>
      </c>
      <c r="Z76" s="39">
        <f t="shared" si="34"/>
        <v>7</v>
      </c>
      <c r="AA76" s="39">
        <f t="shared" si="35"/>
        <v>5.6000000000000005</v>
      </c>
      <c r="AB76" s="39">
        <f t="shared" si="36"/>
        <v>4.2</v>
      </c>
      <c r="AC76" s="39">
        <f t="shared" si="7"/>
        <v>34.300000000000004</v>
      </c>
      <c r="AD76" s="14">
        <f t="shared" si="8"/>
        <v>7.0000000000000018</v>
      </c>
      <c r="AE76" s="11"/>
    </row>
    <row r="77" spans="1:31" ht="13" x14ac:dyDescent="0.15">
      <c r="A77" s="29">
        <v>1950</v>
      </c>
      <c r="B77" s="2" t="s">
        <v>74</v>
      </c>
      <c r="C77" s="40">
        <v>9</v>
      </c>
      <c r="D77" s="41">
        <v>8</v>
      </c>
      <c r="E77" s="41">
        <v>8</v>
      </c>
      <c r="F77" s="41">
        <v>8</v>
      </c>
      <c r="G77" s="41">
        <v>8</v>
      </c>
      <c r="H77" s="42">
        <v>8</v>
      </c>
      <c r="I77" s="29">
        <f t="shared" si="3"/>
        <v>49</v>
      </c>
      <c r="J77" s="14">
        <f t="shared" si="23"/>
        <v>8.1666666666666661</v>
      </c>
      <c r="K77" s="11"/>
      <c r="L77" s="11"/>
      <c r="M77" s="11"/>
      <c r="N77" s="9">
        <f t="shared" si="24"/>
        <v>7</v>
      </c>
      <c r="O77" s="9">
        <f t="shared" si="25"/>
        <v>4</v>
      </c>
      <c r="P77" s="9">
        <f t="shared" si="26"/>
        <v>4</v>
      </c>
      <c r="Q77" s="9">
        <f t="shared" si="27"/>
        <v>4</v>
      </c>
      <c r="R77" s="9">
        <f t="shared" si="28"/>
        <v>4</v>
      </c>
      <c r="S77" s="9">
        <f t="shared" si="29"/>
        <v>4</v>
      </c>
      <c r="T77" s="29">
        <f t="shared" si="5"/>
        <v>27</v>
      </c>
      <c r="U77" s="10">
        <f t="shared" si="30"/>
        <v>4.5</v>
      </c>
      <c r="V77" s="11"/>
      <c r="W77" s="39">
        <f t="shared" si="31"/>
        <v>7</v>
      </c>
      <c r="X77" s="39">
        <f t="shared" si="32"/>
        <v>3.6</v>
      </c>
      <c r="Y77" s="39">
        <f t="shared" si="33"/>
        <v>2.4</v>
      </c>
      <c r="Z77" s="39">
        <f t="shared" si="34"/>
        <v>4</v>
      </c>
      <c r="AA77" s="39">
        <f t="shared" si="35"/>
        <v>3.2</v>
      </c>
      <c r="AB77" s="39">
        <f t="shared" si="36"/>
        <v>2.4</v>
      </c>
      <c r="AC77" s="39">
        <f t="shared" si="7"/>
        <v>22.599999999999998</v>
      </c>
      <c r="AD77" s="14">
        <f t="shared" si="8"/>
        <v>4.6122448979591839</v>
      </c>
      <c r="AE77" s="11"/>
    </row>
    <row r="78" spans="1:31" ht="13" x14ac:dyDescent="0.15">
      <c r="A78" s="29">
        <v>1949</v>
      </c>
      <c r="B78" s="2" t="s">
        <v>75</v>
      </c>
      <c r="C78" s="40">
        <v>8</v>
      </c>
      <c r="D78" s="41">
        <v>8</v>
      </c>
      <c r="E78" s="41">
        <v>8</v>
      </c>
      <c r="F78" s="41">
        <v>8</v>
      </c>
      <c r="G78" s="41">
        <v>8</v>
      </c>
      <c r="H78" s="42">
        <v>8</v>
      </c>
      <c r="I78" s="29">
        <f t="shared" si="3"/>
        <v>48</v>
      </c>
      <c r="J78" s="14">
        <f t="shared" si="23"/>
        <v>8</v>
      </c>
      <c r="K78" s="11"/>
      <c r="L78" s="11"/>
      <c r="M78" s="11"/>
      <c r="N78" s="9">
        <f t="shared" si="24"/>
        <v>4</v>
      </c>
      <c r="O78" s="9">
        <f t="shared" si="25"/>
        <v>4</v>
      </c>
      <c r="P78" s="9">
        <f t="shared" si="26"/>
        <v>4</v>
      </c>
      <c r="Q78" s="9">
        <f t="shared" si="27"/>
        <v>4</v>
      </c>
      <c r="R78" s="9">
        <f t="shared" si="28"/>
        <v>4</v>
      </c>
      <c r="S78" s="9">
        <f t="shared" si="29"/>
        <v>4</v>
      </c>
      <c r="T78" s="29">
        <f t="shared" si="5"/>
        <v>24</v>
      </c>
      <c r="U78" s="10">
        <f t="shared" si="30"/>
        <v>4</v>
      </c>
      <c r="V78" s="11"/>
      <c r="W78" s="39">
        <f t="shared" si="31"/>
        <v>4</v>
      </c>
      <c r="X78" s="39">
        <f t="shared" si="32"/>
        <v>3.6</v>
      </c>
      <c r="Y78" s="39">
        <f t="shared" si="33"/>
        <v>2.4</v>
      </c>
      <c r="Z78" s="39">
        <f t="shared" si="34"/>
        <v>4</v>
      </c>
      <c r="AA78" s="39">
        <f t="shared" si="35"/>
        <v>3.2</v>
      </c>
      <c r="AB78" s="39">
        <f t="shared" si="36"/>
        <v>2.4</v>
      </c>
      <c r="AC78" s="39">
        <f t="shared" si="7"/>
        <v>19.599999999999998</v>
      </c>
      <c r="AD78" s="14">
        <f t="shared" si="8"/>
        <v>4</v>
      </c>
      <c r="AE78" s="11"/>
    </row>
    <row r="79" spans="1:31" ht="13" x14ac:dyDescent="0.15">
      <c r="A79" s="29">
        <v>1948</v>
      </c>
      <c r="B79" s="2" t="s">
        <v>76</v>
      </c>
      <c r="C79" s="40">
        <v>7</v>
      </c>
      <c r="D79" s="41">
        <v>7</v>
      </c>
      <c r="E79" s="41">
        <v>7</v>
      </c>
      <c r="F79" s="41">
        <v>7</v>
      </c>
      <c r="G79" s="41">
        <v>7</v>
      </c>
      <c r="H79" s="42">
        <v>7</v>
      </c>
      <c r="I79" s="29">
        <f t="shared" si="3"/>
        <v>42</v>
      </c>
      <c r="J79" s="14">
        <f t="shared" si="23"/>
        <v>7</v>
      </c>
      <c r="K79" s="11"/>
      <c r="L79" s="11"/>
      <c r="M79" s="11"/>
      <c r="N79" s="9">
        <f t="shared" si="24"/>
        <v>1</v>
      </c>
      <c r="O79" s="9">
        <f t="shared" si="25"/>
        <v>1</v>
      </c>
      <c r="P79" s="9">
        <f t="shared" si="26"/>
        <v>1</v>
      </c>
      <c r="Q79" s="9">
        <f t="shared" si="27"/>
        <v>1</v>
      </c>
      <c r="R79" s="9">
        <f t="shared" si="28"/>
        <v>1</v>
      </c>
      <c r="S79" s="9">
        <f t="shared" si="29"/>
        <v>1</v>
      </c>
      <c r="T79" s="29">
        <f t="shared" si="5"/>
        <v>6</v>
      </c>
      <c r="U79" s="10">
        <f t="shared" si="30"/>
        <v>1</v>
      </c>
      <c r="V79" s="11"/>
      <c r="W79" s="39">
        <f t="shared" si="31"/>
        <v>1</v>
      </c>
      <c r="X79" s="39">
        <f t="shared" si="32"/>
        <v>0.9</v>
      </c>
      <c r="Y79" s="39">
        <f t="shared" si="33"/>
        <v>0.6</v>
      </c>
      <c r="Z79" s="39">
        <f t="shared" si="34"/>
        <v>1</v>
      </c>
      <c r="AA79" s="39">
        <f t="shared" si="35"/>
        <v>0.8</v>
      </c>
      <c r="AB79" s="39">
        <f t="shared" si="36"/>
        <v>0.6</v>
      </c>
      <c r="AC79" s="39">
        <f t="shared" si="7"/>
        <v>4.8999999999999995</v>
      </c>
      <c r="AD79" s="14">
        <f t="shared" si="8"/>
        <v>1</v>
      </c>
      <c r="AE79" s="11"/>
    </row>
    <row r="80" spans="1:31" ht="13" x14ac:dyDescent="0.15">
      <c r="A80" s="29">
        <v>1947</v>
      </c>
      <c r="B80" s="2" t="s">
        <v>77</v>
      </c>
      <c r="C80" s="40">
        <v>8</v>
      </c>
      <c r="D80" s="41">
        <v>8</v>
      </c>
      <c r="E80" s="41">
        <v>8</v>
      </c>
      <c r="F80" s="41">
        <v>8</v>
      </c>
      <c r="G80" s="41">
        <v>8</v>
      </c>
      <c r="H80" s="42">
        <v>7</v>
      </c>
      <c r="I80" s="29">
        <f t="shared" si="3"/>
        <v>47</v>
      </c>
      <c r="J80" s="14">
        <f t="shared" si="23"/>
        <v>7.833333333333333</v>
      </c>
      <c r="K80" s="11"/>
      <c r="L80" s="11"/>
      <c r="M80" s="11"/>
      <c r="N80" s="9">
        <f t="shared" si="24"/>
        <v>4</v>
      </c>
      <c r="O80" s="9">
        <f t="shared" si="25"/>
        <v>4</v>
      </c>
      <c r="P80" s="9">
        <f t="shared" si="26"/>
        <v>4</v>
      </c>
      <c r="Q80" s="9">
        <f t="shared" si="27"/>
        <v>4</v>
      </c>
      <c r="R80" s="9">
        <f t="shared" si="28"/>
        <v>4</v>
      </c>
      <c r="S80" s="9">
        <f t="shared" si="29"/>
        <v>1</v>
      </c>
      <c r="T80" s="29">
        <f t="shared" si="5"/>
        <v>21</v>
      </c>
      <c r="U80" s="10">
        <f t="shared" si="30"/>
        <v>3.5</v>
      </c>
      <c r="V80" s="11"/>
      <c r="W80" s="39">
        <f t="shared" si="31"/>
        <v>4</v>
      </c>
      <c r="X80" s="39">
        <f t="shared" si="32"/>
        <v>3.6</v>
      </c>
      <c r="Y80" s="39">
        <f t="shared" si="33"/>
        <v>2.4</v>
      </c>
      <c r="Z80" s="39">
        <f t="shared" si="34"/>
        <v>4</v>
      </c>
      <c r="AA80" s="39">
        <f t="shared" si="35"/>
        <v>3.2</v>
      </c>
      <c r="AB80" s="39">
        <f t="shared" si="36"/>
        <v>0.6</v>
      </c>
      <c r="AC80" s="39">
        <f t="shared" si="7"/>
        <v>17.8</v>
      </c>
      <c r="AD80" s="14">
        <f t="shared" si="8"/>
        <v>3.6326530612244903</v>
      </c>
      <c r="AE80" s="11"/>
    </row>
    <row r="81" spans="1:31" ht="13" x14ac:dyDescent="0.15">
      <c r="A81" s="29">
        <v>1946</v>
      </c>
      <c r="B81" s="2" t="s">
        <v>78</v>
      </c>
      <c r="C81" s="40">
        <v>7</v>
      </c>
      <c r="D81" s="41">
        <v>7</v>
      </c>
      <c r="E81" s="41">
        <v>7</v>
      </c>
      <c r="F81" s="41">
        <v>7</v>
      </c>
      <c r="G81" s="41">
        <v>7</v>
      </c>
      <c r="H81" s="42">
        <v>7</v>
      </c>
      <c r="I81" s="29">
        <f t="shared" si="3"/>
        <v>42</v>
      </c>
      <c r="J81" s="14">
        <f t="shared" si="23"/>
        <v>7</v>
      </c>
      <c r="K81" s="11"/>
      <c r="L81" s="11"/>
      <c r="M81" s="11"/>
      <c r="N81" s="9">
        <f t="shared" si="24"/>
        <v>1</v>
      </c>
      <c r="O81" s="9">
        <f t="shared" si="25"/>
        <v>1</v>
      </c>
      <c r="P81" s="9">
        <f t="shared" si="26"/>
        <v>1</v>
      </c>
      <c r="Q81" s="9">
        <f t="shared" si="27"/>
        <v>1</v>
      </c>
      <c r="R81" s="9">
        <f t="shared" si="28"/>
        <v>1</v>
      </c>
      <c r="S81" s="9">
        <f t="shared" si="29"/>
        <v>1</v>
      </c>
      <c r="T81" s="29">
        <f t="shared" si="5"/>
        <v>6</v>
      </c>
      <c r="U81" s="10">
        <f t="shared" si="30"/>
        <v>1</v>
      </c>
      <c r="V81" s="11"/>
      <c r="W81" s="39">
        <f t="shared" si="31"/>
        <v>1</v>
      </c>
      <c r="X81" s="39">
        <f t="shared" si="32"/>
        <v>0.9</v>
      </c>
      <c r="Y81" s="39">
        <f t="shared" si="33"/>
        <v>0.6</v>
      </c>
      <c r="Z81" s="39">
        <f t="shared" si="34"/>
        <v>1</v>
      </c>
      <c r="AA81" s="39">
        <f t="shared" si="35"/>
        <v>0.8</v>
      </c>
      <c r="AB81" s="39">
        <f t="shared" si="36"/>
        <v>0.6</v>
      </c>
      <c r="AC81" s="39">
        <f t="shared" si="7"/>
        <v>4.8999999999999995</v>
      </c>
      <c r="AD81" s="14">
        <f t="shared" si="8"/>
        <v>1</v>
      </c>
      <c r="AE81" s="11"/>
    </row>
    <row r="82" spans="1:31" ht="13" x14ac:dyDescent="0.15">
      <c r="A82" s="29">
        <v>1945</v>
      </c>
      <c r="B82" s="2" t="s">
        <v>79</v>
      </c>
      <c r="C82" s="40">
        <v>7</v>
      </c>
      <c r="D82" s="41">
        <v>7</v>
      </c>
      <c r="E82" s="41">
        <v>7</v>
      </c>
      <c r="F82" s="41">
        <v>7</v>
      </c>
      <c r="G82" s="41">
        <v>7</v>
      </c>
      <c r="H82" s="42">
        <v>7</v>
      </c>
      <c r="I82" s="29">
        <f t="shared" si="3"/>
        <v>42</v>
      </c>
      <c r="J82" s="14">
        <f t="shared" si="23"/>
        <v>7</v>
      </c>
      <c r="K82" s="11"/>
      <c r="L82" s="11"/>
      <c r="M82" s="11"/>
      <c r="N82" s="9">
        <f t="shared" si="24"/>
        <v>1</v>
      </c>
      <c r="O82" s="9">
        <f t="shared" si="25"/>
        <v>1</v>
      </c>
      <c r="P82" s="9">
        <f t="shared" si="26"/>
        <v>1</v>
      </c>
      <c r="Q82" s="9">
        <f t="shared" si="27"/>
        <v>1</v>
      </c>
      <c r="R82" s="9">
        <f t="shared" si="28"/>
        <v>1</v>
      </c>
      <c r="S82" s="9">
        <f t="shared" si="29"/>
        <v>1</v>
      </c>
      <c r="T82" s="29">
        <f t="shared" si="5"/>
        <v>6</v>
      </c>
      <c r="U82" s="10">
        <f t="shared" si="30"/>
        <v>1</v>
      </c>
      <c r="V82" s="11"/>
      <c r="W82" s="39">
        <f t="shared" si="31"/>
        <v>1</v>
      </c>
      <c r="X82" s="39">
        <f t="shared" si="32"/>
        <v>0.9</v>
      </c>
      <c r="Y82" s="39">
        <f t="shared" si="33"/>
        <v>0.6</v>
      </c>
      <c r="Z82" s="39">
        <f t="shared" si="34"/>
        <v>1</v>
      </c>
      <c r="AA82" s="39">
        <f t="shared" si="35"/>
        <v>0.8</v>
      </c>
      <c r="AB82" s="39">
        <f t="shared" si="36"/>
        <v>0.6</v>
      </c>
      <c r="AC82" s="39">
        <f t="shared" si="7"/>
        <v>4.8999999999999995</v>
      </c>
      <c r="AD82" s="14">
        <f t="shared" si="8"/>
        <v>1</v>
      </c>
      <c r="AE82" s="11"/>
    </row>
    <row r="83" spans="1:31" ht="13" x14ac:dyDescent="0.15">
      <c r="A83" s="29">
        <v>1944</v>
      </c>
      <c r="B83" s="2" t="s">
        <v>80</v>
      </c>
      <c r="C83" s="40">
        <v>7</v>
      </c>
      <c r="D83" s="41">
        <v>7</v>
      </c>
      <c r="E83" s="41">
        <v>7</v>
      </c>
      <c r="F83" s="41">
        <v>7</v>
      </c>
      <c r="G83" s="41">
        <v>7</v>
      </c>
      <c r="H83" s="42">
        <v>7</v>
      </c>
      <c r="I83" s="29">
        <f t="shared" si="3"/>
        <v>42</v>
      </c>
      <c r="J83" s="14">
        <f t="shared" si="23"/>
        <v>7</v>
      </c>
      <c r="K83" s="11"/>
      <c r="L83" s="11"/>
      <c r="M83" s="11"/>
      <c r="N83" s="9">
        <f t="shared" si="24"/>
        <v>1</v>
      </c>
      <c r="O83" s="9">
        <f t="shared" si="25"/>
        <v>1</v>
      </c>
      <c r="P83" s="9">
        <f t="shared" si="26"/>
        <v>1</v>
      </c>
      <c r="Q83" s="9">
        <f t="shared" si="27"/>
        <v>1</v>
      </c>
      <c r="R83" s="9">
        <f t="shared" si="28"/>
        <v>1</v>
      </c>
      <c r="S83" s="9">
        <f t="shared" si="29"/>
        <v>1</v>
      </c>
      <c r="T83" s="29">
        <f t="shared" si="5"/>
        <v>6</v>
      </c>
      <c r="U83" s="10">
        <f t="shared" si="30"/>
        <v>1</v>
      </c>
      <c r="V83" s="11"/>
      <c r="W83" s="39">
        <f t="shared" si="31"/>
        <v>1</v>
      </c>
      <c r="X83" s="39">
        <f t="shared" si="32"/>
        <v>0.9</v>
      </c>
      <c r="Y83" s="39">
        <f t="shared" si="33"/>
        <v>0.6</v>
      </c>
      <c r="Z83" s="39">
        <f t="shared" si="34"/>
        <v>1</v>
      </c>
      <c r="AA83" s="39">
        <f t="shared" si="35"/>
        <v>0.8</v>
      </c>
      <c r="AB83" s="39">
        <f t="shared" si="36"/>
        <v>0.6</v>
      </c>
      <c r="AC83" s="39">
        <f t="shared" si="7"/>
        <v>4.8999999999999995</v>
      </c>
      <c r="AD83" s="14">
        <f t="shared" si="8"/>
        <v>1</v>
      </c>
      <c r="AE83" s="11"/>
    </row>
    <row r="84" spans="1:31" ht="13" x14ac:dyDescent="0.15">
      <c r="A84" s="29">
        <v>1943</v>
      </c>
      <c r="B84" s="2" t="s">
        <v>81</v>
      </c>
      <c r="C84" s="40">
        <v>8</v>
      </c>
      <c r="D84" s="41">
        <v>8</v>
      </c>
      <c r="E84" s="41">
        <v>8</v>
      </c>
      <c r="F84" s="41">
        <v>8</v>
      </c>
      <c r="G84" s="41">
        <v>8</v>
      </c>
      <c r="H84" s="42">
        <v>8</v>
      </c>
      <c r="I84" s="29">
        <f t="shared" si="3"/>
        <v>48</v>
      </c>
      <c r="J84" s="14">
        <f t="shared" si="23"/>
        <v>8</v>
      </c>
      <c r="K84" s="11"/>
      <c r="L84" s="11"/>
      <c r="M84" s="11"/>
      <c r="N84" s="9">
        <f t="shared" si="24"/>
        <v>4</v>
      </c>
      <c r="O84" s="9">
        <f t="shared" si="25"/>
        <v>4</v>
      </c>
      <c r="P84" s="9">
        <f t="shared" si="26"/>
        <v>4</v>
      </c>
      <c r="Q84" s="9">
        <f t="shared" si="27"/>
        <v>4</v>
      </c>
      <c r="R84" s="9">
        <f t="shared" si="28"/>
        <v>4</v>
      </c>
      <c r="S84" s="9">
        <f t="shared" si="29"/>
        <v>4</v>
      </c>
      <c r="T84" s="29">
        <f t="shared" si="5"/>
        <v>24</v>
      </c>
      <c r="U84" s="10">
        <f t="shared" si="30"/>
        <v>4</v>
      </c>
      <c r="V84" s="11"/>
      <c r="W84" s="39">
        <f t="shared" si="31"/>
        <v>4</v>
      </c>
      <c r="X84" s="39">
        <f t="shared" si="32"/>
        <v>3.6</v>
      </c>
      <c r="Y84" s="39">
        <f t="shared" si="33"/>
        <v>2.4</v>
      </c>
      <c r="Z84" s="39">
        <f t="shared" si="34"/>
        <v>4</v>
      </c>
      <c r="AA84" s="39">
        <f t="shared" si="35"/>
        <v>3.2</v>
      </c>
      <c r="AB84" s="39">
        <f t="shared" si="36"/>
        <v>2.4</v>
      </c>
      <c r="AC84" s="39">
        <f t="shared" si="7"/>
        <v>19.599999999999998</v>
      </c>
      <c r="AD84" s="14">
        <f t="shared" si="8"/>
        <v>4</v>
      </c>
      <c r="AE84" s="11"/>
    </row>
    <row r="85" spans="1:31" ht="13" x14ac:dyDescent="0.15">
      <c r="A85" s="29">
        <v>1942</v>
      </c>
      <c r="B85" s="2" t="s">
        <v>82</v>
      </c>
      <c r="C85" s="40">
        <v>7</v>
      </c>
      <c r="D85" s="41">
        <v>7</v>
      </c>
      <c r="E85" s="41">
        <v>7</v>
      </c>
      <c r="F85" s="41">
        <v>7</v>
      </c>
      <c r="G85" s="41">
        <v>7</v>
      </c>
      <c r="H85" s="42">
        <v>7</v>
      </c>
      <c r="I85" s="29">
        <f t="shared" si="3"/>
        <v>42</v>
      </c>
      <c r="J85" s="14">
        <f t="shared" si="23"/>
        <v>7</v>
      </c>
      <c r="K85" s="11"/>
      <c r="L85" s="11"/>
      <c r="M85" s="11"/>
      <c r="N85" s="9">
        <f t="shared" si="24"/>
        <v>1</v>
      </c>
      <c r="O85" s="9">
        <f t="shared" si="25"/>
        <v>1</v>
      </c>
      <c r="P85" s="9">
        <f t="shared" si="26"/>
        <v>1</v>
      </c>
      <c r="Q85" s="9">
        <f t="shared" si="27"/>
        <v>1</v>
      </c>
      <c r="R85" s="9">
        <f t="shared" si="28"/>
        <v>1</v>
      </c>
      <c r="S85" s="9">
        <f t="shared" si="29"/>
        <v>1</v>
      </c>
      <c r="T85" s="29">
        <f t="shared" si="5"/>
        <v>6</v>
      </c>
      <c r="U85" s="10">
        <f t="shared" si="30"/>
        <v>1</v>
      </c>
      <c r="V85" s="11"/>
      <c r="W85" s="39">
        <f t="shared" si="31"/>
        <v>1</v>
      </c>
      <c r="X85" s="39">
        <f t="shared" si="32"/>
        <v>0.9</v>
      </c>
      <c r="Y85" s="39">
        <f t="shared" si="33"/>
        <v>0.6</v>
      </c>
      <c r="Z85" s="39">
        <f t="shared" si="34"/>
        <v>1</v>
      </c>
      <c r="AA85" s="39">
        <f t="shared" si="35"/>
        <v>0.8</v>
      </c>
      <c r="AB85" s="39">
        <f t="shared" si="36"/>
        <v>0.6</v>
      </c>
      <c r="AC85" s="39">
        <f t="shared" si="7"/>
        <v>4.8999999999999995</v>
      </c>
      <c r="AD85" s="14">
        <f t="shared" si="8"/>
        <v>1</v>
      </c>
      <c r="AE85" s="11"/>
    </row>
    <row r="86" spans="1:31" ht="13" x14ac:dyDescent="0.15">
      <c r="A86" s="29">
        <v>1941</v>
      </c>
      <c r="B86" s="2" t="s">
        <v>83</v>
      </c>
      <c r="C86" s="40">
        <v>10</v>
      </c>
      <c r="D86" s="41">
        <v>10</v>
      </c>
      <c r="E86" s="41">
        <v>10</v>
      </c>
      <c r="F86" s="41">
        <v>10</v>
      </c>
      <c r="G86" s="41">
        <v>10</v>
      </c>
      <c r="H86" s="42">
        <v>10</v>
      </c>
      <c r="I86" s="29">
        <f t="shared" si="3"/>
        <v>60</v>
      </c>
      <c r="J86" s="14">
        <f t="shared" si="23"/>
        <v>10</v>
      </c>
      <c r="K86" s="11"/>
      <c r="L86" s="11"/>
      <c r="M86" s="11"/>
      <c r="N86" s="9">
        <f t="shared" si="24"/>
        <v>10</v>
      </c>
      <c r="O86" s="9">
        <f t="shared" si="25"/>
        <v>10</v>
      </c>
      <c r="P86" s="9">
        <f t="shared" si="26"/>
        <v>10</v>
      </c>
      <c r="Q86" s="9">
        <f t="shared" si="27"/>
        <v>10</v>
      </c>
      <c r="R86" s="9">
        <f t="shared" si="28"/>
        <v>10</v>
      </c>
      <c r="S86" s="9">
        <f t="shared" si="29"/>
        <v>10</v>
      </c>
      <c r="T86" s="29">
        <f t="shared" si="5"/>
        <v>60</v>
      </c>
      <c r="U86" s="10">
        <f t="shared" si="30"/>
        <v>10</v>
      </c>
      <c r="V86" s="11"/>
      <c r="W86" s="39">
        <f t="shared" si="31"/>
        <v>10</v>
      </c>
      <c r="X86" s="39">
        <f t="shared" si="32"/>
        <v>9</v>
      </c>
      <c r="Y86" s="39">
        <f t="shared" si="33"/>
        <v>6</v>
      </c>
      <c r="Z86" s="39">
        <f t="shared" si="34"/>
        <v>10</v>
      </c>
      <c r="AA86" s="39">
        <f t="shared" si="35"/>
        <v>8</v>
      </c>
      <c r="AB86" s="39">
        <f t="shared" si="36"/>
        <v>6</v>
      </c>
      <c r="AC86" s="39">
        <f t="shared" si="7"/>
        <v>49</v>
      </c>
      <c r="AD86" s="14">
        <f t="shared" si="8"/>
        <v>10.000000000000002</v>
      </c>
      <c r="AE86" s="11"/>
    </row>
    <row r="87" spans="1:31" ht="13" x14ac:dyDescent="0.15">
      <c r="A87" s="29">
        <v>1940</v>
      </c>
      <c r="B87" s="2" t="s">
        <v>84</v>
      </c>
      <c r="C87" s="40">
        <v>8</v>
      </c>
      <c r="D87" s="41">
        <v>8</v>
      </c>
      <c r="E87" s="41">
        <v>8</v>
      </c>
      <c r="F87" s="41">
        <v>8</v>
      </c>
      <c r="G87" s="41">
        <v>8</v>
      </c>
      <c r="H87" s="42">
        <v>8</v>
      </c>
      <c r="I87" s="29">
        <f t="shared" si="3"/>
        <v>48</v>
      </c>
      <c r="J87" s="14">
        <f t="shared" si="23"/>
        <v>8</v>
      </c>
      <c r="K87" s="11"/>
      <c r="L87" s="11"/>
      <c r="M87" s="11"/>
      <c r="N87" s="9">
        <f t="shared" si="24"/>
        <v>4</v>
      </c>
      <c r="O87" s="9">
        <f t="shared" si="25"/>
        <v>4</v>
      </c>
      <c r="P87" s="9">
        <f t="shared" si="26"/>
        <v>4</v>
      </c>
      <c r="Q87" s="9">
        <f t="shared" si="27"/>
        <v>4</v>
      </c>
      <c r="R87" s="9">
        <f t="shared" si="28"/>
        <v>4</v>
      </c>
      <c r="S87" s="9">
        <f t="shared" si="29"/>
        <v>4</v>
      </c>
      <c r="T87" s="29">
        <f t="shared" si="5"/>
        <v>24</v>
      </c>
      <c r="U87" s="10">
        <f t="shared" si="30"/>
        <v>4</v>
      </c>
      <c r="V87" s="11"/>
      <c r="W87" s="39">
        <f t="shared" si="31"/>
        <v>4</v>
      </c>
      <c r="X87" s="39">
        <f t="shared" si="32"/>
        <v>3.6</v>
      </c>
      <c r="Y87" s="39">
        <f t="shared" si="33"/>
        <v>2.4</v>
      </c>
      <c r="Z87" s="39">
        <f t="shared" si="34"/>
        <v>4</v>
      </c>
      <c r="AA87" s="39">
        <f t="shared" si="35"/>
        <v>3.2</v>
      </c>
      <c r="AB87" s="39">
        <f t="shared" si="36"/>
        <v>2.4</v>
      </c>
      <c r="AC87" s="39">
        <f t="shared" si="7"/>
        <v>19.599999999999998</v>
      </c>
      <c r="AD87" s="14">
        <f t="shared" si="8"/>
        <v>4</v>
      </c>
      <c r="AE87" s="11"/>
    </row>
    <row r="88" spans="1:31" ht="13" x14ac:dyDescent="0.15">
      <c r="A88" s="29">
        <v>1939</v>
      </c>
      <c r="B88" s="2" t="s">
        <v>85</v>
      </c>
      <c r="C88" s="40">
        <v>7</v>
      </c>
      <c r="D88" s="41">
        <v>7</v>
      </c>
      <c r="E88" s="41">
        <v>7</v>
      </c>
      <c r="F88" s="41">
        <v>7</v>
      </c>
      <c r="G88" s="41">
        <v>7</v>
      </c>
      <c r="H88" s="42">
        <v>7</v>
      </c>
      <c r="I88" s="29">
        <f t="shared" si="3"/>
        <v>42</v>
      </c>
      <c r="J88" s="14">
        <f t="shared" si="23"/>
        <v>7</v>
      </c>
      <c r="K88" s="11"/>
      <c r="L88" s="11"/>
      <c r="M88" s="11"/>
      <c r="N88" s="9">
        <f t="shared" si="24"/>
        <v>1</v>
      </c>
      <c r="O88" s="9">
        <f t="shared" si="25"/>
        <v>1</v>
      </c>
      <c r="P88" s="9">
        <f t="shared" si="26"/>
        <v>1</v>
      </c>
      <c r="Q88" s="9">
        <f t="shared" si="27"/>
        <v>1</v>
      </c>
      <c r="R88" s="9">
        <f t="shared" si="28"/>
        <v>1</v>
      </c>
      <c r="S88" s="9">
        <f t="shared" si="29"/>
        <v>1</v>
      </c>
      <c r="T88" s="29">
        <f t="shared" si="5"/>
        <v>6</v>
      </c>
      <c r="U88" s="10">
        <f t="shared" si="30"/>
        <v>1</v>
      </c>
      <c r="V88" s="11"/>
      <c r="W88" s="39">
        <f t="shared" si="31"/>
        <v>1</v>
      </c>
      <c r="X88" s="39">
        <f t="shared" si="32"/>
        <v>0.9</v>
      </c>
      <c r="Y88" s="39">
        <f t="shared" si="33"/>
        <v>0.6</v>
      </c>
      <c r="Z88" s="39">
        <f t="shared" si="34"/>
        <v>1</v>
      </c>
      <c r="AA88" s="39">
        <f t="shared" si="35"/>
        <v>0.8</v>
      </c>
      <c r="AB88" s="39">
        <f t="shared" si="36"/>
        <v>0.6</v>
      </c>
      <c r="AC88" s="39">
        <f t="shared" si="7"/>
        <v>4.8999999999999995</v>
      </c>
      <c r="AD88" s="14">
        <f t="shared" si="8"/>
        <v>1</v>
      </c>
      <c r="AE88" s="11"/>
    </row>
    <row r="89" spans="1:31" ht="13" x14ac:dyDescent="0.15">
      <c r="A89" s="29">
        <v>1938</v>
      </c>
      <c r="B89" s="2" t="s">
        <v>86</v>
      </c>
      <c r="C89" s="43">
        <v>9</v>
      </c>
      <c r="D89" s="44">
        <v>9</v>
      </c>
      <c r="E89" s="44">
        <v>9</v>
      </c>
      <c r="F89" s="44">
        <v>9</v>
      </c>
      <c r="G89" s="44">
        <v>9</v>
      </c>
      <c r="H89" s="45">
        <v>9</v>
      </c>
      <c r="I89" s="29">
        <f t="shared" si="3"/>
        <v>54</v>
      </c>
      <c r="J89" s="14">
        <f t="shared" si="23"/>
        <v>9</v>
      </c>
      <c r="K89" s="11"/>
      <c r="L89" s="11"/>
      <c r="M89" s="11"/>
      <c r="N89" s="9">
        <f t="shared" si="24"/>
        <v>7</v>
      </c>
      <c r="O89" s="9">
        <f t="shared" si="25"/>
        <v>7</v>
      </c>
      <c r="P89" s="9">
        <f t="shared" si="26"/>
        <v>7</v>
      </c>
      <c r="Q89" s="9">
        <f t="shared" si="27"/>
        <v>7</v>
      </c>
      <c r="R89" s="9">
        <f t="shared" si="28"/>
        <v>7</v>
      </c>
      <c r="S89" s="9">
        <f t="shared" si="29"/>
        <v>7</v>
      </c>
      <c r="T89" s="29">
        <f t="shared" si="5"/>
        <v>42</v>
      </c>
      <c r="U89" s="10">
        <f t="shared" si="30"/>
        <v>7</v>
      </c>
      <c r="V89" s="11"/>
      <c r="W89" s="39">
        <f t="shared" si="31"/>
        <v>7</v>
      </c>
      <c r="X89" s="39">
        <f t="shared" si="32"/>
        <v>6.3</v>
      </c>
      <c r="Y89" s="39">
        <f t="shared" si="33"/>
        <v>4.2</v>
      </c>
      <c r="Z89" s="39">
        <f t="shared" si="34"/>
        <v>7</v>
      </c>
      <c r="AA89" s="39">
        <f t="shared" si="35"/>
        <v>5.6000000000000005</v>
      </c>
      <c r="AB89" s="39">
        <f t="shared" si="36"/>
        <v>4.2</v>
      </c>
      <c r="AC89" s="39">
        <f t="shared" si="7"/>
        <v>34.300000000000004</v>
      </c>
      <c r="AD89" s="14">
        <f t="shared" si="8"/>
        <v>7.0000000000000018</v>
      </c>
      <c r="AE89" s="11"/>
    </row>
  </sheetData>
  <conditionalFormatting sqref="I4:I89">
    <cfRule type="colorScale" priority="1">
      <colorScale>
        <cfvo type="min"/>
        <cfvo type="max"/>
        <color rgb="FFFFFFFF"/>
        <color rgb="FF57BB8A"/>
      </colorScale>
    </cfRule>
  </conditionalFormatting>
  <conditionalFormatting sqref="N4:S89">
    <cfRule type="colorScale" priority="3">
      <colorScale>
        <cfvo type="min"/>
        <cfvo type="max"/>
        <color rgb="FFFFFFFF"/>
        <color rgb="FFD9D2E9"/>
      </colorScale>
    </cfRule>
  </conditionalFormatting>
  <conditionalFormatting sqref="T4:T89">
    <cfRule type="colorScale" priority="2">
      <colorScale>
        <cfvo type="min"/>
        <cfvo type="max"/>
        <color rgb="FFFFFFFF"/>
        <color rgb="FFB4A7D6"/>
      </colorScale>
    </cfRule>
  </conditionalFormatting>
  <conditionalFormatting sqref="W4:AB89">
    <cfRule type="colorScale" priority="4">
      <colorScale>
        <cfvo type="min"/>
        <cfvo type="max"/>
        <color rgb="FFFFFFFF"/>
        <color rgb="FFCFE2F3"/>
      </colorScale>
    </cfRule>
  </conditionalFormatting>
  <conditionalFormatting sqref="AC4:AC89">
    <cfRule type="colorScale" priority="5">
      <colorScale>
        <cfvo type="min"/>
        <cfvo type="max"/>
        <color rgb="FFFFFFFF"/>
        <color rgb="FF9FC5E8"/>
      </colorScale>
    </cfRule>
  </conditionalFormatting>
  <dataValidations count="1">
    <dataValidation type="list" allowBlank="1" showErrorMessage="1" sqref="A1" xr:uid="{00000000-0002-0000-0000-000000000000}">
      <formula1>"English (en),Español (es),Français (fr),中文 (zh),हिन्दी (hi),العربية (ar),Português (pt),Русский (ru),日本語 (ja),Kiswahili (sw),Bahasa Indonesia (id),Filipino (tl),한국어 (ko)"</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88"/>
  <sheetViews>
    <sheetView workbookViewId="0">
      <pane ySplit="2" topLeftCell="A28" activePane="bottomLeft" state="frozen"/>
      <selection pane="bottomLeft" activeCell="B1" sqref="B1"/>
    </sheetView>
  </sheetViews>
  <sheetFormatPr baseColWidth="10" defaultColWidth="12.6640625" defaultRowHeight="15.75" customHeight="1" x14ac:dyDescent="0.15"/>
  <cols>
    <col min="2" max="2" width="39.6640625" customWidth="1"/>
    <col min="3" max="3" width="45.33203125" customWidth="1"/>
    <col min="4" max="4" width="58.6640625" customWidth="1"/>
    <col min="5" max="5" width="36.1640625" customWidth="1"/>
    <col min="6" max="6" width="96.6640625" customWidth="1"/>
    <col min="7" max="7" width="75.6640625" customWidth="1"/>
  </cols>
  <sheetData>
    <row r="1" spans="1:7" ht="129.75" customHeight="1" x14ac:dyDescent="0.15">
      <c r="A1" s="46"/>
      <c r="B1" s="47" t="s">
        <v>751</v>
      </c>
      <c r="C1" s="29"/>
      <c r="D1" s="29"/>
      <c r="E1" s="29"/>
      <c r="F1" s="48"/>
      <c r="G1" s="29"/>
    </row>
    <row r="2" spans="1:7" ht="13" x14ac:dyDescent="0.15">
      <c r="A2" s="46" t="s">
        <v>87</v>
      </c>
      <c r="B2" s="2" t="s">
        <v>88</v>
      </c>
      <c r="C2" s="29" t="s">
        <v>89</v>
      </c>
      <c r="D2" s="29" t="s">
        <v>90</v>
      </c>
      <c r="E2" s="29" t="s">
        <v>91</v>
      </c>
      <c r="F2" s="48" t="s">
        <v>92</v>
      </c>
      <c r="G2" s="29" t="s">
        <v>93</v>
      </c>
    </row>
    <row r="3" spans="1:7" ht="13" x14ac:dyDescent="0.15">
      <c r="A3" s="29">
        <v>2023</v>
      </c>
      <c r="B3" s="2" t="s">
        <v>1</v>
      </c>
      <c r="C3" s="29" t="s">
        <v>94</v>
      </c>
      <c r="D3" s="29" t="s">
        <v>95</v>
      </c>
      <c r="E3" s="29" t="s">
        <v>96</v>
      </c>
      <c r="F3" s="49" t="s">
        <v>97</v>
      </c>
      <c r="G3" s="29" t="s">
        <v>98</v>
      </c>
    </row>
    <row r="4" spans="1:7" ht="13" x14ac:dyDescent="0.15">
      <c r="A4" s="29">
        <v>2022</v>
      </c>
      <c r="B4" s="2" t="s">
        <v>2</v>
      </c>
      <c r="C4" s="29" t="s">
        <v>99</v>
      </c>
      <c r="D4" s="29" t="s">
        <v>100</v>
      </c>
      <c r="E4" s="29" t="s">
        <v>101</v>
      </c>
      <c r="F4" s="49" t="s">
        <v>102</v>
      </c>
      <c r="G4" s="29" t="s">
        <v>103</v>
      </c>
    </row>
    <row r="5" spans="1:7" ht="13" x14ac:dyDescent="0.15">
      <c r="A5" s="29">
        <v>2021</v>
      </c>
      <c r="B5" s="2" t="s">
        <v>3</v>
      </c>
      <c r="C5" s="29" t="s">
        <v>104</v>
      </c>
      <c r="D5" s="29" t="s">
        <v>105</v>
      </c>
      <c r="E5" s="29" t="s">
        <v>106</v>
      </c>
      <c r="F5" s="49" t="s">
        <v>107</v>
      </c>
      <c r="G5" s="29" t="s">
        <v>108</v>
      </c>
    </row>
    <row r="6" spans="1:7" ht="13" x14ac:dyDescent="0.15">
      <c r="A6" s="29">
        <v>2020</v>
      </c>
      <c r="B6" s="2" t="s">
        <v>4</v>
      </c>
      <c r="C6" s="29" t="s">
        <v>109</v>
      </c>
      <c r="D6" s="29" t="s">
        <v>110</v>
      </c>
      <c r="E6" s="29" t="s">
        <v>96</v>
      </c>
      <c r="F6" s="49" t="s">
        <v>111</v>
      </c>
      <c r="G6" s="29" t="s">
        <v>112</v>
      </c>
    </row>
    <row r="7" spans="1:7" ht="13" x14ac:dyDescent="0.15">
      <c r="A7" s="29">
        <v>2019</v>
      </c>
      <c r="B7" s="2" t="s">
        <v>5</v>
      </c>
      <c r="C7" s="29" t="s">
        <v>113</v>
      </c>
      <c r="D7" s="29" t="s">
        <v>114</v>
      </c>
      <c r="E7" s="29" t="s">
        <v>115</v>
      </c>
      <c r="F7" s="49" t="s">
        <v>116</v>
      </c>
      <c r="G7" s="29" t="s">
        <v>117</v>
      </c>
    </row>
    <row r="8" spans="1:7" ht="13" x14ac:dyDescent="0.15">
      <c r="A8" s="29">
        <v>2018</v>
      </c>
      <c r="B8" s="2" t="s">
        <v>6</v>
      </c>
      <c r="C8" s="29" t="s">
        <v>118</v>
      </c>
      <c r="D8" s="29" t="s">
        <v>119</v>
      </c>
      <c r="E8" s="29" t="s">
        <v>120</v>
      </c>
      <c r="F8" s="49" t="s">
        <v>121</v>
      </c>
      <c r="G8" s="29" t="s">
        <v>122</v>
      </c>
    </row>
    <row r="9" spans="1:7" ht="13" x14ac:dyDescent="0.15">
      <c r="A9" s="29">
        <v>2017</v>
      </c>
      <c r="B9" s="2" t="s">
        <v>7</v>
      </c>
      <c r="C9" s="29" t="s">
        <v>123</v>
      </c>
      <c r="D9" s="29" t="s">
        <v>124</v>
      </c>
      <c r="E9" s="29" t="s">
        <v>125</v>
      </c>
      <c r="F9" s="49" t="s">
        <v>126</v>
      </c>
      <c r="G9" s="29" t="s">
        <v>127</v>
      </c>
    </row>
    <row r="10" spans="1:7" ht="13" x14ac:dyDescent="0.15">
      <c r="A10" s="29">
        <v>2016</v>
      </c>
      <c r="B10" s="2" t="s">
        <v>8</v>
      </c>
      <c r="C10" s="29" t="s">
        <v>128</v>
      </c>
      <c r="D10" s="29" t="s">
        <v>129</v>
      </c>
      <c r="E10" s="29" t="s">
        <v>130</v>
      </c>
      <c r="F10" s="49" t="s">
        <v>131</v>
      </c>
      <c r="G10" s="29" t="s">
        <v>132</v>
      </c>
    </row>
    <row r="11" spans="1:7" ht="13" x14ac:dyDescent="0.15">
      <c r="A11" s="29">
        <v>2015</v>
      </c>
      <c r="B11" s="2" t="s">
        <v>9</v>
      </c>
      <c r="C11" s="29" t="s">
        <v>133</v>
      </c>
      <c r="D11" s="29" t="s">
        <v>134</v>
      </c>
      <c r="E11" s="29" t="s">
        <v>135</v>
      </c>
      <c r="F11" s="49" t="s">
        <v>136</v>
      </c>
      <c r="G11" s="29" t="s">
        <v>137</v>
      </c>
    </row>
    <row r="12" spans="1:7" ht="13" x14ac:dyDescent="0.15">
      <c r="A12" s="29">
        <v>2014</v>
      </c>
      <c r="B12" s="2" t="s">
        <v>10</v>
      </c>
      <c r="C12" s="29" t="s">
        <v>138</v>
      </c>
      <c r="D12" s="29" t="s">
        <v>139</v>
      </c>
      <c r="E12" s="29" t="s">
        <v>140</v>
      </c>
      <c r="F12" s="49" t="s">
        <v>141</v>
      </c>
      <c r="G12" s="29" t="s">
        <v>142</v>
      </c>
    </row>
    <row r="13" spans="1:7" ht="13" x14ac:dyDescent="0.15">
      <c r="A13" s="29">
        <v>2013</v>
      </c>
      <c r="B13" s="2" t="s">
        <v>11</v>
      </c>
      <c r="C13" s="29" t="s">
        <v>143</v>
      </c>
      <c r="D13" s="29" t="s">
        <v>144</v>
      </c>
      <c r="E13" s="29" t="s">
        <v>135</v>
      </c>
      <c r="F13" s="49" t="s">
        <v>145</v>
      </c>
      <c r="G13" s="29" t="s">
        <v>146</v>
      </c>
    </row>
    <row r="14" spans="1:7" ht="13" x14ac:dyDescent="0.15">
      <c r="A14" s="29">
        <v>2012</v>
      </c>
      <c r="B14" s="2" t="s">
        <v>12</v>
      </c>
      <c r="C14" s="29" t="s">
        <v>147</v>
      </c>
      <c r="D14" s="29" t="s">
        <v>148</v>
      </c>
      <c r="E14" s="29" t="s">
        <v>149</v>
      </c>
      <c r="F14" s="49" t="s">
        <v>150</v>
      </c>
      <c r="G14" s="29" t="s">
        <v>151</v>
      </c>
    </row>
    <row r="15" spans="1:7" ht="13" x14ac:dyDescent="0.15">
      <c r="A15" s="29">
        <v>2011</v>
      </c>
      <c r="B15" s="2" t="s">
        <v>13</v>
      </c>
      <c r="C15" s="29" t="s">
        <v>152</v>
      </c>
      <c r="D15" s="29" t="s">
        <v>153</v>
      </c>
      <c r="E15" s="29" t="s">
        <v>130</v>
      </c>
      <c r="F15" s="49" t="s">
        <v>154</v>
      </c>
      <c r="G15" s="29" t="s">
        <v>155</v>
      </c>
    </row>
    <row r="16" spans="1:7" ht="13" x14ac:dyDescent="0.15">
      <c r="A16" s="29">
        <v>2010</v>
      </c>
      <c r="B16" s="2" t="s">
        <v>14</v>
      </c>
      <c r="C16" s="29" t="s">
        <v>156</v>
      </c>
      <c r="D16" s="29" t="s">
        <v>157</v>
      </c>
      <c r="E16" s="29" t="s">
        <v>158</v>
      </c>
      <c r="F16" s="49" t="s">
        <v>159</v>
      </c>
      <c r="G16" s="29" t="s">
        <v>160</v>
      </c>
    </row>
    <row r="17" spans="1:7" ht="13" x14ac:dyDescent="0.15">
      <c r="A17" s="29">
        <v>2009</v>
      </c>
      <c r="B17" s="2" t="s">
        <v>15</v>
      </c>
      <c r="C17" s="29" t="s">
        <v>161</v>
      </c>
      <c r="D17" s="29" t="s">
        <v>162</v>
      </c>
      <c r="E17" s="29" t="s">
        <v>101</v>
      </c>
      <c r="F17" s="49" t="s">
        <v>163</v>
      </c>
      <c r="G17" s="29" t="s">
        <v>164</v>
      </c>
    </row>
    <row r="18" spans="1:7" ht="13" x14ac:dyDescent="0.15">
      <c r="A18" s="29">
        <v>2008</v>
      </c>
      <c r="B18" s="2" t="s">
        <v>16</v>
      </c>
      <c r="C18" s="29" t="s">
        <v>165</v>
      </c>
      <c r="D18" s="29" t="s">
        <v>166</v>
      </c>
      <c r="E18" s="29" t="s">
        <v>167</v>
      </c>
      <c r="F18" s="49" t="s">
        <v>168</v>
      </c>
      <c r="G18" s="29" t="s">
        <v>169</v>
      </c>
    </row>
    <row r="19" spans="1:7" ht="13" x14ac:dyDescent="0.15">
      <c r="A19" s="29">
        <v>2007</v>
      </c>
      <c r="B19" s="2" t="s">
        <v>17</v>
      </c>
      <c r="C19" s="29" t="s">
        <v>170</v>
      </c>
      <c r="D19" s="29" t="s">
        <v>171</v>
      </c>
      <c r="E19" s="29" t="s">
        <v>172</v>
      </c>
      <c r="F19" s="49" t="s">
        <v>173</v>
      </c>
      <c r="G19" s="29" t="s">
        <v>174</v>
      </c>
    </row>
    <row r="20" spans="1:7" ht="13" x14ac:dyDescent="0.15">
      <c r="A20" s="29">
        <v>2006</v>
      </c>
      <c r="B20" s="2" t="s">
        <v>18</v>
      </c>
      <c r="C20" s="29" t="s">
        <v>175</v>
      </c>
      <c r="D20" s="29" t="s">
        <v>176</v>
      </c>
      <c r="E20" s="29" t="s">
        <v>101</v>
      </c>
      <c r="F20" s="49" t="s">
        <v>177</v>
      </c>
      <c r="G20" s="29" t="s">
        <v>178</v>
      </c>
    </row>
    <row r="21" spans="1:7" ht="13" x14ac:dyDescent="0.15">
      <c r="A21" s="29">
        <v>2005</v>
      </c>
      <c r="B21" s="2" t="s">
        <v>19</v>
      </c>
      <c r="C21" s="29" t="s">
        <v>179</v>
      </c>
      <c r="D21" s="29" t="s">
        <v>180</v>
      </c>
      <c r="E21" s="29" t="s">
        <v>106</v>
      </c>
      <c r="F21" s="49" t="s">
        <v>181</v>
      </c>
      <c r="G21" s="29" t="s">
        <v>182</v>
      </c>
    </row>
    <row r="22" spans="1:7" ht="13" x14ac:dyDescent="0.15">
      <c r="A22" s="29">
        <v>2004</v>
      </c>
      <c r="B22" s="2" t="s">
        <v>20</v>
      </c>
      <c r="C22" s="29" t="s">
        <v>183</v>
      </c>
      <c r="D22" s="29" t="s">
        <v>184</v>
      </c>
      <c r="E22" s="29" t="s">
        <v>158</v>
      </c>
      <c r="F22" s="49" t="s">
        <v>185</v>
      </c>
      <c r="G22" s="29" t="s">
        <v>186</v>
      </c>
    </row>
    <row r="23" spans="1:7" ht="13" x14ac:dyDescent="0.15">
      <c r="A23" s="29">
        <v>2003</v>
      </c>
      <c r="B23" s="2" t="s">
        <v>21</v>
      </c>
      <c r="C23" s="29" t="s">
        <v>187</v>
      </c>
      <c r="D23" s="29" t="s">
        <v>188</v>
      </c>
      <c r="E23" s="29" t="s">
        <v>106</v>
      </c>
      <c r="F23" s="49" t="s">
        <v>189</v>
      </c>
      <c r="G23" s="29" t="s">
        <v>190</v>
      </c>
    </row>
    <row r="24" spans="1:7" ht="13" x14ac:dyDescent="0.15">
      <c r="A24" s="29">
        <v>2002</v>
      </c>
      <c r="B24" s="2" t="s">
        <v>22</v>
      </c>
      <c r="C24" s="29" t="s">
        <v>191</v>
      </c>
      <c r="D24" s="29" t="s">
        <v>188</v>
      </c>
      <c r="E24" s="29" t="s">
        <v>106</v>
      </c>
      <c r="F24" s="49" t="s">
        <v>192</v>
      </c>
      <c r="G24" s="29" t="s">
        <v>193</v>
      </c>
    </row>
    <row r="25" spans="1:7" ht="13" x14ac:dyDescent="0.15">
      <c r="A25" s="29">
        <v>2001</v>
      </c>
      <c r="B25" s="2" t="s">
        <v>23</v>
      </c>
      <c r="C25" s="29" t="s">
        <v>194</v>
      </c>
      <c r="D25" s="29" t="s">
        <v>195</v>
      </c>
      <c r="E25" s="29" t="s">
        <v>106</v>
      </c>
      <c r="F25" s="49" t="s">
        <v>196</v>
      </c>
      <c r="G25" s="29" t="s">
        <v>197</v>
      </c>
    </row>
    <row r="26" spans="1:7" ht="13" x14ac:dyDescent="0.15">
      <c r="A26" s="29">
        <v>2000</v>
      </c>
      <c r="B26" s="2" t="s">
        <v>24</v>
      </c>
      <c r="C26" s="29" t="s">
        <v>198</v>
      </c>
      <c r="D26" s="29" t="s">
        <v>199</v>
      </c>
      <c r="E26" s="29" t="s">
        <v>106</v>
      </c>
      <c r="F26" s="49" t="s">
        <v>200</v>
      </c>
      <c r="G26" s="29" t="s">
        <v>201</v>
      </c>
    </row>
    <row r="27" spans="1:7" ht="13" x14ac:dyDescent="0.15">
      <c r="A27" s="29">
        <v>1999</v>
      </c>
      <c r="B27" s="2" t="s">
        <v>25</v>
      </c>
      <c r="C27" s="29" t="s">
        <v>202</v>
      </c>
      <c r="D27" s="29" t="s">
        <v>203</v>
      </c>
      <c r="E27" s="29" t="s">
        <v>204</v>
      </c>
      <c r="F27" s="49" t="s">
        <v>205</v>
      </c>
      <c r="G27" s="29" t="s">
        <v>206</v>
      </c>
    </row>
    <row r="28" spans="1:7" ht="13" x14ac:dyDescent="0.15">
      <c r="A28" s="29">
        <v>1998</v>
      </c>
      <c r="B28" s="2" t="s">
        <v>26</v>
      </c>
      <c r="C28" s="29" t="s">
        <v>207</v>
      </c>
      <c r="D28" s="29" t="s">
        <v>208</v>
      </c>
      <c r="E28" s="29" t="s">
        <v>167</v>
      </c>
      <c r="F28" s="49" t="s">
        <v>209</v>
      </c>
      <c r="G28" s="29" t="s">
        <v>210</v>
      </c>
    </row>
    <row r="29" spans="1:7" ht="13" x14ac:dyDescent="0.15">
      <c r="A29" s="29">
        <v>1997</v>
      </c>
      <c r="B29" s="2" t="s">
        <v>27</v>
      </c>
      <c r="C29" s="29" t="s">
        <v>211</v>
      </c>
      <c r="D29" s="29" t="s">
        <v>212</v>
      </c>
      <c r="E29" s="29" t="s">
        <v>213</v>
      </c>
      <c r="F29" s="49" t="s">
        <v>214</v>
      </c>
      <c r="G29" s="29" t="s">
        <v>215</v>
      </c>
    </row>
    <row r="30" spans="1:7" ht="13" x14ac:dyDescent="0.15">
      <c r="A30" s="29">
        <v>1996</v>
      </c>
      <c r="B30" s="2" t="s">
        <v>28</v>
      </c>
      <c r="C30" s="29" t="s">
        <v>216</v>
      </c>
      <c r="D30" s="29" t="s">
        <v>217</v>
      </c>
      <c r="E30" s="29" t="s">
        <v>158</v>
      </c>
      <c r="F30" s="49" t="s">
        <v>218</v>
      </c>
      <c r="G30" s="29" t="s">
        <v>219</v>
      </c>
    </row>
    <row r="31" spans="1:7" ht="13" x14ac:dyDescent="0.15">
      <c r="A31" s="29">
        <v>1995</v>
      </c>
      <c r="B31" s="2" t="s">
        <v>29</v>
      </c>
      <c r="C31" s="29" t="s">
        <v>220</v>
      </c>
      <c r="D31" s="29" t="s">
        <v>221</v>
      </c>
      <c r="E31" s="29" t="s">
        <v>222</v>
      </c>
      <c r="F31" s="49" t="s">
        <v>223</v>
      </c>
      <c r="G31" s="29" t="s">
        <v>224</v>
      </c>
    </row>
    <row r="32" spans="1:7" ht="13" x14ac:dyDescent="0.15">
      <c r="A32" s="29">
        <v>1994</v>
      </c>
      <c r="B32" s="2" t="s">
        <v>30</v>
      </c>
      <c r="C32" s="29" t="s">
        <v>225</v>
      </c>
      <c r="D32" s="29" t="s">
        <v>226</v>
      </c>
      <c r="E32" s="29" t="s">
        <v>213</v>
      </c>
      <c r="F32" s="49" t="s">
        <v>227</v>
      </c>
      <c r="G32" s="29" t="s">
        <v>228</v>
      </c>
    </row>
    <row r="33" spans="1:7" ht="13" x14ac:dyDescent="0.15">
      <c r="A33" s="29">
        <v>1993</v>
      </c>
      <c r="B33" s="2" t="s">
        <v>31</v>
      </c>
      <c r="C33" s="29" t="s">
        <v>229</v>
      </c>
      <c r="D33" s="29" t="s">
        <v>230</v>
      </c>
      <c r="E33" s="29" t="s">
        <v>158</v>
      </c>
      <c r="F33" s="49" t="s">
        <v>231</v>
      </c>
      <c r="G33" s="29" t="s">
        <v>232</v>
      </c>
    </row>
    <row r="34" spans="1:7" ht="13" x14ac:dyDescent="0.15">
      <c r="A34" s="29">
        <v>1992</v>
      </c>
      <c r="B34" s="2" t="s">
        <v>32</v>
      </c>
      <c r="C34" s="29" t="s">
        <v>233</v>
      </c>
      <c r="D34" s="29" t="s">
        <v>234</v>
      </c>
      <c r="E34" s="29" t="s">
        <v>235</v>
      </c>
      <c r="F34" s="49" t="s">
        <v>236</v>
      </c>
      <c r="G34" s="29" t="s">
        <v>237</v>
      </c>
    </row>
    <row r="35" spans="1:7" ht="13" x14ac:dyDescent="0.15">
      <c r="A35" s="29">
        <v>1991</v>
      </c>
      <c r="B35" s="2" t="s">
        <v>33</v>
      </c>
      <c r="C35" s="29" t="s">
        <v>238</v>
      </c>
      <c r="D35" s="29" t="s">
        <v>239</v>
      </c>
      <c r="E35" s="29" t="s">
        <v>204</v>
      </c>
      <c r="F35" s="49" t="s">
        <v>240</v>
      </c>
      <c r="G35" s="29" t="s">
        <v>241</v>
      </c>
    </row>
    <row r="36" spans="1:7" ht="13" x14ac:dyDescent="0.15">
      <c r="A36" s="29">
        <v>1990</v>
      </c>
      <c r="B36" s="2" t="s">
        <v>34</v>
      </c>
      <c r="C36" s="29" t="s">
        <v>242</v>
      </c>
      <c r="D36" s="29" t="s">
        <v>243</v>
      </c>
      <c r="E36" s="29" t="s">
        <v>96</v>
      </c>
      <c r="F36" s="49" t="s">
        <v>244</v>
      </c>
      <c r="G36" s="29" t="s">
        <v>245</v>
      </c>
    </row>
    <row r="37" spans="1:7" ht="13" x14ac:dyDescent="0.15">
      <c r="A37" s="29">
        <v>1989</v>
      </c>
      <c r="B37" s="2" t="s">
        <v>35</v>
      </c>
      <c r="C37" s="29" t="s">
        <v>246</v>
      </c>
      <c r="D37" s="29" t="s">
        <v>247</v>
      </c>
      <c r="E37" s="29" t="s">
        <v>140</v>
      </c>
      <c r="F37" s="49" t="s">
        <v>248</v>
      </c>
      <c r="G37" s="29" t="s">
        <v>249</v>
      </c>
    </row>
    <row r="38" spans="1:7" ht="13" x14ac:dyDescent="0.15">
      <c r="A38" s="29">
        <v>1988</v>
      </c>
      <c r="B38" s="2" t="s">
        <v>36</v>
      </c>
      <c r="C38" s="29" t="s">
        <v>250</v>
      </c>
      <c r="D38" s="29" t="s">
        <v>251</v>
      </c>
      <c r="E38" s="29" t="s">
        <v>252</v>
      </c>
      <c r="F38" s="49" t="s">
        <v>253</v>
      </c>
      <c r="G38" s="29" t="s">
        <v>254</v>
      </c>
    </row>
    <row r="39" spans="1:7" ht="13" x14ac:dyDescent="0.15">
      <c r="A39" s="29">
        <v>1987</v>
      </c>
      <c r="B39" s="2" t="s">
        <v>37</v>
      </c>
      <c r="C39" s="29" t="s">
        <v>255</v>
      </c>
      <c r="D39" s="29" t="s">
        <v>256</v>
      </c>
      <c r="E39" s="29" t="s">
        <v>257</v>
      </c>
      <c r="F39" s="49" t="s">
        <v>258</v>
      </c>
      <c r="G39" s="29" t="s">
        <v>259</v>
      </c>
    </row>
    <row r="40" spans="1:7" ht="13" x14ac:dyDescent="0.15">
      <c r="A40" s="29">
        <v>1986</v>
      </c>
      <c r="B40" s="2" t="s">
        <v>38</v>
      </c>
      <c r="C40" s="29" t="s">
        <v>260</v>
      </c>
      <c r="D40" s="29" t="s">
        <v>261</v>
      </c>
      <c r="E40" s="29" t="s">
        <v>158</v>
      </c>
      <c r="F40" s="49" t="s">
        <v>262</v>
      </c>
      <c r="G40" s="29" t="s">
        <v>263</v>
      </c>
    </row>
    <row r="41" spans="1:7" ht="13" x14ac:dyDescent="0.15">
      <c r="A41" s="29">
        <v>1985</v>
      </c>
      <c r="B41" s="2" t="s">
        <v>39</v>
      </c>
      <c r="C41" s="29" t="s">
        <v>264</v>
      </c>
      <c r="D41" s="29" t="s">
        <v>265</v>
      </c>
      <c r="E41" s="29" t="s">
        <v>266</v>
      </c>
      <c r="F41" s="49" t="s">
        <v>267</v>
      </c>
      <c r="G41" s="29" t="s">
        <v>268</v>
      </c>
    </row>
    <row r="42" spans="1:7" ht="13" x14ac:dyDescent="0.15">
      <c r="A42" s="29">
        <v>1984</v>
      </c>
      <c r="B42" s="2" t="s">
        <v>40</v>
      </c>
      <c r="C42" s="29" t="s">
        <v>269</v>
      </c>
      <c r="D42" s="29" t="s">
        <v>270</v>
      </c>
      <c r="E42" s="29" t="s">
        <v>271</v>
      </c>
      <c r="F42" s="49" t="s">
        <v>272</v>
      </c>
      <c r="G42" s="29" t="s">
        <v>273</v>
      </c>
    </row>
    <row r="43" spans="1:7" ht="13" x14ac:dyDescent="0.15">
      <c r="A43" s="29">
        <v>1983</v>
      </c>
      <c r="B43" s="2" t="s">
        <v>41</v>
      </c>
      <c r="C43" s="29" t="s">
        <v>274</v>
      </c>
      <c r="D43" s="29" t="s">
        <v>275</v>
      </c>
      <c r="E43" s="29" t="s">
        <v>101</v>
      </c>
      <c r="F43" s="49" t="s">
        <v>276</v>
      </c>
      <c r="G43" s="29" t="s">
        <v>277</v>
      </c>
    </row>
    <row r="44" spans="1:7" ht="13" x14ac:dyDescent="0.15">
      <c r="A44" s="29">
        <v>1982</v>
      </c>
      <c r="B44" s="2" t="s">
        <v>42</v>
      </c>
      <c r="C44" s="29" t="s">
        <v>278</v>
      </c>
      <c r="D44" s="29" t="s">
        <v>279</v>
      </c>
      <c r="E44" s="29" t="s">
        <v>280</v>
      </c>
      <c r="F44" s="49" t="s">
        <v>281</v>
      </c>
      <c r="G44" s="29" t="s">
        <v>282</v>
      </c>
    </row>
    <row r="45" spans="1:7" ht="13" x14ac:dyDescent="0.15">
      <c r="A45" s="29">
        <v>1981</v>
      </c>
      <c r="B45" s="2" t="s">
        <v>43</v>
      </c>
      <c r="C45" s="29" t="s">
        <v>283</v>
      </c>
      <c r="D45" s="29" t="s">
        <v>284</v>
      </c>
      <c r="E45" s="29" t="s">
        <v>271</v>
      </c>
      <c r="F45" s="49" t="s">
        <v>285</v>
      </c>
      <c r="G45" s="29" t="s">
        <v>286</v>
      </c>
    </row>
    <row r="46" spans="1:7" ht="13" x14ac:dyDescent="0.15">
      <c r="A46" s="29">
        <v>1980</v>
      </c>
      <c r="B46" s="2" t="s">
        <v>44</v>
      </c>
      <c r="C46" s="29" t="s">
        <v>287</v>
      </c>
      <c r="D46" s="29" t="s">
        <v>288</v>
      </c>
      <c r="E46" s="29" t="s">
        <v>101</v>
      </c>
      <c r="F46" s="49" t="s">
        <v>289</v>
      </c>
      <c r="G46" s="29" t="s">
        <v>290</v>
      </c>
    </row>
    <row r="47" spans="1:7" ht="13" x14ac:dyDescent="0.15">
      <c r="A47" s="29">
        <v>1979</v>
      </c>
      <c r="B47" s="2" t="s">
        <v>45</v>
      </c>
      <c r="C47" s="29" t="s">
        <v>291</v>
      </c>
      <c r="D47" s="29" t="s">
        <v>292</v>
      </c>
      <c r="E47" s="29" t="s">
        <v>293</v>
      </c>
      <c r="F47" s="49" t="s">
        <v>294</v>
      </c>
      <c r="G47" s="29" t="s">
        <v>295</v>
      </c>
    </row>
    <row r="48" spans="1:7" ht="13" x14ac:dyDescent="0.15">
      <c r="A48" s="29">
        <v>1978</v>
      </c>
      <c r="B48" s="2" t="s">
        <v>46</v>
      </c>
      <c r="C48" s="29" t="s">
        <v>296</v>
      </c>
      <c r="D48" s="29" t="s">
        <v>297</v>
      </c>
      <c r="E48" s="29" t="s">
        <v>158</v>
      </c>
      <c r="F48" s="49" t="s">
        <v>298</v>
      </c>
      <c r="G48" s="29" t="s">
        <v>299</v>
      </c>
    </row>
    <row r="49" spans="1:7" ht="13" x14ac:dyDescent="0.15">
      <c r="A49" s="29">
        <v>1977</v>
      </c>
      <c r="B49" s="2" t="s">
        <v>47</v>
      </c>
      <c r="C49" s="29" t="s">
        <v>300</v>
      </c>
      <c r="D49" s="29" t="s">
        <v>301</v>
      </c>
      <c r="E49" s="29" t="s">
        <v>101</v>
      </c>
      <c r="F49" s="49" t="s">
        <v>302</v>
      </c>
      <c r="G49" s="29" t="s">
        <v>303</v>
      </c>
    </row>
    <row r="50" spans="1:7" ht="13" x14ac:dyDescent="0.15">
      <c r="A50" s="29">
        <v>1976</v>
      </c>
      <c r="B50" s="2" t="s">
        <v>48</v>
      </c>
      <c r="C50" s="29" t="s">
        <v>304</v>
      </c>
      <c r="D50" s="29" t="s">
        <v>305</v>
      </c>
      <c r="E50" s="29" t="s">
        <v>204</v>
      </c>
      <c r="F50" s="49" t="s">
        <v>306</v>
      </c>
      <c r="G50" s="29" t="s">
        <v>307</v>
      </c>
    </row>
    <row r="51" spans="1:7" ht="13" x14ac:dyDescent="0.15">
      <c r="A51" s="29">
        <v>1975</v>
      </c>
      <c r="B51" s="2" t="s">
        <v>49</v>
      </c>
      <c r="C51" s="29" t="s">
        <v>308</v>
      </c>
      <c r="D51" s="29" t="s">
        <v>309</v>
      </c>
      <c r="E51" s="29" t="s">
        <v>310</v>
      </c>
      <c r="F51" s="49" t="s">
        <v>311</v>
      </c>
      <c r="G51" s="29" t="s">
        <v>312</v>
      </c>
    </row>
    <row r="52" spans="1:7" ht="13" x14ac:dyDescent="0.15">
      <c r="A52" s="29">
        <v>1974</v>
      </c>
      <c r="B52" s="2" t="s">
        <v>50</v>
      </c>
      <c r="C52" s="29" t="s">
        <v>313</v>
      </c>
      <c r="D52" s="29" t="s">
        <v>314</v>
      </c>
      <c r="E52" s="29" t="s">
        <v>315</v>
      </c>
      <c r="F52" s="49" t="s">
        <v>316</v>
      </c>
      <c r="G52" s="29" t="s">
        <v>317</v>
      </c>
    </row>
    <row r="53" spans="1:7" ht="13" x14ac:dyDescent="0.15">
      <c r="A53" s="29">
        <v>1973</v>
      </c>
      <c r="B53" s="2" t="s">
        <v>51</v>
      </c>
      <c r="C53" s="29" t="s">
        <v>318</v>
      </c>
      <c r="D53" s="29" t="s">
        <v>319</v>
      </c>
      <c r="E53" s="29" t="s">
        <v>106</v>
      </c>
      <c r="F53" s="49" t="s">
        <v>320</v>
      </c>
      <c r="G53" s="29" t="s">
        <v>321</v>
      </c>
    </row>
    <row r="54" spans="1:7" ht="13" x14ac:dyDescent="0.15">
      <c r="A54" s="29">
        <v>1972</v>
      </c>
      <c r="B54" s="2" t="s">
        <v>52</v>
      </c>
      <c r="C54" s="29" t="s">
        <v>322</v>
      </c>
      <c r="D54" s="29" t="s">
        <v>323</v>
      </c>
      <c r="E54" s="29" t="s">
        <v>172</v>
      </c>
      <c r="F54" s="49" t="s">
        <v>324</v>
      </c>
      <c r="G54" s="29" t="s">
        <v>325</v>
      </c>
    </row>
    <row r="55" spans="1:7" ht="13" x14ac:dyDescent="0.15">
      <c r="A55" s="29">
        <v>1971</v>
      </c>
      <c r="B55" s="2" t="s">
        <v>53</v>
      </c>
      <c r="C55" s="29" t="s">
        <v>326</v>
      </c>
      <c r="D55" s="29" t="s">
        <v>327</v>
      </c>
      <c r="E55" s="29" t="s">
        <v>328</v>
      </c>
      <c r="F55" s="49" t="s">
        <v>329</v>
      </c>
      <c r="G55" s="29" t="s">
        <v>330</v>
      </c>
    </row>
    <row r="56" spans="1:7" ht="13" x14ac:dyDescent="0.15">
      <c r="A56" s="29">
        <v>1970</v>
      </c>
      <c r="B56" s="2" t="s">
        <v>54</v>
      </c>
      <c r="C56" s="29" t="s">
        <v>331</v>
      </c>
      <c r="D56" s="29" t="s">
        <v>332</v>
      </c>
      <c r="E56" s="29" t="s">
        <v>135</v>
      </c>
      <c r="F56" s="49" t="s">
        <v>333</v>
      </c>
      <c r="G56" s="29" t="s">
        <v>334</v>
      </c>
    </row>
    <row r="57" spans="1:7" ht="13" x14ac:dyDescent="0.15">
      <c r="A57" s="29">
        <v>1969</v>
      </c>
      <c r="B57" s="2" t="s">
        <v>55</v>
      </c>
      <c r="C57" s="29" t="s">
        <v>335</v>
      </c>
      <c r="D57" s="29" t="s">
        <v>336</v>
      </c>
      <c r="E57" s="29" t="s">
        <v>337</v>
      </c>
      <c r="F57" s="49" t="s">
        <v>338</v>
      </c>
      <c r="G57" s="29" t="s">
        <v>339</v>
      </c>
    </row>
    <row r="58" spans="1:7" ht="13" x14ac:dyDescent="0.15">
      <c r="A58" s="29">
        <v>1968</v>
      </c>
      <c r="B58" s="2" t="s">
        <v>56</v>
      </c>
      <c r="C58" s="29" t="s">
        <v>340</v>
      </c>
      <c r="D58" s="29" t="s">
        <v>341</v>
      </c>
      <c r="E58" s="29" t="s">
        <v>342</v>
      </c>
      <c r="F58" s="49" t="s">
        <v>343</v>
      </c>
      <c r="G58" s="29" t="s">
        <v>344</v>
      </c>
    </row>
    <row r="59" spans="1:7" ht="13" x14ac:dyDescent="0.15">
      <c r="A59" s="29">
        <v>1967</v>
      </c>
      <c r="B59" s="2" t="s">
        <v>57</v>
      </c>
      <c r="C59" s="29" t="s">
        <v>345</v>
      </c>
      <c r="D59" s="29" t="s">
        <v>346</v>
      </c>
      <c r="E59" s="29" t="s">
        <v>337</v>
      </c>
      <c r="F59" s="49" t="s">
        <v>347</v>
      </c>
      <c r="G59" s="29" t="s">
        <v>348</v>
      </c>
    </row>
    <row r="60" spans="1:7" ht="13" x14ac:dyDescent="0.15">
      <c r="A60" s="29">
        <v>1966</v>
      </c>
      <c r="B60" s="2" t="s">
        <v>58</v>
      </c>
      <c r="C60" s="29" t="s">
        <v>349</v>
      </c>
      <c r="D60" s="29" t="s">
        <v>350</v>
      </c>
      <c r="E60" s="29" t="s">
        <v>351</v>
      </c>
      <c r="F60" s="49" t="s">
        <v>352</v>
      </c>
      <c r="G60" s="29" t="s">
        <v>353</v>
      </c>
    </row>
    <row r="61" spans="1:7" ht="13" x14ac:dyDescent="0.15">
      <c r="A61" s="29">
        <v>1965</v>
      </c>
      <c r="B61" s="2" t="s">
        <v>59</v>
      </c>
      <c r="C61" s="29" t="s">
        <v>354</v>
      </c>
      <c r="D61" s="29" t="s">
        <v>355</v>
      </c>
      <c r="E61" s="29" t="s">
        <v>356</v>
      </c>
      <c r="F61" s="49" t="s">
        <v>357</v>
      </c>
      <c r="G61" s="29" t="s">
        <v>358</v>
      </c>
    </row>
    <row r="62" spans="1:7" ht="13" x14ac:dyDescent="0.15">
      <c r="A62" s="29">
        <v>1964</v>
      </c>
      <c r="B62" s="2" t="s">
        <v>60</v>
      </c>
      <c r="C62" s="29" t="s">
        <v>359</v>
      </c>
      <c r="D62" s="29" t="s">
        <v>360</v>
      </c>
      <c r="E62" s="29" t="s">
        <v>120</v>
      </c>
      <c r="F62" s="49" t="s">
        <v>361</v>
      </c>
      <c r="G62" s="29" t="s">
        <v>362</v>
      </c>
    </row>
    <row r="63" spans="1:7" ht="13" x14ac:dyDescent="0.15">
      <c r="A63" s="29">
        <v>1963</v>
      </c>
      <c r="B63" s="2" t="s">
        <v>61</v>
      </c>
      <c r="C63" s="29" t="s">
        <v>363</v>
      </c>
      <c r="D63" s="29" t="s">
        <v>364</v>
      </c>
      <c r="E63" s="29" t="s">
        <v>328</v>
      </c>
      <c r="F63" s="49" t="s">
        <v>365</v>
      </c>
      <c r="G63" s="29" t="s">
        <v>366</v>
      </c>
    </row>
    <row r="64" spans="1:7" ht="13" x14ac:dyDescent="0.15">
      <c r="A64" s="29">
        <v>1962</v>
      </c>
      <c r="B64" s="2" t="s">
        <v>62</v>
      </c>
      <c r="C64" s="29" t="s">
        <v>367</v>
      </c>
      <c r="D64" s="29" t="s">
        <v>368</v>
      </c>
      <c r="E64" s="29" t="s">
        <v>106</v>
      </c>
      <c r="F64" s="49" t="s">
        <v>369</v>
      </c>
      <c r="G64" s="29" t="s">
        <v>370</v>
      </c>
    </row>
    <row r="65" spans="1:7" ht="13" x14ac:dyDescent="0.15">
      <c r="A65" s="29">
        <v>1961</v>
      </c>
      <c r="B65" s="2" t="s">
        <v>63</v>
      </c>
      <c r="C65" s="29" t="s">
        <v>371</v>
      </c>
      <c r="D65" s="29" t="s">
        <v>372</v>
      </c>
      <c r="E65" s="29" t="s">
        <v>337</v>
      </c>
      <c r="F65" s="49" t="s">
        <v>373</v>
      </c>
      <c r="G65" s="29" t="s">
        <v>374</v>
      </c>
    </row>
    <row r="66" spans="1:7" ht="13" x14ac:dyDescent="0.15">
      <c r="A66" s="29">
        <v>1960</v>
      </c>
      <c r="B66" s="2" t="s">
        <v>64</v>
      </c>
      <c r="C66" s="29" t="s">
        <v>375</v>
      </c>
      <c r="D66" s="29" t="s">
        <v>376</v>
      </c>
      <c r="E66" s="29" t="s">
        <v>310</v>
      </c>
      <c r="F66" s="49" t="s">
        <v>377</v>
      </c>
      <c r="G66" s="29" t="s">
        <v>378</v>
      </c>
    </row>
    <row r="67" spans="1:7" ht="13" x14ac:dyDescent="0.15">
      <c r="A67" s="29">
        <v>1959</v>
      </c>
      <c r="B67" s="2" t="s">
        <v>65</v>
      </c>
      <c r="C67" s="29" t="s">
        <v>379</v>
      </c>
      <c r="D67" s="29" t="s">
        <v>380</v>
      </c>
      <c r="E67" s="29" t="s">
        <v>172</v>
      </c>
      <c r="F67" s="49" t="s">
        <v>381</v>
      </c>
      <c r="G67" s="29" t="s">
        <v>382</v>
      </c>
    </row>
    <row r="68" spans="1:7" ht="13" x14ac:dyDescent="0.15">
      <c r="A68" s="29">
        <v>1958</v>
      </c>
      <c r="B68" s="2" t="s">
        <v>66</v>
      </c>
      <c r="C68" s="29" t="s">
        <v>383</v>
      </c>
      <c r="D68" s="29" t="s">
        <v>384</v>
      </c>
      <c r="E68" s="29" t="s">
        <v>315</v>
      </c>
      <c r="F68" s="49" t="s">
        <v>385</v>
      </c>
      <c r="G68" s="29" t="s">
        <v>386</v>
      </c>
    </row>
    <row r="69" spans="1:7" ht="13" x14ac:dyDescent="0.15">
      <c r="A69" s="29">
        <v>1957</v>
      </c>
      <c r="B69" s="2" t="s">
        <v>67</v>
      </c>
      <c r="C69" s="29" t="s">
        <v>387</v>
      </c>
      <c r="D69" s="29" t="s">
        <v>388</v>
      </c>
      <c r="E69" s="29" t="s">
        <v>389</v>
      </c>
      <c r="F69" s="49" t="s">
        <v>390</v>
      </c>
      <c r="G69" s="29" t="s">
        <v>391</v>
      </c>
    </row>
    <row r="70" spans="1:7" ht="13" x14ac:dyDescent="0.15">
      <c r="A70" s="29">
        <v>1956</v>
      </c>
      <c r="B70" s="2" t="s">
        <v>68</v>
      </c>
      <c r="C70" s="29" t="s">
        <v>392</v>
      </c>
      <c r="D70" s="29" t="s">
        <v>393</v>
      </c>
      <c r="E70" s="29" t="s">
        <v>394</v>
      </c>
      <c r="F70" s="49" t="s">
        <v>395</v>
      </c>
      <c r="G70" s="29" t="s">
        <v>396</v>
      </c>
    </row>
    <row r="71" spans="1:7" ht="13" x14ac:dyDescent="0.15">
      <c r="A71" s="29">
        <v>1955</v>
      </c>
      <c r="B71" s="2" t="s">
        <v>69</v>
      </c>
      <c r="C71" s="29" t="s">
        <v>397</v>
      </c>
      <c r="D71" s="29" t="s">
        <v>398</v>
      </c>
      <c r="E71" s="29" t="s">
        <v>130</v>
      </c>
      <c r="F71" s="49" t="s">
        <v>399</v>
      </c>
      <c r="G71" s="29" t="s">
        <v>400</v>
      </c>
    </row>
    <row r="72" spans="1:7" ht="13" x14ac:dyDescent="0.15">
      <c r="A72" s="29">
        <v>1954</v>
      </c>
      <c r="B72" s="2" t="s">
        <v>70</v>
      </c>
      <c r="C72" s="29" t="s">
        <v>401</v>
      </c>
      <c r="D72" s="29" t="s">
        <v>393</v>
      </c>
      <c r="E72" s="29" t="s">
        <v>96</v>
      </c>
      <c r="F72" s="49" t="s">
        <v>402</v>
      </c>
      <c r="G72" s="29" t="s">
        <v>403</v>
      </c>
    </row>
    <row r="73" spans="1:7" ht="13" x14ac:dyDescent="0.15">
      <c r="A73" s="29">
        <v>1953</v>
      </c>
      <c r="B73" s="2" t="s">
        <v>71</v>
      </c>
      <c r="C73" s="29" t="s">
        <v>404</v>
      </c>
      <c r="D73" s="29" t="s">
        <v>405</v>
      </c>
      <c r="E73" s="29" t="s">
        <v>310</v>
      </c>
      <c r="F73" s="49" t="s">
        <v>406</v>
      </c>
      <c r="G73" s="29" t="s">
        <v>407</v>
      </c>
    </row>
    <row r="74" spans="1:7" ht="13" x14ac:dyDescent="0.15">
      <c r="A74" s="29">
        <v>1952</v>
      </c>
      <c r="B74" s="2" t="s">
        <v>72</v>
      </c>
      <c r="C74" s="29" t="s">
        <v>408</v>
      </c>
      <c r="D74" s="29" t="s">
        <v>409</v>
      </c>
      <c r="E74" s="29" t="s">
        <v>96</v>
      </c>
      <c r="F74" s="49" t="s">
        <v>410</v>
      </c>
      <c r="G74" s="29" t="s">
        <v>411</v>
      </c>
    </row>
    <row r="75" spans="1:7" ht="13" x14ac:dyDescent="0.15">
      <c r="A75" s="29">
        <v>1951</v>
      </c>
      <c r="B75" s="2" t="s">
        <v>73</v>
      </c>
      <c r="C75" s="29" t="s">
        <v>412</v>
      </c>
      <c r="D75" s="29" t="s">
        <v>413</v>
      </c>
      <c r="E75" s="29" t="s">
        <v>140</v>
      </c>
      <c r="F75" s="49" t="s">
        <v>414</v>
      </c>
      <c r="G75" s="29" t="s">
        <v>415</v>
      </c>
    </row>
    <row r="76" spans="1:7" ht="13" x14ac:dyDescent="0.15">
      <c r="A76" s="29">
        <v>1950</v>
      </c>
      <c r="B76" s="2" t="s">
        <v>74</v>
      </c>
      <c r="C76" s="29" t="s">
        <v>416</v>
      </c>
      <c r="D76" s="29" t="s">
        <v>417</v>
      </c>
      <c r="E76" s="29" t="s">
        <v>172</v>
      </c>
      <c r="F76" s="49" t="s">
        <v>418</v>
      </c>
      <c r="G76" s="29" t="s">
        <v>419</v>
      </c>
    </row>
    <row r="77" spans="1:7" ht="13" x14ac:dyDescent="0.15">
      <c r="A77" s="29">
        <v>1949</v>
      </c>
      <c r="B77" s="2" t="s">
        <v>75</v>
      </c>
      <c r="C77" s="29" t="s">
        <v>420</v>
      </c>
      <c r="D77" s="29" t="s">
        <v>421</v>
      </c>
      <c r="E77" s="29" t="s">
        <v>422</v>
      </c>
      <c r="F77" s="49" t="s">
        <v>423</v>
      </c>
      <c r="G77" s="29" t="s">
        <v>424</v>
      </c>
    </row>
    <row r="78" spans="1:7" ht="13" x14ac:dyDescent="0.15">
      <c r="A78" s="29">
        <v>1948</v>
      </c>
      <c r="B78" s="2" t="s">
        <v>76</v>
      </c>
      <c r="C78" s="29" t="s">
        <v>425</v>
      </c>
      <c r="D78" s="29" t="s">
        <v>426</v>
      </c>
      <c r="E78" s="29" t="s">
        <v>427</v>
      </c>
      <c r="F78" s="49" t="s">
        <v>428</v>
      </c>
      <c r="G78" s="29" t="s">
        <v>429</v>
      </c>
    </row>
    <row r="79" spans="1:7" ht="13" x14ac:dyDescent="0.15">
      <c r="A79" s="29">
        <v>1947</v>
      </c>
      <c r="B79" s="2" t="s">
        <v>77</v>
      </c>
      <c r="C79" s="29" t="s">
        <v>430</v>
      </c>
      <c r="D79" s="29" t="s">
        <v>431</v>
      </c>
      <c r="E79" s="29" t="s">
        <v>235</v>
      </c>
      <c r="F79" s="49" t="s">
        <v>432</v>
      </c>
      <c r="G79" s="29" t="s">
        <v>433</v>
      </c>
    </row>
    <row r="80" spans="1:7" ht="13" x14ac:dyDescent="0.15">
      <c r="A80" s="29">
        <v>1946</v>
      </c>
      <c r="B80" s="2" t="s">
        <v>78</v>
      </c>
      <c r="C80" s="29" t="s">
        <v>434</v>
      </c>
      <c r="D80" s="29" t="s">
        <v>435</v>
      </c>
      <c r="E80" s="29" t="s">
        <v>436</v>
      </c>
      <c r="F80" s="49" t="s">
        <v>437</v>
      </c>
      <c r="G80" s="29" t="s">
        <v>438</v>
      </c>
    </row>
    <row r="81" spans="1:7" ht="13" x14ac:dyDescent="0.15">
      <c r="A81" s="29">
        <v>1945</v>
      </c>
      <c r="B81" s="2" t="s">
        <v>79</v>
      </c>
      <c r="C81" s="29" t="s">
        <v>439</v>
      </c>
      <c r="D81" s="29" t="s">
        <v>440</v>
      </c>
      <c r="E81" s="29" t="s">
        <v>441</v>
      </c>
      <c r="F81" s="49" t="s">
        <v>442</v>
      </c>
      <c r="G81" s="29" t="s">
        <v>443</v>
      </c>
    </row>
    <row r="82" spans="1:7" ht="13" x14ac:dyDescent="0.15">
      <c r="A82" s="29">
        <v>1944</v>
      </c>
      <c r="B82" s="2" t="s">
        <v>80</v>
      </c>
      <c r="C82" s="29" t="s">
        <v>444</v>
      </c>
      <c r="D82" s="29" t="s">
        <v>445</v>
      </c>
      <c r="E82" s="29" t="s">
        <v>394</v>
      </c>
      <c r="F82" s="49" t="s">
        <v>446</v>
      </c>
      <c r="G82" s="29" t="s">
        <v>447</v>
      </c>
    </row>
    <row r="83" spans="1:7" ht="13" x14ac:dyDescent="0.15">
      <c r="A83" s="29">
        <v>1943</v>
      </c>
      <c r="B83" s="2" t="s">
        <v>81</v>
      </c>
      <c r="C83" s="29" t="s">
        <v>448</v>
      </c>
      <c r="D83" s="29" t="s">
        <v>449</v>
      </c>
      <c r="E83" s="29" t="s">
        <v>106</v>
      </c>
      <c r="F83" s="49" t="s">
        <v>450</v>
      </c>
      <c r="G83" s="29" t="s">
        <v>451</v>
      </c>
    </row>
    <row r="84" spans="1:7" ht="13" x14ac:dyDescent="0.15">
      <c r="A84" s="29">
        <v>1942</v>
      </c>
      <c r="B84" s="2" t="s">
        <v>82</v>
      </c>
      <c r="C84" s="29" t="s">
        <v>452</v>
      </c>
      <c r="D84" s="29" t="s">
        <v>453</v>
      </c>
      <c r="E84" s="29" t="s">
        <v>115</v>
      </c>
      <c r="F84" s="49" t="s">
        <v>454</v>
      </c>
      <c r="G84" s="29" t="s">
        <v>455</v>
      </c>
    </row>
    <row r="85" spans="1:7" ht="13" x14ac:dyDescent="0.15">
      <c r="A85" s="29">
        <v>1941</v>
      </c>
      <c r="B85" s="2" t="s">
        <v>83</v>
      </c>
      <c r="C85" s="29" t="s">
        <v>456</v>
      </c>
      <c r="D85" s="29" t="s">
        <v>457</v>
      </c>
      <c r="E85" s="29" t="s">
        <v>172</v>
      </c>
      <c r="F85" s="49" t="s">
        <v>458</v>
      </c>
      <c r="G85" s="29" t="s">
        <v>459</v>
      </c>
    </row>
    <row r="86" spans="1:7" ht="13" x14ac:dyDescent="0.15">
      <c r="A86" s="29">
        <v>1940</v>
      </c>
      <c r="B86" s="2" t="s">
        <v>84</v>
      </c>
      <c r="C86" s="29" t="s">
        <v>460</v>
      </c>
      <c r="D86" s="29" t="s">
        <v>461</v>
      </c>
      <c r="E86" s="29" t="s">
        <v>213</v>
      </c>
      <c r="F86" s="49" t="s">
        <v>462</v>
      </c>
      <c r="G86" s="29" t="s">
        <v>463</v>
      </c>
    </row>
    <row r="87" spans="1:7" ht="13" x14ac:dyDescent="0.15">
      <c r="A87" s="29">
        <v>1939</v>
      </c>
      <c r="B87" s="2" t="s">
        <v>85</v>
      </c>
      <c r="C87" s="29" t="s">
        <v>464</v>
      </c>
      <c r="D87" s="29" t="s">
        <v>465</v>
      </c>
      <c r="E87" s="29" t="s">
        <v>106</v>
      </c>
      <c r="F87" s="49" t="s">
        <v>466</v>
      </c>
      <c r="G87" s="29" t="s">
        <v>467</v>
      </c>
    </row>
    <row r="88" spans="1:7" ht="13" x14ac:dyDescent="0.15">
      <c r="A88" s="29">
        <v>1938</v>
      </c>
      <c r="B88" s="2" t="s">
        <v>86</v>
      </c>
      <c r="C88" s="29" t="s">
        <v>468</v>
      </c>
      <c r="D88" s="29" t="s">
        <v>469</v>
      </c>
      <c r="E88" s="29" t="s">
        <v>470</v>
      </c>
      <c r="F88" s="49" t="s">
        <v>471</v>
      </c>
      <c r="G88" s="29" t="s">
        <v>472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N289"/>
  <sheetViews>
    <sheetView workbookViewId="0"/>
  </sheetViews>
  <sheetFormatPr baseColWidth="10" defaultColWidth="12.6640625" defaultRowHeight="15.75" customHeight="1" x14ac:dyDescent="0.15"/>
  <cols>
    <col min="1" max="1" width="38.1640625" customWidth="1"/>
  </cols>
  <sheetData>
    <row r="1" spans="1:14" ht="15.75" customHeight="1" x14ac:dyDescent="0.15">
      <c r="A1" s="50" t="s">
        <v>473</v>
      </c>
      <c r="B1" s="49" t="s">
        <v>474</v>
      </c>
      <c r="C1" s="29" t="s">
        <v>475</v>
      </c>
      <c r="D1" s="29" t="s">
        <v>476</v>
      </c>
      <c r="E1" s="29" t="s">
        <v>477</v>
      </c>
      <c r="F1" s="29" t="s">
        <v>478</v>
      </c>
      <c r="G1" s="29" t="s">
        <v>479</v>
      </c>
      <c r="H1" s="29" t="s">
        <v>480</v>
      </c>
      <c r="I1" s="29" t="s">
        <v>481</v>
      </c>
      <c r="J1" s="29" t="s">
        <v>482</v>
      </c>
      <c r="K1" s="29" t="s">
        <v>483</v>
      </c>
      <c r="L1" s="29" t="s">
        <v>484</v>
      </c>
      <c r="M1" s="29" t="s">
        <v>485</v>
      </c>
      <c r="N1" s="29" t="s">
        <v>486</v>
      </c>
    </row>
    <row r="2" spans="1:14" ht="15.75" customHeight="1" x14ac:dyDescent="0.15">
      <c r="A2" s="51" t="s">
        <v>87</v>
      </c>
      <c r="B2" s="29" t="s">
        <v>87</v>
      </c>
      <c r="C2" s="29" t="s">
        <v>487</v>
      </c>
      <c r="D2" s="29" t="s">
        <v>488</v>
      </c>
      <c r="E2" s="29" t="s">
        <v>489</v>
      </c>
      <c r="F2" s="29" t="s">
        <v>490</v>
      </c>
      <c r="G2" s="29" t="s">
        <v>491</v>
      </c>
      <c r="H2" s="29" t="s">
        <v>492</v>
      </c>
      <c r="I2" s="29" t="s">
        <v>493</v>
      </c>
      <c r="J2" s="29" t="s">
        <v>494</v>
      </c>
      <c r="K2" s="29" t="s">
        <v>495</v>
      </c>
      <c r="L2" s="29" t="s">
        <v>496</v>
      </c>
      <c r="M2" s="29" t="s">
        <v>497</v>
      </c>
      <c r="N2" s="29" t="s">
        <v>498</v>
      </c>
    </row>
    <row r="3" spans="1:14" ht="15.75" customHeight="1" x14ac:dyDescent="0.15">
      <c r="A3" s="51" t="s">
        <v>88</v>
      </c>
      <c r="B3" s="29" t="s">
        <v>88</v>
      </c>
      <c r="C3" s="29" t="s">
        <v>499</v>
      </c>
      <c r="D3" s="29" t="s">
        <v>500</v>
      </c>
      <c r="E3" s="29" t="s">
        <v>501</v>
      </c>
      <c r="F3" s="29" t="s">
        <v>502</v>
      </c>
      <c r="G3" s="29" t="s">
        <v>503</v>
      </c>
      <c r="H3" s="29" t="s">
        <v>499</v>
      </c>
      <c r="I3" s="29" t="s">
        <v>504</v>
      </c>
      <c r="J3" s="29" t="s">
        <v>505</v>
      </c>
      <c r="K3" s="29" t="s">
        <v>506</v>
      </c>
      <c r="L3" s="29" t="s">
        <v>507</v>
      </c>
      <c r="M3" s="29" t="s">
        <v>508</v>
      </c>
      <c r="N3" s="29" t="s">
        <v>509</v>
      </c>
    </row>
    <row r="4" spans="1:14" ht="15.75" customHeight="1" x14ac:dyDescent="0.15">
      <c r="A4" s="51" t="s">
        <v>510</v>
      </c>
      <c r="B4" s="29" t="s">
        <v>510</v>
      </c>
      <c r="C4" s="29" t="s">
        <v>511</v>
      </c>
      <c r="D4" s="29" t="s">
        <v>512</v>
      </c>
      <c r="E4" s="29" t="s">
        <v>513</v>
      </c>
      <c r="F4" s="29" t="s">
        <v>514</v>
      </c>
      <c r="G4" s="29" t="s">
        <v>515</v>
      </c>
      <c r="H4" s="29" t="s">
        <v>511</v>
      </c>
      <c r="I4" s="29" t="s">
        <v>516</v>
      </c>
      <c r="J4" s="29" t="s">
        <v>517</v>
      </c>
      <c r="K4" s="29" t="s">
        <v>518</v>
      </c>
      <c r="L4" s="29" t="s">
        <v>519</v>
      </c>
      <c r="M4" s="29" t="s">
        <v>520</v>
      </c>
      <c r="N4" s="29" t="s">
        <v>521</v>
      </c>
    </row>
    <row r="5" spans="1:14" ht="15.75" customHeight="1" x14ac:dyDescent="0.15">
      <c r="A5" s="51" t="s">
        <v>522</v>
      </c>
      <c r="B5" s="50" t="s">
        <v>522</v>
      </c>
      <c r="C5" s="29" t="s">
        <v>523</v>
      </c>
      <c r="D5" s="29" t="s">
        <v>524</v>
      </c>
      <c r="E5" s="29" t="s">
        <v>525</v>
      </c>
      <c r="F5" s="29" t="s">
        <v>526</v>
      </c>
      <c r="G5" s="29" t="s">
        <v>527</v>
      </c>
      <c r="H5" s="29" t="s">
        <v>523</v>
      </c>
      <c r="I5" s="29" t="s">
        <v>528</v>
      </c>
      <c r="J5" s="29" t="s">
        <v>529</v>
      </c>
      <c r="K5" s="29" t="s">
        <v>530</v>
      </c>
      <c r="L5" s="29" t="s">
        <v>531</v>
      </c>
      <c r="M5" s="29" t="s">
        <v>532</v>
      </c>
      <c r="N5" s="29" t="s">
        <v>533</v>
      </c>
    </row>
    <row r="6" spans="1:14" ht="15.75" customHeight="1" x14ac:dyDescent="0.15">
      <c r="A6" s="51" t="s">
        <v>534</v>
      </c>
      <c r="B6" s="50" t="s">
        <v>535</v>
      </c>
      <c r="C6" s="29" t="s">
        <v>536</v>
      </c>
      <c r="D6" s="29" t="s">
        <v>534</v>
      </c>
      <c r="E6" s="29" t="s">
        <v>537</v>
      </c>
      <c r="F6" s="29" t="s">
        <v>538</v>
      </c>
      <c r="G6" s="29" t="s">
        <v>539</v>
      </c>
      <c r="H6" s="29" t="s">
        <v>540</v>
      </c>
      <c r="I6" s="29" t="s">
        <v>541</v>
      </c>
      <c r="J6" s="29" t="s">
        <v>537</v>
      </c>
      <c r="K6" s="29" t="s">
        <v>542</v>
      </c>
      <c r="L6" s="29" t="s">
        <v>543</v>
      </c>
      <c r="M6" s="29" t="s">
        <v>544</v>
      </c>
      <c r="N6" s="29" t="s">
        <v>545</v>
      </c>
    </row>
    <row r="7" spans="1:14" ht="15.75" customHeight="1" x14ac:dyDescent="0.15">
      <c r="A7" s="51" t="s">
        <v>546</v>
      </c>
      <c r="B7" s="50" t="s">
        <v>546</v>
      </c>
      <c r="C7" s="29" t="s">
        <v>547</v>
      </c>
      <c r="D7" s="29" t="s">
        <v>548</v>
      </c>
      <c r="E7" s="29" t="s">
        <v>549</v>
      </c>
      <c r="F7" s="29" t="s">
        <v>550</v>
      </c>
      <c r="G7" s="29" t="s">
        <v>551</v>
      </c>
      <c r="H7" s="29" t="s">
        <v>552</v>
      </c>
      <c r="I7" s="29" t="s">
        <v>553</v>
      </c>
      <c r="J7" s="29" t="s">
        <v>554</v>
      </c>
      <c r="K7" s="29" t="s">
        <v>555</v>
      </c>
      <c r="L7" s="29" t="s">
        <v>556</v>
      </c>
      <c r="M7" s="29" t="s">
        <v>557</v>
      </c>
      <c r="N7" s="29" t="s">
        <v>558</v>
      </c>
    </row>
    <row r="8" spans="1:14" ht="15.75" customHeight="1" x14ac:dyDescent="0.15">
      <c r="A8" s="51" t="s">
        <v>559</v>
      </c>
      <c r="B8" s="50" t="s">
        <v>559</v>
      </c>
      <c r="C8" s="29" t="s">
        <v>560</v>
      </c>
      <c r="D8" s="29" t="s">
        <v>561</v>
      </c>
      <c r="E8" s="29" t="s">
        <v>562</v>
      </c>
      <c r="F8" s="29" t="s">
        <v>563</v>
      </c>
      <c r="G8" s="29" t="s">
        <v>564</v>
      </c>
      <c r="H8" s="29" t="s">
        <v>560</v>
      </c>
      <c r="I8" s="29" t="s">
        <v>565</v>
      </c>
      <c r="J8" s="29" t="s">
        <v>566</v>
      </c>
      <c r="K8" s="29" t="s">
        <v>567</v>
      </c>
      <c r="L8" s="29" t="s">
        <v>568</v>
      </c>
      <c r="M8" s="29" t="s">
        <v>569</v>
      </c>
      <c r="N8" s="29" t="s">
        <v>570</v>
      </c>
    </row>
    <row r="9" spans="1:14" ht="15.75" customHeight="1" x14ac:dyDescent="0.15">
      <c r="A9" s="51" t="s">
        <v>571</v>
      </c>
      <c r="B9" s="50" t="s">
        <v>571</v>
      </c>
      <c r="C9" s="29" t="s">
        <v>572</v>
      </c>
      <c r="D9" s="29" t="s">
        <v>573</v>
      </c>
      <c r="E9" s="29" t="s">
        <v>574</v>
      </c>
      <c r="F9" s="29" t="s">
        <v>575</v>
      </c>
      <c r="G9" s="29" t="s">
        <v>576</v>
      </c>
      <c r="H9" s="29" t="s">
        <v>572</v>
      </c>
      <c r="I9" s="29" t="s">
        <v>577</v>
      </c>
      <c r="J9" s="29" t="s">
        <v>578</v>
      </c>
      <c r="K9" s="29" t="s">
        <v>579</v>
      </c>
      <c r="L9" s="29" t="s">
        <v>580</v>
      </c>
      <c r="M9" s="29" t="s">
        <v>581</v>
      </c>
      <c r="N9" s="29" t="s">
        <v>582</v>
      </c>
    </row>
    <row r="10" spans="1:14" ht="15.75" customHeight="1" x14ac:dyDescent="0.15">
      <c r="A10" s="51" t="s">
        <v>583</v>
      </c>
      <c r="B10" s="50" t="s">
        <v>583</v>
      </c>
      <c r="C10" s="29" t="s">
        <v>584</v>
      </c>
      <c r="D10" s="29" t="s">
        <v>583</v>
      </c>
      <c r="E10" s="29" t="s">
        <v>585</v>
      </c>
      <c r="F10" s="29" t="s">
        <v>586</v>
      </c>
      <c r="G10" s="29" t="s">
        <v>587</v>
      </c>
      <c r="H10" s="29" t="s">
        <v>588</v>
      </c>
      <c r="I10" s="29" t="s">
        <v>589</v>
      </c>
      <c r="J10" s="29" t="s">
        <v>590</v>
      </c>
      <c r="K10" s="29" t="s">
        <v>591</v>
      </c>
      <c r="L10" s="29" t="s">
        <v>592</v>
      </c>
      <c r="M10" s="29" t="s">
        <v>593</v>
      </c>
      <c r="N10" s="29" t="s">
        <v>594</v>
      </c>
    </row>
    <row r="11" spans="1:14" ht="15.75" customHeight="1" x14ac:dyDescent="0.15">
      <c r="A11" s="51" t="s">
        <v>595</v>
      </c>
      <c r="B11" s="29" t="s">
        <v>595</v>
      </c>
      <c r="C11" s="29" t="s">
        <v>596</v>
      </c>
      <c r="D11" s="29" t="s">
        <v>597</v>
      </c>
      <c r="E11" s="29" t="s">
        <v>598</v>
      </c>
      <c r="F11" s="29" t="s">
        <v>599</v>
      </c>
      <c r="G11" s="29" t="s">
        <v>600</v>
      </c>
      <c r="H11" s="29" t="s">
        <v>596</v>
      </c>
      <c r="I11" s="29" t="s">
        <v>601</v>
      </c>
      <c r="J11" s="29" t="s">
        <v>602</v>
      </c>
      <c r="K11" s="29" t="s">
        <v>603</v>
      </c>
      <c r="L11" s="29" t="s">
        <v>604</v>
      </c>
      <c r="M11" s="29" t="s">
        <v>605</v>
      </c>
      <c r="N11" s="29" t="s">
        <v>606</v>
      </c>
    </row>
    <row r="12" spans="1:14" ht="15.75" customHeight="1" x14ac:dyDescent="0.15">
      <c r="A12" s="52" t="s">
        <v>607</v>
      </c>
      <c r="B12" s="53" t="s">
        <v>607</v>
      </c>
      <c r="C12" s="29" t="s">
        <v>608</v>
      </c>
      <c r="D12" s="29" t="s">
        <v>607</v>
      </c>
      <c r="E12" s="29" t="s">
        <v>609</v>
      </c>
      <c r="F12" s="29" t="s">
        <v>610</v>
      </c>
      <c r="G12" s="29" t="s">
        <v>611</v>
      </c>
      <c r="H12" s="29" t="s">
        <v>608</v>
      </c>
      <c r="I12" s="29" t="s">
        <v>612</v>
      </c>
      <c r="J12" s="29" t="s">
        <v>609</v>
      </c>
      <c r="K12" s="29" t="s">
        <v>613</v>
      </c>
      <c r="L12" s="29" t="s">
        <v>614</v>
      </c>
      <c r="M12" s="29" t="s">
        <v>615</v>
      </c>
      <c r="N12" s="29" t="s">
        <v>616</v>
      </c>
    </row>
    <row r="13" spans="1:14" ht="15.75" customHeight="1" x14ac:dyDescent="0.15">
      <c r="A13" s="54" t="s">
        <v>617</v>
      </c>
      <c r="B13" s="55" t="s">
        <v>617</v>
      </c>
      <c r="C13" s="29" t="s">
        <v>618</v>
      </c>
      <c r="D13" s="29" t="s">
        <v>617</v>
      </c>
      <c r="E13" s="29" t="s">
        <v>619</v>
      </c>
      <c r="F13" s="29" t="s">
        <v>620</v>
      </c>
      <c r="G13" s="29" t="s">
        <v>621</v>
      </c>
      <c r="H13" s="29" t="s">
        <v>618</v>
      </c>
      <c r="I13" s="29" t="s">
        <v>622</v>
      </c>
      <c r="J13" s="29" t="s">
        <v>619</v>
      </c>
      <c r="K13" s="29" t="s">
        <v>623</v>
      </c>
      <c r="L13" s="29" t="s">
        <v>624</v>
      </c>
      <c r="M13" s="29" t="s">
        <v>625</v>
      </c>
      <c r="N13" s="29" t="s">
        <v>626</v>
      </c>
    </row>
    <row r="14" spans="1:14" ht="15.75" customHeight="1" x14ac:dyDescent="0.15">
      <c r="A14" s="56" t="s">
        <v>627</v>
      </c>
      <c r="B14" s="57" t="s">
        <v>627</v>
      </c>
      <c r="C14" s="29" t="s">
        <v>628</v>
      </c>
      <c r="D14" s="29" t="s">
        <v>629</v>
      </c>
      <c r="E14" s="29" t="s">
        <v>630</v>
      </c>
      <c r="F14" s="29" t="s">
        <v>631</v>
      </c>
      <c r="G14" s="29" t="s">
        <v>632</v>
      </c>
      <c r="H14" s="29" t="s">
        <v>633</v>
      </c>
      <c r="I14" s="29" t="s">
        <v>634</v>
      </c>
      <c r="J14" s="29" t="s">
        <v>635</v>
      </c>
      <c r="K14" s="29" t="s">
        <v>636</v>
      </c>
      <c r="L14" s="29" t="s">
        <v>637</v>
      </c>
      <c r="M14" s="29" t="s">
        <v>638</v>
      </c>
      <c r="N14" s="29" t="s">
        <v>639</v>
      </c>
    </row>
    <row r="15" spans="1:14" ht="15.75" customHeight="1" x14ac:dyDescent="0.15">
      <c r="A15" s="58" t="s">
        <v>640</v>
      </c>
      <c r="B15" s="16" t="s">
        <v>641</v>
      </c>
      <c r="C15" s="29" t="s">
        <v>642</v>
      </c>
      <c r="D15" s="29" t="s">
        <v>643</v>
      </c>
      <c r="E15" s="29" t="s">
        <v>644</v>
      </c>
      <c r="F15" s="29" t="s">
        <v>645</v>
      </c>
      <c r="G15" s="29" t="s">
        <v>646</v>
      </c>
      <c r="H15" s="29" t="s">
        <v>647</v>
      </c>
      <c r="I15" s="29" t="s">
        <v>648</v>
      </c>
      <c r="J15" s="29" t="s">
        <v>649</v>
      </c>
      <c r="K15" s="29" t="s">
        <v>650</v>
      </c>
      <c r="L15" s="29" t="s">
        <v>651</v>
      </c>
      <c r="M15" s="29" t="s">
        <v>652</v>
      </c>
      <c r="N15" s="29" t="s">
        <v>653</v>
      </c>
    </row>
    <row r="16" spans="1:14" ht="15.75" customHeight="1" x14ac:dyDescent="0.15">
      <c r="A16" s="59" t="s">
        <v>654</v>
      </c>
      <c r="B16" s="29" t="s">
        <v>655</v>
      </c>
      <c r="C16" s="29" t="s">
        <v>656</v>
      </c>
      <c r="D16" s="29" t="s">
        <v>657</v>
      </c>
      <c r="E16" s="29" t="s">
        <v>658</v>
      </c>
      <c r="F16" s="29" t="s">
        <v>659</v>
      </c>
      <c r="G16" s="29" t="s">
        <v>660</v>
      </c>
      <c r="H16" s="29" t="s">
        <v>661</v>
      </c>
      <c r="I16" s="29" t="s">
        <v>662</v>
      </c>
      <c r="J16" s="29" t="s">
        <v>663</v>
      </c>
      <c r="K16" s="29" t="s">
        <v>664</v>
      </c>
      <c r="L16" s="29" t="s">
        <v>665</v>
      </c>
      <c r="M16" s="29" t="s">
        <v>666</v>
      </c>
      <c r="N16" s="29" t="s">
        <v>667</v>
      </c>
    </row>
    <row r="17" spans="1:14" ht="15.75" customHeight="1" x14ac:dyDescent="0.15">
      <c r="A17" s="60" t="s">
        <v>668</v>
      </c>
      <c r="B17" s="61" t="s">
        <v>669</v>
      </c>
      <c r="C17" s="29" t="s">
        <v>670</v>
      </c>
      <c r="D17" s="29" t="s">
        <v>671</v>
      </c>
      <c r="E17" s="29" t="s">
        <v>672</v>
      </c>
      <c r="F17" s="29" t="s">
        <v>673</v>
      </c>
      <c r="G17" s="29" t="s">
        <v>674</v>
      </c>
      <c r="H17" s="29" t="s">
        <v>675</v>
      </c>
      <c r="I17" s="29" t="s">
        <v>676</v>
      </c>
      <c r="J17" s="29" t="s">
        <v>677</v>
      </c>
      <c r="K17" s="29" t="s">
        <v>678</v>
      </c>
      <c r="L17" s="29" t="s">
        <v>679</v>
      </c>
      <c r="M17" s="29" t="s">
        <v>680</v>
      </c>
      <c r="N17" s="29" t="s">
        <v>681</v>
      </c>
    </row>
    <row r="18" spans="1:14" ht="15.75" customHeight="1" x14ac:dyDescent="0.15">
      <c r="A18" s="62" t="s">
        <v>682</v>
      </c>
      <c r="B18" s="63" t="s">
        <v>683</v>
      </c>
      <c r="C18" s="29" t="s">
        <v>684</v>
      </c>
      <c r="D18" s="29" t="s">
        <v>685</v>
      </c>
      <c r="E18" s="29" t="s">
        <v>686</v>
      </c>
      <c r="F18" s="29" t="s">
        <v>687</v>
      </c>
      <c r="G18" s="29" t="s">
        <v>688</v>
      </c>
      <c r="H18" s="29" t="s">
        <v>689</v>
      </c>
      <c r="I18" s="29" t="s">
        <v>690</v>
      </c>
      <c r="J18" s="29" t="s">
        <v>691</v>
      </c>
      <c r="K18" s="29" t="s">
        <v>692</v>
      </c>
      <c r="L18" s="29" t="s">
        <v>693</v>
      </c>
      <c r="M18" s="29" t="s">
        <v>694</v>
      </c>
      <c r="N18" s="29" t="s">
        <v>695</v>
      </c>
    </row>
    <row r="19" spans="1:14" ht="15.75" customHeight="1" x14ac:dyDescent="0.15">
      <c r="A19" s="12" t="s">
        <v>696</v>
      </c>
      <c r="B19" s="50" t="s">
        <v>697</v>
      </c>
      <c r="C19" s="29" t="s">
        <v>698</v>
      </c>
      <c r="D19" s="29" t="s">
        <v>699</v>
      </c>
      <c r="E19" s="29" t="s">
        <v>700</v>
      </c>
      <c r="F19" s="29" t="s">
        <v>701</v>
      </c>
      <c r="G19" s="29" t="s">
        <v>702</v>
      </c>
      <c r="H19" s="29" t="s">
        <v>703</v>
      </c>
      <c r="I19" s="29" t="s">
        <v>704</v>
      </c>
      <c r="J19" s="29" t="s">
        <v>705</v>
      </c>
      <c r="K19" s="29" t="s">
        <v>706</v>
      </c>
      <c r="L19" s="29" t="s">
        <v>707</v>
      </c>
      <c r="M19" s="29" t="s">
        <v>708</v>
      </c>
      <c r="N19" s="29" t="s">
        <v>709</v>
      </c>
    </row>
    <row r="20" spans="1:14" ht="15.75" customHeight="1" x14ac:dyDescent="0.15">
      <c r="A20" s="12" t="s">
        <v>710</v>
      </c>
      <c r="B20" s="46" t="s">
        <v>711</v>
      </c>
      <c r="C20" s="29" t="s">
        <v>712</v>
      </c>
      <c r="D20" s="29" t="s">
        <v>713</v>
      </c>
      <c r="E20" s="29" t="s">
        <v>714</v>
      </c>
      <c r="F20" s="29" t="s">
        <v>715</v>
      </c>
      <c r="G20" s="29" t="s">
        <v>716</v>
      </c>
      <c r="H20" s="29" t="s">
        <v>717</v>
      </c>
      <c r="I20" s="29" t="s">
        <v>718</v>
      </c>
      <c r="J20" s="29" t="s">
        <v>719</v>
      </c>
      <c r="K20" s="29" t="s">
        <v>720</v>
      </c>
      <c r="L20" s="29" t="s">
        <v>721</v>
      </c>
      <c r="M20" s="29" t="s">
        <v>722</v>
      </c>
      <c r="N20" s="29" t="s">
        <v>723</v>
      </c>
    </row>
    <row r="21" spans="1:14" ht="15.75" customHeight="1" x14ac:dyDescent="0.15">
      <c r="A21" s="29" t="s">
        <v>724</v>
      </c>
      <c r="B21" s="29" t="s">
        <v>725</v>
      </c>
      <c r="C21" s="29" t="s">
        <v>726</v>
      </c>
      <c r="D21" s="29" t="s">
        <v>727</v>
      </c>
      <c r="E21" s="29" t="s">
        <v>728</v>
      </c>
      <c r="F21" s="29" t="s">
        <v>729</v>
      </c>
      <c r="G21" s="29" t="s">
        <v>730</v>
      </c>
      <c r="H21" s="29" t="s">
        <v>731</v>
      </c>
      <c r="I21" s="29" t="s">
        <v>732</v>
      </c>
      <c r="J21" s="29" t="s">
        <v>728</v>
      </c>
      <c r="K21" s="29" t="s">
        <v>733</v>
      </c>
      <c r="L21" s="29" t="s">
        <v>734</v>
      </c>
      <c r="M21" s="29" t="s">
        <v>735</v>
      </c>
      <c r="N21" s="29" t="s">
        <v>736</v>
      </c>
    </row>
    <row r="26" spans="1:14" ht="15.75" customHeight="1" x14ac:dyDescent="0.15">
      <c r="A26" s="29" t="s">
        <v>473</v>
      </c>
      <c r="B26" s="29" t="s">
        <v>475</v>
      </c>
    </row>
    <row r="27" spans="1:14" ht="15.75" customHeight="1" x14ac:dyDescent="0.15">
      <c r="A27" s="29" t="s">
        <v>510</v>
      </c>
      <c r="B27" s="29" t="s">
        <v>511</v>
      </c>
    </row>
    <row r="28" spans="1:14" ht="15.75" customHeight="1" x14ac:dyDescent="0.15">
      <c r="A28" s="29" t="s">
        <v>522</v>
      </c>
      <c r="B28" s="29" t="s">
        <v>523</v>
      </c>
    </row>
    <row r="29" spans="1:14" ht="15.75" customHeight="1" x14ac:dyDescent="0.15">
      <c r="A29" s="29" t="s">
        <v>535</v>
      </c>
      <c r="B29" s="29" t="s">
        <v>536</v>
      </c>
    </row>
    <row r="30" spans="1:14" ht="15.75" customHeight="1" x14ac:dyDescent="0.15">
      <c r="A30" s="29" t="s">
        <v>546</v>
      </c>
      <c r="B30" s="29" t="s">
        <v>547</v>
      </c>
    </row>
    <row r="31" spans="1:14" ht="15.75" customHeight="1" x14ac:dyDescent="0.15">
      <c r="A31" s="29" t="s">
        <v>559</v>
      </c>
      <c r="B31" s="29" t="s">
        <v>560</v>
      </c>
    </row>
    <row r="32" spans="1:14" ht="15.75" customHeight="1" x14ac:dyDescent="0.15">
      <c r="A32" s="29" t="s">
        <v>571</v>
      </c>
      <c r="B32" s="29" t="s">
        <v>572</v>
      </c>
    </row>
    <row r="33" spans="1:2" ht="15.75" customHeight="1" x14ac:dyDescent="0.15">
      <c r="A33" s="29" t="s">
        <v>583</v>
      </c>
      <c r="B33" s="29" t="s">
        <v>584</v>
      </c>
    </row>
    <row r="34" spans="1:2" ht="15.75" customHeight="1" x14ac:dyDescent="0.15">
      <c r="A34" s="29" t="s">
        <v>595</v>
      </c>
      <c r="B34" s="29" t="s">
        <v>596</v>
      </c>
    </row>
    <row r="35" spans="1:2" ht="15.75" customHeight="1" x14ac:dyDescent="0.15">
      <c r="A35" s="29" t="s">
        <v>607</v>
      </c>
      <c r="B35" s="29" t="s">
        <v>608</v>
      </c>
    </row>
    <row r="36" spans="1:2" ht="15.75" customHeight="1" x14ac:dyDescent="0.15">
      <c r="A36" s="29" t="s">
        <v>617</v>
      </c>
      <c r="B36" s="29" t="s">
        <v>618</v>
      </c>
    </row>
    <row r="37" spans="1:2" ht="15.75" customHeight="1" x14ac:dyDescent="0.15">
      <c r="A37" s="29" t="s">
        <v>627</v>
      </c>
      <c r="B37" s="29" t="s">
        <v>628</v>
      </c>
    </row>
    <row r="38" spans="1:2" ht="15.75" customHeight="1" x14ac:dyDescent="0.15">
      <c r="A38" s="29" t="s">
        <v>641</v>
      </c>
      <c r="B38" s="29" t="s">
        <v>642</v>
      </c>
    </row>
    <row r="39" spans="1:2" ht="15.75" customHeight="1" x14ac:dyDescent="0.15">
      <c r="A39" s="29" t="s">
        <v>655</v>
      </c>
      <c r="B39" s="29" t="s">
        <v>656</v>
      </c>
    </row>
    <row r="40" spans="1:2" ht="15.75" customHeight="1" x14ac:dyDescent="0.15">
      <c r="A40" s="29" t="s">
        <v>669</v>
      </c>
      <c r="B40" s="29" t="s">
        <v>670</v>
      </c>
    </row>
    <row r="41" spans="1:2" ht="15.75" customHeight="1" x14ac:dyDescent="0.15">
      <c r="A41" s="29" t="s">
        <v>683</v>
      </c>
      <c r="B41" s="29" t="s">
        <v>684</v>
      </c>
    </row>
    <row r="42" spans="1:2" ht="15.75" customHeight="1" x14ac:dyDescent="0.15">
      <c r="A42" s="29" t="s">
        <v>737</v>
      </c>
      <c r="B42" s="29" t="s">
        <v>698</v>
      </c>
    </row>
    <row r="43" spans="1:2" ht="15.75" customHeight="1" x14ac:dyDescent="0.15">
      <c r="A43" s="29" t="s">
        <v>711</v>
      </c>
      <c r="B43" s="29" t="s">
        <v>712</v>
      </c>
    </row>
    <row r="46" spans="1:2" ht="15.75" customHeight="1" x14ac:dyDescent="0.15">
      <c r="A46" s="29" t="s">
        <v>473</v>
      </c>
      <c r="B46" s="29" t="s">
        <v>476</v>
      </c>
    </row>
    <row r="47" spans="1:2" ht="15.75" customHeight="1" x14ac:dyDescent="0.15">
      <c r="A47" s="29" t="s">
        <v>510</v>
      </c>
      <c r="B47" s="29" t="s">
        <v>512</v>
      </c>
    </row>
    <row r="48" spans="1:2" ht="15.75" customHeight="1" x14ac:dyDescent="0.15">
      <c r="A48" s="29" t="s">
        <v>522</v>
      </c>
      <c r="B48" s="29" t="s">
        <v>524</v>
      </c>
    </row>
    <row r="49" spans="1:2" ht="15.75" customHeight="1" x14ac:dyDescent="0.15">
      <c r="A49" s="29" t="s">
        <v>535</v>
      </c>
      <c r="B49" s="29" t="s">
        <v>534</v>
      </c>
    </row>
    <row r="50" spans="1:2" ht="15.75" customHeight="1" x14ac:dyDescent="0.15">
      <c r="A50" s="29" t="s">
        <v>546</v>
      </c>
      <c r="B50" s="29" t="s">
        <v>548</v>
      </c>
    </row>
    <row r="51" spans="1:2" ht="15.75" customHeight="1" x14ac:dyDescent="0.15">
      <c r="A51" s="29" t="s">
        <v>559</v>
      </c>
      <c r="B51" s="29" t="s">
        <v>561</v>
      </c>
    </row>
    <row r="52" spans="1:2" ht="15.75" customHeight="1" x14ac:dyDescent="0.15">
      <c r="A52" s="29" t="s">
        <v>571</v>
      </c>
      <c r="B52" s="29" t="s">
        <v>573</v>
      </c>
    </row>
    <row r="53" spans="1:2" ht="15.75" customHeight="1" x14ac:dyDescent="0.15">
      <c r="A53" s="29" t="s">
        <v>583</v>
      </c>
      <c r="B53" s="29" t="s">
        <v>583</v>
      </c>
    </row>
    <row r="54" spans="1:2" ht="15.75" customHeight="1" x14ac:dyDescent="0.15">
      <c r="A54" s="29" t="s">
        <v>595</v>
      </c>
      <c r="B54" s="29" t="s">
        <v>597</v>
      </c>
    </row>
    <row r="55" spans="1:2" ht="15.75" customHeight="1" x14ac:dyDescent="0.15">
      <c r="A55" s="29" t="s">
        <v>607</v>
      </c>
      <c r="B55" s="29" t="s">
        <v>607</v>
      </c>
    </row>
    <row r="56" spans="1:2" ht="15.75" customHeight="1" x14ac:dyDescent="0.15">
      <c r="A56" s="29" t="s">
        <v>617</v>
      </c>
      <c r="B56" s="29" t="s">
        <v>617</v>
      </c>
    </row>
    <row r="57" spans="1:2" ht="15.75" customHeight="1" x14ac:dyDescent="0.15">
      <c r="A57" s="29" t="s">
        <v>627</v>
      </c>
      <c r="B57" s="29" t="s">
        <v>629</v>
      </c>
    </row>
    <row r="58" spans="1:2" ht="15.75" customHeight="1" x14ac:dyDescent="0.15">
      <c r="A58" s="29" t="s">
        <v>641</v>
      </c>
      <c r="B58" s="29" t="s">
        <v>643</v>
      </c>
    </row>
    <row r="59" spans="1:2" ht="15.75" customHeight="1" x14ac:dyDescent="0.15">
      <c r="A59" s="29" t="s">
        <v>655</v>
      </c>
      <c r="B59" s="29" t="s">
        <v>657</v>
      </c>
    </row>
    <row r="60" spans="1:2" ht="15.75" customHeight="1" x14ac:dyDescent="0.15">
      <c r="A60" s="29" t="s">
        <v>669</v>
      </c>
      <c r="B60" s="29" t="s">
        <v>671</v>
      </c>
    </row>
    <row r="61" spans="1:2" ht="15.75" customHeight="1" x14ac:dyDescent="0.15">
      <c r="A61" s="29" t="s">
        <v>683</v>
      </c>
      <c r="B61" s="29" t="s">
        <v>685</v>
      </c>
    </row>
    <row r="62" spans="1:2" ht="15.75" customHeight="1" x14ac:dyDescent="0.15">
      <c r="A62" s="29" t="s">
        <v>737</v>
      </c>
      <c r="B62" s="29" t="s">
        <v>699</v>
      </c>
    </row>
    <row r="63" spans="1:2" ht="15.75" customHeight="1" x14ac:dyDescent="0.15">
      <c r="A63" s="29" t="s">
        <v>711</v>
      </c>
      <c r="B63" s="29" t="s">
        <v>713</v>
      </c>
    </row>
    <row r="67" spans="1:2" ht="15.75" customHeight="1" x14ac:dyDescent="0.15">
      <c r="A67" s="29" t="s">
        <v>473</v>
      </c>
      <c r="B67" s="29" t="s">
        <v>477</v>
      </c>
    </row>
    <row r="68" spans="1:2" ht="15.75" customHeight="1" x14ac:dyDescent="0.15">
      <c r="A68" s="29" t="s">
        <v>510</v>
      </c>
      <c r="B68" s="29" t="s">
        <v>513</v>
      </c>
    </row>
    <row r="69" spans="1:2" ht="15.75" customHeight="1" x14ac:dyDescent="0.15">
      <c r="A69" s="29" t="s">
        <v>522</v>
      </c>
      <c r="B69" s="29" t="s">
        <v>525</v>
      </c>
    </row>
    <row r="70" spans="1:2" ht="15.75" customHeight="1" x14ac:dyDescent="0.15">
      <c r="A70" s="29" t="s">
        <v>535</v>
      </c>
      <c r="B70" s="29" t="s">
        <v>537</v>
      </c>
    </row>
    <row r="71" spans="1:2" ht="13" x14ac:dyDescent="0.15">
      <c r="A71" s="29" t="s">
        <v>546</v>
      </c>
      <c r="B71" s="29" t="s">
        <v>549</v>
      </c>
    </row>
    <row r="72" spans="1:2" ht="13" x14ac:dyDescent="0.15">
      <c r="A72" s="29" t="s">
        <v>559</v>
      </c>
      <c r="B72" s="29" t="s">
        <v>562</v>
      </c>
    </row>
    <row r="73" spans="1:2" ht="13" x14ac:dyDescent="0.15">
      <c r="A73" s="29" t="s">
        <v>571</v>
      </c>
      <c r="B73" s="29" t="s">
        <v>574</v>
      </c>
    </row>
    <row r="74" spans="1:2" ht="13" x14ac:dyDescent="0.15">
      <c r="A74" s="29" t="s">
        <v>583</v>
      </c>
      <c r="B74" s="29" t="s">
        <v>585</v>
      </c>
    </row>
    <row r="75" spans="1:2" ht="13" x14ac:dyDescent="0.15">
      <c r="A75" s="29" t="s">
        <v>595</v>
      </c>
      <c r="B75" s="29" t="s">
        <v>598</v>
      </c>
    </row>
    <row r="76" spans="1:2" ht="13" x14ac:dyDescent="0.15">
      <c r="A76" s="29" t="s">
        <v>607</v>
      </c>
      <c r="B76" s="29" t="s">
        <v>609</v>
      </c>
    </row>
    <row r="77" spans="1:2" ht="13" x14ac:dyDescent="0.15">
      <c r="A77" s="29" t="s">
        <v>617</v>
      </c>
      <c r="B77" s="29" t="s">
        <v>619</v>
      </c>
    </row>
    <row r="78" spans="1:2" ht="13" x14ac:dyDescent="0.15">
      <c r="A78" s="29" t="s">
        <v>627</v>
      </c>
      <c r="B78" s="29" t="s">
        <v>630</v>
      </c>
    </row>
    <row r="79" spans="1:2" ht="13" x14ac:dyDescent="0.15">
      <c r="A79" s="29" t="s">
        <v>641</v>
      </c>
      <c r="B79" s="29" t="s">
        <v>644</v>
      </c>
    </row>
    <row r="80" spans="1:2" ht="13" x14ac:dyDescent="0.15">
      <c r="A80" s="29" t="s">
        <v>655</v>
      </c>
      <c r="B80" s="29" t="s">
        <v>658</v>
      </c>
    </row>
    <row r="81" spans="1:2" ht="13" x14ac:dyDescent="0.15">
      <c r="A81" s="29" t="s">
        <v>669</v>
      </c>
      <c r="B81" s="29" t="s">
        <v>672</v>
      </c>
    </row>
    <row r="82" spans="1:2" ht="13" x14ac:dyDescent="0.15">
      <c r="A82" s="29" t="s">
        <v>683</v>
      </c>
      <c r="B82" s="29" t="s">
        <v>686</v>
      </c>
    </row>
    <row r="83" spans="1:2" ht="13" x14ac:dyDescent="0.15">
      <c r="A83" s="29" t="s">
        <v>737</v>
      </c>
      <c r="B83" s="29" t="s">
        <v>700</v>
      </c>
    </row>
    <row r="84" spans="1:2" ht="13" x14ac:dyDescent="0.15">
      <c r="A84" s="29" t="s">
        <v>711</v>
      </c>
      <c r="B84" s="29" t="s">
        <v>714</v>
      </c>
    </row>
    <row r="87" spans="1:2" ht="13" x14ac:dyDescent="0.15">
      <c r="A87" s="29" t="s">
        <v>473</v>
      </c>
      <c r="B87" s="29" t="s">
        <v>478</v>
      </c>
    </row>
    <row r="88" spans="1:2" ht="13" x14ac:dyDescent="0.15">
      <c r="A88" s="29" t="s">
        <v>510</v>
      </c>
      <c r="B88" s="29" t="s">
        <v>514</v>
      </c>
    </row>
    <row r="89" spans="1:2" ht="13" x14ac:dyDescent="0.15">
      <c r="A89" s="29" t="s">
        <v>522</v>
      </c>
      <c r="B89" s="29" t="s">
        <v>526</v>
      </c>
    </row>
    <row r="90" spans="1:2" ht="13" x14ac:dyDescent="0.15">
      <c r="A90" s="29" t="s">
        <v>535</v>
      </c>
      <c r="B90" s="29" t="s">
        <v>538</v>
      </c>
    </row>
    <row r="91" spans="1:2" ht="13" x14ac:dyDescent="0.15">
      <c r="A91" s="29" t="s">
        <v>546</v>
      </c>
      <c r="B91" s="29" t="s">
        <v>550</v>
      </c>
    </row>
    <row r="92" spans="1:2" ht="13" x14ac:dyDescent="0.15">
      <c r="A92" s="29" t="s">
        <v>559</v>
      </c>
      <c r="B92" s="29" t="s">
        <v>563</v>
      </c>
    </row>
    <row r="93" spans="1:2" ht="13" x14ac:dyDescent="0.15">
      <c r="A93" s="29" t="s">
        <v>571</v>
      </c>
      <c r="B93" s="29" t="s">
        <v>575</v>
      </c>
    </row>
    <row r="94" spans="1:2" ht="13" x14ac:dyDescent="0.15">
      <c r="A94" s="29" t="s">
        <v>583</v>
      </c>
      <c r="B94" s="29" t="s">
        <v>586</v>
      </c>
    </row>
    <row r="95" spans="1:2" ht="13" x14ac:dyDescent="0.15">
      <c r="A95" s="29" t="s">
        <v>595</v>
      </c>
      <c r="B95" s="29" t="s">
        <v>599</v>
      </c>
    </row>
    <row r="96" spans="1:2" ht="13" x14ac:dyDescent="0.15">
      <c r="A96" s="29" t="s">
        <v>607</v>
      </c>
      <c r="B96" s="29" t="s">
        <v>610</v>
      </c>
    </row>
    <row r="97" spans="1:2" ht="13" x14ac:dyDescent="0.15">
      <c r="A97" s="29" t="s">
        <v>617</v>
      </c>
      <c r="B97" s="29" t="s">
        <v>620</v>
      </c>
    </row>
    <row r="98" spans="1:2" ht="13" x14ac:dyDescent="0.15">
      <c r="A98" s="29" t="s">
        <v>627</v>
      </c>
      <c r="B98" s="29" t="s">
        <v>631</v>
      </c>
    </row>
    <row r="99" spans="1:2" ht="13" x14ac:dyDescent="0.15">
      <c r="A99" s="29" t="s">
        <v>641</v>
      </c>
      <c r="B99" s="29" t="s">
        <v>645</v>
      </c>
    </row>
    <row r="100" spans="1:2" ht="13" x14ac:dyDescent="0.15">
      <c r="A100" s="29" t="s">
        <v>655</v>
      </c>
      <c r="B100" s="29" t="s">
        <v>659</v>
      </c>
    </row>
    <row r="101" spans="1:2" ht="13" x14ac:dyDescent="0.15">
      <c r="A101" s="29" t="s">
        <v>669</v>
      </c>
      <c r="B101" s="29" t="s">
        <v>673</v>
      </c>
    </row>
    <row r="102" spans="1:2" ht="13" x14ac:dyDescent="0.15">
      <c r="A102" s="29" t="s">
        <v>683</v>
      </c>
      <c r="B102" s="29" t="s">
        <v>687</v>
      </c>
    </row>
    <row r="103" spans="1:2" ht="13" x14ac:dyDescent="0.15">
      <c r="A103" s="29" t="s">
        <v>737</v>
      </c>
      <c r="B103" s="29" t="s">
        <v>701</v>
      </c>
    </row>
    <row r="104" spans="1:2" ht="13" x14ac:dyDescent="0.15">
      <c r="A104" s="29" t="s">
        <v>711</v>
      </c>
      <c r="B104" s="29" t="s">
        <v>715</v>
      </c>
    </row>
    <row r="107" spans="1:2" ht="13" x14ac:dyDescent="0.15">
      <c r="A107" s="29" t="s">
        <v>473</v>
      </c>
      <c r="B107" s="29" t="s">
        <v>479</v>
      </c>
    </row>
    <row r="108" spans="1:2" ht="13" x14ac:dyDescent="0.15">
      <c r="A108" s="29" t="s">
        <v>510</v>
      </c>
      <c r="B108" s="29" t="s">
        <v>515</v>
      </c>
    </row>
    <row r="109" spans="1:2" ht="13" x14ac:dyDescent="0.15">
      <c r="A109" s="29" t="s">
        <v>522</v>
      </c>
      <c r="B109" s="29" t="s">
        <v>527</v>
      </c>
    </row>
    <row r="110" spans="1:2" ht="13" x14ac:dyDescent="0.15">
      <c r="A110" s="29" t="s">
        <v>535</v>
      </c>
      <c r="B110" s="29" t="s">
        <v>539</v>
      </c>
    </row>
    <row r="111" spans="1:2" ht="13" x14ac:dyDescent="0.15">
      <c r="A111" s="29" t="s">
        <v>546</v>
      </c>
      <c r="B111" s="29" t="s">
        <v>551</v>
      </c>
    </row>
    <row r="112" spans="1:2" ht="13" x14ac:dyDescent="0.15">
      <c r="A112" s="29" t="s">
        <v>559</v>
      </c>
      <c r="B112" s="29" t="s">
        <v>564</v>
      </c>
    </row>
    <row r="113" spans="1:2" ht="13" x14ac:dyDescent="0.15">
      <c r="A113" s="29" t="s">
        <v>571</v>
      </c>
      <c r="B113" s="29" t="s">
        <v>576</v>
      </c>
    </row>
    <row r="114" spans="1:2" ht="13" x14ac:dyDescent="0.15">
      <c r="A114" s="29" t="s">
        <v>583</v>
      </c>
      <c r="B114" s="29" t="s">
        <v>587</v>
      </c>
    </row>
    <row r="115" spans="1:2" ht="13" x14ac:dyDescent="0.15">
      <c r="A115" s="29" t="s">
        <v>595</v>
      </c>
      <c r="B115" s="29" t="s">
        <v>600</v>
      </c>
    </row>
    <row r="116" spans="1:2" ht="13" x14ac:dyDescent="0.15">
      <c r="A116" s="29" t="s">
        <v>607</v>
      </c>
      <c r="B116" s="29" t="s">
        <v>611</v>
      </c>
    </row>
    <row r="117" spans="1:2" ht="13" x14ac:dyDescent="0.15">
      <c r="A117" s="29" t="s">
        <v>617</v>
      </c>
      <c r="B117" s="29" t="s">
        <v>621</v>
      </c>
    </row>
    <row r="118" spans="1:2" ht="13" x14ac:dyDescent="0.15">
      <c r="A118" s="29" t="s">
        <v>627</v>
      </c>
      <c r="B118" s="29" t="s">
        <v>632</v>
      </c>
    </row>
    <row r="119" spans="1:2" ht="13" x14ac:dyDescent="0.15">
      <c r="A119" s="29" t="s">
        <v>641</v>
      </c>
      <c r="B119" s="29" t="s">
        <v>646</v>
      </c>
    </row>
    <row r="120" spans="1:2" ht="13" x14ac:dyDescent="0.15">
      <c r="A120" s="29" t="s">
        <v>655</v>
      </c>
      <c r="B120" s="29" t="s">
        <v>660</v>
      </c>
    </row>
    <row r="121" spans="1:2" ht="13" x14ac:dyDescent="0.15">
      <c r="A121" s="29" t="s">
        <v>669</v>
      </c>
      <c r="B121" s="29" t="s">
        <v>674</v>
      </c>
    </row>
    <row r="122" spans="1:2" ht="13" x14ac:dyDescent="0.15">
      <c r="A122" s="29" t="s">
        <v>683</v>
      </c>
      <c r="B122" s="29" t="s">
        <v>688</v>
      </c>
    </row>
    <row r="123" spans="1:2" ht="13" x14ac:dyDescent="0.15">
      <c r="A123" s="29" t="s">
        <v>737</v>
      </c>
      <c r="B123" s="29" t="s">
        <v>702</v>
      </c>
    </row>
    <row r="124" spans="1:2" ht="13" x14ac:dyDescent="0.15">
      <c r="A124" s="29" t="s">
        <v>711</v>
      </c>
      <c r="B124" s="29" t="s">
        <v>716</v>
      </c>
    </row>
    <row r="127" spans="1:2" ht="13" x14ac:dyDescent="0.15">
      <c r="A127" s="29" t="s">
        <v>473</v>
      </c>
      <c r="B127" s="29" t="s">
        <v>480</v>
      </c>
    </row>
    <row r="128" spans="1:2" ht="13" x14ac:dyDescent="0.15">
      <c r="A128" s="29" t="s">
        <v>510</v>
      </c>
      <c r="B128" s="29" t="s">
        <v>511</v>
      </c>
    </row>
    <row r="129" spans="1:2" ht="13" x14ac:dyDescent="0.15">
      <c r="A129" s="29" t="s">
        <v>522</v>
      </c>
      <c r="B129" s="29" t="s">
        <v>523</v>
      </c>
    </row>
    <row r="130" spans="1:2" ht="13" x14ac:dyDescent="0.15">
      <c r="A130" s="29" t="s">
        <v>535</v>
      </c>
      <c r="B130" s="29" t="s">
        <v>540</v>
      </c>
    </row>
    <row r="131" spans="1:2" ht="13" x14ac:dyDescent="0.15">
      <c r="A131" s="29" t="s">
        <v>546</v>
      </c>
      <c r="B131" s="29" t="s">
        <v>552</v>
      </c>
    </row>
    <row r="132" spans="1:2" ht="13" x14ac:dyDescent="0.15">
      <c r="A132" s="29" t="s">
        <v>559</v>
      </c>
      <c r="B132" s="29" t="s">
        <v>560</v>
      </c>
    </row>
    <row r="133" spans="1:2" ht="13" x14ac:dyDescent="0.15">
      <c r="A133" s="29" t="s">
        <v>571</v>
      </c>
      <c r="B133" s="29" t="s">
        <v>572</v>
      </c>
    </row>
    <row r="134" spans="1:2" ht="13" x14ac:dyDescent="0.15">
      <c r="A134" s="29" t="s">
        <v>583</v>
      </c>
      <c r="B134" s="29" t="s">
        <v>588</v>
      </c>
    </row>
    <row r="135" spans="1:2" ht="13" x14ac:dyDescent="0.15">
      <c r="A135" s="29" t="s">
        <v>595</v>
      </c>
      <c r="B135" s="29" t="s">
        <v>596</v>
      </c>
    </row>
    <row r="136" spans="1:2" ht="13" x14ac:dyDescent="0.15">
      <c r="A136" s="29" t="s">
        <v>607</v>
      </c>
      <c r="B136" s="29" t="s">
        <v>608</v>
      </c>
    </row>
    <row r="137" spans="1:2" ht="13" x14ac:dyDescent="0.15">
      <c r="A137" s="29" t="s">
        <v>617</v>
      </c>
      <c r="B137" s="29" t="s">
        <v>618</v>
      </c>
    </row>
    <row r="138" spans="1:2" ht="13" x14ac:dyDescent="0.15">
      <c r="A138" s="29" t="s">
        <v>627</v>
      </c>
      <c r="B138" s="29" t="s">
        <v>633</v>
      </c>
    </row>
    <row r="139" spans="1:2" ht="13" x14ac:dyDescent="0.15">
      <c r="A139" s="29" t="s">
        <v>641</v>
      </c>
      <c r="B139" s="29" t="s">
        <v>647</v>
      </c>
    </row>
    <row r="140" spans="1:2" ht="13" x14ac:dyDescent="0.15">
      <c r="A140" s="29" t="s">
        <v>655</v>
      </c>
      <c r="B140" s="29" t="s">
        <v>661</v>
      </c>
    </row>
    <row r="141" spans="1:2" ht="13" x14ac:dyDescent="0.15">
      <c r="A141" s="29" t="s">
        <v>669</v>
      </c>
      <c r="B141" s="29" t="s">
        <v>675</v>
      </c>
    </row>
    <row r="142" spans="1:2" ht="13" x14ac:dyDescent="0.15">
      <c r="A142" s="29" t="s">
        <v>683</v>
      </c>
      <c r="B142" s="29" t="s">
        <v>689</v>
      </c>
    </row>
    <row r="143" spans="1:2" ht="13" x14ac:dyDescent="0.15">
      <c r="A143" s="29" t="s">
        <v>737</v>
      </c>
      <c r="B143" s="29" t="s">
        <v>703</v>
      </c>
    </row>
    <row r="144" spans="1:2" ht="13" x14ac:dyDescent="0.15">
      <c r="A144" s="29" t="s">
        <v>711</v>
      </c>
      <c r="B144" s="29" t="s">
        <v>717</v>
      </c>
    </row>
    <row r="147" spans="1:2" ht="13" x14ac:dyDescent="0.15">
      <c r="A147" s="29" t="s">
        <v>473</v>
      </c>
      <c r="B147" s="29" t="s">
        <v>481</v>
      </c>
    </row>
    <row r="148" spans="1:2" ht="13" x14ac:dyDescent="0.15">
      <c r="A148" s="29" t="s">
        <v>510</v>
      </c>
      <c r="B148" s="29" t="s">
        <v>516</v>
      </c>
    </row>
    <row r="149" spans="1:2" ht="13" x14ac:dyDescent="0.15">
      <c r="A149" s="29" t="s">
        <v>522</v>
      </c>
      <c r="B149" s="29" t="s">
        <v>528</v>
      </c>
    </row>
    <row r="150" spans="1:2" ht="13" x14ac:dyDescent="0.15">
      <c r="A150" s="29" t="s">
        <v>535</v>
      </c>
      <c r="B150" s="29" t="s">
        <v>541</v>
      </c>
    </row>
    <row r="151" spans="1:2" ht="13" x14ac:dyDescent="0.15">
      <c r="A151" s="29" t="s">
        <v>546</v>
      </c>
      <c r="B151" s="29" t="s">
        <v>553</v>
      </c>
    </row>
    <row r="152" spans="1:2" ht="13" x14ac:dyDescent="0.15">
      <c r="A152" s="29" t="s">
        <v>559</v>
      </c>
      <c r="B152" s="29" t="s">
        <v>565</v>
      </c>
    </row>
    <row r="153" spans="1:2" ht="13" x14ac:dyDescent="0.15">
      <c r="A153" s="29" t="s">
        <v>571</v>
      </c>
      <c r="B153" s="29" t="s">
        <v>577</v>
      </c>
    </row>
    <row r="154" spans="1:2" ht="13" x14ac:dyDescent="0.15">
      <c r="A154" s="29" t="s">
        <v>583</v>
      </c>
      <c r="B154" s="29" t="s">
        <v>589</v>
      </c>
    </row>
    <row r="155" spans="1:2" ht="13" x14ac:dyDescent="0.15">
      <c r="A155" s="29" t="s">
        <v>595</v>
      </c>
      <c r="B155" s="29" t="s">
        <v>601</v>
      </c>
    </row>
    <row r="156" spans="1:2" ht="13" x14ac:dyDescent="0.15">
      <c r="A156" s="29" t="s">
        <v>607</v>
      </c>
      <c r="B156" s="29" t="s">
        <v>612</v>
      </c>
    </row>
    <row r="157" spans="1:2" ht="13" x14ac:dyDescent="0.15">
      <c r="A157" s="29" t="s">
        <v>617</v>
      </c>
      <c r="B157" s="29" t="s">
        <v>622</v>
      </c>
    </row>
    <row r="158" spans="1:2" ht="13" x14ac:dyDescent="0.15">
      <c r="A158" s="29" t="s">
        <v>627</v>
      </c>
      <c r="B158" s="29" t="s">
        <v>634</v>
      </c>
    </row>
    <row r="159" spans="1:2" ht="13" x14ac:dyDescent="0.15">
      <c r="A159" s="29" t="s">
        <v>641</v>
      </c>
      <c r="B159" s="29" t="s">
        <v>648</v>
      </c>
    </row>
    <row r="160" spans="1:2" ht="13" x14ac:dyDescent="0.15">
      <c r="A160" s="29" t="s">
        <v>655</v>
      </c>
      <c r="B160" s="29" t="s">
        <v>662</v>
      </c>
    </row>
    <row r="161" spans="1:2" ht="13" x14ac:dyDescent="0.15">
      <c r="A161" s="29" t="s">
        <v>669</v>
      </c>
      <c r="B161" s="29" t="s">
        <v>676</v>
      </c>
    </row>
    <row r="162" spans="1:2" ht="13" x14ac:dyDescent="0.15">
      <c r="A162" s="29" t="s">
        <v>683</v>
      </c>
      <c r="B162" s="29" t="s">
        <v>690</v>
      </c>
    </row>
    <row r="163" spans="1:2" ht="13" x14ac:dyDescent="0.15">
      <c r="A163" s="29" t="s">
        <v>737</v>
      </c>
      <c r="B163" s="29" t="s">
        <v>704</v>
      </c>
    </row>
    <row r="164" spans="1:2" ht="13" x14ac:dyDescent="0.15">
      <c r="A164" s="29" t="s">
        <v>711</v>
      </c>
      <c r="B164" s="29" t="s">
        <v>718</v>
      </c>
    </row>
    <row r="167" spans="1:2" ht="13" x14ac:dyDescent="0.15">
      <c r="A167" s="29" t="s">
        <v>473</v>
      </c>
      <c r="B167" s="29" t="s">
        <v>482</v>
      </c>
    </row>
    <row r="168" spans="1:2" ht="13" x14ac:dyDescent="0.15">
      <c r="A168" s="29" t="s">
        <v>510</v>
      </c>
      <c r="B168" s="29" t="s">
        <v>517</v>
      </c>
    </row>
    <row r="169" spans="1:2" ht="13" x14ac:dyDescent="0.15">
      <c r="A169" s="29" t="s">
        <v>522</v>
      </c>
      <c r="B169" s="29" t="s">
        <v>529</v>
      </c>
    </row>
    <row r="170" spans="1:2" ht="13" x14ac:dyDescent="0.15">
      <c r="A170" s="29" t="s">
        <v>535</v>
      </c>
      <c r="B170" s="29" t="s">
        <v>537</v>
      </c>
    </row>
    <row r="171" spans="1:2" ht="13" x14ac:dyDescent="0.15">
      <c r="A171" s="29" t="s">
        <v>546</v>
      </c>
      <c r="B171" s="29" t="s">
        <v>554</v>
      </c>
    </row>
    <row r="172" spans="1:2" ht="13" x14ac:dyDescent="0.15">
      <c r="A172" s="29" t="s">
        <v>559</v>
      </c>
      <c r="B172" s="29" t="s">
        <v>566</v>
      </c>
    </row>
    <row r="173" spans="1:2" ht="13" x14ac:dyDescent="0.15">
      <c r="A173" s="29" t="s">
        <v>571</v>
      </c>
      <c r="B173" s="29" t="s">
        <v>578</v>
      </c>
    </row>
    <row r="174" spans="1:2" ht="13" x14ac:dyDescent="0.15">
      <c r="A174" s="29" t="s">
        <v>583</v>
      </c>
      <c r="B174" s="29" t="s">
        <v>590</v>
      </c>
    </row>
    <row r="175" spans="1:2" ht="13" x14ac:dyDescent="0.15">
      <c r="A175" s="29" t="s">
        <v>595</v>
      </c>
      <c r="B175" s="29" t="s">
        <v>602</v>
      </c>
    </row>
    <row r="176" spans="1:2" ht="13" x14ac:dyDescent="0.15">
      <c r="A176" s="29" t="s">
        <v>607</v>
      </c>
      <c r="B176" s="29" t="s">
        <v>609</v>
      </c>
    </row>
    <row r="177" spans="1:2" ht="13" x14ac:dyDescent="0.15">
      <c r="A177" s="29" t="s">
        <v>617</v>
      </c>
      <c r="B177" s="29" t="s">
        <v>619</v>
      </c>
    </row>
    <row r="178" spans="1:2" ht="13" x14ac:dyDescent="0.15">
      <c r="A178" s="29" t="s">
        <v>627</v>
      </c>
      <c r="B178" s="29" t="s">
        <v>635</v>
      </c>
    </row>
    <row r="179" spans="1:2" ht="13" x14ac:dyDescent="0.15">
      <c r="A179" s="29" t="s">
        <v>641</v>
      </c>
      <c r="B179" s="29" t="s">
        <v>649</v>
      </c>
    </row>
    <row r="180" spans="1:2" ht="13" x14ac:dyDescent="0.15">
      <c r="A180" s="29" t="s">
        <v>655</v>
      </c>
      <c r="B180" s="29" t="s">
        <v>663</v>
      </c>
    </row>
    <row r="181" spans="1:2" ht="13" x14ac:dyDescent="0.15">
      <c r="A181" s="29" t="s">
        <v>669</v>
      </c>
      <c r="B181" s="29" t="s">
        <v>677</v>
      </c>
    </row>
    <row r="182" spans="1:2" ht="13" x14ac:dyDescent="0.15">
      <c r="A182" s="29" t="s">
        <v>683</v>
      </c>
      <c r="B182" s="29" t="s">
        <v>691</v>
      </c>
    </row>
    <row r="183" spans="1:2" ht="13" x14ac:dyDescent="0.15">
      <c r="A183" s="29" t="s">
        <v>737</v>
      </c>
      <c r="B183" s="29" t="s">
        <v>705</v>
      </c>
    </row>
    <row r="184" spans="1:2" ht="13" x14ac:dyDescent="0.15">
      <c r="A184" s="29" t="s">
        <v>711</v>
      </c>
      <c r="B184" s="29" t="s">
        <v>719</v>
      </c>
    </row>
    <row r="187" spans="1:2" ht="13" x14ac:dyDescent="0.15">
      <c r="A187" s="29" t="s">
        <v>473</v>
      </c>
      <c r="B187" s="29" t="s">
        <v>483</v>
      </c>
    </row>
    <row r="188" spans="1:2" ht="13" x14ac:dyDescent="0.15">
      <c r="A188" s="29" t="s">
        <v>510</v>
      </c>
      <c r="B188" s="29" t="s">
        <v>518</v>
      </c>
    </row>
    <row r="189" spans="1:2" ht="13" x14ac:dyDescent="0.15">
      <c r="A189" s="29" t="s">
        <v>522</v>
      </c>
      <c r="B189" s="29" t="s">
        <v>530</v>
      </c>
    </row>
    <row r="190" spans="1:2" ht="13" x14ac:dyDescent="0.15">
      <c r="A190" s="29" t="s">
        <v>535</v>
      </c>
      <c r="B190" s="29" t="s">
        <v>542</v>
      </c>
    </row>
    <row r="191" spans="1:2" ht="13" x14ac:dyDescent="0.15">
      <c r="A191" s="29" t="s">
        <v>546</v>
      </c>
      <c r="B191" s="29" t="s">
        <v>555</v>
      </c>
    </row>
    <row r="192" spans="1:2" ht="13" x14ac:dyDescent="0.15">
      <c r="A192" s="29" t="s">
        <v>559</v>
      </c>
      <c r="B192" s="29" t="s">
        <v>567</v>
      </c>
    </row>
    <row r="193" spans="1:2" ht="13" x14ac:dyDescent="0.15">
      <c r="A193" s="29" t="s">
        <v>571</v>
      </c>
      <c r="B193" s="29" t="s">
        <v>579</v>
      </c>
    </row>
    <row r="194" spans="1:2" ht="13" x14ac:dyDescent="0.15">
      <c r="A194" s="29" t="s">
        <v>583</v>
      </c>
      <c r="B194" s="29" t="s">
        <v>591</v>
      </c>
    </row>
    <row r="195" spans="1:2" ht="13" x14ac:dyDescent="0.15">
      <c r="A195" s="29" t="s">
        <v>595</v>
      </c>
      <c r="B195" s="29" t="s">
        <v>603</v>
      </c>
    </row>
    <row r="196" spans="1:2" ht="13" x14ac:dyDescent="0.15">
      <c r="A196" s="29" t="s">
        <v>607</v>
      </c>
      <c r="B196" s="29" t="s">
        <v>613</v>
      </c>
    </row>
    <row r="197" spans="1:2" ht="13" x14ac:dyDescent="0.15">
      <c r="A197" s="29" t="s">
        <v>617</v>
      </c>
      <c r="B197" s="29" t="s">
        <v>623</v>
      </c>
    </row>
    <row r="198" spans="1:2" ht="13" x14ac:dyDescent="0.15">
      <c r="A198" s="29" t="s">
        <v>627</v>
      </c>
      <c r="B198" s="29" t="s">
        <v>636</v>
      </c>
    </row>
    <row r="199" spans="1:2" ht="13" x14ac:dyDescent="0.15">
      <c r="A199" s="29" t="s">
        <v>641</v>
      </c>
      <c r="B199" s="29" t="s">
        <v>650</v>
      </c>
    </row>
    <row r="200" spans="1:2" ht="13" x14ac:dyDescent="0.15">
      <c r="A200" s="29" t="s">
        <v>655</v>
      </c>
      <c r="B200" s="29" t="s">
        <v>664</v>
      </c>
    </row>
    <row r="201" spans="1:2" ht="13" x14ac:dyDescent="0.15">
      <c r="A201" s="29" t="s">
        <v>669</v>
      </c>
      <c r="B201" s="29" t="s">
        <v>678</v>
      </c>
    </row>
    <row r="202" spans="1:2" ht="13" x14ac:dyDescent="0.15">
      <c r="A202" s="29" t="s">
        <v>683</v>
      </c>
      <c r="B202" s="29" t="s">
        <v>692</v>
      </c>
    </row>
    <row r="203" spans="1:2" ht="13" x14ac:dyDescent="0.15">
      <c r="A203" s="29" t="s">
        <v>737</v>
      </c>
      <c r="B203" s="29" t="s">
        <v>706</v>
      </c>
    </row>
    <row r="204" spans="1:2" ht="13" x14ac:dyDescent="0.15">
      <c r="A204" s="29" t="s">
        <v>711</v>
      </c>
      <c r="B204" s="29" t="s">
        <v>720</v>
      </c>
    </row>
    <row r="208" spans="1:2" ht="13" x14ac:dyDescent="0.15">
      <c r="A208" s="29" t="s">
        <v>473</v>
      </c>
      <c r="B208" s="29" t="s">
        <v>484</v>
      </c>
    </row>
    <row r="209" spans="1:2" ht="13" x14ac:dyDescent="0.15">
      <c r="A209" s="29" t="s">
        <v>510</v>
      </c>
      <c r="B209" s="29" t="s">
        <v>519</v>
      </c>
    </row>
    <row r="210" spans="1:2" ht="13" x14ac:dyDescent="0.15">
      <c r="A210" s="29" t="s">
        <v>522</v>
      </c>
      <c r="B210" s="29" t="s">
        <v>531</v>
      </c>
    </row>
    <row r="211" spans="1:2" ht="13" x14ac:dyDescent="0.15">
      <c r="A211" s="29" t="s">
        <v>535</v>
      </c>
      <c r="B211" s="29" t="s">
        <v>543</v>
      </c>
    </row>
    <row r="212" spans="1:2" ht="13" x14ac:dyDescent="0.15">
      <c r="A212" s="29" t="s">
        <v>546</v>
      </c>
      <c r="B212" s="29" t="s">
        <v>556</v>
      </c>
    </row>
    <row r="213" spans="1:2" ht="13" x14ac:dyDescent="0.15">
      <c r="A213" s="29" t="s">
        <v>559</v>
      </c>
      <c r="B213" s="29" t="s">
        <v>568</v>
      </c>
    </row>
    <row r="214" spans="1:2" ht="13" x14ac:dyDescent="0.15">
      <c r="A214" s="29" t="s">
        <v>571</v>
      </c>
      <c r="B214" s="29" t="s">
        <v>580</v>
      </c>
    </row>
    <row r="215" spans="1:2" ht="13" x14ac:dyDescent="0.15">
      <c r="A215" s="29" t="s">
        <v>583</v>
      </c>
      <c r="B215" s="29" t="s">
        <v>592</v>
      </c>
    </row>
    <row r="216" spans="1:2" ht="13" x14ac:dyDescent="0.15">
      <c r="A216" s="29" t="s">
        <v>595</v>
      </c>
      <c r="B216" s="29" t="s">
        <v>604</v>
      </c>
    </row>
    <row r="217" spans="1:2" ht="13" x14ac:dyDescent="0.15">
      <c r="A217" s="29" t="s">
        <v>607</v>
      </c>
      <c r="B217" s="29" t="s">
        <v>614</v>
      </c>
    </row>
    <row r="218" spans="1:2" ht="13" x14ac:dyDescent="0.15">
      <c r="A218" s="29" t="s">
        <v>617</v>
      </c>
      <c r="B218" s="29" t="s">
        <v>624</v>
      </c>
    </row>
    <row r="219" spans="1:2" ht="13" x14ac:dyDescent="0.15">
      <c r="A219" s="29" t="s">
        <v>627</v>
      </c>
      <c r="B219" s="29" t="s">
        <v>637</v>
      </c>
    </row>
    <row r="220" spans="1:2" ht="13" x14ac:dyDescent="0.15">
      <c r="A220" s="29" t="s">
        <v>641</v>
      </c>
      <c r="B220" s="29" t="s">
        <v>651</v>
      </c>
    </row>
    <row r="221" spans="1:2" ht="13" x14ac:dyDescent="0.15">
      <c r="A221" s="29" t="s">
        <v>655</v>
      </c>
      <c r="B221" s="29" t="s">
        <v>665</v>
      </c>
    </row>
    <row r="222" spans="1:2" ht="13" x14ac:dyDescent="0.15">
      <c r="A222" s="29" t="s">
        <v>669</v>
      </c>
      <c r="B222" s="29" t="s">
        <v>679</v>
      </c>
    </row>
    <row r="223" spans="1:2" ht="13" x14ac:dyDescent="0.15">
      <c r="A223" s="29" t="s">
        <v>683</v>
      </c>
      <c r="B223" s="29" t="s">
        <v>693</v>
      </c>
    </row>
    <row r="224" spans="1:2" ht="13" x14ac:dyDescent="0.15">
      <c r="A224" s="29" t="s">
        <v>737</v>
      </c>
      <c r="B224" s="29" t="s">
        <v>707</v>
      </c>
    </row>
    <row r="225" spans="1:2" ht="13" x14ac:dyDescent="0.15">
      <c r="A225" s="29" t="s">
        <v>711</v>
      </c>
      <c r="B225" s="29" t="s">
        <v>721</v>
      </c>
    </row>
    <row r="228" spans="1:2" ht="13" x14ac:dyDescent="0.15">
      <c r="A228" s="29" t="s">
        <v>473</v>
      </c>
      <c r="B228" s="29" t="s">
        <v>485</v>
      </c>
    </row>
    <row r="229" spans="1:2" ht="13" x14ac:dyDescent="0.15">
      <c r="A229" s="29" t="s">
        <v>510</v>
      </c>
      <c r="B229" s="29" t="s">
        <v>520</v>
      </c>
    </row>
    <row r="230" spans="1:2" ht="13" x14ac:dyDescent="0.15">
      <c r="A230" s="29" t="s">
        <v>522</v>
      </c>
      <c r="B230" s="29" t="s">
        <v>532</v>
      </c>
    </row>
    <row r="231" spans="1:2" ht="13" x14ac:dyDescent="0.15">
      <c r="A231" s="29" t="s">
        <v>535</v>
      </c>
      <c r="B231" s="29" t="s">
        <v>544</v>
      </c>
    </row>
    <row r="232" spans="1:2" ht="13" x14ac:dyDescent="0.15">
      <c r="A232" s="29" t="s">
        <v>546</v>
      </c>
      <c r="B232" s="29" t="s">
        <v>557</v>
      </c>
    </row>
    <row r="233" spans="1:2" ht="13" x14ac:dyDescent="0.15">
      <c r="A233" s="29" t="s">
        <v>559</v>
      </c>
      <c r="B233" s="29" t="s">
        <v>569</v>
      </c>
    </row>
    <row r="234" spans="1:2" ht="13" x14ac:dyDescent="0.15">
      <c r="A234" s="29" t="s">
        <v>571</v>
      </c>
      <c r="B234" s="29" t="s">
        <v>581</v>
      </c>
    </row>
    <row r="235" spans="1:2" ht="13" x14ac:dyDescent="0.15">
      <c r="A235" s="29" t="s">
        <v>583</v>
      </c>
      <c r="B235" s="29" t="s">
        <v>593</v>
      </c>
    </row>
    <row r="236" spans="1:2" ht="13" x14ac:dyDescent="0.15">
      <c r="A236" s="29" t="s">
        <v>595</v>
      </c>
      <c r="B236" s="29" t="s">
        <v>605</v>
      </c>
    </row>
    <row r="237" spans="1:2" ht="13" x14ac:dyDescent="0.15">
      <c r="A237" s="29" t="s">
        <v>607</v>
      </c>
      <c r="B237" s="29" t="s">
        <v>615</v>
      </c>
    </row>
    <row r="238" spans="1:2" ht="13" x14ac:dyDescent="0.15">
      <c r="A238" s="29" t="s">
        <v>617</v>
      </c>
      <c r="B238" s="29" t="s">
        <v>625</v>
      </c>
    </row>
    <row r="239" spans="1:2" ht="13" x14ac:dyDescent="0.15">
      <c r="A239" s="29" t="s">
        <v>627</v>
      </c>
      <c r="B239" s="29" t="s">
        <v>638</v>
      </c>
    </row>
    <row r="240" spans="1:2" ht="13" x14ac:dyDescent="0.15">
      <c r="A240" s="29" t="s">
        <v>641</v>
      </c>
      <c r="B240" s="29" t="s">
        <v>652</v>
      </c>
    </row>
    <row r="241" spans="1:2" ht="13" x14ac:dyDescent="0.15">
      <c r="A241" s="29" t="s">
        <v>655</v>
      </c>
      <c r="B241" s="29" t="s">
        <v>666</v>
      </c>
    </row>
    <row r="242" spans="1:2" ht="13" x14ac:dyDescent="0.15">
      <c r="A242" s="29" t="s">
        <v>669</v>
      </c>
      <c r="B242" s="29" t="s">
        <v>680</v>
      </c>
    </row>
    <row r="243" spans="1:2" ht="13" x14ac:dyDescent="0.15">
      <c r="A243" s="29" t="s">
        <v>683</v>
      </c>
      <c r="B243" s="29" t="s">
        <v>694</v>
      </c>
    </row>
    <row r="244" spans="1:2" ht="13" x14ac:dyDescent="0.15">
      <c r="A244" s="29" t="s">
        <v>737</v>
      </c>
      <c r="B244" s="29" t="s">
        <v>708</v>
      </c>
    </row>
    <row r="245" spans="1:2" ht="13" x14ac:dyDescent="0.15">
      <c r="A245" s="29" t="s">
        <v>711</v>
      </c>
      <c r="B245" s="29" t="s">
        <v>722</v>
      </c>
    </row>
    <row r="248" spans="1:2" ht="13" x14ac:dyDescent="0.15">
      <c r="A248" s="29" t="s">
        <v>473</v>
      </c>
      <c r="B248" s="29" t="s">
        <v>486</v>
      </c>
    </row>
    <row r="249" spans="1:2" ht="13" x14ac:dyDescent="0.15">
      <c r="A249" s="29" t="s">
        <v>510</v>
      </c>
      <c r="B249" s="29" t="s">
        <v>521</v>
      </c>
    </row>
    <row r="250" spans="1:2" ht="13" x14ac:dyDescent="0.15">
      <c r="A250" s="29" t="s">
        <v>522</v>
      </c>
      <c r="B250" s="29" t="s">
        <v>533</v>
      </c>
    </row>
    <row r="251" spans="1:2" ht="13" x14ac:dyDescent="0.15">
      <c r="A251" s="29" t="s">
        <v>535</v>
      </c>
      <c r="B251" s="29" t="s">
        <v>545</v>
      </c>
    </row>
    <row r="252" spans="1:2" ht="13" x14ac:dyDescent="0.15">
      <c r="A252" s="29" t="s">
        <v>546</v>
      </c>
      <c r="B252" s="29" t="s">
        <v>558</v>
      </c>
    </row>
    <row r="253" spans="1:2" ht="13" x14ac:dyDescent="0.15">
      <c r="A253" s="29" t="s">
        <v>559</v>
      </c>
      <c r="B253" s="29" t="s">
        <v>570</v>
      </c>
    </row>
    <row r="254" spans="1:2" ht="13" x14ac:dyDescent="0.15">
      <c r="A254" s="29" t="s">
        <v>571</v>
      </c>
      <c r="B254" s="29" t="s">
        <v>582</v>
      </c>
    </row>
    <row r="255" spans="1:2" ht="13" x14ac:dyDescent="0.15">
      <c r="A255" s="29" t="s">
        <v>583</v>
      </c>
      <c r="B255" s="29" t="s">
        <v>594</v>
      </c>
    </row>
    <row r="256" spans="1:2" ht="13" x14ac:dyDescent="0.15">
      <c r="A256" s="29" t="s">
        <v>595</v>
      </c>
      <c r="B256" s="29" t="s">
        <v>606</v>
      </c>
    </row>
    <row r="257" spans="1:4" ht="13" x14ac:dyDescent="0.15">
      <c r="A257" s="29" t="s">
        <v>607</v>
      </c>
      <c r="B257" s="29" t="s">
        <v>616</v>
      </c>
    </row>
    <row r="258" spans="1:4" ht="13" x14ac:dyDescent="0.15">
      <c r="A258" s="29" t="s">
        <v>617</v>
      </c>
      <c r="B258" s="29" t="s">
        <v>626</v>
      </c>
    </row>
    <row r="259" spans="1:4" ht="13" x14ac:dyDescent="0.15">
      <c r="A259" s="29" t="s">
        <v>627</v>
      </c>
      <c r="B259" s="29" t="s">
        <v>639</v>
      </c>
    </row>
    <row r="260" spans="1:4" ht="13" x14ac:dyDescent="0.15">
      <c r="A260" s="29" t="s">
        <v>641</v>
      </c>
      <c r="B260" s="29" t="s">
        <v>653</v>
      </c>
    </row>
    <row r="261" spans="1:4" ht="13" x14ac:dyDescent="0.15">
      <c r="A261" s="29" t="s">
        <v>655</v>
      </c>
      <c r="B261" s="29" t="s">
        <v>667</v>
      </c>
    </row>
    <row r="262" spans="1:4" ht="13" x14ac:dyDescent="0.15">
      <c r="A262" s="29" t="s">
        <v>669</v>
      </c>
      <c r="B262" s="29" t="s">
        <v>681</v>
      </c>
    </row>
    <row r="263" spans="1:4" ht="13" x14ac:dyDescent="0.15">
      <c r="A263" s="29" t="s">
        <v>683</v>
      </c>
      <c r="B263" s="29" t="s">
        <v>695</v>
      </c>
    </row>
    <row r="264" spans="1:4" ht="13" x14ac:dyDescent="0.15">
      <c r="A264" s="29" t="s">
        <v>737</v>
      </c>
      <c r="B264" s="29" t="s">
        <v>709</v>
      </c>
    </row>
    <row r="265" spans="1:4" ht="13" x14ac:dyDescent="0.15">
      <c r="A265" s="29" t="s">
        <v>711</v>
      </c>
      <c r="B265" s="29" t="s">
        <v>723</v>
      </c>
    </row>
    <row r="269" spans="1:4" ht="13" x14ac:dyDescent="0.15">
      <c r="A269" s="29" t="s">
        <v>738</v>
      </c>
      <c r="B269" s="29" t="s">
        <v>87</v>
      </c>
      <c r="C269" s="29" t="s">
        <v>88</v>
      </c>
      <c r="D269" s="29" t="s">
        <v>725</v>
      </c>
    </row>
    <row r="270" spans="1:4" ht="13" x14ac:dyDescent="0.15">
      <c r="A270" s="29" t="s">
        <v>739</v>
      </c>
      <c r="B270" s="29" t="s">
        <v>487</v>
      </c>
      <c r="C270" s="29" t="s">
        <v>499</v>
      </c>
      <c r="D270" s="29" t="s">
        <v>726</v>
      </c>
    </row>
    <row r="271" spans="1:4" ht="13" x14ac:dyDescent="0.15">
      <c r="A271" s="29" t="s">
        <v>740</v>
      </c>
      <c r="B271" s="29" t="s">
        <v>488</v>
      </c>
      <c r="C271" s="29" t="s">
        <v>500</v>
      </c>
      <c r="D271" s="29" t="s">
        <v>727</v>
      </c>
    </row>
    <row r="272" spans="1:4" ht="13" x14ac:dyDescent="0.15">
      <c r="A272" s="29" t="s">
        <v>741</v>
      </c>
      <c r="B272" s="29" t="s">
        <v>489</v>
      </c>
      <c r="C272" s="29" t="s">
        <v>501</v>
      </c>
      <c r="D272" s="29" t="s">
        <v>728</v>
      </c>
    </row>
    <row r="273" spans="1:13" ht="13" x14ac:dyDescent="0.15">
      <c r="A273" s="29" t="s">
        <v>742</v>
      </c>
      <c r="B273" s="29" t="s">
        <v>490</v>
      </c>
      <c r="C273" s="29" t="s">
        <v>502</v>
      </c>
      <c r="D273" s="29" t="s">
        <v>729</v>
      </c>
    </row>
    <row r="274" spans="1:13" ht="13" x14ac:dyDescent="0.15">
      <c r="A274" s="29" t="s">
        <v>743</v>
      </c>
      <c r="B274" s="29" t="s">
        <v>491</v>
      </c>
      <c r="C274" s="29" t="s">
        <v>503</v>
      </c>
      <c r="D274" s="29" t="s">
        <v>730</v>
      </c>
    </row>
    <row r="275" spans="1:13" ht="13" x14ac:dyDescent="0.15">
      <c r="A275" s="29" t="s">
        <v>744</v>
      </c>
      <c r="B275" s="29" t="s">
        <v>492</v>
      </c>
      <c r="C275" s="29" t="s">
        <v>499</v>
      </c>
      <c r="D275" s="29" t="s">
        <v>731</v>
      </c>
    </row>
    <row r="276" spans="1:13" ht="13" x14ac:dyDescent="0.15">
      <c r="A276" s="29" t="s">
        <v>745</v>
      </c>
      <c r="B276" s="29" t="s">
        <v>493</v>
      </c>
      <c r="C276" s="29" t="s">
        <v>504</v>
      </c>
      <c r="D276" s="29" t="s">
        <v>732</v>
      </c>
    </row>
    <row r="277" spans="1:13" ht="13" x14ac:dyDescent="0.15">
      <c r="A277" s="29" t="s">
        <v>746</v>
      </c>
      <c r="B277" s="29" t="s">
        <v>494</v>
      </c>
      <c r="C277" s="29" t="s">
        <v>505</v>
      </c>
      <c r="D277" s="29" t="s">
        <v>728</v>
      </c>
    </row>
    <row r="278" spans="1:13" ht="13" x14ac:dyDescent="0.15">
      <c r="A278" s="29" t="s">
        <v>747</v>
      </c>
      <c r="B278" s="29" t="s">
        <v>495</v>
      </c>
      <c r="C278" s="29" t="s">
        <v>506</v>
      </c>
      <c r="D278" s="29" t="s">
        <v>733</v>
      </c>
    </row>
    <row r="279" spans="1:13" ht="13" x14ac:dyDescent="0.15">
      <c r="A279" s="29" t="s">
        <v>748</v>
      </c>
      <c r="B279" s="29" t="s">
        <v>496</v>
      </c>
      <c r="C279" s="29" t="s">
        <v>507</v>
      </c>
      <c r="D279" s="29" t="s">
        <v>734</v>
      </c>
    </row>
    <row r="280" spans="1:13" ht="13" x14ac:dyDescent="0.15">
      <c r="A280" s="29" t="s">
        <v>749</v>
      </c>
      <c r="B280" s="29" t="s">
        <v>497</v>
      </c>
      <c r="C280" s="29" t="s">
        <v>508</v>
      </c>
      <c r="D280" s="29" t="s">
        <v>735</v>
      </c>
    </row>
    <row r="281" spans="1:13" ht="13" x14ac:dyDescent="0.15">
      <c r="A281" s="29" t="s">
        <v>750</v>
      </c>
      <c r="B281" s="29" t="s">
        <v>498</v>
      </c>
      <c r="C281" s="29" t="s">
        <v>509</v>
      </c>
      <c r="D281" s="29" t="s">
        <v>736</v>
      </c>
    </row>
    <row r="286" spans="1:13" ht="13" x14ac:dyDescent="0.15">
      <c r="A286" s="29" t="s">
        <v>738</v>
      </c>
      <c r="B286" s="29" t="s">
        <v>739</v>
      </c>
      <c r="C286" s="29" t="s">
        <v>740</v>
      </c>
      <c r="D286" s="29" t="s">
        <v>741</v>
      </c>
      <c r="E286" s="29" t="s">
        <v>742</v>
      </c>
      <c r="F286" s="29" t="s">
        <v>743</v>
      </c>
      <c r="G286" s="29" t="s">
        <v>744</v>
      </c>
      <c r="H286" s="29" t="s">
        <v>745</v>
      </c>
      <c r="I286" s="29" t="s">
        <v>746</v>
      </c>
      <c r="J286" s="29" t="s">
        <v>747</v>
      </c>
      <c r="K286" s="29" t="s">
        <v>748</v>
      </c>
      <c r="L286" s="29" t="s">
        <v>749</v>
      </c>
      <c r="M286" s="29" t="s">
        <v>750</v>
      </c>
    </row>
    <row r="287" spans="1:13" ht="13" x14ac:dyDescent="0.15">
      <c r="A287" s="29" t="s">
        <v>87</v>
      </c>
      <c r="B287" s="29" t="s">
        <v>487</v>
      </c>
      <c r="C287" s="29" t="s">
        <v>488</v>
      </c>
      <c r="D287" s="29" t="s">
        <v>489</v>
      </c>
      <c r="E287" s="29" t="s">
        <v>490</v>
      </c>
      <c r="F287" s="29" t="s">
        <v>491</v>
      </c>
      <c r="G287" s="29" t="s">
        <v>492</v>
      </c>
      <c r="H287" s="29" t="s">
        <v>493</v>
      </c>
      <c r="I287" s="29" t="s">
        <v>494</v>
      </c>
      <c r="J287" s="29" t="s">
        <v>495</v>
      </c>
      <c r="K287" s="29" t="s">
        <v>496</v>
      </c>
      <c r="L287" s="29" t="s">
        <v>497</v>
      </c>
      <c r="M287" s="29" t="s">
        <v>498</v>
      </c>
    </row>
    <row r="288" spans="1:13" ht="13" x14ac:dyDescent="0.15">
      <c r="A288" s="29" t="s">
        <v>88</v>
      </c>
      <c r="B288" s="29" t="s">
        <v>499</v>
      </c>
      <c r="C288" s="29" t="s">
        <v>500</v>
      </c>
      <c r="D288" s="29" t="s">
        <v>501</v>
      </c>
      <c r="E288" s="29" t="s">
        <v>502</v>
      </c>
      <c r="F288" s="29" t="s">
        <v>503</v>
      </c>
      <c r="G288" s="29" t="s">
        <v>499</v>
      </c>
      <c r="H288" s="29" t="s">
        <v>504</v>
      </c>
      <c r="I288" s="29" t="s">
        <v>505</v>
      </c>
      <c r="J288" s="29" t="s">
        <v>506</v>
      </c>
      <c r="K288" s="29" t="s">
        <v>507</v>
      </c>
      <c r="L288" s="29" t="s">
        <v>508</v>
      </c>
      <c r="M288" s="29" t="s">
        <v>509</v>
      </c>
    </row>
    <row r="289" spans="1:13" ht="13" x14ac:dyDescent="0.15">
      <c r="A289" s="29" t="s">
        <v>725</v>
      </c>
      <c r="B289" s="29" t="s">
        <v>726</v>
      </c>
      <c r="C289" s="29" t="s">
        <v>727</v>
      </c>
      <c r="D289" s="29" t="s">
        <v>728</v>
      </c>
      <c r="E289" s="29" t="s">
        <v>729</v>
      </c>
      <c r="F289" s="29" t="s">
        <v>730</v>
      </c>
      <c r="G289" s="29" t="s">
        <v>731</v>
      </c>
      <c r="H289" s="29" t="s">
        <v>732</v>
      </c>
      <c r="I289" s="29" t="s">
        <v>728</v>
      </c>
      <c r="J289" s="29" t="s">
        <v>733</v>
      </c>
      <c r="K289" s="29" t="s">
        <v>734</v>
      </c>
      <c r="L289" s="29" t="s">
        <v>735</v>
      </c>
      <c r="M289" s="29" t="s">
        <v>736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scoring</vt:lpstr>
      <vt:lpstr>titles</vt:lpstr>
      <vt:lpstr>local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2025-01-07T21:06:16Z</dcterms:created>
  <dcterms:modified xsi:type="dcterms:W3CDTF">2025-01-07T21:09:29Z</dcterms:modified>
</cp:coreProperties>
</file>