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6819\Documents\Projects\Personal\CFB\"/>
    </mc:Choice>
  </mc:AlternateContent>
  <xr:revisionPtr revIDLastSave="0" documentId="13_ncr:1_{DB8D5E7E-0BB2-4E8F-AD56-2CF442369AA2}" xr6:coauthVersionLast="47" xr6:coauthVersionMax="47" xr10:uidLastSave="{00000000-0000-0000-0000-000000000000}"/>
  <bookViews>
    <workbookView xWindow="-110" yWindow="-110" windowWidth="19420" windowHeight="10420" xr2:uid="{A7A52CDA-CF8B-4DD7-B155-C9E17BDFA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G9" i="1" s="1"/>
  <c r="F10" i="1"/>
  <c r="G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G17" i="1" s="1"/>
  <c r="F18" i="1"/>
  <c r="G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G25" i="1" s="1"/>
  <c r="F26" i="1"/>
  <c r="G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G33" i="1" s="1"/>
  <c r="F34" i="1"/>
  <c r="G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G41" i="1" s="1"/>
  <c r="F2" i="1"/>
  <c r="G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M16" i="1" l="1"/>
  <c r="M5" i="1"/>
  <c r="Q5" i="1" s="1"/>
  <c r="M27" i="1"/>
  <c r="Q27" i="1" s="1"/>
  <c r="M39" i="1"/>
  <c r="Q39" i="1" s="1"/>
  <c r="M38" i="1"/>
  <c r="Q38" i="1" s="1"/>
  <c r="M29" i="1"/>
  <c r="Q29" i="1" s="1"/>
  <c r="E16" i="1"/>
  <c r="E24" i="1"/>
  <c r="K24" i="1" s="1"/>
  <c r="O24" i="1" s="1"/>
  <c r="E8" i="1"/>
  <c r="M8" i="1" s="1"/>
  <c r="H2" i="1"/>
  <c r="H34" i="1"/>
  <c r="M34" i="1" s="1"/>
  <c r="H26" i="1"/>
  <c r="E40" i="1"/>
  <c r="K40" i="1" s="1"/>
  <c r="O40" i="1" s="1"/>
  <c r="H18" i="1"/>
  <c r="E32" i="1"/>
  <c r="M32" i="1" s="1"/>
  <c r="H10" i="1"/>
  <c r="M10" i="1" s="1"/>
  <c r="E39" i="1"/>
  <c r="E31" i="1"/>
  <c r="K31" i="1" s="1"/>
  <c r="O31" i="1" s="1"/>
  <c r="E23" i="1"/>
  <c r="M23" i="1" s="1"/>
  <c r="E15" i="1"/>
  <c r="K15" i="1" s="1"/>
  <c r="O15" i="1" s="1"/>
  <c r="E7" i="1"/>
  <c r="M7" i="1" s="1"/>
  <c r="G40" i="1"/>
  <c r="G32" i="1"/>
  <c r="G24" i="1"/>
  <c r="G16" i="1"/>
  <c r="K16" i="1" s="1"/>
  <c r="O16" i="1" s="1"/>
  <c r="G8" i="1"/>
  <c r="H41" i="1"/>
  <c r="H33" i="1"/>
  <c r="M33" i="1" s="1"/>
  <c r="H25" i="1"/>
  <c r="M25" i="1" s="1"/>
  <c r="H17" i="1"/>
  <c r="H9" i="1"/>
  <c r="E38" i="1"/>
  <c r="K38" i="1" s="1"/>
  <c r="O38" i="1" s="1"/>
  <c r="E30" i="1"/>
  <c r="K30" i="1" s="1"/>
  <c r="O30" i="1" s="1"/>
  <c r="E22" i="1"/>
  <c r="M22" i="1" s="1"/>
  <c r="E14" i="1"/>
  <c r="K14" i="1" s="1"/>
  <c r="O14" i="1" s="1"/>
  <c r="E6" i="1"/>
  <c r="K6" i="1" s="1"/>
  <c r="O6" i="1" s="1"/>
  <c r="G39" i="1"/>
  <c r="G31" i="1"/>
  <c r="G23" i="1"/>
  <c r="G15" i="1"/>
  <c r="G7" i="1"/>
  <c r="E37" i="1"/>
  <c r="K37" i="1" s="1"/>
  <c r="O37" i="1" s="1"/>
  <c r="E29" i="1"/>
  <c r="K29" i="1" s="1"/>
  <c r="O29" i="1" s="1"/>
  <c r="E21" i="1"/>
  <c r="K21" i="1" s="1"/>
  <c r="O21" i="1" s="1"/>
  <c r="E13" i="1"/>
  <c r="K13" i="1" s="1"/>
  <c r="O13" i="1" s="1"/>
  <c r="E5" i="1"/>
  <c r="K5" i="1" s="1"/>
  <c r="O5" i="1" s="1"/>
  <c r="G38" i="1"/>
  <c r="G30" i="1"/>
  <c r="G22" i="1"/>
  <c r="G14" i="1"/>
  <c r="G6" i="1"/>
  <c r="E36" i="1"/>
  <c r="K36" i="1" s="1"/>
  <c r="O36" i="1" s="1"/>
  <c r="E28" i="1"/>
  <c r="K28" i="1" s="1"/>
  <c r="O28" i="1" s="1"/>
  <c r="E20" i="1"/>
  <c r="M20" i="1" s="1"/>
  <c r="E12" i="1"/>
  <c r="K12" i="1" s="1"/>
  <c r="O12" i="1" s="1"/>
  <c r="E4" i="1"/>
  <c r="K4" i="1" s="1"/>
  <c r="O4" i="1" s="1"/>
  <c r="G37" i="1"/>
  <c r="G29" i="1"/>
  <c r="G21" i="1"/>
  <c r="G13" i="1"/>
  <c r="G5" i="1"/>
  <c r="E35" i="1"/>
  <c r="K35" i="1" s="1"/>
  <c r="O35" i="1" s="1"/>
  <c r="E27" i="1"/>
  <c r="K27" i="1" s="1"/>
  <c r="O27" i="1" s="1"/>
  <c r="E19" i="1"/>
  <c r="M19" i="1" s="1"/>
  <c r="E11" i="1"/>
  <c r="M11" i="1" s="1"/>
  <c r="E3" i="1"/>
  <c r="M3" i="1" s="1"/>
  <c r="G36" i="1"/>
  <c r="G28" i="1"/>
  <c r="G20" i="1"/>
  <c r="G12" i="1"/>
  <c r="G4" i="1"/>
  <c r="E34" i="1"/>
  <c r="E26" i="1"/>
  <c r="M26" i="1" s="1"/>
  <c r="E18" i="1"/>
  <c r="M18" i="1" s="1"/>
  <c r="E10" i="1"/>
  <c r="D2" i="1"/>
  <c r="G35" i="1"/>
  <c r="G27" i="1"/>
  <c r="G19" i="1"/>
  <c r="G11" i="1"/>
  <c r="G3" i="1"/>
  <c r="E41" i="1"/>
  <c r="M41" i="1" s="1"/>
  <c r="E33" i="1"/>
  <c r="E25" i="1"/>
  <c r="K25" i="1" s="1"/>
  <c r="O25" i="1" s="1"/>
  <c r="E17" i="1"/>
  <c r="K17" i="1" s="1"/>
  <c r="O17" i="1" s="1"/>
  <c r="E9" i="1"/>
  <c r="M9" i="1" s="1"/>
  <c r="Q32" i="1" l="1"/>
  <c r="N32" i="1"/>
  <c r="P32" i="1" s="1"/>
  <c r="Q9" i="1"/>
  <c r="N9" i="1"/>
  <c r="P9" i="1" s="1"/>
  <c r="Q20" i="1"/>
  <c r="N20" i="1"/>
  <c r="P20" i="1" s="1"/>
  <c r="Q10" i="1"/>
  <c r="N10" i="1"/>
  <c r="P10" i="1" s="1"/>
  <c r="Q25" i="1"/>
  <c r="N25" i="1"/>
  <c r="P25" i="1" s="1"/>
  <c r="Q7" i="1"/>
  <c r="N7" i="1"/>
  <c r="P7" i="1" s="1"/>
  <c r="Q33" i="1"/>
  <c r="N33" i="1"/>
  <c r="P33" i="1" s="1"/>
  <c r="Q19" i="1"/>
  <c r="N19" i="1"/>
  <c r="P19" i="1" s="1"/>
  <c r="Q23" i="1"/>
  <c r="N23" i="1"/>
  <c r="P23" i="1" s="1"/>
  <c r="Q34" i="1"/>
  <c r="N34" i="1"/>
  <c r="P34" i="1" s="1"/>
  <c r="Q41" i="1"/>
  <c r="N41" i="1"/>
  <c r="P41" i="1" s="1"/>
  <c r="Q18" i="1"/>
  <c r="N18" i="1"/>
  <c r="P18" i="1" s="1"/>
  <c r="Q3" i="1"/>
  <c r="N3" i="1"/>
  <c r="P3" i="1" s="1"/>
  <c r="Q22" i="1"/>
  <c r="N22" i="1"/>
  <c r="P22" i="1" s="1"/>
  <c r="Q26" i="1"/>
  <c r="N26" i="1"/>
  <c r="P26" i="1" s="1"/>
  <c r="Q11" i="1"/>
  <c r="N11" i="1"/>
  <c r="P11" i="1" s="1"/>
  <c r="Q8" i="1"/>
  <c r="N8" i="1"/>
  <c r="P8" i="1" s="1"/>
  <c r="M35" i="1"/>
  <c r="M13" i="1"/>
  <c r="K8" i="1"/>
  <c r="O8" i="1" s="1"/>
  <c r="M30" i="1"/>
  <c r="M21" i="1"/>
  <c r="M4" i="1"/>
  <c r="M15" i="1"/>
  <c r="M37" i="1"/>
  <c r="N27" i="1"/>
  <c r="P27" i="1" s="1"/>
  <c r="N16" i="1"/>
  <c r="P16" i="1" s="1"/>
  <c r="Q16" i="1"/>
  <c r="N38" i="1"/>
  <c r="P38" i="1" s="1"/>
  <c r="M24" i="1"/>
  <c r="K2" i="1"/>
  <c r="O2" i="1" s="1"/>
  <c r="M2" i="1"/>
  <c r="Q2" i="1" s="1"/>
  <c r="N29" i="1"/>
  <c r="P29" i="1" s="1"/>
  <c r="M28" i="1"/>
  <c r="M40" i="1"/>
  <c r="M12" i="1"/>
  <c r="M6" i="1"/>
  <c r="M36" i="1"/>
  <c r="N5" i="1"/>
  <c r="P5" i="1" s="1"/>
  <c r="M31" i="1"/>
  <c r="N39" i="1"/>
  <c r="P39" i="1" s="1"/>
  <c r="M14" i="1"/>
  <c r="M17" i="1"/>
  <c r="K11" i="1"/>
  <c r="O11" i="1" s="1"/>
  <c r="K9" i="1"/>
  <c r="O9" i="1" s="1"/>
  <c r="K10" i="1"/>
  <c r="O10" i="1" s="1"/>
  <c r="K34" i="1"/>
  <c r="O34" i="1" s="1"/>
  <c r="K32" i="1"/>
  <c r="O32" i="1" s="1"/>
  <c r="K39" i="1"/>
  <c r="O39" i="1" s="1"/>
  <c r="K19" i="1"/>
  <c r="O19" i="1" s="1"/>
  <c r="K26" i="1"/>
  <c r="O26" i="1" s="1"/>
  <c r="K33" i="1"/>
  <c r="O33" i="1" s="1"/>
  <c r="K41" i="1"/>
  <c r="O41" i="1" s="1"/>
  <c r="K18" i="1"/>
  <c r="O18" i="1" s="1"/>
  <c r="K3" i="1"/>
  <c r="O3" i="1" s="1"/>
  <c r="K22" i="1"/>
  <c r="O22" i="1" s="1"/>
  <c r="K20" i="1"/>
  <c r="O20" i="1" s="1"/>
  <c r="K7" i="1"/>
  <c r="O7" i="1" s="1"/>
  <c r="K23" i="1"/>
  <c r="O23" i="1" s="1"/>
  <c r="Q6" i="1" l="1"/>
  <c r="N6" i="1"/>
  <c r="P6" i="1" s="1"/>
  <c r="N24" i="1"/>
  <c r="P24" i="1" s="1"/>
  <c r="Q24" i="1"/>
  <c r="Q21" i="1"/>
  <c r="N21" i="1"/>
  <c r="P21" i="1" s="1"/>
  <c r="Q36" i="1"/>
  <c r="N36" i="1"/>
  <c r="P36" i="1" s="1"/>
  <c r="Q12" i="1"/>
  <c r="N12" i="1"/>
  <c r="P12" i="1" s="1"/>
  <c r="Q30" i="1"/>
  <c r="N30" i="1"/>
  <c r="P30" i="1" s="1"/>
  <c r="Q40" i="1"/>
  <c r="N40" i="1"/>
  <c r="P40" i="1" s="1"/>
  <c r="Q13" i="1"/>
  <c r="N13" i="1"/>
  <c r="P13" i="1" s="1"/>
  <c r="Q4" i="1"/>
  <c r="N4" i="1"/>
  <c r="P4" i="1" s="1"/>
  <c r="Q14" i="1"/>
  <c r="N14" i="1"/>
  <c r="P14" i="1" s="1"/>
  <c r="Q35" i="1"/>
  <c r="N35" i="1"/>
  <c r="P35" i="1" s="1"/>
  <c r="Q17" i="1"/>
  <c r="N17" i="1"/>
  <c r="P17" i="1" s="1"/>
  <c r="Q31" i="1"/>
  <c r="N31" i="1"/>
  <c r="P31" i="1" s="1"/>
  <c r="Q37" i="1"/>
  <c r="N37" i="1"/>
  <c r="P37" i="1" s="1"/>
  <c r="Q28" i="1"/>
  <c r="N28" i="1"/>
  <c r="P28" i="1" s="1"/>
  <c r="N2" i="1"/>
  <c r="P2" i="1" s="1"/>
  <c r="Q15" i="1"/>
  <c r="N15" i="1"/>
  <c r="P15" i="1" s="1"/>
</calcChain>
</file>

<file path=xl/sharedStrings.xml><?xml version="1.0" encoding="utf-8"?>
<sst xmlns="http://schemas.openxmlformats.org/spreadsheetml/2006/main" count="115" uniqueCount="98">
  <si>
    <t>HomeTown Lenders Bahamas Bowl -- UAB: 24.59 -- Miami (OH): 17.35</t>
  </si>
  <si>
    <t>Duluth Trading Cure Bowl -- Troy: 21.60 -- UT San Antonio: 26.15</t>
  </si>
  <si>
    <t>Wasabi Fenway Bowl -- Louisville: 20.27 -- Cincinnati: 20.00</t>
  </si>
  <si>
    <t>SRS Distribution Las Vegas Bowl -- Oregon State: 24.17 -- Florida: 20.85</t>
  </si>
  <si>
    <t>Jimmy Kimmel LA Bowl Presented by Stifel -- Fresno State: 23.81 -- Washington State: 21.66</t>
  </si>
  <si>
    <t>LendingTree Bowl -- Southern Mississippi: 19.89 -- Rice: 21.32</t>
  </si>
  <si>
    <t>New Mexico Bowl -- BYU: 26.00 -- SMU: 26.68</t>
  </si>
  <si>
    <t>Frisco Bowl -- Boise State: 24.55 -- North Texas: 21.53</t>
  </si>
  <si>
    <t>Myrtle Beach Bowl -- Connecticut: 12.80 -- Marshall: 24.24</t>
  </si>
  <si>
    <t>RoofClaim.com Boca Raton Bowl -- Toledo: 22.06 -- Liberty: 20.58</t>
  </si>
  <si>
    <t>R+L Carriers New Orleans Bowl -- South Alabama: 23.43 -- Western Kentucky: 23.27</t>
  </si>
  <si>
    <t>Lockheed Martin Armed Forces Bowl -- Air Force: 21.40 -- Baylor: 19.39</t>
  </si>
  <si>
    <t>Radiance Technologies Independence Bowl -- Houston: 25.05 -- Louisiana: 21.75</t>
  </si>
  <si>
    <t>Union Home Mortgage Gasparilla Bowl -- Missouri: 21.81 -- Wake Forest: 25.51</t>
  </si>
  <si>
    <t>EasyPost Hawai'i Bowl -- San Diego State: 20.07 -- Middle Tennessee: 21.63</t>
  </si>
  <si>
    <t>Quick Lane Bowl -- Bowling Green: 18.62 -- New Mexico State: 21.64</t>
  </si>
  <si>
    <t>Camellia Bowl -- Buffalo: 25.76 -- Georgia Southern: 26.39</t>
  </si>
  <si>
    <t>SERVPRO First Responder Bowl -- Utah State: 18.65 -- Memphis: 26.69</t>
  </si>
  <si>
    <t>TicketSmarter Birmingham Bowl -- East Carolina: 26.41 -- Coastal Carolina: 23.54</t>
  </si>
  <si>
    <t>Guaranteed Rate Bowl -- Oklahoma State: 21.96 -- Wisconsin: 23.50</t>
  </si>
  <si>
    <t>Military Bowl Presented by Peraton -- Duke: 22.41 -- UCF: 25.78</t>
  </si>
  <si>
    <t>AutoZone Liberty Bowl -- Arkansas: 27.09 -- Kansas: 23.64</t>
  </si>
  <si>
    <t>San Diego County Credit Union Holiday Bowl -- North Carolina: 25.04 -- Oregon: 29.27</t>
  </si>
  <si>
    <t>TaxAct Texas Bowl -- Ole Miss: 26.84 -- Texas Tech: 25.06</t>
  </si>
  <si>
    <t>Bad Boy Mowers Pinstripe Bowl -- Minnesota: 23.58 -- Syracuse: 16.97</t>
  </si>
  <si>
    <t>Cheez-It Bowl -- Florida State: 27.57 -- Oklahoma: 21.44</t>
  </si>
  <si>
    <t>Valero Alamo Bowl -- Washington: 27.75 -- Texas: 22.69</t>
  </si>
  <si>
    <t>Duke's Mayo Bowl -- NC State: 20.58 -- Maryland: 20.37</t>
  </si>
  <si>
    <t>Tony the Tiger Sun Bowl -- UCLA: 24.89 -- Pittsburgh: 21.10</t>
  </si>
  <si>
    <t>TaxSlayer Gator Bowl -- South Carolina: 18.29 -- Notre Dame: 23.72</t>
  </si>
  <si>
    <t>Capital One Orange Bowl -- Clemson: 22.73 -- Tennessee: 26.79</t>
  </si>
  <si>
    <t>Allstate Sugar Bowl -- Kansas State: 19.78 -- Alabama: 25.36</t>
  </si>
  <si>
    <t>TransPerfect Music City Bowl -- Kentucky: 18.81 -- Iowa: 16.17</t>
  </si>
  <si>
    <t>CFP Semifinal at the Vrbo Fiesta Bowl -- Michigan: 26.66 -- TCU: 21.10</t>
  </si>
  <si>
    <t>CFP Semifinal at the Chick-fil-A Peach Bowl -- Georgia: 25.79 -- Ohio State: 22.86</t>
  </si>
  <si>
    <t>ReliaQuest Bowl -- Illinois: 21.78 -- Mississippi State: 19.38</t>
  </si>
  <si>
    <t>Cheez-It Citrus Bowl -- Purdue: 23.28 -- LSU: 23.98</t>
  </si>
  <si>
    <t>Goodyear Cotton Bowl Classic -- USC: 26.40 -- Tulane: 24.58</t>
  </si>
  <si>
    <t>Rose Bowl Game -- Utah: 25.54 -- Penn State: 21.39</t>
  </si>
  <si>
    <t>Bowl Game</t>
  </si>
  <si>
    <t>A Team</t>
  </si>
  <si>
    <t>A Team Score</t>
  </si>
  <si>
    <t>B Team</t>
  </si>
  <si>
    <t>B Team  Score</t>
  </si>
  <si>
    <t>Favorite</t>
  </si>
  <si>
    <t>Spread</t>
  </si>
  <si>
    <t>Predicted Winner</t>
  </si>
  <si>
    <t>Winner Against Spread</t>
  </si>
  <si>
    <t>Upset</t>
  </si>
  <si>
    <t>Underdog Spread</t>
  </si>
  <si>
    <t>Predicted Margin</t>
  </si>
  <si>
    <t>UAB</t>
  </si>
  <si>
    <t>Troy</t>
  </si>
  <si>
    <t>Louisville</t>
  </si>
  <si>
    <t>Oregon State</t>
  </si>
  <si>
    <t>Fresno State</t>
  </si>
  <si>
    <t>Southern Mississippi</t>
  </si>
  <si>
    <t>Boise State</t>
  </si>
  <si>
    <t>Toledo</t>
  </si>
  <si>
    <t>Houston</t>
  </si>
  <si>
    <t>San Diego State</t>
  </si>
  <si>
    <t>Bowling Green</t>
  </si>
  <si>
    <t>East Carolina</t>
  </si>
  <si>
    <t>SMU</t>
  </si>
  <si>
    <t>Marshall</t>
  </si>
  <si>
    <t>Baylor</t>
  </si>
  <si>
    <t>Wake Forest</t>
  </si>
  <si>
    <t>Georgia Southern</t>
  </si>
  <si>
    <t>Memphis</t>
  </si>
  <si>
    <t>Wisconsin</t>
  </si>
  <si>
    <t>Famous Idaho Potato Bowl -- San Jose State: 21.01 -- Eastern Michigan: 19.56</t>
  </si>
  <si>
    <t>San Jose State</t>
  </si>
  <si>
    <t>Southern Alabam</t>
  </si>
  <si>
    <t>Oregon</t>
  </si>
  <si>
    <t>Duke</t>
  </si>
  <si>
    <t>Ole Miss</t>
  </si>
  <si>
    <t>Minnesota</t>
  </si>
  <si>
    <t>Florida State</t>
  </si>
  <si>
    <t>UCLA</t>
  </si>
  <si>
    <t>Texas</t>
  </si>
  <si>
    <t>Maryland</t>
  </si>
  <si>
    <t>Notre Dame</t>
  </si>
  <si>
    <t>Alabama</t>
  </si>
  <si>
    <t>Iowa</t>
  </si>
  <si>
    <t>LSU</t>
  </si>
  <si>
    <t>Clemson</t>
  </si>
  <si>
    <t>Michigan</t>
  </si>
  <si>
    <t>Georgia</t>
  </si>
  <si>
    <t>Illinois</t>
  </si>
  <si>
    <t>USC</t>
  </si>
  <si>
    <t>UTAH</t>
  </si>
  <si>
    <t>Arkansas</t>
  </si>
  <si>
    <t>Vegas Difference</t>
  </si>
  <si>
    <t>Winner Conference</t>
  </si>
  <si>
    <t>ACC</t>
  </si>
  <si>
    <t>PAC-12</t>
  </si>
  <si>
    <t>B1G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</si>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</sst>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9521-A203-48AF-ACF8-CE18A49291A8}">
  <dimension ref="A1:Q41"/>
  <sheetViews>
    <sheetView tabSelected="1" topLeftCell="D21" workbookViewId="0">
      <selection activeCell="L42" sqref="L42"/>
    </sheetView>
  </sheetViews>
  <sheetFormatPr defaultRowHeight="14.5" x14ac:dyDescent="0.35"/>
  <cols>
    <col min="1" max="1" width="77.36328125" hidden="1" customWidth="1"/>
    <col min="2" max="2" width="38.6328125" bestFit="1" customWidth="1"/>
    <col min="3" max="3" width="24.1796875" hidden="1" customWidth="1"/>
    <col min="4" max="4" width="18.08984375" bestFit="1" customWidth="1"/>
    <col min="5" max="5" width="6.26953125" bestFit="1" customWidth="1"/>
    <col min="6" max="6" width="0" hidden="1" customWidth="1"/>
    <col min="7" max="7" width="16" bestFit="1" customWidth="1"/>
    <col min="8" max="8" width="5.81640625" bestFit="1" customWidth="1"/>
    <col min="9" max="9" width="18.08984375" bestFit="1" customWidth="1"/>
    <col min="10" max="10" width="6.6328125" bestFit="1" customWidth="1"/>
    <col min="11" max="11" width="16" bestFit="1" customWidth="1"/>
    <col min="12" max="12" width="16" customWidth="1"/>
    <col min="13" max="13" width="15.08984375" bestFit="1" customWidth="1"/>
    <col min="14" max="14" width="18.6328125" customWidth="1"/>
  </cols>
  <sheetData>
    <row r="1" spans="1:17" x14ac:dyDescent="0.35">
      <c r="B1" t="s">
        <v>39</v>
      </c>
      <c r="D1" t="s">
        <v>40</v>
      </c>
      <c r="E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93</v>
      </c>
      <c r="M1" t="s">
        <v>50</v>
      </c>
      <c r="N1" t="s">
        <v>47</v>
      </c>
      <c r="O1" t="s">
        <v>48</v>
      </c>
      <c r="P1" t="s">
        <v>49</v>
      </c>
      <c r="Q1" t="s">
        <v>92</v>
      </c>
    </row>
    <row r="2" spans="1:17" x14ac:dyDescent="0.35">
      <c r="A2" t="s">
        <v>0</v>
      </c>
      <c r="B2" t="str">
        <f>LEFT(A2, FIND(" -- ",A2))</f>
        <v xml:space="preserve">HomeTown Lenders Bahamas Bowl </v>
      </c>
      <c r="C2" t="str">
        <f>MID(A2, FIND(" -- ", A2) + 4, FIND(" -- ", A2, FIND(" -- ", A2)+1)-FIND(" -- ", A2)-3)</f>
        <v xml:space="preserve">UAB: 24.59 </v>
      </c>
      <c r="D2" t="str">
        <f>LEFT(C2, FIND(": ", C2)-1)</f>
        <v>UAB</v>
      </c>
      <c r="E2" t="str">
        <f>RIGHT(C2, LEN(C2) - FIND(": ", C2))</f>
        <v xml:space="preserve"> 24.59 </v>
      </c>
      <c r="F2" t="str">
        <f>RIGHT(A2, LEN(A2) - FIND(" -- ", A2, FIND(" -- ", A2) + 1)-3)</f>
        <v>Miami (OH): 17.35</v>
      </c>
      <c r="G2" t="str">
        <f>LEFT(F2, FIND(": ", F2)-1)</f>
        <v>Miami (OH)</v>
      </c>
      <c r="H2" t="str">
        <f>RIGHT(F2, LEN(F2) - FIND(": ", F2))</f>
        <v xml:space="preserve"> 17.35</v>
      </c>
      <c r="I2" t="s">
        <v>51</v>
      </c>
      <c r="J2">
        <v>11</v>
      </c>
      <c r="K2" t="str">
        <f>IF(E2&gt;H2,D2,G2)</f>
        <v>UAB</v>
      </c>
      <c r="M2">
        <f>IF(I2=D2, E2-H2,H2-E2)</f>
        <v>7.2399999999999984</v>
      </c>
      <c r="N2" t="str">
        <f>IF(I2=D2,IF(M2&gt;J2,D2,G2),IF(M2&gt;J2,G2,D2))</f>
        <v>Miami (OH)</v>
      </c>
      <c r="O2" t="b">
        <f>(K2&lt;&gt;I2)</f>
        <v>0</v>
      </c>
      <c r="P2" t="b">
        <f>(N2&lt;&gt;I2)</f>
        <v>1</v>
      </c>
      <c r="Q2">
        <f>M2-J2</f>
        <v>-3.7600000000000016</v>
      </c>
    </row>
    <row r="3" spans="1:17" x14ac:dyDescent="0.35">
      <c r="A3" t="s">
        <v>1</v>
      </c>
      <c r="B3" t="str">
        <f t="shared" ref="B3:B41" si="0">LEFT(A3, FIND(" -- ",A3))</f>
        <v xml:space="preserve">Duluth Trading Cure Bowl </v>
      </c>
      <c r="C3" t="str">
        <f t="shared" ref="C3:C41" si="1">MID(A3, FIND(" -- ", A3) + 4, FIND(" -- ", A3, FIND(" -- ", A3)+1)-FIND(" -- ", A3)-3)</f>
        <v xml:space="preserve">Troy: 21.60 </v>
      </c>
      <c r="D3" t="str">
        <f t="shared" ref="D3:D41" si="2">LEFT(C3, FIND(": ", C3)-1)</f>
        <v>Troy</v>
      </c>
      <c r="E3" t="str">
        <f t="shared" ref="E3:E41" si="3">RIGHT(C3, LEN(C3) - FIND(": ", C3))</f>
        <v xml:space="preserve"> 21.60 </v>
      </c>
      <c r="F3" t="str">
        <f t="shared" ref="F3:F41" si="4">RIGHT(A3, LEN(A3) - FIND(" -- ", A3, FIND(" -- ", A3) + 1)-3)</f>
        <v>UT San Antonio: 26.15</v>
      </c>
      <c r="G3" t="str">
        <f t="shared" ref="G3:G41" si="5">LEFT(F3, FIND(": ", F3)-1)</f>
        <v>UT San Antonio</v>
      </c>
      <c r="H3" t="str">
        <f t="shared" ref="H3:H41" si="6">RIGHT(F3, LEN(F3) - FIND(": ", F3))</f>
        <v xml:space="preserve"> 26.15</v>
      </c>
      <c r="I3" t="s">
        <v>52</v>
      </c>
      <c r="J3">
        <v>1.5</v>
      </c>
      <c r="K3" t="str">
        <f t="shared" ref="K3:K41" si="7">IF(E3&gt;H3,D3,G3)</f>
        <v>UT San Antonio</v>
      </c>
      <c r="M3">
        <f t="shared" ref="M3:M41" si="8">IF(I3=D3, E3-H3,H3-E3)</f>
        <v>-4.5499999999999972</v>
      </c>
      <c r="N3" t="str">
        <f t="shared" ref="N3:N41" si="9">IF(I3=D3,IF(M3&gt;J3,D3,G3),IF(M3&gt;J3,G3,D3))</f>
        <v>UT San Antonio</v>
      </c>
      <c r="O3" t="b">
        <f t="shared" ref="O3:O41" si="10">(K3&lt;&gt;I3)</f>
        <v>1</v>
      </c>
      <c r="P3" t="b">
        <f t="shared" ref="P3:P41" si="11">(N3&lt;&gt;I3)</f>
        <v>1</v>
      </c>
      <c r="Q3">
        <f t="shared" ref="Q3:Q41" si="12">M3-J3</f>
        <v>-6.0499999999999972</v>
      </c>
    </row>
    <row r="4" spans="1:17" x14ac:dyDescent="0.35">
      <c r="A4" t="s">
        <v>2</v>
      </c>
      <c r="B4" t="str">
        <f t="shared" si="0"/>
        <v xml:space="preserve">Wasabi Fenway Bowl </v>
      </c>
      <c r="C4" t="str">
        <f t="shared" si="1"/>
        <v xml:space="preserve">Louisville: 20.27 </v>
      </c>
      <c r="D4" t="str">
        <f t="shared" si="2"/>
        <v>Louisville</v>
      </c>
      <c r="E4" t="str">
        <f t="shared" si="3"/>
        <v xml:space="preserve"> 20.27 </v>
      </c>
      <c r="F4" t="str">
        <f t="shared" si="4"/>
        <v>Cincinnati: 20.00</v>
      </c>
      <c r="G4" t="str">
        <f t="shared" si="5"/>
        <v>Cincinnati</v>
      </c>
      <c r="H4" t="str">
        <f t="shared" si="6"/>
        <v xml:space="preserve"> 20.00</v>
      </c>
      <c r="I4" t="s">
        <v>53</v>
      </c>
      <c r="J4">
        <v>1.5</v>
      </c>
      <c r="K4" t="str">
        <f t="shared" si="7"/>
        <v>Louisville</v>
      </c>
      <c r="L4" t="s">
        <v>94</v>
      </c>
      <c r="M4">
        <f t="shared" si="8"/>
        <v>0.26999999999999957</v>
      </c>
      <c r="N4" t="str">
        <f t="shared" si="9"/>
        <v>Cincinnati</v>
      </c>
      <c r="O4" t="b">
        <f t="shared" si="10"/>
        <v>0</v>
      </c>
      <c r="P4" t="b">
        <f t="shared" si="11"/>
        <v>1</v>
      </c>
      <c r="Q4">
        <f t="shared" si="12"/>
        <v>-1.2300000000000004</v>
      </c>
    </row>
    <row r="5" spans="1:17" x14ac:dyDescent="0.35">
      <c r="A5" t="s">
        <v>3</v>
      </c>
      <c r="B5" t="str">
        <f t="shared" si="0"/>
        <v xml:space="preserve">SRS Distribution Las Vegas Bowl </v>
      </c>
      <c r="C5" t="str">
        <f t="shared" si="1"/>
        <v xml:space="preserve">Oregon State: 24.17 </v>
      </c>
      <c r="D5" t="str">
        <f t="shared" si="2"/>
        <v>Oregon State</v>
      </c>
      <c r="E5" t="str">
        <f t="shared" si="3"/>
        <v xml:space="preserve"> 24.17 </v>
      </c>
      <c r="F5" t="str">
        <f t="shared" si="4"/>
        <v>Florida: 20.85</v>
      </c>
      <c r="G5" t="str">
        <f t="shared" si="5"/>
        <v>Florida</v>
      </c>
      <c r="H5" t="str">
        <f t="shared" si="6"/>
        <v xml:space="preserve"> 20.85</v>
      </c>
      <c r="I5" t="s">
        <v>54</v>
      </c>
      <c r="J5">
        <v>10</v>
      </c>
      <c r="K5" t="str">
        <f t="shared" si="7"/>
        <v>Oregon State</v>
      </c>
      <c r="L5" t="s">
        <v>95</v>
      </c>
      <c r="M5">
        <f t="shared" si="8"/>
        <v>3.3200000000000003</v>
      </c>
      <c r="N5" t="str">
        <f t="shared" si="9"/>
        <v>Florida</v>
      </c>
      <c r="O5" t="b">
        <f t="shared" si="10"/>
        <v>0</v>
      </c>
      <c r="P5" t="b">
        <f t="shared" si="11"/>
        <v>1</v>
      </c>
      <c r="Q5">
        <f t="shared" si="12"/>
        <v>-6.68</v>
      </c>
    </row>
    <row r="6" spans="1:17" x14ac:dyDescent="0.35">
      <c r="A6" t="s">
        <v>4</v>
      </c>
      <c r="B6" t="str">
        <f t="shared" si="0"/>
        <v xml:space="preserve">Jimmy Kimmel LA Bowl Presented by Stifel </v>
      </c>
      <c r="C6" t="str">
        <f t="shared" si="1"/>
        <v xml:space="preserve">Fresno State: 23.81 </v>
      </c>
      <c r="D6" t="str">
        <f t="shared" si="2"/>
        <v>Fresno State</v>
      </c>
      <c r="E6" t="str">
        <f t="shared" si="3"/>
        <v xml:space="preserve"> 23.81 </v>
      </c>
      <c r="F6" t="str">
        <f t="shared" si="4"/>
        <v>Washington State: 21.66</v>
      </c>
      <c r="G6" t="str">
        <f t="shared" si="5"/>
        <v>Washington State</v>
      </c>
      <c r="H6" t="str">
        <f t="shared" si="6"/>
        <v xml:space="preserve"> 21.66</v>
      </c>
      <c r="I6" t="s">
        <v>55</v>
      </c>
      <c r="J6">
        <v>4</v>
      </c>
      <c r="K6" t="str">
        <f t="shared" si="7"/>
        <v>Fresno State</v>
      </c>
      <c r="M6">
        <f t="shared" si="8"/>
        <v>2.1499999999999986</v>
      </c>
      <c r="N6" t="str">
        <f t="shared" si="9"/>
        <v>Washington State</v>
      </c>
      <c r="O6" t="b">
        <f t="shared" si="10"/>
        <v>0</v>
      </c>
      <c r="P6" t="b">
        <f t="shared" si="11"/>
        <v>1</v>
      </c>
      <c r="Q6">
        <f t="shared" si="12"/>
        <v>-1.8500000000000014</v>
      </c>
    </row>
    <row r="7" spans="1:17" x14ac:dyDescent="0.35">
      <c r="A7" t="s">
        <v>5</v>
      </c>
      <c r="B7" t="str">
        <f t="shared" si="0"/>
        <v xml:space="preserve">LendingTree Bowl </v>
      </c>
      <c r="C7" t="str">
        <f t="shared" si="1"/>
        <v xml:space="preserve">Southern Mississippi: 19.89 </v>
      </c>
      <c r="D7" t="str">
        <f t="shared" si="2"/>
        <v>Southern Mississippi</v>
      </c>
      <c r="E7" t="str">
        <f t="shared" si="3"/>
        <v xml:space="preserve"> 19.89 </v>
      </c>
      <c r="F7" t="str">
        <f t="shared" si="4"/>
        <v>Rice: 21.32</v>
      </c>
      <c r="G7" t="str">
        <f t="shared" si="5"/>
        <v>Rice</v>
      </c>
      <c r="H7" t="str">
        <f t="shared" si="6"/>
        <v xml:space="preserve"> 21.32</v>
      </c>
      <c r="I7" t="s">
        <v>56</v>
      </c>
      <c r="J7">
        <v>6</v>
      </c>
      <c r="K7" t="str">
        <f t="shared" si="7"/>
        <v>Rice</v>
      </c>
      <c r="M7">
        <f t="shared" si="8"/>
        <v>-1.4299999999999997</v>
      </c>
      <c r="N7" t="str">
        <f t="shared" si="9"/>
        <v>Rice</v>
      </c>
      <c r="O7" t="b">
        <f t="shared" si="10"/>
        <v>1</v>
      </c>
      <c r="P7" t="b">
        <f t="shared" si="11"/>
        <v>1</v>
      </c>
      <c r="Q7">
        <f t="shared" si="12"/>
        <v>-7.43</v>
      </c>
    </row>
    <row r="8" spans="1:17" x14ac:dyDescent="0.35">
      <c r="A8" t="s">
        <v>6</v>
      </c>
      <c r="B8" t="str">
        <f t="shared" si="0"/>
        <v xml:space="preserve">New Mexico Bowl </v>
      </c>
      <c r="C8" t="str">
        <f t="shared" si="1"/>
        <v xml:space="preserve">BYU: 26.00 </v>
      </c>
      <c r="D8" t="str">
        <f t="shared" si="2"/>
        <v>BYU</v>
      </c>
      <c r="E8" t="str">
        <f t="shared" si="3"/>
        <v xml:space="preserve"> 26.00 </v>
      </c>
      <c r="F8" t="str">
        <f t="shared" si="4"/>
        <v>SMU: 26.68</v>
      </c>
      <c r="G8" t="str">
        <f t="shared" si="5"/>
        <v>SMU</v>
      </c>
      <c r="H8" t="str">
        <f t="shared" si="6"/>
        <v xml:space="preserve"> 26.68</v>
      </c>
      <c r="I8" t="s">
        <v>63</v>
      </c>
      <c r="J8">
        <v>3.5</v>
      </c>
      <c r="K8" t="str">
        <f t="shared" si="7"/>
        <v>SMU</v>
      </c>
      <c r="M8">
        <f t="shared" si="8"/>
        <v>0.67999999999999972</v>
      </c>
      <c r="N8" t="str">
        <f t="shared" si="9"/>
        <v>BYU</v>
      </c>
      <c r="O8" t="b">
        <f t="shared" si="10"/>
        <v>0</v>
      </c>
      <c r="P8" t="b">
        <f t="shared" si="11"/>
        <v>1</v>
      </c>
      <c r="Q8">
        <f t="shared" si="12"/>
        <v>-2.8200000000000003</v>
      </c>
    </row>
    <row r="9" spans="1:17" x14ac:dyDescent="0.35">
      <c r="A9" t="s">
        <v>7</v>
      </c>
      <c r="B9" t="str">
        <f t="shared" si="0"/>
        <v xml:space="preserve">Frisco Bowl </v>
      </c>
      <c r="C9" t="str">
        <f t="shared" si="1"/>
        <v xml:space="preserve">Boise State: 24.55 </v>
      </c>
      <c r="D9" t="str">
        <f t="shared" si="2"/>
        <v>Boise State</v>
      </c>
      <c r="E9" t="str">
        <f t="shared" si="3"/>
        <v xml:space="preserve"> 24.55 </v>
      </c>
      <c r="F9" t="str">
        <f t="shared" si="4"/>
        <v>North Texas: 21.53</v>
      </c>
      <c r="G9" t="str">
        <f t="shared" si="5"/>
        <v>North Texas</v>
      </c>
      <c r="H9" t="str">
        <f t="shared" si="6"/>
        <v xml:space="preserve"> 21.53</v>
      </c>
      <c r="I9" t="s">
        <v>57</v>
      </c>
      <c r="J9">
        <v>10.5</v>
      </c>
      <c r="K9" t="str">
        <f t="shared" si="7"/>
        <v>Boise State</v>
      </c>
      <c r="M9">
        <f t="shared" si="8"/>
        <v>3.0199999999999996</v>
      </c>
      <c r="N9" t="str">
        <f t="shared" si="9"/>
        <v>North Texas</v>
      </c>
      <c r="O9" t="b">
        <f t="shared" si="10"/>
        <v>0</v>
      </c>
      <c r="P9" t="b">
        <f t="shared" si="11"/>
        <v>1</v>
      </c>
      <c r="Q9">
        <f t="shared" si="12"/>
        <v>-7.48</v>
      </c>
    </row>
    <row r="10" spans="1:17" x14ac:dyDescent="0.35">
      <c r="A10" t="s">
        <v>8</v>
      </c>
      <c r="B10" t="str">
        <f t="shared" si="0"/>
        <v xml:space="preserve">Myrtle Beach Bowl </v>
      </c>
      <c r="C10" t="str">
        <f t="shared" si="1"/>
        <v xml:space="preserve">Connecticut: 12.80 </v>
      </c>
      <c r="D10" t="str">
        <f t="shared" si="2"/>
        <v>Connecticut</v>
      </c>
      <c r="E10" t="str">
        <f t="shared" si="3"/>
        <v xml:space="preserve"> 12.80 </v>
      </c>
      <c r="F10" t="str">
        <f t="shared" si="4"/>
        <v>Marshall: 24.24</v>
      </c>
      <c r="G10" t="str">
        <f t="shared" si="5"/>
        <v>Marshall</v>
      </c>
      <c r="H10" t="str">
        <f t="shared" si="6"/>
        <v xml:space="preserve"> 24.24</v>
      </c>
      <c r="I10" t="s">
        <v>64</v>
      </c>
      <c r="J10">
        <v>10</v>
      </c>
      <c r="K10" t="str">
        <f t="shared" si="7"/>
        <v>Marshall</v>
      </c>
      <c r="M10">
        <f t="shared" si="8"/>
        <v>11.439999999999998</v>
      </c>
      <c r="N10" t="str">
        <f t="shared" si="9"/>
        <v>Marshall</v>
      </c>
      <c r="O10" t="b">
        <f t="shared" si="10"/>
        <v>0</v>
      </c>
      <c r="P10" t="b">
        <f t="shared" si="11"/>
        <v>0</v>
      </c>
      <c r="Q10">
        <f t="shared" si="12"/>
        <v>1.4399999999999977</v>
      </c>
    </row>
    <row r="11" spans="1:17" x14ac:dyDescent="0.35">
      <c r="A11" t="s">
        <v>70</v>
      </c>
      <c r="B11" t="str">
        <f t="shared" si="0"/>
        <v xml:space="preserve">Famous Idaho Potato Bowl </v>
      </c>
      <c r="C11" t="str">
        <f t="shared" si="1"/>
        <v xml:space="preserve">San Jose State: 21.01 </v>
      </c>
      <c r="D11" t="str">
        <f t="shared" si="2"/>
        <v>San Jose State</v>
      </c>
      <c r="E11" t="str">
        <f t="shared" si="3"/>
        <v xml:space="preserve"> 21.01 </v>
      </c>
      <c r="F11" t="str">
        <f t="shared" si="4"/>
        <v>Eastern Michigan: 19.56</v>
      </c>
      <c r="G11" t="str">
        <f t="shared" si="5"/>
        <v>Eastern Michigan</v>
      </c>
      <c r="H11" t="str">
        <f t="shared" si="6"/>
        <v xml:space="preserve"> 19.56</v>
      </c>
      <c r="I11" t="s">
        <v>71</v>
      </c>
      <c r="J11">
        <v>3.5</v>
      </c>
      <c r="K11" t="str">
        <f t="shared" si="7"/>
        <v>San Jose State</v>
      </c>
      <c r="M11">
        <f t="shared" si="8"/>
        <v>1.4500000000000028</v>
      </c>
      <c r="N11" t="str">
        <f t="shared" si="9"/>
        <v>Eastern Michigan</v>
      </c>
      <c r="O11" t="b">
        <f t="shared" si="10"/>
        <v>0</v>
      </c>
      <c r="P11" t="b">
        <f t="shared" si="11"/>
        <v>1</v>
      </c>
      <c r="Q11">
        <f t="shared" si="12"/>
        <v>-2.0499999999999972</v>
      </c>
    </row>
    <row r="12" spans="1:17" x14ac:dyDescent="0.35">
      <c r="A12" t="s">
        <v>9</v>
      </c>
      <c r="B12" t="str">
        <f t="shared" si="0"/>
        <v xml:space="preserve">RoofClaim.com Boca Raton Bowl </v>
      </c>
      <c r="C12" t="str">
        <f t="shared" si="1"/>
        <v xml:space="preserve">Toledo: 22.06 </v>
      </c>
      <c r="D12" t="str">
        <f t="shared" si="2"/>
        <v>Toledo</v>
      </c>
      <c r="E12" t="str">
        <f t="shared" si="3"/>
        <v xml:space="preserve"> 22.06 </v>
      </c>
      <c r="F12" t="str">
        <f t="shared" si="4"/>
        <v>Liberty: 20.58</v>
      </c>
      <c r="G12" t="str">
        <f t="shared" si="5"/>
        <v>Liberty</v>
      </c>
      <c r="H12" t="str">
        <f t="shared" si="6"/>
        <v xml:space="preserve"> 20.58</v>
      </c>
      <c r="I12" t="s">
        <v>58</v>
      </c>
      <c r="J12">
        <v>5</v>
      </c>
      <c r="K12" t="str">
        <f t="shared" si="7"/>
        <v>Toledo</v>
      </c>
      <c r="M12">
        <f t="shared" si="8"/>
        <v>1.4800000000000004</v>
      </c>
      <c r="N12" t="str">
        <f t="shared" si="9"/>
        <v>Liberty</v>
      </c>
      <c r="O12" t="b">
        <f t="shared" si="10"/>
        <v>0</v>
      </c>
      <c r="P12" t="b">
        <f t="shared" si="11"/>
        <v>1</v>
      </c>
      <c r="Q12">
        <f t="shared" si="12"/>
        <v>-3.5199999999999996</v>
      </c>
    </row>
    <row r="13" spans="1:17" x14ac:dyDescent="0.35">
      <c r="A13" t="s">
        <v>10</v>
      </c>
      <c r="B13" t="str">
        <f t="shared" si="0"/>
        <v xml:space="preserve">R+L Carriers New Orleans Bowl </v>
      </c>
      <c r="C13" t="str">
        <f t="shared" si="1"/>
        <v xml:space="preserve">South Alabama: 23.43 </v>
      </c>
      <c r="D13" t="str">
        <f t="shared" si="2"/>
        <v>South Alabama</v>
      </c>
      <c r="E13" t="str">
        <f t="shared" si="3"/>
        <v xml:space="preserve"> 23.43 </v>
      </c>
      <c r="F13" t="str">
        <f t="shared" si="4"/>
        <v>Western Kentucky: 23.27</v>
      </c>
      <c r="G13" t="str">
        <f t="shared" si="5"/>
        <v>Western Kentucky</v>
      </c>
      <c r="H13" t="str">
        <f t="shared" si="6"/>
        <v xml:space="preserve"> 23.27</v>
      </c>
      <c r="I13" t="s">
        <v>72</v>
      </c>
      <c r="J13">
        <v>4.5</v>
      </c>
      <c r="K13" t="str">
        <f t="shared" si="7"/>
        <v>South Alabama</v>
      </c>
      <c r="M13">
        <f t="shared" si="8"/>
        <v>-0.16000000000000014</v>
      </c>
      <c r="N13" t="str">
        <f t="shared" si="9"/>
        <v>South Alabama</v>
      </c>
      <c r="O13" t="b">
        <f t="shared" si="10"/>
        <v>1</v>
      </c>
      <c r="P13" t="b">
        <f t="shared" si="11"/>
        <v>1</v>
      </c>
      <c r="Q13">
        <f t="shared" si="12"/>
        <v>-4.66</v>
      </c>
    </row>
    <row r="14" spans="1:17" x14ac:dyDescent="0.35">
      <c r="A14" t="s">
        <v>11</v>
      </c>
      <c r="B14" t="str">
        <f t="shared" si="0"/>
        <v xml:space="preserve">Lockheed Martin Armed Forces Bowl </v>
      </c>
      <c r="C14" t="str">
        <f t="shared" si="1"/>
        <v xml:space="preserve">Air Force: 21.40 </v>
      </c>
      <c r="D14" t="str">
        <f t="shared" si="2"/>
        <v>Air Force</v>
      </c>
      <c r="E14" t="str">
        <f t="shared" si="3"/>
        <v xml:space="preserve"> 21.40 </v>
      </c>
      <c r="F14" t="str">
        <f t="shared" si="4"/>
        <v>Baylor: 19.39</v>
      </c>
      <c r="G14" t="str">
        <f t="shared" si="5"/>
        <v>Baylor</v>
      </c>
      <c r="H14" t="str">
        <f t="shared" si="6"/>
        <v xml:space="preserve"> 19.39</v>
      </c>
      <c r="I14" t="s">
        <v>65</v>
      </c>
      <c r="J14">
        <v>5.5</v>
      </c>
      <c r="K14" t="str">
        <f t="shared" si="7"/>
        <v>Air Force</v>
      </c>
      <c r="M14">
        <f t="shared" si="8"/>
        <v>-2.009999999999998</v>
      </c>
      <c r="N14" t="str">
        <f t="shared" si="9"/>
        <v>Air Force</v>
      </c>
      <c r="O14" t="b">
        <f t="shared" si="10"/>
        <v>1</v>
      </c>
      <c r="P14" t="b">
        <f t="shared" si="11"/>
        <v>1</v>
      </c>
      <c r="Q14">
        <f t="shared" si="12"/>
        <v>-7.509999999999998</v>
      </c>
    </row>
    <row r="15" spans="1:17" x14ac:dyDescent="0.35">
      <c r="A15" t="s">
        <v>12</v>
      </c>
      <c r="B15" t="str">
        <f t="shared" si="0"/>
        <v xml:space="preserve">Radiance Technologies Independence Bowl </v>
      </c>
      <c r="C15" t="str">
        <f t="shared" si="1"/>
        <v xml:space="preserve">Houston: 25.05 </v>
      </c>
      <c r="D15" t="str">
        <f t="shared" si="2"/>
        <v>Houston</v>
      </c>
      <c r="E15" t="str">
        <f t="shared" si="3"/>
        <v xml:space="preserve"> 25.05 </v>
      </c>
      <c r="F15" t="str">
        <f t="shared" si="4"/>
        <v>Louisiana: 21.75</v>
      </c>
      <c r="G15" t="str">
        <f t="shared" si="5"/>
        <v>Louisiana</v>
      </c>
      <c r="H15" t="str">
        <f t="shared" si="6"/>
        <v xml:space="preserve"> 21.75</v>
      </c>
      <c r="I15" t="s">
        <v>59</v>
      </c>
      <c r="J15">
        <v>6.5</v>
      </c>
      <c r="K15" t="str">
        <f t="shared" si="7"/>
        <v>Houston</v>
      </c>
      <c r="M15">
        <f t="shared" si="8"/>
        <v>3.3000000000000007</v>
      </c>
      <c r="N15" t="str">
        <f t="shared" si="9"/>
        <v>Louisiana</v>
      </c>
      <c r="O15" t="b">
        <f t="shared" si="10"/>
        <v>0</v>
      </c>
      <c r="P15" t="b">
        <f t="shared" si="11"/>
        <v>1</v>
      </c>
      <c r="Q15">
        <f t="shared" si="12"/>
        <v>-3.1999999999999993</v>
      </c>
    </row>
    <row r="16" spans="1:17" x14ac:dyDescent="0.35">
      <c r="A16" t="s">
        <v>13</v>
      </c>
      <c r="B16" t="str">
        <f t="shared" si="0"/>
        <v xml:space="preserve">Union Home Mortgage Gasparilla Bowl </v>
      </c>
      <c r="C16" t="str">
        <f t="shared" si="1"/>
        <v xml:space="preserve">Missouri: 21.81 </v>
      </c>
      <c r="D16" t="str">
        <f t="shared" si="2"/>
        <v>Missouri</v>
      </c>
      <c r="E16" t="str">
        <f t="shared" si="3"/>
        <v xml:space="preserve"> 21.81 </v>
      </c>
      <c r="F16" t="str">
        <f t="shared" si="4"/>
        <v>Wake Forest: 25.51</v>
      </c>
      <c r="G16" t="str">
        <f t="shared" si="5"/>
        <v>Wake Forest</v>
      </c>
      <c r="H16" t="str">
        <f t="shared" si="6"/>
        <v xml:space="preserve"> 25.51</v>
      </c>
      <c r="I16" t="s">
        <v>66</v>
      </c>
      <c r="J16">
        <v>1</v>
      </c>
      <c r="K16" t="str">
        <f t="shared" si="7"/>
        <v>Wake Forest</v>
      </c>
      <c r="L16" t="s">
        <v>94</v>
      </c>
      <c r="M16">
        <f t="shared" si="8"/>
        <v>3.7000000000000028</v>
      </c>
      <c r="N16" t="str">
        <f t="shared" si="9"/>
        <v>Wake Forest</v>
      </c>
      <c r="O16" t="b">
        <f t="shared" si="10"/>
        <v>0</v>
      </c>
      <c r="P16" t="b">
        <f t="shared" si="11"/>
        <v>0</v>
      </c>
      <c r="Q16">
        <f t="shared" si="12"/>
        <v>2.7000000000000028</v>
      </c>
    </row>
    <row r="17" spans="1:17" x14ac:dyDescent="0.35">
      <c r="A17" t="s">
        <v>14</v>
      </c>
      <c r="B17" t="str">
        <f t="shared" si="0"/>
        <v xml:space="preserve">EasyPost Hawai'i Bowl </v>
      </c>
      <c r="C17" t="str">
        <f t="shared" si="1"/>
        <v xml:space="preserve">San Diego State: 20.07 </v>
      </c>
      <c r="D17" t="str">
        <f t="shared" si="2"/>
        <v>San Diego State</v>
      </c>
      <c r="E17" t="str">
        <f t="shared" si="3"/>
        <v xml:space="preserve"> 20.07 </v>
      </c>
      <c r="F17" t="str">
        <f t="shared" si="4"/>
        <v>Middle Tennessee: 21.63</v>
      </c>
      <c r="G17" t="str">
        <f t="shared" si="5"/>
        <v>Middle Tennessee</v>
      </c>
      <c r="H17" t="str">
        <f t="shared" si="6"/>
        <v xml:space="preserve"> 21.63</v>
      </c>
      <c r="I17" t="s">
        <v>60</v>
      </c>
      <c r="J17">
        <v>7</v>
      </c>
      <c r="K17" t="str">
        <f t="shared" si="7"/>
        <v>Middle Tennessee</v>
      </c>
      <c r="M17">
        <f t="shared" si="8"/>
        <v>-1.5599999999999987</v>
      </c>
      <c r="N17" t="str">
        <f t="shared" si="9"/>
        <v>Middle Tennessee</v>
      </c>
      <c r="O17" t="b">
        <f t="shared" si="10"/>
        <v>1</v>
      </c>
      <c r="P17" t="b">
        <f t="shared" si="11"/>
        <v>1</v>
      </c>
      <c r="Q17">
        <f t="shared" si="12"/>
        <v>-8.5599999999999987</v>
      </c>
    </row>
    <row r="18" spans="1:17" x14ac:dyDescent="0.35">
      <c r="A18" t="s">
        <v>15</v>
      </c>
      <c r="B18" t="str">
        <f t="shared" si="0"/>
        <v xml:space="preserve">Quick Lane Bowl </v>
      </c>
      <c r="C18" t="str">
        <f t="shared" si="1"/>
        <v xml:space="preserve">Bowling Green: 18.62 </v>
      </c>
      <c r="D18" t="str">
        <f t="shared" si="2"/>
        <v>Bowling Green</v>
      </c>
      <c r="E18" t="str">
        <f t="shared" si="3"/>
        <v xml:space="preserve"> 18.62 </v>
      </c>
      <c r="F18" t="str">
        <f t="shared" si="4"/>
        <v>New Mexico State: 21.64</v>
      </c>
      <c r="G18" t="str">
        <f t="shared" si="5"/>
        <v>New Mexico State</v>
      </c>
      <c r="H18" t="str">
        <f t="shared" si="6"/>
        <v xml:space="preserve"> 21.64</v>
      </c>
      <c r="I18" t="s">
        <v>61</v>
      </c>
      <c r="J18">
        <v>3</v>
      </c>
      <c r="K18" t="str">
        <f t="shared" si="7"/>
        <v>New Mexico State</v>
      </c>
      <c r="M18">
        <f t="shared" si="8"/>
        <v>-3.0199999999999996</v>
      </c>
      <c r="N18" t="str">
        <f t="shared" si="9"/>
        <v>New Mexico State</v>
      </c>
      <c r="O18" t="b">
        <f t="shared" si="10"/>
        <v>1</v>
      </c>
      <c r="P18" t="b">
        <f t="shared" si="11"/>
        <v>1</v>
      </c>
      <c r="Q18">
        <f t="shared" si="12"/>
        <v>-6.02</v>
      </c>
    </row>
    <row r="19" spans="1:17" x14ac:dyDescent="0.35">
      <c r="A19" t="s">
        <v>16</v>
      </c>
      <c r="B19" t="str">
        <f t="shared" si="0"/>
        <v xml:space="preserve">Camellia Bowl </v>
      </c>
      <c r="C19" t="str">
        <f t="shared" si="1"/>
        <v xml:space="preserve">Buffalo: 25.76 </v>
      </c>
      <c r="D19" t="str">
        <f t="shared" si="2"/>
        <v>Buffalo</v>
      </c>
      <c r="E19" t="str">
        <f t="shared" si="3"/>
        <v xml:space="preserve"> 25.76 </v>
      </c>
      <c r="F19" t="str">
        <f t="shared" si="4"/>
        <v>Georgia Southern: 26.39</v>
      </c>
      <c r="G19" t="str">
        <f t="shared" si="5"/>
        <v>Georgia Southern</v>
      </c>
      <c r="H19" t="str">
        <f t="shared" si="6"/>
        <v xml:space="preserve"> 26.39</v>
      </c>
      <c r="I19" t="s">
        <v>67</v>
      </c>
      <c r="J19">
        <v>3.5</v>
      </c>
      <c r="K19" t="str">
        <f t="shared" si="7"/>
        <v>Georgia Southern</v>
      </c>
      <c r="M19">
        <f t="shared" si="8"/>
        <v>0.62999999999999901</v>
      </c>
      <c r="N19" t="str">
        <f t="shared" si="9"/>
        <v>Buffalo</v>
      </c>
      <c r="O19" t="b">
        <f t="shared" si="10"/>
        <v>0</v>
      </c>
      <c r="P19" t="b">
        <f t="shared" si="11"/>
        <v>1</v>
      </c>
      <c r="Q19">
        <f t="shared" si="12"/>
        <v>-2.870000000000001</v>
      </c>
    </row>
    <row r="20" spans="1:17" x14ac:dyDescent="0.35">
      <c r="A20" t="s">
        <v>17</v>
      </c>
      <c r="B20" t="str">
        <f t="shared" si="0"/>
        <v xml:space="preserve">SERVPRO First Responder Bowl </v>
      </c>
      <c r="C20" t="str">
        <f t="shared" si="1"/>
        <v xml:space="preserve">Utah State: 18.65 </v>
      </c>
      <c r="D20" t="str">
        <f t="shared" si="2"/>
        <v>Utah State</v>
      </c>
      <c r="E20" t="str">
        <f t="shared" si="3"/>
        <v xml:space="preserve"> 18.65 </v>
      </c>
      <c r="F20" t="str">
        <f t="shared" si="4"/>
        <v>Memphis: 26.69</v>
      </c>
      <c r="G20" t="str">
        <f t="shared" si="5"/>
        <v>Memphis</v>
      </c>
      <c r="H20" t="str">
        <f t="shared" si="6"/>
        <v xml:space="preserve"> 26.69</v>
      </c>
      <c r="I20" t="s">
        <v>68</v>
      </c>
      <c r="J20">
        <v>7</v>
      </c>
      <c r="K20" t="str">
        <f t="shared" si="7"/>
        <v>Memphis</v>
      </c>
      <c r="M20">
        <f t="shared" si="8"/>
        <v>8.0400000000000027</v>
      </c>
      <c r="N20" t="str">
        <f t="shared" si="9"/>
        <v>Memphis</v>
      </c>
      <c r="O20" t="b">
        <f t="shared" si="10"/>
        <v>0</v>
      </c>
      <c r="P20" t="b">
        <f t="shared" si="11"/>
        <v>0</v>
      </c>
      <c r="Q20">
        <f t="shared" si="12"/>
        <v>1.0400000000000027</v>
      </c>
    </row>
    <row r="21" spans="1:17" x14ac:dyDescent="0.35">
      <c r="A21" t="s">
        <v>18</v>
      </c>
      <c r="B21" t="str">
        <f t="shared" si="0"/>
        <v xml:space="preserve">TicketSmarter Birmingham Bowl </v>
      </c>
      <c r="C21" t="str">
        <f t="shared" si="1"/>
        <v xml:space="preserve">East Carolina: 26.41 </v>
      </c>
      <c r="D21" t="str">
        <f t="shared" si="2"/>
        <v>East Carolina</v>
      </c>
      <c r="E21" t="str">
        <f t="shared" si="3"/>
        <v xml:space="preserve"> 26.41 </v>
      </c>
      <c r="F21" t="str">
        <f t="shared" si="4"/>
        <v>Coastal Carolina: 23.54</v>
      </c>
      <c r="G21" t="str">
        <f t="shared" si="5"/>
        <v>Coastal Carolina</v>
      </c>
      <c r="H21" t="str">
        <f t="shared" si="6"/>
        <v xml:space="preserve"> 23.54</v>
      </c>
      <c r="I21" t="s">
        <v>62</v>
      </c>
      <c r="J21">
        <v>8</v>
      </c>
      <c r="K21" t="str">
        <f t="shared" si="7"/>
        <v>East Carolina</v>
      </c>
      <c r="M21">
        <f t="shared" si="8"/>
        <v>2.870000000000001</v>
      </c>
      <c r="N21" t="str">
        <f t="shared" si="9"/>
        <v>Coastal Carolina</v>
      </c>
      <c r="O21" t="b">
        <f t="shared" si="10"/>
        <v>0</v>
      </c>
      <c r="P21" t="b">
        <f t="shared" si="11"/>
        <v>1</v>
      </c>
      <c r="Q21">
        <f t="shared" si="12"/>
        <v>-5.129999999999999</v>
      </c>
    </row>
    <row r="22" spans="1:17" x14ac:dyDescent="0.35">
      <c r="A22" t="s">
        <v>19</v>
      </c>
      <c r="B22" t="str">
        <f t="shared" si="0"/>
        <v xml:space="preserve">Guaranteed Rate Bowl </v>
      </c>
      <c r="C22" t="str">
        <f t="shared" si="1"/>
        <v xml:space="preserve">Oklahoma State: 21.96 </v>
      </c>
      <c r="D22" t="str">
        <f t="shared" si="2"/>
        <v>Oklahoma State</v>
      </c>
      <c r="E22" t="str">
        <f t="shared" si="3"/>
        <v xml:space="preserve"> 21.96 </v>
      </c>
      <c r="F22" t="str">
        <f t="shared" si="4"/>
        <v>Wisconsin: 23.50</v>
      </c>
      <c r="G22" t="str">
        <f t="shared" si="5"/>
        <v>Wisconsin</v>
      </c>
      <c r="H22" t="str">
        <f t="shared" si="6"/>
        <v xml:space="preserve"> 23.50</v>
      </c>
      <c r="I22" t="s">
        <v>69</v>
      </c>
      <c r="J22">
        <v>3</v>
      </c>
      <c r="K22" t="str">
        <f t="shared" si="7"/>
        <v>Wisconsin</v>
      </c>
      <c r="L22" t="s">
        <v>96</v>
      </c>
      <c r="M22">
        <f t="shared" si="8"/>
        <v>1.5399999999999991</v>
      </c>
      <c r="N22" t="str">
        <f t="shared" si="9"/>
        <v>Oklahoma State</v>
      </c>
      <c r="O22" t="b">
        <f t="shared" si="10"/>
        <v>0</v>
      </c>
      <c r="P22" t="b">
        <f t="shared" si="11"/>
        <v>1</v>
      </c>
      <c r="Q22">
        <f t="shared" si="12"/>
        <v>-1.4600000000000009</v>
      </c>
    </row>
    <row r="23" spans="1:17" x14ac:dyDescent="0.35">
      <c r="A23" t="s">
        <v>20</v>
      </c>
      <c r="B23" t="str">
        <f t="shared" si="0"/>
        <v xml:space="preserve">Military Bowl Presented by Peraton </v>
      </c>
      <c r="C23" t="str">
        <f t="shared" si="1"/>
        <v xml:space="preserve">Duke: 22.41 </v>
      </c>
      <c r="D23" t="str">
        <f t="shared" si="2"/>
        <v>Duke</v>
      </c>
      <c r="E23" t="str">
        <f t="shared" si="3"/>
        <v xml:space="preserve"> 22.41 </v>
      </c>
      <c r="F23" t="str">
        <f t="shared" si="4"/>
        <v>UCF: 25.78</v>
      </c>
      <c r="G23" t="str">
        <f t="shared" si="5"/>
        <v>UCF</v>
      </c>
      <c r="H23" t="str">
        <f t="shared" si="6"/>
        <v xml:space="preserve"> 25.78</v>
      </c>
      <c r="I23" t="s">
        <v>74</v>
      </c>
      <c r="J23">
        <v>2</v>
      </c>
      <c r="K23" t="str">
        <f t="shared" si="7"/>
        <v>UCF</v>
      </c>
      <c r="M23">
        <f t="shared" si="8"/>
        <v>-3.370000000000001</v>
      </c>
      <c r="N23" t="str">
        <f t="shared" si="9"/>
        <v>UCF</v>
      </c>
      <c r="O23" t="b">
        <f t="shared" si="10"/>
        <v>1</v>
      </c>
      <c r="P23" t="b">
        <f t="shared" si="11"/>
        <v>1</v>
      </c>
      <c r="Q23">
        <f t="shared" si="12"/>
        <v>-5.370000000000001</v>
      </c>
    </row>
    <row r="24" spans="1:17" x14ac:dyDescent="0.35">
      <c r="A24" t="s">
        <v>21</v>
      </c>
      <c r="B24" t="str">
        <f t="shared" si="0"/>
        <v xml:space="preserve">AutoZone Liberty Bowl </v>
      </c>
      <c r="C24" t="str">
        <f t="shared" si="1"/>
        <v xml:space="preserve">Arkansas: 27.09 </v>
      </c>
      <c r="D24" t="str">
        <f t="shared" si="2"/>
        <v>Arkansas</v>
      </c>
      <c r="E24" t="str">
        <f t="shared" si="3"/>
        <v xml:space="preserve"> 27.09 </v>
      </c>
      <c r="F24" t="str">
        <f t="shared" si="4"/>
        <v>Kansas: 23.64</v>
      </c>
      <c r="G24" t="str">
        <f t="shared" si="5"/>
        <v>Kansas</v>
      </c>
      <c r="H24" t="str">
        <f t="shared" si="6"/>
        <v xml:space="preserve"> 23.64</v>
      </c>
      <c r="I24" t="s">
        <v>91</v>
      </c>
      <c r="J24">
        <v>3</v>
      </c>
      <c r="K24" t="str">
        <f t="shared" si="7"/>
        <v>Arkansas</v>
      </c>
      <c r="L24" t="s">
        <v>97</v>
      </c>
      <c r="M24">
        <f t="shared" si="8"/>
        <v>3.4499999999999993</v>
      </c>
      <c r="N24" t="str">
        <f t="shared" si="9"/>
        <v>Arkansas</v>
      </c>
      <c r="O24" t="b">
        <f t="shared" si="10"/>
        <v>0</v>
      </c>
      <c r="P24" t="b">
        <f t="shared" si="11"/>
        <v>0</v>
      </c>
      <c r="Q24">
        <f t="shared" si="12"/>
        <v>0.44999999999999929</v>
      </c>
    </row>
    <row r="25" spans="1:17" x14ac:dyDescent="0.35">
      <c r="A25" t="s">
        <v>22</v>
      </c>
      <c r="B25" t="str">
        <f t="shared" si="0"/>
        <v xml:space="preserve">San Diego County Credit Union Holiday Bowl </v>
      </c>
      <c r="C25" t="str">
        <f t="shared" si="1"/>
        <v xml:space="preserve">North Carolina: 25.04 </v>
      </c>
      <c r="D25" t="str">
        <f t="shared" si="2"/>
        <v>North Carolina</v>
      </c>
      <c r="E25" t="str">
        <f t="shared" si="3"/>
        <v xml:space="preserve"> 25.04 </v>
      </c>
      <c r="F25" t="str">
        <f t="shared" si="4"/>
        <v>Oregon: 29.27</v>
      </c>
      <c r="G25" t="str">
        <f t="shared" si="5"/>
        <v>Oregon</v>
      </c>
      <c r="H25" t="str">
        <f t="shared" si="6"/>
        <v xml:space="preserve"> 29.27</v>
      </c>
      <c r="I25" t="s">
        <v>73</v>
      </c>
      <c r="J25">
        <v>14</v>
      </c>
      <c r="K25" t="str">
        <f t="shared" si="7"/>
        <v>Oregon</v>
      </c>
      <c r="L25" t="s">
        <v>95</v>
      </c>
      <c r="M25">
        <f t="shared" si="8"/>
        <v>4.2300000000000004</v>
      </c>
      <c r="N25" t="str">
        <f t="shared" si="9"/>
        <v>North Carolina</v>
      </c>
      <c r="O25" t="b">
        <f t="shared" si="10"/>
        <v>0</v>
      </c>
      <c r="P25" t="b">
        <f t="shared" si="11"/>
        <v>1</v>
      </c>
      <c r="Q25">
        <f t="shared" si="12"/>
        <v>-9.77</v>
      </c>
    </row>
    <row r="26" spans="1:17" x14ac:dyDescent="0.35">
      <c r="A26" t="s">
        <v>23</v>
      </c>
      <c r="B26" t="str">
        <f t="shared" si="0"/>
        <v xml:space="preserve">TaxAct Texas Bowl </v>
      </c>
      <c r="C26" t="str">
        <f t="shared" si="1"/>
        <v xml:space="preserve">Ole Miss: 26.84 </v>
      </c>
      <c r="D26" t="str">
        <f t="shared" si="2"/>
        <v>Ole Miss</v>
      </c>
      <c r="E26" t="str">
        <f t="shared" si="3"/>
        <v xml:space="preserve"> 26.84 </v>
      </c>
      <c r="F26" t="str">
        <f t="shared" si="4"/>
        <v>Texas Tech: 25.06</v>
      </c>
      <c r="G26" t="str">
        <f t="shared" si="5"/>
        <v>Texas Tech</v>
      </c>
      <c r="H26" t="str">
        <f t="shared" si="6"/>
        <v xml:space="preserve"> 25.06</v>
      </c>
      <c r="I26" t="s">
        <v>75</v>
      </c>
      <c r="J26">
        <v>3.5</v>
      </c>
      <c r="K26" t="str">
        <f t="shared" si="7"/>
        <v>Ole Miss</v>
      </c>
      <c r="L26" t="s">
        <v>97</v>
      </c>
      <c r="M26">
        <f t="shared" si="8"/>
        <v>1.7800000000000011</v>
      </c>
      <c r="N26" t="str">
        <f t="shared" si="9"/>
        <v>Texas Tech</v>
      </c>
      <c r="O26" t="b">
        <f t="shared" si="10"/>
        <v>0</v>
      </c>
      <c r="P26" t="b">
        <f t="shared" si="11"/>
        <v>1</v>
      </c>
      <c r="Q26">
        <f t="shared" si="12"/>
        <v>-1.7199999999999989</v>
      </c>
    </row>
    <row r="27" spans="1:17" x14ac:dyDescent="0.35">
      <c r="A27" t="s">
        <v>24</v>
      </c>
      <c r="B27" t="str">
        <f t="shared" si="0"/>
        <v xml:space="preserve">Bad Boy Mowers Pinstripe Bowl </v>
      </c>
      <c r="C27" t="str">
        <f t="shared" si="1"/>
        <v xml:space="preserve">Minnesota: 23.58 </v>
      </c>
      <c r="D27" t="str">
        <f t="shared" si="2"/>
        <v>Minnesota</v>
      </c>
      <c r="E27" t="str">
        <f t="shared" si="3"/>
        <v xml:space="preserve"> 23.58 </v>
      </c>
      <c r="F27" t="str">
        <f t="shared" si="4"/>
        <v>Syracuse: 16.97</v>
      </c>
      <c r="G27" t="str">
        <f t="shared" si="5"/>
        <v>Syracuse</v>
      </c>
      <c r="H27" t="str">
        <f t="shared" si="6"/>
        <v xml:space="preserve"> 16.97</v>
      </c>
      <c r="I27" t="s">
        <v>76</v>
      </c>
      <c r="J27">
        <v>7.5</v>
      </c>
      <c r="K27" t="str">
        <f t="shared" si="7"/>
        <v>Minnesota</v>
      </c>
      <c r="L27" t="s">
        <v>96</v>
      </c>
      <c r="M27">
        <f t="shared" si="8"/>
        <v>6.6099999999999994</v>
      </c>
      <c r="N27" t="str">
        <f t="shared" si="9"/>
        <v>Syracuse</v>
      </c>
      <c r="O27" t="b">
        <f t="shared" si="10"/>
        <v>0</v>
      </c>
      <c r="P27" t="b">
        <f t="shared" si="11"/>
        <v>1</v>
      </c>
      <c r="Q27">
        <f t="shared" si="12"/>
        <v>-0.89000000000000057</v>
      </c>
    </row>
    <row r="28" spans="1:17" x14ac:dyDescent="0.35">
      <c r="A28" t="s">
        <v>25</v>
      </c>
      <c r="B28" t="str">
        <f t="shared" si="0"/>
        <v xml:space="preserve">Cheez-It Bowl </v>
      </c>
      <c r="C28" t="str">
        <f t="shared" si="1"/>
        <v xml:space="preserve">Florida State: 27.57 </v>
      </c>
      <c r="D28" t="str">
        <f t="shared" si="2"/>
        <v>Florida State</v>
      </c>
      <c r="E28" t="str">
        <f t="shared" si="3"/>
        <v xml:space="preserve"> 27.57 </v>
      </c>
      <c r="F28" t="str">
        <f t="shared" si="4"/>
        <v>Oklahoma: 21.44</v>
      </c>
      <c r="G28" t="str">
        <f t="shared" si="5"/>
        <v>Oklahoma</v>
      </c>
      <c r="H28" t="str">
        <f t="shared" si="6"/>
        <v xml:space="preserve"> 21.44</v>
      </c>
      <c r="I28" t="s">
        <v>77</v>
      </c>
      <c r="J28">
        <v>7.5</v>
      </c>
      <c r="K28" t="str">
        <f t="shared" si="7"/>
        <v>Florida State</v>
      </c>
      <c r="L28" t="s">
        <v>94</v>
      </c>
      <c r="M28">
        <f t="shared" si="8"/>
        <v>6.129999999999999</v>
      </c>
      <c r="N28" t="str">
        <f t="shared" si="9"/>
        <v>Oklahoma</v>
      </c>
      <c r="O28" t="b">
        <f t="shared" si="10"/>
        <v>0</v>
      </c>
      <c r="P28" t="b">
        <f t="shared" si="11"/>
        <v>1</v>
      </c>
      <c r="Q28">
        <f t="shared" si="12"/>
        <v>-1.370000000000001</v>
      </c>
    </row>
    <row r="29" spans="1:17" x14ac:dyDescent="0.35">
      <c r="A29" t="s">
        <v>26</v>
      </c>
      <c r="B29" t="str">
        <f t="shared" si="0"/>
        <v xml:space="preserve">Valero Alamo Bowl </v>
      </c>
      <c r="C29" t="str">
        <f t="shared" si="1"/>
        <v xml:space="preserve">Washington: 27.75 </v>
      </c>
      <c r="D29" t="str">
        <f t="shared" si="2"/>
        <v>Washington</v>
      </c>
      <c r="E29" t="str">
        <f t="shared" si="3"/>
        <v xml:space="preserve"> 27.75 </v>
      </c>
      <c r="F29" t="str">
        <f t="shared" si="4"/>
        <v>Texas: 22.69</v>
      </c>
      <c r="G29" t="str">
        <f t="shared" si="5"/>
        <v>Texas</v>
      </c>
      <c r="H29" t="str">
        <f t="shared" si="6"/>
        <v xml:space="preserve"> 22.69</v>
      </c>
      <c r="I29" t="s">
        <v>79</v>
      </c>
      <c r="J29">
        <v>4.5</v>
      </c>
      <c r="K29" t="str">
        <f t="shared" si="7"/>
        <v>Washington</v>
      </c>
      <c r="L29" t="s">
        <v>95</v>
      </c>
      <c r="M29">
        <f t="shared" si="8"/>
        <v>-5.0599999999999987</v>
      </c>
      <c r="N29" t="str">
        <f t="shared" si="9"/>
        <v>Washington</v>
      </c>
      <c r="O29" t="b">
        <f t="shared" si="10"/>
        <v>1</v>
      </c>
      <c r="P29" t="b">
        <f t="shared" si="11"/>
        <v>1</v>
      </c>
      <c r="Q29">
        <f t="shared" si="12"/>
        <v>-9.5599999999999987</v>
      </c>
    </row>
    <row r="30" spans="1:17" x14ac:dyDescent="0.35">
      <c r="A30" t="s">
        <v>27</v>
      </c>
      <c r="B30" t="str">
        <f t="shared" si="0"/>
        <v xml:space="preserve">Duke's Mayo Bowl </v>
      </c>
      <c r="C30" t="str">
        <f t="shared" si="1"/>
        <v xml:space="preserve">NC State: 20.58 </v>
      </c>
      <c r="D30" t="str">
        <f t="shared" si="2"/>
        <v>NC State</v>
      </c>
      <c r="E30" t="str">
        <f t="shared" si="3"/>
        <v xml:space="preserve"> 20.58 </v>
      </c>
      <c r="F30" t="str">
        <f t="shared" si="4"/>
        <v>Maryland: 20.37</v>
      </c>
      <c r="G30" t="str">
        <f t="shared" si="5"/>
        <v>Maryland</v>
      </c>
      <c r="H30" t="str">
        <f t="shared" si="6"/>
        <v xml:space="preserve"> 20.37</v>
      </c>
      <c r="I30" t="s">
        <v>80</v>
      </c>
      <c r="J30">
        <v>1.5</v>
      </c>
      <c r="K30" t="str">
        <f t="shared" si="7"/>
        <v>NC State</v>
      </c>
      <c r="L30" t="s">
        <v>94</v>
      </c>
      <c r="M30">
        <f t="shared" si="8"/>
        <v>-0.2099999999999973</v>
      </c>
      <c r="N30" t="str">
        <f t="shared" si="9"/>
        <v>NC State</v>
      </c>
      <c r="O30" t="b">
        <f t="shared" si="10"/>
        <v>1</v>
      </c>
      <c r="P30" t="b">
        <f t="shared" si="11"/>
        <v>1</v>
      </c>
      <c r="Q30">
        <f t="shared" si="12"/>
        <v>-1.7099999999999973</v>
      </c>
    </row>
    <row r="31" spans="1:17" x14ac:dyDescent="0.35">
      <c r="A31" t="s">
        <v>28</v>
      </c>
      <c r="B31" t="str">
        <f t="shared" si="0"/>
        <v xml:space="preserve">Tony the Tiger Sun Bowl </v>
      </c>
      <c r="C31" t="str">
        <f t="shared" si="1"/>
        <v xml:space="preserve">UCLA: 24.89 </v>
      </c>
      <c r="D31" t="str">
        <f t="shared" si="2"/>
        <v>UCLA</v>
      </c>
      <c r="E31" t="str">
        <f t="shared" si="3"/>
        <v xml:space="preserve"> 24.89 </v>
      </c>
      <c r="F31" t="str">
        <f t="shared" si="4"/>
        <v>Pittsburgh: 21.10</v>
      </c>
      <c r="G31" t="str">
        <f t="shared" si="5"/>
        <v>Pittsburgh</v>
      </c>
      <c r="H31" t="str">
        <f t="shared" si="6"/>
        <v xml:space="preserve"> 21.10</v>
      </c>
      <c r="I31" t="s">
        <v>78</v>
      </c>
      <c r="J31">
        <v>6</v>
      </c>
      <c r="K31" t="str">
        <f t="shared" si="7"/>
        <v>UCLA</v>
      </c>
      <c r="L31" t="s">
        <v>95</v>
      </c>
      <c r="M31">
        <f t="shared" si="8"/>
        <v>3.7899999999999991</v>
      </c>
      <c r="N31" t="str">
        <f t="shared" si="9"/>
        <v>Pittsburgh</v>
      </c>
      <c r="O31" t="b">
        <f t="shared" si="10"/>
        <v>0</v>
      </c>
      <c r="P31" t="b">
        <f t="shared" si="11"/>
        <v>1</v>
      </c>
      <c r="Q31">
        <f t="shared" si="12"/>
        <v>-2.2100000000000009</v>
      </c>
    </row>
    <row r="32" spans="1:17" x14ac:dyDescent="0.35">
      <c r="A32" t="s">
        <v>29</v>
      </c>
      <c r="B32" t="str">
        <f t="shared" si="0"/>
        <v xml:space="preserve">TaxSlayer Gator Bowl </v>
      </c>
      <c r="C32" t="str">
        <f t="shared" si="1"/>
        <v xml:space="preserve">South Carolina: 18.29 </v>
      </c>
      <c r="D32" t="str">
        <f t="shared" si="2"/>
        <v>South Carolina</v>
      </c>
      <c r="E32" t="str">
        <f t="shared" si="3"/>
        <v xml:space="preserve"> 18.29 </v>
      </c>
      <c r="F32" t="str">
        <f t="shared" si="4"/>
        <v>Notre Dame: 23.72</v>
      </c>
      <c r="G32" t="str">
        <f t="shared" si="5"/>
        <v>Notre Dame</v>
      </c>
      <c r="H32" t="str">
        <f t="shared" si="6"/>
        <v xml:space="preserve"> 23.72</v>
      </c>
      <c r="I32" t="s">
        <v>81</v>
      </c>
      <c r="J32">
        <v>2</v>
      </c>
      <c r="K32" t="str">
        <f t="shared" si="7"/>
        <v>Notre Dame</v>
      </c>
      <c r="M32">
        <f t="shared" si="8"/>
        <v>5.43</v>
      </c>
      <c r="N32" t="str">
        <f t="shared" si="9"/>
        <v>Notre Dame</v>
      </c>
      <c r="O32" t="b">
        <f t="shared" si="10"/>
        <v>0</v>
      </c>
      <c r="P32" t="b">
        <f t="shared" si="11"/>
        <v>0</v>
      </c>
      <c r="Q32">
        <f t="shared" si="12"/>
        <v>3.4299999999999997</v>
      </c>
    </row>
    <row r="33" spans="1:17" x14ac:dyDescent="0.35">
      <c r="A33" t="s">
        <v>30</v>
      </c>
      <c r="B33" t="str">
        <f t="shared" si="0"/>
        <v xml:space="preserve">Capital One Orange Bowl </v>
      </c>
      <c r="C33" t="str">
        <f t="shared" si="1"/>
        <v xml:space="preserve">Clemson: 22.73 </v>
      </c>
      <c r="D33" t="str">
        <f t="shared" si="2"/>
        <v>Clemson</v>
      </c>
      <c r="E33" t="str">
        <f t="shared" si="3"/>
        <v xml:space="preserve"> 22.73 </v>
      </c>
      <c r="F33" t="str">
        <f t="shared" si="4"/>
        <v>Tennessee: 26.79</v>
      </c>
      <c r="G33" t="str">
        <f t="shared" si="5"/>
        <v>Tennessee</v>
      </c>
      <c r="H33" t="str">
        <f t="shared" si="6"/>
        <v xml:space="preserve"> 26.79</v>
      </c>
      <c r="I33" t="s">
        <v>85</v>
      </c>
      <c r="J33">
        <v>7</v>
      </c>
      <c r="K33" t="str">
        <f t="shared" si="7"/>
        <v>Tennessee</v>
      </c>
      <c r="L33" t="s">
        <v>97</v>
      </c>
      <c r="M33">
        <f t="shared" si="8"/>
        <v>-4.0599999999999987</v>
      </c>
      <c r="N33" t="str">
        <f t="shared" si="9"/>
        <v>Tennessee</v>
      </c>
      <c r="O33" t="b">
        <f t="shared" si="10"/>
        <v>1</v>
      </c>
      <c r="P33" t="b">
        <f t="shared" si="11"/>
        <v>1</v>
      </c>
      <c r="Q33">
        <f t="shared" si="12"/>
        <v>-11.059999999999999</v>
      </c>
    </row>
    <row r="34" spans="1:17" x14ac:dyDescent="0.35">
      <c r="A34" t="s">
        <v>31</v>
      </c>
      <c r="B34" t="str">
        <f t="shared" si="0"/>
        <v xml:space="preserve">Allstate Sugar Bowl </v>
      </c>
      <c r="C34" t="str">
        <f t="shared" si="1"/>
        <v xml:space="preserve">Kansas State: 19.78 </v>
      </c>
      <c r="D34" t="str">
        <f t="shared" si="2"/>
        <v>Kansas State</v>
      </c>
      <c r="E34" t="str">
        <f t="shared" si="3"/>
        <v xml:space="preserve"> 19.78 </v>
      </c>
      <c r="F34" t="str">
        <f t="shared" si="4"/>
        <v>Alabama: 25.36</v>
      </c>
      <c r="G34" t="str">
        <f t="shared" si="5"/>
        <v>Alabama</v>
      </c>
      <c r="H34" t="str">
        <f t="shared" si="6"/>
        <v xml:space="preserve"> 25.36</v>
      </c>
      <c r="I34" t="s">
        <v>82</v>
      </c>
      <c r="J34">
        <v>3</v>
      </c>
      <c r="K34" t="str">
        <f t="shared" si="7"/>
        <v>Alabama</v>
      </c>
      <c r="L34" t="s">
        <v>97</v>
      </c>
      <c r="M34">
        <f t="shared" si="8"/>
        <v>5.5799999999999983</v>
      </c>
      <c r="N34" t="str">
        <f t="shared" si="9"/>
        <v>Alabama</v>
      </c>
      <c r="O34" t="b">
        <f t="shared" si="10"/>
        <v>0</v>
      </c>
      <c r="P34" t="b">
        <f t="shared" si="11"/>
        <v>0</v>
      </c>
      <c r="Q34">
        <f t="shared" si="12"/>
        <v>2.5799999999999983</v>
      </c>
    </row>
    <row r="35" spans="1:17" x14ac:dyDescent="0.35">
      <c r="A35" t="s">
        <v>32</v>
      </c>
      <c r="B35" t="str">
        <f t="shared" si="0"/>
        <v xml:space="preserve">TransPerfect Music City Bowl </v>
      </c>
      <c r="C35" t="str">
        <f t="shared" si="1"/>
        <v xml:space="preserve">Kentucky: 18.81 </v>
      </c>
      <c r="D35" t="str">
        <f t="shared" si="2"/>
        <v>Kentucky</v>
      </c>
      <c r="E35" t="str">
        <f t="shared" si="3"/>
        <v xml:space="preserve"> 18.81 </v>
      </c>
      <c r="F35" t="str">
        <f t="shared" si="4"/>
        <v>Iowa: 16.17</v>
      </c>
      <c r="G35" t="str">
        <f t="shared" si="5"/>
        <v>Iowa</v>
      </c>
      <c r="H35" t="str">
        <f t="shared" si="6"/>
        <v xml:space="preserve"> 16.17</v>
      </c>
      <c r="I35" t="s">
        <v>83</v>
      </c>
      <c r="J35">
        <v>2.5</v>
      </c>
      <c r="K35" t="str">
        <f t="shared" si="7"/>
        <v>Kentucky</v>
      </c>
      <c r="L35" t="s">
        <v>97</v>
      </c>
      <c r="M35">
        <f t="shared" si="8"/>
        <v>-2.639999999999997</v>
      </c>
      <c r="N35" t="str">
        <f t="shared" si="9"/>
        <v>Kentucky</v>
      </c>
      <c r="O35" t="b">
        <f t="shared" si="10"/>
        <v>1</v>
      </c>
      <c r="P35" t="b">
        <f t="shared" si="11"/>
        <v>1</v>
      </c>
      <c r="Q35">
        <f t="shared" si="12"/>
        <v>-5.139999999999997</v>
      </c>
    </row>
    <row r="36" spans="1:17" x14ac:dyDescent="0.35">
      <c r="A36" t="s">
        <v>33</v>
      </c>
      <c r="B36" t="str">
        <f t="shared" si="0"/>
        <v xml:space="preserve">CFP Semifinal at the Vrbo Fiesta Bowl </v>
      </c>
      <c r="C36" t="str">
        <f t="shared" si="1"/>
        <v xml:space="preserve">Michigan: 26.66 </v>
      </c>
      <c r="D36" t="str">
        <f t="shared" si="2"/>
        <v>Michigan</v>
      </c>
      <c r="E36" t="str">
        <f t="shared" si="3"/>
        <v xml:space="preserve"> 26.66 </v>
      </c>
      <c r="F36" t="str">
        <f t="shared" si="4"/>
        <v>TCU: 21.10</v>
      </c>
      <c r="G36" t="str">
        <f t="shared" si="5"/>
        <v>TCU</v>
      </c>
      <c r="H36" t="str">
        <f t="shared" si="6"/>
        <v xml:space="preserve"> 21.10</v>
      </c>
      <c r="I36" t="s">
        <v>86</v>
      </c>
      <c r="J36">
        <v>7.5</v>
      </c>
      <c r="K36" t="str">
        <f t="shared" si="7"/>
        <v>Michigan</v>
      </c>
      <c r="L36" t="s">
        <v>96</v>
      </c>
      <c r="M36">
        <f t="shared" si="8"/>
        <v>5.5599999999999987</v>
      </c>
      <c r="N36" t="str">
        <f t="shared" si="9"/>
        <v>TCU</v>
      </c>
      <c r="O36" t="b">
        <f t="shared" si="10"/>
        <v>0</v>
      </c>
      <c r="P36" t="b">
        <f t="shared" si="11"/>
        <v>1</v>
      </c>
      <c r="Q36">
        <f t="shared" si="12"/>
        <v>-1.9400000000000013</v>
      </c>
    </row>
    <row r="37" spans="1:17" x14ac:dyDescent="0.35">
      <c r="A37" t="s">
        <v>34</v>
      </c>
      <c r="B37" t="str">
        <f t="shared" si="0"/>
        <v xml:space="preserve">CFP Semifinal at the Chick-fil-A Peach Bowl </v>
      </c>
      <c r="C37" t="str">
        <f t="shared" si="1"/>
        <v xml:space="preserve">Georgia: 25.79 </v>
      </c>
      <c r="D37" t="str">
        <f t="shared" si="2"/>
        <v>Georgia</v>
      </c>
      <c r="E37" t="str">
        <f t="shared" si="3"/>
        <v xml:space="preserve"> 25.79 </v>
      </c>
      <c r="F37" t="str">
        <f t="shared" si="4"/>
        <v>Ohio State: 22.86</v>
      </c>
      <c r="G37" t="str">
        <f t="shared" si="5"/>
        <v>Ohio State</v>
      </c>
      <c r="H37" t="str">
        <f t="shared" si="6"/>
        <v xml:space="preserve"> 22.86</v>
      </c>
      <c r="I37" t="s">
        <v>87</v>
      </c>
      <c r="J37">
        <v>6.5</v>
      </c>
      <c r="K37" t="str">
        <f t="shared" si="7"/>
        <v>Georgia</v>
      </c>
      <c r="L37" t="s">
        <v>97</v>
      </c>
      <c r="M37">
        <f t="shared" si="8"/>
        <v>2.9299999999999997</v>
      </c>
      <c r="N37" t="str">
        <f t="shared" si="9"/>
        <v>Ohio State</v>
      </c>
      <c r="O37" t="b">
        <f t="shared" si="10"/>
        <v>0</v>
      </c>
      <c r="P37" t="b">
        <f t="shared" si="11"/>
        <v>1</v>
      </c>
      <c r="Q37">
        <f t="shared" si="12"/>
        <v>-3.5700000000000003</v>
      </c>
    </row>
    <row r="38" spans="1:17" x14ac:dyDescent="0.35">
      <c r="A38" t="s">
        <v>35</v>
      </c>
      <c r="B38" t="str">
        <f t="shared" si="0"/>
        <v xml:space="preserve">ReliaQuest Bowl </v>
      </c>
      <c r="C38" t="str">
        <f t="shared" si="1"/>
        <v xml:space="preserve">Illinois: 21.78 </v>
      </c>
      <c r="D38" t="str">
        <f t="shared" si="2"/>
        <v>Illinois</v>
      </c>
      <c r="E38" t="str">
        <f t="shared" si="3"/>
        <v xml:space="preserve"> 21.78 </v>
      </c>
      <c r="F38" t="str">
        <f t="shared" si="4"/>
        <v>Mississippi State: 19.38</v>
      </c>
      <c r="G38" t="str">
        <f t="shared" si="5"/>
        <v>Mississippi State</v>
      </c>
      <c r="H38" t="str">
        <f t="shared" si="6"/>
        <v xml:space="preserve"> 19.38</v>
      </c>
      <c r="I38" t="s">
        <v>88</v>
      </c>
      <c r="J38">
        <v>2</v>
      </c>
      <c r="K38" t="str">
        <f t="shared" si="7"/>
        <v>Illinois</v>
      </c>
      <c r="L38" t="s">
        <v>96</v>
      </c>
      <c r="M38">
        <f t="shared" si="8"/>
        <v>2.4000000000000021</v>
      </c>
      <c r="N38" t="str">
        <f t="shared" si="9"/>
        <v>Illinois</v>
      </c>
      <c r="O38" t="b">
        <f t="shared" si="10"/>
        <v>0</v>
      </c>
      <c r="P38" t="b">
        <f t="shared" si="11"/>
        <v>0</v>
      </c>
      <c r="Q38">
        <f t="shared" si="12"/>
        <v>0.40000000000000213</v>
      </c>
    </row>
    <row r="39" spans="1:17" x14ac:dyDescent="0.35">
      <c r="A39" t="s">
        <v>36</v>
      </c>
      <c r="B39" t="str">
        <f t="shared" si="0"/>
        <v xml:space="preserve">Cheez-It Citrus Bowl </v>
      </c>
      <c r="C39" t="str">
        <f t="shared" si="1"/>
        <v xml:space="preserve">Purdue: 23.28 </v>
      </c>
      <c r="D39" t="str">
        <f t="shared" si="2"/>
        <v>Purdue</v>
      </c>
      <c r="E39" t="str">
        <f t="shared" si="3"/>
        <v xml:space="preserve"> 23.28 </v>
      </c>
      <c r="F39" t="str">
        <f t="shared" si="4"/>
        <v>LSU: 23.98</v>
      </c>
      <c r="G39" t="str">
        <f t="shared" si="5"/>
        <v>LSU</v>
      </c>
      <c r="H39" t="str">
        <f t="shared" si="6"/>
        <v xml:space="preserve"> 23.98</v>
      </c>
      <c r="I39" t="s">
        <v>84</v>
      </c>
      <c r="J39">
        <v>10.5</v>
      </c>
      <c r="K39" t="str">
        <f t="shared" si="7"/>
        <v>LSU</v>
      </c>
      <c r="L39" t="s">
        <v>97</v>
      </c>
      <c r="M39">
        <f t="shared" si="8"/>
        <v>0.69999999999999929</v>
      </c>
      <c r="N39" t="str">
        <f t="shared" si="9"/>
        <v>Purdue</v>
      </c>
      <c r="O39" t="b">
        <f t="shared" si="10"/>
        <v>0</v>
      </c>
      <c r="P39" t="b">
        <f t="shared" si="11"/>
        <v>1</v>
      </c>
      <c r="Q39">
        <f t="shared" si="12"/>
        <v>-9.8000000000000007</v>
      </c>
    </row>
    <row r="40" spans="1:17" x14ac:dyDescent="0.35">
      <c r="A40" t="s">
        <v>37</v>
      </c>
      <c r="B40" t="str">
        <f t="shared" si="0"/>
        <v xml:space="preserve">Goodyear Cotton Bowl Classic </v>
      </c>
      <c r="C40" t="str">
        <f t="shared" si="1"/>
        <v xml:space="preserve">USC: 26.40 </v>
      </c>
      <c r="D40" t="str">
        <f t="shared" si="2"/>
        <v>USC</v>
      </c>
      <c r="E40" t="str">
        <f t="shared" si="3"/>
        <v xml:space="preserve"> 26.40 </v>
      </c>
      <c r="F40" t="str">
        <f t="shared" si="4"/>
        <v>Tulane: 24.58</v>
      </c>
      <c r="G40" t="str">
        <f t="shared" si="5"/>
        <v>Tulane</v>
      </c>
      <c r="H40" t="str">
        <f t="shared" si="6"/>
        <v xml:space="preserve"> 24.58</v>
      </c>
      <c r="I40" t="s">
        <v>89</v>
      </c>
      <c r="J40">
        <v>1.5</v>
      </c>
      <c r="K40" t="str">
        <f t="shared" si="7"/>
        <v>USC</v>
      </c>
      <c r="L40" t="s">
        <v>95</v>
      </c>
      <c r="M40">
        <f t="shared" si="8"/>
        <v>1.8200000000000003</v>
      </c>
      <c r="N40" t="str">
        <f t="shared" si="9"/>
        <v>USC</v>
      </c>
      <c r="O40" t="b">
        <f t="shared" si="10"/>
        <v>0</v>
      </c>
      <c r="P40" t="b">
        <f t="shared" si="11"/>
        <v>0</v>
      </c>
      <c r="Q40">
        <f t="shared" si="12"/>
        <v>0.32000000000000028</v>
      </c>
    </row>
    <row r="41" spans="1:17" x14ac:dyDescent="0.35">
      <c r="A41" t="s">
        <v>38</v>
      </c>
      <c r="B41" t="str">
        <f t="shared" si="0"/>
        <v xml:space="preserve">Rose Bowl Game </v>
      </c>
      <c r="C41" t="str">
        <f t="shared" si="1"/>
        <v xml:space="preserve">Utah: 25.54 </v>
      </c>
      <c r="D41" t="str">
        <f t="shared" si="2"/>
        <v>Utah</v>
      </c>
      <c r="E41" t="str">
        <f t="shared" si="3"/>
        <v xml:space="preserve"> 25.54 </v>
      </c>
      <c r="F41" t="str">
        <f t="shared" si="4"/>
        <v>Penn State: 21.39</v>
      </c>
      <c r="G41" t="str">
        <f t="shared" si="5"/>
        <v>Penn State</v>
      </c>
      <c r="H41" t="str">
        <f t="shared" si="6"/>
        <v xml:space="preserve"> 21.39</v>
      </c>
      <c r="I41" t="s">
        <v>90</v>
      </c>
      <c r="J41">
        <v>2.5</v>
      </c>
      <c r="K41" t="str">
        <f t="shared" si="7"/>
        <v>Utah</v>
      </c>
      <c r="L41" t="s">
        <v>95</v>
      </c>
      <c r="M41">
        <f t="shared" si="8"/>
        <v>4.1499999999999986</v>
      </c>
      <c r="N41" t="str">
        <f t="shared" si="9"/>
        <v>Utah</v>
      </c>
      <c r="O41" t="b">
        <f t="shared" si="10"/>
        <v>0</v>
      </c>
      <c r="P41" t="b">
        <f t="shared" si="11"/>
        <v>0</v>
      </c>
      <c r="Q41">
        <f t="shared" si="12"/>
        <v>1.6499999999999986</v>
      </c>
    </row>
  </sheetData>
  <conditionalFormatting sqref="O1:O1048576">
    <cfRule type="cellIs" dxfId="1" priority="3" operator="equal">
      <formula>TRUE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P1:P1048576 Q1">
    <cfRule type="cellIs" dxfId="0" priority="2" operator="equal">
      <formula>TRUE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McAlister, Ryan [USA]</dc:creator>
  <cp:lastModifiedBy>McAlister, Ryan [USA]</cp:lastModifiedBy>
  <dcterms:created xsi:type="dcterms:W3CDTF">2022-12-14T19:12:35Z</dcterms:created>
  <dcterms:modified xsi:type="dcterms:W3CDTF">2022-12-19T15:00:29Z</dcterms:modified>
</cp:coreProperties>
</file>