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 Kuliah\Semester7\Bismillah\NawaituSkripsi\Clean\"/>
    </mc:Choice>
  </mc:AlternateContent>
  <xr:revisionPtr revIDLastSave="0" documentId="13_ncr:1_{F22DD72A-0E2F-495A-9D1F-03706A97164A}" xr6:coauthVersionLast="45" xr6:coauthVersionMax="45" xr10:uidLastSave="{00000000-0000-0000-0000-000000000000}"/>
  <bookViews>
    <workbookView xWindow="-120" yWindow="-120" windowWidth="20730" windowHeight="11310" xr2:uid="{8038830A-3930-44ED-8FA2-DF015C0813ED}"/>
  </bookViews>
  <sheets>
    <sheet name="ContohWP" sheetId="5" r:id="rId1"/>
    <sheet name="PutriJadi" sheetId="7" r:id="rId2"/>
    <sheet name="Putra Jadi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7" l="1"/>
  <c r="E78" i="7"/>
  <c r="E80" i="7"/>
  <c r="J74" i="7"/>
  <c r="J70" i="7"/>
  <c r="J71" i="7"/>
  <c r="J72" i="7"/>
  <c r="J73" i="7"/>
  <c r="C60" i="7" l="1"/>
  <c r="E62" i="7" l="1"/>
  <c r="E61" i="7"/>
  <c r="E59" i="7"/>
  <c r="X73" i="7"/>
  <c r="X72" i="7"/>
  <c r="X71" i="7"/>
  <c r="X70" i="7"/>
  <c r="C61" i="7"/>
  <c r="X80" i="7" l="1"/>
  <c r="X74" i="7"/>
  <c r="X78" i="7" s="1"/>
  <c r="C65" i="7"/>
  <c r="C64" i="7"/>
  <c r="C63" i="7"/>
  <c r="C62" i="7"/>
  <c r="C66" i="7" s="1"/>
  <c r="E79" i="7" l="1"/>
  <c r="X79" i="7"/>
  <c r="X77" i="7"/>
  <c r="G62" i="5"/>
  <c r="G61" i="5"/>
  <c r="G60" i="5"/>
  <c r="G59" i="5"/>
  <c r="G58" i="5"/>
  <c r="E52" i="5"/>
  <c r="G63" i="5" l="1"/>
  <c r="C70" i="5" s="1"/>
  <c r="C67" i="5" l="1"/>
  <c r="C69" i="5"/>
  <c r="C66" i="5"/>
  <c r="C68" i="5"/>
</calcChain>
</file>

<file path=xl/sharedStrings.xml><?xml version="1.0" encoding="utf-8"?>
<sst xmlns="http://schemas.openxmlformats.org/spreadsheetml/2006/main" count="523" uniqueCount="249">
  <si>
    <t>Area Lingkungan</t>
  </si>
  <si>
    <t>Cukup Penting</t>
  </si>
  <si>
    <t>Sangat Penting</t>
  </si>
  <si>
    <t>Penting</t>
  </si>
  <si>
    <t>Fasilitas</t>
  </si>
  <si>
    <t>Fasilitas Kamar</t>
  </si>
  <si>
    <t>C1</t>
  </si>
  <si>
    <t>C2</t>
  </si>
  <si>
    <t>C3</t>
  </si>
  <si>
    <t>No.</t>
  </si>
  <si>
    <t>Kost Waringin Ladies Depok Sleman</t>
  </si>
  <si>
    <t>Kost Meta Depok Sleman</t>
  </si>
  <si>
    <t>V1</t>
  </si>
  <si>
    <t>V2</t>
  </si>
  <si>
    <t>V3</t>
  </si>
  <si>
    <t>Data Alternatif Kost</t>
  </si>
  <si>
    <t>Alternatif</t>
  </si>
  <si>
    <t>Fasilitas Penunjang</t>
  </si>
  <si>
    <t>Luas Kamar m2</t>
  </si>
  <si>
    <t>Jarak m</t>
  </si>
  <si>
    <t xml:space="preserve">Kasur + Lemari + Wifi + Meja Belajar </t>
  </si>
  <si>
    <t>4x4</t>
  </si>
  <si>
    <t xml:space="preserve">Dapur + Kamar mandi + Tempat cuci dan jemur + Tempat Parkir Motor </t>
  </si>
  <si>
    <t>Warung makan+mini market + masjid + ATM + Apotek + Halte Bus + Mall + Sekolah</t>
  </si>
  <si>
    <t xml:space="preserve">Harga </t>
  </si>
  <si>
    <t xml:space="preserve"> Tabel Rating Kecocokan dari setiap Alternatif pada setiap Kriteria </t>
  </si>
  <si>
    <t>A1</t>
  </si>
  <si>
    <t>C4</t>
  </si>
  <si>
    <t>C5</t>
  </si>
  <si>
    <t>C6</t>
  </si>
  <si>
    <t>Kemudian User memasukan bobot tiap masing masing kriteria yang diinginkan</t>
  </si>
  <si>
    <t>Matrix Keputusan X</t>
  </si>
  <si>
    <t>Perbaikan Bobot</t>
  </si>
  <si>
    <t>Sangat Rendah</t>
  </si>
  <si>
    <t>Rendah</t>
  </si>
  <si>
    <t>Cukup</t>
  </si>
  <si>
    <t>Tinggi</t>
  </si>
  <si>
    <t>Sangat Tinggi</t>
  </si>
  <si>
    <t>Kost B</t>
  </si>
  <si>
    <t>Kost C</t>
  </si>
  <si>
    <t>Kost D</t>
  </si>
  <si>
    <t>Kost E</t>
  </si>
  <si>
    <t>Kost A</t>
  </si>
  <si>
    <t>Kasur + Lemari</t>
  </si>
  <si>
    <t xml:space="preserve">Kasur + Lemari + Wifi + Meja Belajar + AC  </t>
  </si>
  <si>
    <t xml:space="preserve">Kasur + Lemari + wifi  </t>
  </si>
  <si>
    <t>3x3</t>
  </si>
  <si>
    <t xml:space="preserve">Kamar mandi luar + Dapur +  Tempat cuci dan jemur </t>
  </si>
  <si>
    <t xml:space="preserve">Dapur + Kamar mandi Dalam + Tempat cuci dan jemur + Tempat Parkir Motor + TV Bersama </t>
  </si>
  <si>
    <t xml:space="preserve">Warung makan+mini market + masjid + ATM </t>
  </si>
  <si>
    <t xml:space="preserve">Warung makan+mini market + masjid + ATM + ApotekWarung makan+mini market + masjid + ATM + Apotek + Halte Bus </t>
  </si>
  <si>
    <t>A2</t>
  </si>
  <si>
    <t>A3</t>
  </si>
  <si>
    <t>A4</t>
  </si>
  <si>
    <t>A5</t>
  </si>
  <si>
    <t>Klasifikasi atribut</t>
  </si>
  <si>
    <t>Cost(biaya) (-) : Harga C1, Jarak C2</t>
  </si>
  <si>
    <t>Benefit(Untung) (+) : Fasilitas Kamar C3, Luas Kamar C4, Fasilitas Penunjang C5, Area Lingkungan C6</t>
  </si>
  <si>
    <t>X =</t>
  </si>
  <si>
    <t>Dari bobot yang diberikan dilakukan perbaikan bobot dengan syarat total bobot harus sama dengan 1</t>
  </si>
  <si>
    <t>∑W : 1</t>
  </si>
  <si>
    <t>Input sak sak e</t>
  </si>
  <si>
    <t>∑W : [W1 + W2 + W3 + W4 + W5 + W6 ]=</t>
  </si>
  <si>
    <t>Menjumlahkan setiap kriteria yang sudah dibedakan bobotnya Cost atau Benefit</t>
  </si>
  <si>
    <t>Perhitungan Vector S</t>
  </si>
  <si>
    <t>Proses Perangkingan pada Vektor V</t>
  </si>
  <si>
    <t>V1 =</t>
  </si>
  <si>
    <t>Total</t>
  </si>
  <si>
    <t>V2 =</t>
  </si>
  <si>
    <t>V3 =</t>
  </si>
  <si>
    <t>V4 =</t>
  </si>
  <si>
    <t>V5 =</t>
  </si>
  <si>
    <t>Hasil Akhir</t>
  </si>
  <si>
    <t>∑W : [W1 + W2 + W3 + W4 + W5 + W6 ] : 21</t>
  </si>
  <si>
    <t>W1 = W1/total W : 5/21 = 0,2380</t>
  </si>
  <si>
    <t>W2 = W2/total W : 4/21 = 0,1904</t>
  </si>
  <si>
    <t>W3 = W3/total W : 4/21 = 0,1904</t>
  </si>
  <si>
    <t>W4 = W4/total W : 3/21 = 0,1428</t>
  </si>
  <si>
    <t>W5 = W5/total W : 3/21 = 0,1428</t>
  </si>
  <si>
    <t>W6 = W6/total W : 2/21 = 0,0952</t>
  </si>
  <si>
    <t>∑W : (-0,2380);(-0,1904);0,1904;0,1428;0,1428;0,0952</t>
  </si>
  <si>
    <t>S2 : (3^-0,238)*(4^-0,1904)*(4^0,1904)*(4^0,1428)*(3^0,1428)*(5^0,0952)</t>
  </si>
  <si>
    <t>S2 : (4^-0,238)*(4^-0,1904)*(4^0,1904)*(3^0,1428)*(3^0,1428)*(3^0,0952)</t>
  </si>
  <si>
    <t>S3 : (2^-0,238)*(5^-0,1904)*(5^0,1904)*(4^0,1428)*(4^0,1428)*(5^0,0952)</t>
  </si>
  <si>
    <t>S4 : (5^-0,238)*(3^-0,1904)*(2^0,1904)*(3^0,1428)*(2^0,1428)*(4^0,0952)</t>
  </si>
  <si>
    <t>S5 : (4^-0,238)*(2^-0,1904)*(4^0,1904)*(3^0,1428)*(2^0,1428)*(5^0,0952)</t>
  </si>
  <si>
    <t>V5</t>
  </si>
  <si>
    <t>V4</t>
  </si>
  <si>
    <t xml:space="preserve">Kasur </t>
  </si>
  <si>
    <t>Kost Anugerah Nologaten Depok Sleman</t>
  </si>
  <si>
    <t>Kost Muslimah Zimah Concat</t>
  </si>
  <si>
    <t>Kost Sleman Kost Putri Murah Kost Joglo Tantular Sleman Yogyakarta</t>
  </si>
  <si>
    <t>Kost Sleman Kost Putri Murah Kost Meta Tipe B Condongcatur Depok Sleman</t>
  </si>
  <si>
    <t xml:space="preserve">Kasur + Lemari </t>
  </si>
  <si>
    <t>Kasur + Lemari + Meja Belajar</t>
  </si>
  <si>
    <t>Kasur + Lemari + wifi  + Meja Belajar</t>
  </si>
  <si>
    <t xml:space="preserve">Kasur + Lemari + wifi + Meja Belajar  </t>
  </si>
  <si>
    <t>Kasur</t>
  </si>
  <si>
    <t xml:space="preserve">Kost Sleman Kost Putri Murah Kost Muslimah Zaida Depok </t>
  </si>
  <si>
    <t>Kasur + Lemari + Wifi + Meja Belajar</t>
  </si>
  <si>
    <t>Kost Sleman Kost Putri Eksklusif Kost MamiRooms UPN UGM Tessa Tipe B Depok Sleman</t>
  </si>
  <si>
    <t>Kasur + Lemari + wifi  + Meja Belajar + AC</t>
  </si>
  <si>
    <t>Kasur + Lemari + Meja Belajar + AC + Wifi</t>
  </si>
  <si>
    <t>Kasur + Lemari + wifi  + AC + Meja Belajar</t>
  </si>
  <si>
    <t>Luas m2</t>
  </si>
  <si>
    <t>Kost Sleman Kost Putri Murah Kost Kusuma Tipe A Depok</t>
  </si>
  <si>
    <t>Dapur, KM Luar, Tempat Cuci dan Jemur, Parkir Motor, Tv Bersama</t>
  </si>
  <si>
    <t xml:space="preserve">Kamar mandi luar + Dapur +  Tempat cuci dan jemur + Parkir Motor </t>
  </si>
  <si>
    <t xml:space="preserve">Dapur + Kamar mandi Luar + Tempat cuci dan jemur + Parkir Motor </t>
  </si>
  <si>
    <t>Dapur + Kamar mandi Dalam + Tempat cuci dan jemur + Tempat Parkir Motor + TV Bersama</t>
  </si>
  <si>
    <t>KM Luar</t>
  </si>
  <si>
    <t xml:space="preserve">Dapur + Kamar mandi dalam + Tempat cuci dan jemur + Tempat Parkir motor / mobil + TV Bersama + Kulkas </t>
  </si>
  <si>
    <t xml:space="preserve">Kamar mandi luar +  Tempat cuci dan jemur + Parkir Motor </t>
  </si>
  <si>
    <t>Data Alternatif Kost Putra</t>
  </si>
  <si>
    <t xml:space="preserve">Kamar mandi luar +  Tempat cuci dan jemur + Parkir Motor Motor </t>
  </si>
  <si>
    <t xml:space="preserve">Dapur + Kamar mandi dalam + Tempat cuci dan jemur + Tempat Parkir motor / mobil + TV Bersama + Kulkas Bersama </t>
  </si>
  <si>
    <t>Kamar mandi luar +  Tempat cuci dan jemur + Parkir Motor</t>
  </si>
  <si>
    <t>Harga C1</t>
  </si>
  <si>
    <t>Luas m2 C3</t>
  </si>
  <si>
    <t>Jarak m C2</t>
  </si>
  <si>
    <t>Fasilitas Kamar C4</t>
  </si>
  <si>
    <t>Fasilitas Penunjang C5</t>
  </si>
  <si>
    <t>Area Lingkungan C6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</si>
  <si>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</si>
  <si>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</si>
  <si>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</si>
  <si>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</si>
  <si>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</si>
  <si>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</si>
  <si>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</si>
  <si>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</si>
  <si>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</si>
  <si>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</si>
  <si>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</si>
  <si>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</si>
  <si>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</si>
  <si>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</si>
  <si>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</si>
  <si>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</si>
  <si>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</si>
  <si>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</si>
  <si>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</si>
  <si>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</si>
  <si>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</si>
  <si>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</si>
  <si>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</si>
  <si>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</si>
  <si>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</si>
  <si>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Kasur + Lemari + Belajar</t>
  </si>
  <si>
    <t>W = [5,4,5,3,2,4]</t>
  </si>
  <si>
    <t>User Memilih 4 Alternatif</t>
  </si>
  <si>
    <t>Kemudian dimasukan ke matrix</t>
  </si>
  <si>
    <t>NORMALISASI BOBOT (W)</t>
  </si>
  <si>
    <t>∑Wj = 1</t>
  </si>
  <si>
    <t xml:space="preserve">Wij = Wi/∑Wj </t>
  </si>
  <si>
    <t>∑W = 23</t>
  </si>
  <si>
    <t>W1 = W1/∑W</t>
  </si>
  <si>
    <t>W3 = W3/∑W</t>
  </si>
  <si>
    <t>W4 = W4/∑W</t>
  </si>
  <si>
    <t>W2 = W2/∑W</t>
  </si>
  <si>
    <t>∑Wj</t>
  </si>
  <si>
    <t>MENGHITUNG NILAI VEKTOR S</t>
  </si>
  <si>
    <t>=</t>
  </si>
  <si>
    <t>∑S =</t>
  </si>
  <si>
    <t>MENGHITUNG NILAI VEKTOR V</t>
  </si>
  <si>
    <t>W6 = W6/∑W</t>
  </si>
  <si>
    <t>W5 = W5/∑W</t>
  </si>
  <si>
    <t>S1/∑S</t>
  </si>
  <si>
    <t>S2/∑S</t>
  </si>
  <si>
    <t>S3/∑S</t>
  </si>
  <si>
    <t>S4/∑S</t>
  </si>
  <si>
    <t>PERANGKINGAN NILAI VEKTOR</t>
  </si>
  <si>
    <t>(250000^-0,217391304)*(1720^-0,173913043)*(3^0,217391304)*(3^0,130434783)*(3^0,086956522)*(2^0,173913043)</t>
  </si>
  <si>
    <t>(500000^-0,217391304)*(1768^-0,173913044)*(4^0,217391304)*(4^0,130434783)*(3^0,086956522)*(3^0,173913043)</t>
  </si>
  <si>
    <t>(750000^-0,217391304)*(454^-0,173913043)*(4^0,217391304)*(3^0,130434783)*(4^0,086956522)*(5^0,173913043)</t>
  </si>
  <si>
    <t>(1470000^-0,217391304)*(1492^-0,173913043)*(5^0,217391304)*(5^0,130434783)*(4^0,086956522)*(5^0,173913043)</t>
  </si>
  <si>
    <t>2 (Fasilitas Ibadah, Fasilitas Sandang Pangan)</t>
  </si>
  <si>
    <t>4 (Fasilitas Ibadah, Fasilitas sandang pangan, Fasilitas Pendidikan, Fasilitas Kesehatan)</t>
  </si>
  <si>
    <t>5 (Fasilitas Ibadah, Fasilitas sandang pangan, Fasilitas Pendidikan, Fasilitas Kesehatan, Fasilitas Transportasi Umum)</t>
  </si>
  <si>
    <t>3 (Fasilitas Ibadah, Fasilitas Sandang Pangan, Fasilitas Pendidikan)</t>
  </si>
  <si>
    <t>Tidak Penting</t>
  </si>
  <si>
    <t>Sangat Tidak Penting</t>
  </si>
  <si>
    <t>Tipe</t>
  </si>
  <si>
    <t>Cost</t>
  </si>
  <si>
    <t>Benefit</t>
  </si>
  <si>
    <t>S1 =</t>
  </si>
  <si>
    <t xml:space="preserve">S2 = </t>
  </si>
  <si>
    <t xml:space="preserve">S3 = </t>
  </si>
  <si>
    <t xml:space="preserve">S4 = </t>
  </si>
  <si>
    <t>Fasilitas Ibadah, Fasilitas sandang pangan, Fasilitas Pendidikan, Fasilitas Kesehatan, Fasilitas Transportasi Umum</t>
  </si>
  <si>
    <t>Fasilitas Ibadah, Fasilitas Sandang Pangan, Fasilitas Pendidikan</t>
  </si>
  <si>
    <t>Fasilitas Ibadah, Fasilitas sandang pangan, Fasilitas Pendidikan, Fasilitas Kesehatan</t>
  </si>
  <si>
    <t>Fasilitas Ibadah</t>
  </si>
  <si>
    <t>Fasilitas Ibadah, Fasilitas Sandang Pangan</t>
  </si>
  <si>
    <t>Kost Kusuma Tipe A Depok</t>
  </si>
  <si>
    <t>Kost FiMel Tipe B Depok Yogyakarta</t>
  </si>
  <si>
    <t>Kost Griya Kemuning Tipe B Depok Sleman</t>
  </si>
  <si>
    <t>Kost Bu Suradi Depok Sleman Yogyakarta</t>
  </si>
  <si>
    <t>Kost Joglo Tantular Sleman Yogyakarta</t>
  </si>
  <si>
    <t>Kost Eyang Rubino Depok Sleman</t>
  </si>
  <si>
    <t>Kost Muslimah Pak Budi Depok Sleman</t>
  </si>
  <si>
    <t>Kost Paviliun Sentana Tipe A Depok Sleman</t>
  </si>
  <si>
    <t>Kost Meta Tipe B Condongcatur Depok Sleman</t>
  </si>
  <si>
    <t>Kost Ibu Asiaty Tipe A Depok Sleman</t>
  </si>
  <si>
    <t>Kost Meta  Condongcatur Depok Sleman Yogyakarta</t>
  </si>
  <si>
    <t>Kost Tluki 7165 Depok Sleman Yogyakarta</t>
  </si>
  <si>
    <t>Kost Ars House Tipe A Depok Sleman</t>
  </si>
  <si>
    <t>Kost MamiRooms UPN Atma Jaya Jasmin Tipe B Seturan Depok Sleman</t>
  </si>
  <si>
    <t>Putri Eksklusif Kost Putri Rahayu Depok Sleman</t>
  </si>
  <si>
    <t>Kost Putri Tiara Ganjuran Depok Sleman</t>
  </si>
  <si>
    <t>Kost MamiRooms UPN UGM Tessa Tipe B Depok Sleman</t>
  </si>
  <si>
    <t>Putri Eksklusif Kost Putri Yossie Tipe B Sleman Yogyakarta</t>
  </si>
  <si>
    <t>Kost Putri Atiqa Depok Sleman</t>
  </si>
  <si>
    <t>Kost Haria Atiqa Depok Sleman</t>
  </si>
  <si>
    <t>Kost Putri Yossie Tipe A Sleman Yogyakarta</t>
  </si>
  <si>
    <t>Kost Griya Suryantin Ngaglik Sleman Yogyakarta</t>
  </si>
  <si>
    <t>Kost Yudhistira Depok Sleman</t>
  </si>
  <si>
    <t>Kost Merpati 168 Depok Sleman</t>
  </si>
  <si>
    <t>Kost Jati Indah Sleman Yogyakarta</t>
  </si>
  <si>
    <t>Kost Mas Didik Tipe B Depok Sleman</t>
  </si>
  <si>
    <t>Kost Putra 1 Tipe A Depok Sleman</t>
  </si>
  <si>
    <t>Kost Corika Depok Sleman</t>
  </si>
  <si>
    <t>Kost Fransisqa Depok Sleman</t>
  </si>
  <si>
    <t>Kost Pondok Kurnia Tipe C Depok Sleman Yogyakarta</t>
  </si>
  <si>
    <t>Kost Putra Eksklusif Kost Costin Depok Sleman</t>
  </si>
  <si>
    <t>Kost Nyaman Pandean Sari Condong Catur Yogyakarta</t>
  </si>
  <si>
    <t>Kost Ekslusif Omahe Qoema Tipe C Depok Sleman</t>
  </si>
  <si>
    <t>Kost Ekslusif Guesthouse Omahe Qoema Tipe B Depok Sleman</t>
  </si>
  <si>
    <t>Kost Pak Datu Depok Sleman</t>
  </si>
  <si>
    <t>Kost Putra Muslim Harsifadh Depok Yogyakarta</t>
  </si>
  <si>
    <t>Kost Putra Eksklusif Kost Adam Depok Sleman</t>
  </si>
  <si>
    <t>Kost Exclusive Nanda Tipe A Depok Sleman</t>
  </si>
  <si>
    <t>Kost Waringin Sari 2 Depok Sleman</t>
  </si>
  <si>
    <t>Kost Diamond Depak Sleman</t>
  </si>
  <si>
    <t>Kost Rumah ASSIST Gejayan Depok Sleman</t>
  </si>
  <si>
    <t>Kost Putra Muslim Seroja Depok Sleman</t>
  </si>
  <si>
    <t>Kost Istiqomah Depok Sleman</t>
  </si>
  <si>
    <t>Kost Bu Ami Tipe B Depok Sleman</t>
  </si>
  <si>
    <t>Kost Putra Eksklusif MB Di Condongcatur Yogyakarta</t>
  </si>
  <si>
    <t>Kost Soropadan 83D Gejayan Depok Sleman</t>
  </si>
  <si>
    <t>Kost Putra Muslim Tipe A Ngaglik Sleman</t>
  </si>
  <si>
    <t>Kost Putra Murah Kost Jati Indah Sleman Yogyakarta</t>
  </si>
  <si>
    <t>Kost Putra Murah Kost 29 Ngaglik Sleman</t>
  </si>
  <si>
    <t>Kost Griya Ardafa Tipe Dormitory Yogyakarta</t>
  </si>
  <si>
    <t>Kost Agrippina Depok Sleman</t>
  </si>
  <si>
    <t>(4^(-0,217391304))*(1^(-0,173913043))*(3^0,217391304)*(3^0,130434783)*(3^0,086956522)*(2^0,173913043)</t>
  </si>
  <si>
    <t>(4^(-0,217391304))*(1^(-0,173913044))*(4^0,217391304)*(4^0,130434783)*(3^0,086956522)*(3^0,173913043)</t>
  </si>
  <si>
    <t>(3^(-0,217391304))*(5^(-0,173913043))*(4^0,217391304)*(3^0,130434783)*(4^0,086956522)*(5^0,173913043)</t>
  </si>
  <si>
    <t>(1^(-0,217391304))*(2^(-0,173913043))*(5^0,217391304)*(5^0,130434783)*(4^0,086956522)*(5^0,173913043)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</si>
</sst>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0F-28B8-4B21-B3AF-7D64F1992644}">
  <dimension ref="A1:H77"/>
  <sheetViews>
    <sheetView tabSelected="1" workbookViewId="0">
      <selection activeCell="C7" sqref="C7"/>
    </sheetView>
  </sheetViews>
  <sheetFormatPr defaultRowHeight="15" x14ac:dyDescent="0.25"/>
  <cols>
    <col min="1" max="1" width="5.140625" customWidth="1"/>
    <col min="2" max="2" width="14.85546875" customWidth="1"/>
    <col min="3" max="3" width="11" customWidth="1"/>
    <col min="4" max="4" width="9.5703125" customWidth="1"/>
    <col min="5" max="5" width="22.140625" customWidth="1"/>
    <col min="6" max="6" width="16.42578125" customWidth="1"/>
    <col min="7" max="7" width="30.5703125" customWidth="1"/>
    <col min="8" max="8" width="30" customWidth="1"/>
    <col min="9" max="9" width="14.5703125" customWidth="1"/>
  </cols>
  <sheetData>
    <row r="1" spans="1:8" x14ac:dyDescent="0.25">
      <c r="D1" s="78" t="s">
        <v>15</v>
      </c>
      <c r="E1" s="78"/>
    </row>
    <row r="2" spans="1:8" x14ac:dyDescent="0.25">
      <c r="C2">
        <v>5</v>
      </c>
      <c r="D2">
        <v>4</v>
      </c>
      <c r="E2">
        <v>5</v>
      </c>
      <c r="F2">
        <v>3</v>
      </c>
      <c r="G2">
        <v>2</v>
      </c>
      <c r="H2">
        <v>4</v>
      </c>
    </row>
    <row r="3" spans="1:8" x14ac:dyDescent="0.25">
      <c r="A3" s="5" t="s">
        <v>9</v>
      </c>
      <c r="B3" s="5" t="s">
        <v>16</v>
      </c>
      <c r="C3" s="5" t="s">
        <v>24</v>
      </c>
      <c r="D3" s="5" t="s">
        <v>19</v>
      </c>
      <c r="E3" s="5" t="s">
        <v>5</v>
      </c>
      <c r="F3" s="5" t="s">
        <v>18</v>
      </c>
      <c r="G3" s="5" t="s">
        <v>17</v>
      </c>
      <c r="H3" s="5" t="s">
        <v>0</v>
      </c>
    </row>
    <row r="4" spans="1:8" ht="74.25" customHeight="1" x14ac:dyDescent="0.25">
      <c r="A4" s="2">
        <v>1</v>
      </c>
      <c r="B4" s="7" t="s">
        <v>42</v>
      </c>
      <c r="C4" s="2">
        <v>700000</v>
      </c>
      <c r="D4" s="2">
        <v>300</v>
      </c>
      <c r="E4" s="7" t="s">
        <v>20</v>
      </c>
      <c r="F4" s="2" t="s">
        <v>21</v>
      </c>
      <c r="G4" s="7" t="s">
        <v>22</v>
      </c>
      <c r="H4" s="7" t="s">
        <v>23</v>
      </c>
    </row>
    <row r="5" spans="1:8" ht="45" x14ac:dyDescent="0.25">
      <c r="A5" s="2">
        <v>2</v>
      </c>
      <c r="B5" s="7" t="s">
        <v>38</v>
      </c>
      <c r="C5" s="2">
        <v>500000</v>
      </c>
      <c r="D5" s="2">
        <v>400</v>
      </c>
      <c r="E5" s="7" t="s">
        <v>20</v>
      </c>
      <c r="F5" s="2" t="s">
        <v>46</v>
      </c>
      <c r="G5" s="7" t="s">
        <v>22</v>
      </c>
      <c r="H5" s="7" t="s">
        <v>49</v>
      </c>
    </row>
    <row r="6" spans="1:8" ht="45" x14ac:dyDescent="0.25">
      <c r="A6" s="2">
        <v>3</v>
      </c>
      <c r="B6" s="7" t="s">
        <v>39</v>
      </c>
      <c r="C6" s="2">
        <v>900000</v>
      </c>
      <c r="D6" s="2">
        <v>250</v>
      </c>
      <c r="E6" s="7" t="s">
        <v>44</v>
      </c>
      <c r="F6" s="2" t="s">
        <v>21</v>
      </c>
      <c r="G6" s="7" t="s">
        <v>48</v>
      </c>
      <c r="H6" s="7" t="s">
        <v>23</v>
      </c>
    </row>
    <row r="7" spans="1:8" ht="60" x14ac:dyDescent="0.25">
      <c r="A7" s="2">
        <v>4</v>
      </c>
      <c r="B7" s="7" t="s">
        <v>40</v>
      </c>
      <c r="C7" s="2">
        <v>250000</v>
      </c>
      <c r="D7" s="2">
        <v>700</v>
      </c>
      <c r="E7" s="7" t="s">
        <v>43</v>
      </c>
      <c r="F7" s="2" t="s">
        <v>46</v>
      </c>
      <c r="G7" s="11" t="s">
        <v>47</v>
      </c>
      <c r="H7" s="7" t="s">
        <v>50</v>
      </c>
    </row>
    <row r="8" spans="1:8" ht="45" x14ac:dyDescent="0.25">
      <c r="A8" s="2">
        <v>5</v>
      </c>
      <c r="B8" s="7" t="s">
        <v>41</v>
      </c>
      <c r="C8" s="2">
        <v>450000</v>
      </c>
      <c r="D8" s="2">
        <v>800</v>
      </c>
      <c r="E8" s="7" t="s">
        <v>45</v>
      </c>
      <c r="F8" s="2" t="s">
        <v>46</v>
      </c>
      <c r="G8" s="7" t="s">
        <v>47</v>
      </c>
      <c r="H8" s="7" t="s">
        <v>23</v>
      </c>
    </row>
    <row r="10" spans="1:8" x14ac:dyDescent="0.25">
      <c r="D10" s="78" t="s">
        <v>25</v>
      </c>
      <c r="E10" s="78"/>
      <c r="F10" s="78"/>
      <c r="G10" s="78"/>
    </row>
    <row r="12" spans="1:8" x14ac:dyDescent="0.25">
      <c r="B12" s="1"/>
      <c r="C12" s="9" t="s">
        <v>6</v>
      </c>
      <c r="D12" s="9" t="s">
        <v>7</v>
      </c>
      <c r="E12" s="9" t="s">
        <v>8</v>
      </c>
      <c r="F12" s="9" t="s">
        <v>27</v>
      </c>
      <c r="G12" s="9" t="s">
        <v>28</v>
      </c>
      <c r="H12" s="9" t="s">
        <v>29</v>
      </c>
    </row>
    <row r="13" spans="1:8" x14ac:dyDescent="0.25">
      <c r="B13" s="2" t="s">
        <v>26</v>
      </c>
      <c r="C13" s="2">
        <v>3</v>
      </c>
      <c r="D13" s="2">
        <v>4</v>
      </c>
      <c r="E13" s="2">
        <v>4</v>
      </c>
      <c r="F13" s="2">
        <v>4</v>
      </c>
      <c r="G13" s="2">
        <v>3</v>
      </c>
      <c r="H13" s="2">
        <v>5</v>
      </c>
    </row>
    <row r="14" spans="1:8" x14ac:dyDescent="0.25">
      <c r="B14" s="2" t="s">
        <v>51</v>
      </c>
      <c r="C14" s="2">
        <v>4</v>
      </c>
      <c r="D14" s="2">
        <v>4</v>
      </c>
      <c r="E14" s="2">
        <v>4</v>
      </c>
      <c r="F14" s="2">
        <v>3</v>
      </c>
      <c r="G14" s="2">
        <v>3</v>
      </c>
      <c r="H14" s="2">
        <v>3</v>
      </c>
    </row>
    <row r="15" spans="1:8" x14ac:dyDescent="0.25">
      <c r="B15" s="2" t="s">
        <v>52</v>
      </c>
      <c r="C15" s="2">
        <v>2</v>
      </c>
      <c r="D15" s="2">
        <v>5</v>
      </c>
      <c r="E15" s="2">
        <v>5</v>
      </c>
      <c r="F15" s="2">
        <v>4</v>
      </c>
      <c r="G15" s="2">
        <v>4</v>
      </c>
      <c r="H15" s="2">
        <v>5</v>
      </c>
    </row>
    <row r="16" spans="1:8" x14ac:dyDescent="0.25">
      <c r="B16" s="2" t="s">
        <v>53</v>
      </c>
      <c r="C16" s="2">
        <v>5</v>
      </c>
      <c r="D16" s="2">
        <v>3</v>
      </c>
      <c r="E16" s="2">
        <v>2</v>
      </c>
      <c r="F16" s="2">
        <v>3</v>
      </c>
      <c r="G16" s="2">
        <v>2</v>
      </c>
      <c r="H16" s="2">
        <v>4</v>
      </c>
    </row>
    <row r="17" spans="2:8" x14ac:dyDescent="0.25">
      <c r="B17" s="2" t="s">
        <v>54</v>
      </c>
      <c r="C17" s="2">
        <v>4</v>
      </c>
      <c r="D17" s="2">
        <v>2</v>
      </c>
      <c r="E17" s="2">
        <v>4</v>
      </c>
      <c r="F17" s="2">
        <v>3</v>
      </c>
      <c r="G17" s="2">
        <v>2</v>
      </c>
      <c r="H17" s="2">
        <v>5</v>
      </c>
    </row>
    <row r="19" spans="2:8" x14ac:dyDescent="0.25">
      <c r="B19" s="13" t="s">
        <v>55</v>
      </c>
    </row>
    <row r="20" spans="2:8" x14ac:dyDescent="0.25">
      <c r="B20" s="12" t="s">
        <v>56</v>
      </c>
      <c r="C20" s="12"/>
    </row>
    <row r="21" spans="2:8" x14ac:dyDescent="0.25">
      <c r="B21" s="12" t="s">
        <v>57</v>
      </c>
      <c r="C21" s="12"/>
    </row>
    <row r="23" spans="2:8" x14ac:dyDescent="0.25">
      <c r="B23" s="78" t="s">
        <v>31</v>
      </c>
      <c r="C23" s="78"/>
    </row>
    <row r="25" spans="2:8" x14ac:dyDescent="0.25">
      <c r="C25" s="16">
        <v>3</v>
      </c>
      <c r="D25" s="16">
        <v>4</v>
      </c>
      <c r="E25" s="16">
        <v>4</v>
      </c>
      <c r="F25" s="16">
        <v>4</v>
      </c>
      <c r="G25" s="16">
        <v>3</v>
      </c>
      <c r="H25" s="16">
        <v>5</v>
      </c>
    </row>
    <row r="26" spans="2:8" x14ac:dyDescent="0.25">
      <c r="C26" s="16">
        <v>4</v>
      </c>
      <c r="D26" s="16">
        <v>4</v>
      </c>
      <c r="E26" s="16">
        <v>4</v>
      </c>
      <c r="F26" s="16">
        <v>3</v>
      </c>
      <c r="G26" s="16">
        <v>3</v>
      </c>
      <c r="H26" s="16">
        <v>3</v>
      </c>
    </row>
    <row r="27" spans="2:8" x14ac:dyDescent="0.25">
      <c r="B27" s="15" t="s">
        <v>58</v>
      </c>
      <c r="C27" s="16">
        <v>2</v>
      </c>
      <c r="D27" s="16">
        <v>5</v>
      </c>
      <c r="E27" s="16">
        <v>5</v>
      </c>
      <c r="F27" s="16">
        <v>4</v>
      </c>
      <c r="G27" s="16">
        <v>4</v>
      </c>
      <c r="H27" s="16">
        <v>5</v>
      </c>
    </row>
    <row r="28" spans="2:8" x14ac:dyDescent="0.25">
      <c r="C28" s="16">
        <v>5</v>
      </c>
      <c r="D28" s="16">
        <v>3</v>
      </c>
      <c r="E28" s="16">
        <v>2</v>
      </c>
      <c r="F28" s="16">
        <v>3</v>
      </c>
      <c r="G28" s="16">
        <v>2</v>
      </c>
      <c r="H28" s="16">
        <v>4</v>
      </c>
    </row>
    <row r="29" spans="2:8" x14ac:dyDescent="0.25">
      <c r="C29" s="16">
        <v>4</v>
      </c>
      <c r="D29" s="16">
        <v>2</v>
      </c>
      <c r="E29" s="16">
        <v>4</v>
      </c>
      <c r="F29" s="16">
        <v>3</v>
      </c>
      <c r="G29" s="16">
        <v>2</v>
      </c>
      <c r="H29" s="16">
        <v>5</v>
      </c>
    </row>
    <row r="31" spans="2:8" x14ac:dyDescent="0.25">
      <c r="B31" s="10" t="s">
        <v>32</v>
      </c>
      <c r="C31" s="10"/>
    </row>
    <row r="32" spans="2:8" x14ac:dyDescent="0.25">
      <c r="B32">
        <v>1</v>
      </c>
      <c r="C32" t="s">
        <v>33</v>
      </c>
    </row>
    <row r="33" spans="2:7" x14ac:dyDescent="0.25">
      <c r="B33">
        <v>2</v>
      </c>
      <c r="C33" t="s">
        <v>34</v>
      </c>
    </row>
    <row r="34" spans="2:7" x14ac:dyDescent="0.25">
      <c r="B34">
        <v>3</v>
      </c>
      <c r="C34" t="s">
        <v>35</v>
      </c>
    </row>
    <row r="35" spans="2:7" x14ac:dyDescent="0.25">
      <c r="B35">
        <v>4</v>
      </c>
      <c r="C35" t="s">
        <v>36</v>
      </c>
    </row>
    <row r="36" spans="2:7" x14ac:dyDescent="0.25">
      <c r="B36">
        <v>5</v>
      </c>
      <c r="C36" t="s">
        <v>37</v>
      </c>
    </row>
    <row r="38" spans="2:7" x14ac:dyDescent="0.25">
      <c r="B38" s="14" t="s">
        <v>30</v>
      </c>
      <c r="C38" s="14"/>
      <c r="D38" s="14"/>
      <c r="E38" s="14"/>
      <c r="F38" s="14"/>
    </row>
    <row r="39" spans="2:7" x14ac:dyDescent="0.25">
      <c r="B39" t="s">
        <v>61</v>
      </c>
    </row>
    <row r="40" spans="2:7" x14ac:dyDescent="0.25">
      <c r="B40" t="s">
        <v>149</v>
      </c>
    </row>
    <row r="42" spans="2:7" x14ac:dyDescent="0.25">
      <c r="B42" s="14" t="s">
        <v>59</v>
      </c>
      <c r="C42" s="14"/>
      <c r="D42" s="14"/>
      <c r="E42" s="14"/>
      <c r="F42" s="14"/>
      <c r="G42" s="14"/>
    </row>
    <row r="43" spans="2:7" x14ac:dyDescent="0.25">
      <c r="B43" s="8" t="s">
        <v>73</v>
      </c>
    </row>
    <row r="44" spans="2:7" x14ac:dyDescent="0.25">
      <c r="B44" t="s">
        <v>60</v>
      </c>
    </row>
    <row r="46" spans="2:7" x14ac:dyDescent="0.25">
      <c r="B46" t="s">
        <v>74</v>
      </c>
      <c r="E46">
        <v>0.23799999999999999</v>
      </c>
    </row>
    <row r="47" spans="2:7" x14ac:dyDescent="0.25">
      <c r="B47" t="s">
        <v>75</v>
      </c>
      <c r="E47">
        <v>0.19040000000000001</v>
      </c>
    </row>
    <row r="48" spans="2:7" x14ac:dyDescent="0.25">
      <c r="B48" t="s">
        <v>76</v>
      </c>
      <c r="E48">
        <v>0.19040000000000001</v>
      </c>
    </row>
    <row r="49" spans="2:7" x14ac:dyDescent="0.25">
      <c r="B49" t="s">
        <v>77</v>
      </c>
      <c r="E49">
        <v>0.14280000000000001</v>
      </c>
    </row>
    <row r="50" spans="2:7" x14ac:dyDescent="0.25">
      <c r="B50" t="s">
        <v>78</v>
      </c>
      <c r="E50">
        <v>0.14280000000000001</v>
      </c>
    </row>
    <row r="51" spans="2:7" x14ac:dyDescent="0.25">
      <c r="B51" t="s">
        <v>79</v>
      </c>
      <c r="E51">
        <v>9.5200000000000007E-2</v>
      </c>
    </row>
    <row r="52" spans="2:7" x14ac:dyDescent="0.25">
      <c r="B52" t="s">
        <v>62</v>
      </c>
      <c r="E52">
        <f>SUM(E46:E51)</f>
        <v>0.99960000000000004</v>
      </c>
    </row>
    <row r="54" spans="2:7" x14ac:dyDescent="0.25">
      <c r="B54" s="14" t="s">
        <v>63</v>
      </c>
      <c r="C54" s="14"/>
      <c r="D54" s="14"/>
      <c r="E54" s="14"/>
      <c r="F54" s="14"/>
    </row>
    <row r="55" spans="2:7" x14ac:dyDescent="0.25">
      <c r="B55" t="s">
        <v>80</v>
      </c>
    </row>
    <row r="57" spans="2:7" x14ac:dyDescent="0.25">
      <c r="B57" s="14" t="s">
        <v>64</v>
      </c>
      <c r="C57" s="14"/>
    </row>
    <row r="58" spans="2:7" x14ac:dyDescent="0.25">
      <c r="B58" s="77" t="s">
        <v>81</v>
      </c>
      <c r="C58" s="77"/>
      <c r="D58" s="77"/>
      <c r="E58" s="77"/>
      <c r="F58" s="77"/>
      <c r="G58">
        <f>(3^-0.238)*(4^-0.1904)*(4^0.1904)*(4^0.1428)*(3^0.1428)*(5^0.0952)</f>
        <v>1.2796587414594691</v>
      </c>
    </row>
    <row r="59" spans="2:7" x14ac:dyDescent="0.25">
      <c r="B59" t="s">
        <v>82</v>
      </c>
      <c r="G59">
        <f>(4^-0.238)*(4^-0.1904)*(4^0.1904)*(3^0.1428)*(3^0.1428)*(3^0.0952)</f>
        <v>1.0924397542089965</v>
      </c>
    </row>
    <row r="60" spans="2:7" x14ac:dyDescent="0.25">
      <c r="B60" t="s">
        <v>83</v>
      </c>
      <c r="G60">
        <f>(2^-0.238)*(5^-0.1904)*(5^0.1904)*(4^0.1428)*(4^0.1428)*(5^0.0952)</f>
        <v>1.4684025802538334</v>
      </c>
    </row>
    <row r="61" spans="2:7" x14ac:dyDescent="0.25">
      <c r="B61" t="s">
        <v>84</v>
      </c>
      <c r="G61">
        <f>(5^-0.238)*(3^-0.1904)*(2^0.1904)*(3^0.1428)*(2^0.1428)*(4^0.0952)</f>
        <v>0.93015103354549944</v>
      </c>
    </row>
    <row r="62" spans="2:7" x14ac:dyDescent="0.25">
      <c r="B62" t="s">
        <v>85</v>
      </c>
      <c r="G62">
        <f>(4^-0.238)*(2^-0.1904)*(4^0.1904)*(3^0.1428)*(2^0.1428)*(5^0.0952)</f>
        <v>1.2350592031467034</v>
      </c>
    </row>
    <row r="63" spans="2:7" x14ac:dyDescent="0.25">
      <c r="F63" t="s">
        <v>67</v>
      </c>
      <c r="G63">
        <f>SUM(G58:G62)</f>
        <v>6.0057113126145021</v>
      </c>
    </row>
    <row r="64" spans="2:7" x14ac:dyDescent="0.25">
      <c r="B64" s="14" t="s">
        <v>65</v>
      </c>
      <c r="C64" s="14"/>
      <c r="D64" s="14"/>
    </row>
    <row r="66" spans="2:3" x14ac:dyDescent="0.25">
      <c r="B66" t="s">
        <v>66</v>
      </c>
      <c r="C66">
        <f>(G58/G63)</f>
        <v>0.21307363521980341</v>
      </c>
    </row>
    <row r="67" spans="2:3" x14ac:dyDescent="0.25">
      <c r="B67" t="s">
        <v>68</v>
      </c>
      <c r="C67">
        <f>(G59/G63)</f>
        <v>0.1819001442700745</v>
      </c>
    </row>
    <row r="68" spans="2:3" x14ac:dyDescent="0.25">
      <c r="B68" t="s">
        <v>69</v>
      </c>
      <c r="C68">
        <f>(G60/G63)</f>
        <v>0.24450102640957361</v>
      </c>
    </row>
    <row r="69" spans="2:3" x14ac:dyDescent="0.25">
      <c r="B69" t="s">
        <v>70</v>
      </c>
      <c r="C69">
        <f>(G61/G63)</f>
        <v>0.15487774638647611</v>
      </c>
    </row>
    <row r="70" spans="2:3" x14ac:dyDescent="0.25">
      <c r="B70" t="s">
        <v>71</v>
      </c>
      <c r="C70">
        <f>(G62/G63)</f>
        <v>0.20564744771407231</v>
      </c>
    </row>
    <row r="72" spans="2:3" x14ac:dyDescent="0.25">
      <c r="B72" t="s">
        <v>72</v>
      </c>
    </row>
    <row r="73" spans="2:3" x14ac:dyDescent="0.25">
      <c r="B73" t="s">
        <v>14</v>
      </c>
      <c r="C73">
        <v>0.24450103000000001</v>
      </c>
    </row>
    <row r="74" spans="2:3" x14ac:dyDescent="0.25">
      <c r="B74" t="s">
        <v>26</v>
      </c>
      <c r="C74">
        <v>0.21307364000000001</v>
      </c>
    </row>
    <row r="75" spans="2:3" x14ac:dyDescent="0.25">
      <c r="B75" t="s">
        <v>86</v>
      </c>
      <c r="C75">
        <v>0.20564745000000001</v>
      </c>
    </row>
    <row r="76" spans="2:3" x14ac:dyDescent="0.25">
      <c r="B76" t="s">
        <v>13</v>
      </c>
      <c r="C76">
        <v>0.18190013999999999</v>
      </c>
    </row>
    <row r="77" spans="2:3" x14ac:dyDescent="0.25">
      <c r="B77" t="s">
        <v>87</v>
      </c>
      <c r="C77">
        <v>0.15487775000000001</v>
      </c>
    </row>
  </sheetData>
  <sortState xmlns:xlrd2="http://schemas.microsoft.com/office/spreadsheetml/2017/richdata2" ref="C73:C77">
    <sortCondition descending="1" ref="C73"/>
  </sortState>
  <mergeCells count="4">
    <mergeCell ref="D1:E1"/>
    <mergeCell ref="D10:G10"/>
    <mergeCell ref="B23:C23"/>
    <mergeCell ref="B58:F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90DF-46B7-474C-8013-4C3F2A4E0E1A}">
  <dimension ref="A1:Y94"/>
  <sheetViews>
    <sheetView topLeftCell="D1" zoomScale="65" zoomScaleNormal="65" workbookViewId="0">
      <selection activeCell="B54" sqref="B54"/>
    </sheetView>
  </sheetViews>
  <sheetFormatPr defaultRowHeight="15" x14ac:dyDescent="0.25"/>
  <cols>
    <col min="2" max="2" width="26" style="18" customWidth="1"/>
    <col min="3" max="3" width="22.28515625" customWidth="1"/>
    <col min="4" max="4" width="27.140625" customWidth="1"/>
    <col min="5" max="5" width="17.140625" customWidth="1"/>
    <col min="6" max="8" width="18" customWidth="1"/>
    <col min="9" max="9" width="19.42578125" customWidth="1"/>
    <col min="10" max="10" width="17.42578125" customWidth="1"/>
    <col min="11" max="11" width="15.7109375" style="35" customWidth="1"/>
    <col min="12" max="12" width="19.42578125" customWidth="1"/>
    <col min="13" max="13" width="10.5703125" style="18" customWidth="1"/>
    <col min="14" max="14" width="12.28515625" customWidth="1"/>
  </cols>
  <sheetData>
    <row r="1" spans="1:25" x14ac:dyDescent="0.25">
      <c r="C1" s="79" t="s">
        <v>15</v>
      </c>
      <c r="D1" s="79"/>
      <c r="E1" s="79"/>
      <c r="F1" s="79"/>
      <c r="G1" s="79"/>
      <c r="H1" s="79"/>
      <c r="I1" s="79"/>
      <c r="J1" s="79"/>
      <c r="S1" s="79" t="s">
        <v>25</v>
      </c>
      <c r="T1" s="79"/>
      <c r="U1" s="79"/>
      <c r="V1" s="79"/>
      <c r="W1" s="79"/>
      <c r="X1" s="79"/>
      <c r="Y1" s="79"/>
    </row>
    <row r="3" spans="1:25" ht="30" x14ac:dyDescent="0.25">
      <c r="A3" s="5" t="s">
        <v>9</v>
      </c>
      <c r="B3" s="17" t="s">
        <v>16</v>
      </c>
      <c r="C3" s="17" t="s">
        <v>24</v>
      </c>
      <c r="D3" s="17" t="s">
        <v>19</v>
      </c>
      <c r="E3" s="17" t="s">
        <v>104</v>
      </c>
      <c r="F3" s="37" t="s">
        <v>5</v>
      </c>
      <c r="G3" s="36" t="s">
        <v>17</v>
      </c>
      <c r="H3" s="49" t="s">
        <v>0</v>
      </c>
      <c r="I3" s="18" t="s">
        <v>4</v>
      </c>
      <c r="K3"/>
      <c r="M3"/>
      <c r="N3" s="1"/>
      <c r="O3" s="9" t="s">
        <v>6</v>
      </c>
      <c r="P3" s="9" t="s">
        <v>7</v>
      </c>
      <c r="Q3" s="9" t="s">
        <v>8</v>
      </c>
      <c r="R3" s="9" t="s">
        <v>27</v>
      </c>
      <c r="S3" s="9" t="s">
        <v>28</v>
      </c>
      <c r="T3" s="9" t="s">
        <v>29</v>
      </c>
    </row>
    <row r="4" spans="1:25" ht="127.5" customHeight="1" x14ac:dyDescent="0.25">
      <c r="A4" s="2">
        <v>1</v>
      </c>
      <c r="B4" s="7" t="s">
        <v>194</v>
      </c>
      <c r="C4" s="6">
        <v>250000</v>
      </c>
      <c r="D4" s="18">
        <v>1720</v>
      </c>
      <c r="E4" s="2">
        <v>3</v>
      </c>
      <c r="F4" s="31" t="s">
        <v>94</v>
      </c>
      <c r="G4" s="7" t="s">
        <v>108</v>
      </c>
      <c r="H4" s="33" t="s">
        <v>176</v>
      </c>
      <c r="I4" s="29">
        <v>3</v>
      </c>
      <c r="J4" s="29" t="s">
        <v>108</v>
      </c>
      <c r="K4"/>
      <c r="M4"/>
      <c r="N4" s="3" t="s">
        <v>26</v>
      </c>
      <c r="O4" s="3">
        <v>4</v>
      </c>
      <c r="P4" s="3">
        <v>1</v>
      </c>
      <c r="Q4" s="3">
        <v>3</v>
      </c>
      <c r="R4" s="51">
        <v>3</v>
      </c>
      <c r="S4" s="51">
        <v>3</v>
      </c>
      <c r="T4" s="51">
        <v>2</v>
      </c>
    </row>
    <row r="5" spans="1:25" ht="110.25" customHeight="1" x14ac:dyDescent="0.25">
      <c r="A5" s="2">
        <v>2</v>
      </c>
      <c r="B5" s="7" t="s">
        <v>195</v>
      </c>
      <c r="C5" s="19">
        <v>250000</v>
      </c>
      <c r="D5" s="20">
        <v>632</v>
      </c>
      <c r="E5" s="2">
        <v>3</v>
      </c>
      <c r="F5" s="31" t="s">
        <v>88</v>
      </c>
      <c r="G5" s="7" t="s">
        <v>108</v>
      </c>
      <c r="H5" s="33" t="s">
        <v>177</v>
      </c>
      <c r="I5" s="18">
        <v>3</v>
      </c>
      <c r="K5"/>
      <c r="M5"/>
      <c r="N5" s="2" t="s">
        <v>51</v>
      </c>
      <c r="O5" s="2">
        <v>4</v>
      </c>
      <c r="P5" s="2">
        <v>4</v>
      </c>
      <c r="Q5" s="2">
        <v>3</v>
      </c>
      <c r="R5" s="7">
        <v>1</v>
      </c>
      <c r="S5" s="7">
        <v>3</v>
      </c>
      <c r="T5" s="7">
        <v>4</v>
      </c>
    </row>
    <row r="6" spans="1:25" ht="129.75" customHeight="1" x14ac:dyDescent="0.25">
      <c r="A6" s="2">
        <v>3</v>
      </c>
      <c r="B6" s="7" t="s">
        <v>89</v>
      </c>
      <c r="C6" s="6">
        <v>500000</v>
      </c>
      <c r="D6" s="21">
        <v>1566</v>
      </c>
      <c r="E6" s="2">
        <v>3</v>
      </c>
      <c r="F6" s="31" t="s">
        <v>88</v>
      </c>
      <c r="G6" s="7" t="s">
        <v>109</v>
      </c>
      <c r="H6" s="33" t="s">
        <v>178</v>
      </c>
      <c r="I6" s="18">
        <v>4</v>
      </c>
      <c r="J6" s="29" t="s">
        <v>109</v>
      </c>
      <c r="K6"/>
      <c r="M6"/>
      <c r="N6" s="2" t="s">
        <v>52</v>
      </c>
      <c r="O6" s="2">
        <v>4</v>
      </c>
      <c r="P6" s="21">
        <v>1</v>
      </c>
      <c r="Q6" s="2">
        <v>3</v>
      </c>
      <c r="R6" s="7">
        <v>1</v>
      </c>
      <c r="S6" s="7">
        <v>4</v>
      </c>
      <c r="T6" s="7">
        <v>5</v>
      </c>
    </row>
    <row r="7" spans="1:25" ht="102.75" customHeight="1" x14ac:dyDescent="0.25">
      <c r="A7" s="2">
        <v>4</v>
      </c>
      <c r="B7" s="22" t="s">
        <v>90</v>
      </c>
      <c r="C7" s="23">
        <v>475000</v>
      </c>
      <c r="D7" s="24">
        <v>1404</v>
      </c>
      <c r="E7" s="2">
        <v>3</v>
      </c>
      <c r="F7" s="31" t="s">
        <v>43</v>
      </c>
      <c r="G7" s="7" t="s">
        <v>109</v>
      </c>
      <c r="H7" s="33" t="s">
        <v>178</v>
      </c>
      <c r="I7" s="18">
        <v>4</v>
      </c>
      <c r="K7"/>
      <c r="M7"/>
      <c r="N7" s="2" t="s">
        <v>53</v>
      </c>
      <c r="O7" s="2">
        <v>4</v>
      </c>
      <c r="P7" s="24">
        <v>2</v>
      </c>
      <c r="Q7" s="2">
        <v>3</v>
      </c>
      <c r="R7" s="7">
        <v>2</v>
      </c>
      <c r="S7" s="7">
        <v>4</v>
      </c>
      <c r="T7" s="7">
        <v>5</v>
      </c>
    </row>
    <row r="8" spans="1:25" ht="98.25" customHeight="1" x14ac:dyDescent="0.25">
      <c r="A8" s="2">
        <v>5</v>
      </c>
      <c r="B8" s="22" t="s">
        <v>196</v>
      </c>
      <c r="C8" s="23">
        <v>500000</v>
      </c>
      <c r="D8" s="24">
        <v>1152</v>
      </c>
      <c r="E8" s="2">
        <v>3</v>
      </c>
      <c r="F8" s="31" t="s">
        <v>93</v>
      </c>
      <c r="G8" s="7" t="s">
        <v>108</v>
      </c>
      <c r="H8" s="33" t="s">
        <v>178</v>
      </c>
      <c r="I8" s="18">
        <v>3</v>
      </c>
      <c r="K8"/>
      <c r="M8"/>
      <c r="N8" s="2" t="s">
        <v>54</v>
      </c>
      <c r="O8" s="2">
        <v>4</v>
      </c>
      <c r="P8" s="24">
        <v>2</v>
      </c>
      <c r="Q8" s="2">
        <v>3</v>
      </c>
      <c r="R8" s="7">
        <v>2</v>
      </c>
      <c r="S8" s="7">
        <v>3</v>
      </c>
      <c r="T8" s="7">
        <v>5</v>
      </c>
    </row>
    <row r="9" spans="1:25" ht="116.25" customHeight="1" x14ac:dyDescent="0.25">
      <c r="A9" s="2">
        <v>6</v>
      </c>
      <c r="B9" s="22" t="s">
        <v>197</v>
      </c>
      <c r="C9" s="23">
        <v>500000</v>
      </c>
      <c r="D9" s="24">
        <v>1804</v>
      </c>
      <c r="E9" s="25">
        <v>4</v>
      </c>
      <c r="F9" s="31" t="s">
        <v>94</v>
      </c>
      <c r="G9" s="7" t="s">
        <v>112</v>
      </c>
      <c r="H9" s="33" t="s">
        <v>178</v>
      </c>
      <c r="I9" s="18">
        <v>2</v>
      </c>
      <c r="J9" s="29" t="s">
        <v>112</v>
      </c>
      <c r="K9"/>
      <c r="M9"/>
      <c r="N9" s="2" t="s">
        <v>123</v>
      </c>
      <c r="O9" s="25">
        <v>4</v>
      </c>
      <c r="P9" s="24">
        <v>1</v>
      </c>
      <c r="Q9" s="25">
        <v>4</v>
      </c>
      <c r="R9" s="7">
        <v>3</v>
      </c>
      <c r="S9" s="7">
        <v>2</v>
      </c>
      <c r="T9" s="7">
        <v>5</v>
      </c>
    </row>
    <row r="10" spans="1:25" ht="88.5" customHeight="1" x14ac:dyDescent="0.25">
      <c r="A10" s="2">
        <v>7</v>
      </c>
      <c r="B10" s="22" t="s">
        <v>198</v>
      </c>
      <c r="C10" s="23">
        <v>500000</v>
      </c>
      <c r="D10" s="24">
        <v>1768</v>
      </c>
      <c r="E10" s="25">
        <v>4</v>
      </c>
      <c r="F10" s="31" t="s">
        <v>95</v>
      </c>
      <c r="G10" s="7" t="s">
        <v>108</v>
      </c>
      <c r="H10" s="33" t="s">
        <v>179</v>
      </c>
      <c r="I10" s="18">
        <v>3</v>
      </c>
      <c r="K10"/>
      <c r="M10"/>
      <c r="N10" s="3" t="s">
        <v>124</v>
      </c>
      <c r="O10" s="3">
        <v>4</v>
      </c>
      <c r="P10" s="50">
        <v>1</v>
      </c>
      <c r="Q10" s="3">
        <v>4</v>
      </c>
      <c r="R10" s="51">
        <v>4</v>
      </c>
      <c r="S10" s="51">
        <v>3</v>
      </c>
      <c r="T10" s="51">
        <v>3</v>
      </c>
    </row>
    <row r="11" spans="1:25" ht="119.25" customHeight="1" x14ac:dyDescent="0.25">
      <c r="A11" s="2">
        <v>8</v>
      </c>
      <c r="B11" s="22" t="s">
        <v>199</v>
      </c>
      <c r="C11" s="23">
        <v>400000</v>
      </c>
      <c r="D11" s="24">
        <v>2027</v>
      </c>
      <c r="E11" s="25">
        <v>3</v>
      </c>
      <c r="F11" s="31" t="s">
        <v>88</v>
      </c>
      <c r="G11" s="7" t="s">
        <v>108</v>
      </c>
      <c r="H11" s="33" t="s">
        <v>178</v>
      </c>
      <c r="I11" s="18">
        <v>3</v>
      </c>
      <c r="K11"/>
      <c r="M11"/>
      <c r="N11" s="2" t="s">
        <v>125</v>
      </c>
      <c r="O11" s="25">
        <v>4</v>
      </c>
      <c r="P11" s="24">
        <v>1</v>
      </c>
      <c r="Q11" s="25">
        <v>3</v>
      </c>
      <c r="R11" s="7">
        <v>1</v>
      </c>
      <c r="S11" s="7">
        <v>3</v>
      </c>
      <c r="T11" s="7">
        <v>5</v>
      </c>
    </row>
    <row r="12" spans="1:25" ht="90" x14ac:dyDescent="0.25">
      <c r="A12" s="2">
        <v>9</v>
      </c>
      <c r="B12" s="7" t="s">
        <v>200</v>
      </c>
      <c r="C12" s="6">
        <v>450000</v>
      </c>
      <c r="D12" s="21">
        <v>558</v>
      </c>
      <c r="E12" s="2">
        <v>2</v>
      </c>
      <c r="F12" s="31" t="s">
        <v>43</v>
      </c>
      <c r="G12" s="7" t="s">
        <v>108</v>
      </c>
      <c r="H12" s="33" t="s">
        <v>177</v>
      </c>
      <c r="I12" s="18">
        <v>3</v>
      </c>
      <c r="K12"/>
      <c r="M12"/>
      <c r="N12" s="2" t="s">
        <v>126</v>
      </c>
      <c r="O12" s="25">
        <v>4</v>
      </c>
      <c r="P12" s="21">
        <v>4</v>
      </c>
      <c r="Q12" s="2">
        <v>2</v>
      </c>
      <c r="R12" s="7">
        <v>2</v>
      </c>
      <c r="S12" s="7">
        <v>3</v>
      </c>
      <c r="T12" s="7">
        <v>4</v>
      </c>
    </row>
    <row r="13" spans="1:25" ht="75" x14ac:dyDescent="0.25">
      <c r="A13" s="2">
        <v>10</v>
      </c>
      <c r="B13" s="22" t="s">
        <v>10</v>
      </c>
      <c r="C13" s="23">
        <v>550000</v>
      </c>
      <c r="D13" s="24">
        <v>450</v>
      </c>
      <c r="E13" s="25">
        <v>4</v>
      </c>
      <c r="F13" s="31" t="s">
        <v>96</v>
      </c>
      <c r="G13" s="7" t="s">
        <v>108</v>
      </c>
      <c r="H13" s="33" t="s">
        <v>179</v>
      </c>
      <c r="I13" s="18">
        <v>3</v>
      </c>
      <c r="K13"/>
      <c r="M13"/>
      <c r="N13" s="2" t="s">
        <v>127</v>
      </c>
      <c r="O13" s="25">
        <v>3</v>
      </c>
      <c r="P13" s="24">
        <v>5</v>
      </c>
      <c r="Q13" s="25">
        <v>4</v>
      </c>
      <c r="R13" s="7">
        <v>4</v>
      </c>
      <c r="S13" s="7">
        <v>3</v>
      </c>
      <c r="T13" s="7">
        <v>3</v>
      </c>
    </row>
    <row r="14" spans="1:25" ht="75" x14ac:dyDescent="0.25">
      <c r="A14" s="2">
        <v>11</v>
      </c>
      <c r="B14" s="22" t="s">
        <v>201</v>
      </c>
      <c r="C14" s="23">
        <v>650000</v>
      </c>
      <c r="D14" s="24">
        <v>1555</v>
      </c>
      <c r="E14" s="25">
        <v>4</v>
      </c>
      <c r="F14" s="31" t="s">
        <v>96</v>
      </c>
      <c r="G14" s="7" t="s">
        <v>108</v>
      </c>
      <c r="H14" s="33" t="s">
        <v>179</v>
      </c>
      <c r="I14" s="18">
        <v>3</v>
      </c>
      <c r="K14"/>
      <c r="M14"/>
      <c r="N14" s="2" t="s">
        <v>128</v>
      </c>
      <c r="O14" s="25">
        <v>3</v>
      </c>
      <c r="P14" s="24">
        <v>1</v>
      </c>
      <c r="Q14" s="25">
        <v>4</v>
      </c>
      <c r="R14" s="7">
        <v>4</v>
      </c>
      <c r="S14" s="7">
        <v>3</v>
      </c>
      <c r="T14" s="7">
        <v>3</v>
      </c>
    </row>
    <row r="15" spans="1:25" s="27" customFormat="1" ht="111" customHeight="1" x14ac:dyDescent="0.25">
      <c r="A15" s="25">
        <v>12</v>
      </c>
      <c r="B15" s="22" t="s">
        <v>11</v>
      </c>
      <c r="C15" s="23">
        <v>750000</v>
      </c>
      <c r="D15" s="24">
        <v>496</v>
      </c>
      <c r="E15" s="25">
        <v>3</v>
      </c>
      <c r="F15" s="32" t="s">
        <v>94</v>
      </c>
      <c r="G15" s="7" t="s">
        <v>109</v>
      </c>
      <c r="H15" s="33" t="s">
        <v>179</v>
      </c>
      <c r="I15" s="30">
        <v>4</v>
      </c>
      <c r="N15" s="2" t="s">
        <v>129</v>
      </c>
      <c r="O15" s="25">
        <v>3</v>
      </c>
      <c r="P15" s="24">
        <v>5</v>
      </c>
      <c r="Q15" s="25">
        <v>3</v>
      </c>
      <c r="R15" s="22">
        <v>3</v>
      </c>
      <c r="S15" s="7">
        <v>4</v>
      </c>
      <c r="T15" s="22">
        <v>3</v>
      </c>
    </row>
    <row r="16" spans="1:25" ht="135" x14ac:dyDescent="0.25">
      <c r="A16" s="2">
        <v>13</v>
      </c>
      <c r="B16" s="22" t="s">
        <v>202</v>
      </c>
      <c r="C16" s="23">
        <v>750000</v>
      </c>
      <c r="D16" s="24">
        <v>454</v>
      </c>
      <c r="E16" s="25">
        <v>4</v>
      </c>
      <c r="F16" s="31" t="s">
        <v>94</v>
      </c>
      <c r="G16" s="7" t="s">
        <v>109</v>
      </c>
      <c r="H16" s="33" t="s">
        <v>178</v>
      </c>
      <c r="I16" s="18">
        <v>4</v>
      </c>
      <c r="K16"/>
      <c r="M16"/>
      <c r="N16" s="3" t="s">
        <v>130</v>
      </c>
      <c r="O16" s="3">
        <v>3</v>
      </c>
      <c r="P16" s="50">
        <v>5</v>
      </c>
      <c r="Q16" s="3">
        <v>4</v>
      </c>
      <c r="R16" s="51">
        <v>3</v>
      </c>
      <c r="S16" s="51">
        <v>4</v>
      </c>
      <c r="T16" s="51">
        <v>5</v>
      </c>
    </row>
    <row r="17" spans="1:20" ht="98.25" customHeight="1" x14ac:dyDescent="0.25">
      <c r="A17" s="2">
        <v>14</v>
      </c>
      <c r="B17" s="22" t="s">
        <v>89</v>
      </c>
      <c r="C17" s="23">
        <v>500000</v>
      </c>
      <c r="D17" s="24">
        <v>1566</v>
      </c>
      <c r="E17" s="25">
        <v>4</v>
      </c>
      <c r="F17" s="31" t="s">
        <v>97</v>
      </c>
      <c r="G17" s="7" t="s">
        <v>109</v>
      </c>
      <c r="H17" s="33" t="s">
        <v>179</v>
      </c>
      <c r="I17" s="18">
        <v>3</v>
      </c>
      <c r="K17"/>
      <c r="M17"/>
      <c r="N17" s="2" t="s">
        <v>131</v>
      </c>
      <c r="O17" s="25">
        <v>4</v>
      </c>
      <c r="P17" s="24">
        <v>1</v>
      </c>
      <c r="Q17" s="25">
        <v>4</v>
      </c>
      <c r="R17" s="7">
        <v>1</v>
      </c>
      <c r="S17" s="7">
        <v>4</v>
      </c>
      <c r="T17" s="7">
        <v>3</v>
      </c>
    </row>
    <row r="18" spans="1:20" ht="135" x14ac:dyDescent="0.25">
      <c r="A18" s="2">
        <v>15</v>
      </c>
      <c r="B18" s="22" t="s">
        <v>203</v>
      </c>
      <c r="C18" s="23">
        <v>600000</v>
      </c>
      <c r="D18" s="24">
        <v>2134</v>
      </c>
      <c r="E18" s="25">
        <v>3</v>
      </c>
      <c r="F18" s="31" t="s">
        <v>94</v>
      </c>
      <c r="G18" s="7" t="s">
        <v>110</v>
      </c>
      <c r="H18" s="33" t="s">
        <v>178</v>
      </c>
      <c r="I18" s="18">
        <v>1</v>
      </c>
      <c r="K18"/>
      <c r="M18"/>
      <c r="N18" s="2" t="s">
        <v>132</v>
      </c>
      <c r="O18" s="25">
        <v>3</v>
      </c>
      <c r="P18" s="24">
        <v>1</v>
      </c>
      <c r="Q18" s="25">
        <v>3</v>
      </c>
      <c r="R18" s="7">
        <v>3</v>
      </c>
      <c r="S18" s="7">
        <v>1</v>
      </c>
      <c r="T18" s="7">
        <v>5</v>
      </c>
    </row>
    <row r="19" spans="1:20" ht="89.25" customHeight="1" x14ac:dyDescent="0.25">
      <c r="A19" s="2">
        <v>16</v>
      </c>
      <c r="B19" s="22" t="s">
        <v>98</v>
      </c>
      <c r="C19" s="23">
        <v>750000</v>
      </c>
      <c r="D19" s="24">
        <v>1085</v>
      </c>
      <c r="E19" s="25">
        <v>3</v>
      </c>
      <c r="F19" s="31" t="s">
        <v>95</v>
      </c>
      <c r="G19" s="7" t="s">
        <v>108</v>
      </c>
      <c r="H19" s="33" t="s">
        <v>178</v>
      </c>
      <c r="I19" s="18">
        <v>3</v>
      </c>
      <c r="K19"/>
      <c r="M19"/>
      <c r="N19" s="2" t="s">
        <v>133</v>
      </c>
      <c r="O19" s="25">
        <v>3</v>
      </c>
      <c r="P19" s="24">
        <v>2</v>
      </c>
      <c r="Q19" s="25">
        <v>3</v>
      </c>
      <c r="R19" s="7">
        <v>4</v>
      </c>
      <c r="S19" s="7">
        <v>3</v>
      </c>
      <c r="T19" s="7">
        <v>5</v>
      </c>
    </row>
    <row r="20" spans="1:20" ht="90" x14ac:dyDescent="0.25">
      <c r="A20" s="2">
        <v>17</v>
      </c>
      <c r="B20" s="7" t="s">
        <v>204</v>
      </c>
      <c r="C20" s="6">
        <v>750000</v>
      </c>
      <c r="D20" s="21">
        <v>442</v>
      </c>
      <c r="E20" s="25">
        <v>3</v>
      </c>
      <c r="F20" s="31" t="s">
        <v>94</v>
      </c>
      <c r="G20" s="7" t="s">
        <v>108</v>
      </c>
      <c r="H20" s="33" t="s">
        <v>177</v>
      </c>
      <c r="I20" s="18">
        <v>3</v>
      </c>
      <c r="K20"/>
      <c r="M20"/>
      <c r="N20" s="2" t="s">
        <v>134</v>
      </c>
      <c r="O20" s="25">
        <v>3</v>
      </c>
      <c r="P20" s="21">
        <v>5</v>
      </c>
      <c r="Q20" s="25">
        <v>3</v>
      </c>
      <c r="R20" s="7">
        <v>3</v>
      </c>
      <c r="S20" s="7">
        <v>3</v>
      </c>
      <c r="T20" s="7">
        <v>4</v>
      </c>
    </row>
    <row r="21" spans="1:20" ht="78.75" customHeight="1" x14ac:dyDescent="0.25">
      <c r="A21" s="2">
        <v>18</v>
      </c>
      <c r="B21" s="7" t="s">
        <v>205</v>
      </c>
      <c r="C21" s="6">
        <v>800000</v>
      </c>
      <c r="D21" s="21">
        <v>371</v>
      </c>
      <c r="E21" s="25">
        <v>3</v>
      </c>
      <c r="F21" s="31" t="s">
        <v>99</v>
      </c>
      <c r="G21" s="28" t="s">
        <v>106</v>
      </c>
      <c r="H21" s="33" t="s">
        <v>179</v>
      </c>
      <c r="I21" s="18">
        <v>4</v>
      </c>
      <c r="K21"/>
      <c r="M21"/>
      <c r="N21" s="2" t="s">
        <v>135</v>
      </c>
      <c r="O21" s="25">
        <v>2</v>
      </c>
      <c r="P21" s="21">
        <v>5</v>
      </c>
      <c r="Q21" s="25">
        <v>3</v>
      </c>
      <c r="R21" s="7">
        <v>4</v>
      </c>
      <c r="S21" s="7">
        <v>4</v>
      </c>
      <c r="T21" s="7">
        <v>3</v>
      </c>
    </row>
    <row r="22" spans="1:20" ht="75" customHeight="1" x14ac:dyDescent="0.25">
      <c r="A22" s="2">
        <v>19</v>
      </c>
      <c r="B22" s="7" t="s">
        <v>206</v>
      </c>
      <c r="C22" s="6">
        <v>850000</v>
      </c>
      <c r="D22" s="21">
        <v>697</v>
      </c>
      <c r="E22" s="2">
        <v>4</v>
      </c>
      <c r="F22" s="31" t="s">
        <v>95</v>
      </c>
      <c r="G22" s="28" t="s">
        <v>106</v>
      </c>
      <c r="H22" s="33" t="s">
        <v>179</v>
      </c>
      <c r="I22" s="18">
        <v>4</v>
      </c>
      <c r="K22"/>
      <c r="M22"/>
      <c r="N22" s="2" t="s">
        <v>136</v>
      </c>
      <c r="O22" s="25">
        <v>2</v>
      </c>
      <c r="P22" s="21">
        <v>4</v>
      </c>
      <c r="Q22" s="2">
        <v>4</v>
      </c>
      <c r="R22" s="7">
        <v>4</v>
      </c>
      <c r="S22" s="7">
        <v>4</v>
      </c>
      <c r="T22" s="7">
        <v>3</v>
      </c>
    </row>
    <row r="23" spans="1:20" ht="79.5" customHeight="1" x14ac:dyDescent="0.25">
      <c r="A23" s="2">
        <v>20</v>
      </c>
      <c r="B23" s="22" t="s">
        <v>207</v>
      </c>
      <c r="C23" s="23">
        <v>1400000</v>
      </c>
      <c r="D23" s="24">
        <v>1060</v>
      </c>
      <c r="E23" s="25">
        <v>4</v>
      </c>
      <c r="F23" s="31" t="s">
        <v>95</v>
      </c>
      <c r="G23" s="28" t="s">
        <v>106</v>
      </c>
      <c r="H23" s="33" t="s">
        <v>177</v>
      </c>
      <c r="I23" s="18">
        <v>5</v>
      </c>
      <c r="K23"/>
      <c r="M23"/>
      <c r="N23" s="2" t="s">
        <v>137</v>
      </c>
      <c r="O23" s="25">
        <v>1</v>
      </c>
      <c r="P23" s="24">
        <v>2</v>
      </c>
      <c r="Q23" s="25">
        <v>4</v>
      </c>
      <c r="R23" s="7">
        <v>4</v>
      </c>
      <c r="S23" s="7">
        <v>4</v>
      </c>
      <c r="T23" s="7">
        <v>4</v>
      </c>
    </row>
    <row r="24" spans="1:20" ht="74.25" customHeight="1" x14ac:dyDescent="0.25">
      <c r="A24" s="2">
        <v>21</v>
      </c>
      <c r="B24" s="7" t="s">
        <v>208</v>
      </c>
      <c r="C24" s="6">
        <v>1000000</v>
      </c>
      <c r="D24" s="21">
        <v>2028</v>
      </c>
      <c r="E24" s="2">
        <v>3</v>
      </c>
      <c r="F24" s="31" t="s">
        <v>102</v>
      </c>
      <c r="G24" s="28" t="s">
        <v>106</v>
      </c>
      <c r="H24" s="33" t="s">
        <v>178</v>
      </c>
      <c r="I24" s="18">
        <v>4</v>
      </c>
      <c r="K24"/>
      <c r="M24"/>
      <c r="N24" s="2" t="s">
        <v>138</v>
      </c>
      <c r="O24" s="25">
        <v>2</v>
      </c>
      <c r="P24" s="21">
        <v>1</v>
      </c>
      <c r="Q24" s="2">
        <v>3</v>
      </c>
      <c r="R24" s="7">
        <v>5</v>
      </c>
      <c r="S24" s="7">
        <v>4</v>
      </c>
      <c r="T24" s="7">
        <v>5</v>
      </c>
    </row>
    <row r="25" spans="1:20" ht="84.75" customHeight="1" x14ac:dyDescent="0.25">
      <c r="A25" s="2">
        <v>22</v>
      </c>
      <c r="B25" s="7" t="s">
        <v>209</v>
      </c>
      <c r="C25" s="6">
        <v>750000</v>
      </c>
      <c r="D25" s="21">
        <v>2316</v>
      </c>
      <c r="E25" s="2">
        <v>3</v>
      </c>
      <c r="F25" s="31" t="s">
        <v>97</v>
      </c>
      <c r="G25" s="28" t="s">
        <v>106</v>
      </c>
      <c r="H25" s="33" t="s">
        <v>178</v>
      </c>
      <c r="I25" s="18">
        <v>3</v>
      </c>
      <c r="K25"/>
      <c r="M25"/>
      <c r="N25" s="2" t="s">
        <v>139</v>
      </c>
      <c r="O25" s="25">
        <v>3</v>
      </c>
      <c r="P25" s="21">
        <v>1</v>
      </c>
      <c r="Q25" s="2">
        <v>3</v>
      </c>
      <c r="R25" s="7">
        <v>1</v>
      </c>
      <c r="S25" s="7">
        <v>4</v>
      </c>
      <c r="T25" s="7">
        <v>5</v>
      </c>
    </row>
    <row r="26" spans="1:20" ht="78.75" customHeight="1" x14ac:dyDescent="0.25">
      <c r="A26" s="2">
        <v>23</v>
      </c>
      <c r="B26" s="7" t="s">
        <v>210</v>
      </c>
      <c r="C26" s="6">
        <v>1470000</v>
      </c>
      <c r="D26" s="21">
        <v>1492</v>
      </c>
      <c r="E26" s="2">
        <v>5</v>
      </c>
      <c r="F26" s="31" t="s">
        <v>101</v>
      </c>
      <c r="G26" s="28" t="s">
        <v>106</v>
      </c>
      <c r="H26" s="33" t="s">
        <v>178</v>
      </c>
      <c r="I26" s="18">
        <v>4</v>
      </c>
      <c r="K26"/>
      <c r="M26"/>
      <c r="N26" s="3" t="s">
        <v>140</v>
      </c>
      <c r="O26" s="3">
        <v>1</v>
      </c>
      <c r="P26" s="50">
        <v>2</v>
      </c>
      <c r="Q26" s="3">
        <v>5</v>
      </c>
      <c r="R26" s="51">
        <v>5</v>
      </c>
      <c r="S26" s="51">
        <v>4</v>
      </c>
      <c r="T26" s="51">
        <v>5</v>
      </c>
    </row>
    <row r="27" spans="1:20" ht="84.75" customHeight="1" x14ac:dyDescent="0.25">
      <c r="A27" s="2">
        <v>24</v>
      </c>
      <c r="B27" s="7" t="s">
        <v>211</v>
      </c>
      <c r="C27" s="6">
        <v>1200000</v>
      </c>
      <c r="D27" s="21">
        <v>821</v>
      </c>
      <c r="E27" s="2">
        <v>4</v>
      </c>
      <c r="F27" s="31" t="s">
        <v>101</v>
      </c>
      <c r="G27" s="28" t="s">
        <v>106</v>
      </c>
      <c r="H27" s="33" t="s">
        <v>177</v>
      </c>
      <c r="I27" s="18">
        <v>4</v>
      </c>
      <c r="K27"/>
      <c r="M27"/>
      <c r="N27" s="2" t="s">
        <v>141</v>
      </c>
      <c r="O27" s="25">
        <v>1</v>
      </c>
      <c r="P27" s="21">
        <v>3</v>
      </c>
      <c r="Q27" s="2">
        <v>4</v>
      </c>
      <c r="R27" s="7">
        <v>5</v>
      </c>
      <c r="S27" s="7">
        <v>4</v>
      </c>
      <c r="T27" s="7">
        <v>4</v>
      </c>
    </row>
    <row r="28" spans="1:20" ht="92.25" customHeight="1" x14ac:dyDescent="0.25">
      <c r="A28" s="2">
        <v>25</v>
      </c>
      <c r="B28" s="22" t="s">
        <v>212</v>
      </c>
      <c r="C28" s="23">
        <v>850000</v>
      </c>
      <c r="D28" s="24">
        <v>437</v>
      </c>
      <c r="E28" s="25">
        <v>3</v>
      </c>
      <c r="F28" s="31" t="s">
        <v>94</v>
      </c>
      <c r="G28" s="28" t="s">
        <v>106</v>
      </c>
      <c r="H28" s="33" t="s">
        <v>177</v>
      </c>
      <c r="I28" s="18">
        <v>3</v>
      </c>
      <c r="K28"/>
      <c r="M28"/>
      <c r="N28" s="2" t="s">
        <v>142</v>
      </c>
      <c r="O28" s="25">
        <v>2</v>
      </c>
      <c r="P28" s="24">
        <v>5</v>
      </c>
      <c r="Q28" s="25">
        <v>3</v>
      </c>
      <c r="R28" s="7">
        <v>3</v>
      </c>
      <c r="S28" s="7">
        <v>4</v>
      </c>
      <c r="T28" s="7">
        <v>4</v>
      </c>
    </row>
    <row r="29" spans="1:20" ht="90" x14ac:dyDescent="0.25">
      <c r="A29" s="2">
        <v>26</v>
      </c>
      <c r="B29" s="22" t="s">
        <v>213</v>
      </c>
      <c r="C29" s="23">
        <v>850000</v>
      </c>
      <c r="D29" s="24">
        <v>437</v>
      </c>
      <c r="E29" s="25">
        <v>3</v>
      </c>
      <c r="F29" s="31" t="s">
        <v>95</v>
      </c>
      <c r="G29" s="7" t="s">
        <v>109</v>
      </c>
      <c r="H29" s="33" t="s">
        <v>177</v>
      </c>
      <c r="I29" s="18">
        <v>4</v>
      </c>
      <c r="K29"/>
      <c r="M29"/>
      <c r="N29" s="2" t="s">
        <v>143</v>
      </c>
      <c r="O29" s="25">
        <v>2</v>
      </c>
      <c r="P29" s="24">
        <v>5</v>
      </c>
      <c r="Q29" s="25">
        <v>3</v>
      </c>
      <c r="R29" s="7">
        <v>4</v>
      </c>
      <c r="S29" s="7">
        <v>4</v>
      </c>
      <c r="T29" s="7">
        <v>4</v>
      </c>
    </row>
    <row r="30" spans="1:20" ht="125.25" customHeight="1" x14ac:dyDescent="0.25">
      <c r="A30" s="2">
        <v>27</v>
      </c>
      <c r="B30" s="22" t="s">
        <v>214</v>
      </c>
      <c r="C30" s="23">
        <v>1000000</v>
      </c>
      <c r="D30" s="24">
        <v>821</v>
      </c>
      <c r="E30" s="25">
        <v>3</v>
      </c>
      <c r="F30" s="31" t="s">
        <v>103</v>
      </c>
      <c r="G30" s="7" t="s">
        <v>109</v>
      </c>
      <c r="H30" s="33" t="s">
        <v>177</v>
      </c>
      <c r="I30" s="18">
        <v>4</v>
      </c>
      <c r="K30"/>
      <c r="M30"/>
      <c r="N30" s="2" t="s">
        <v>144</v>
      </c>
      <c r="O30" s="25">
        <v>2</v>
      </c>
      <c r="P30" s="24">
        <v>3</v>
      </c>
      <c r="Q30" s="25">
        <v>3</v>
      </c>
      <c r="R30" s="7">
        <v>5</v>
      </c>
      <c r="S30" s="7">
        <v>5</v>
      </c>
      <c r="T30" s="7">
        <v>4</v>
      </c>
    </row>
    <row r="31" spans="1:20" ht="149.25" customHeight="1" x14ac:dyDescent="0.25">
      <c r="A31" s="2">
        <v>28</v>
      </c>
      <c r="B31" s="22" t="s">
        <v>215</v>
      </c>
      <c r="C31" s="23">
        <v>1500000</v>
      </c>
      <c r="D31" s="24">
        <v>1847</v>
      </c>
      <c r="E31" s="25">
        <v>5</v>
      </c>
      <c r="F31" s="31" t="s">
        <v>103</v>
      </c>
      <c r="G31" s="7" t="s">
        <v>111</v>
      </c>
      <c r="H31" s="33" t="s">
        <v>178</v>
      </c>
      <c r="I31" s="18">
        <v>5</v>
      </c>
      <c r="J31" s="29" t="s">
        <v>111</v>
      </c>
      <c r="K31"/>
      <c r="M31"/>
      <c r="N31" s="2" t="s">
        <v>145</v>
      </c>
      <c r="O31" s="25">
        <v>1</v>
      </c>
      <c r="P31" s="24">
        <v>1</v>
      </c>
      <c r="Q31" s="25">
        <v>5</v>
      </c>
      <c r="R31" s="7">
        <v>5</v>
      </c>
      <c r="S31" s="7">
        <v>5</v>
      </c>
      <c r="T31" s="7">
        <v>5</v>
      </c>
    </row>
    <row r="32" spans="1:20" ht="110.25" customHeight="1" x14ac:dyDescent="0.25">
      <c r="A32" s="2">
        <v>29</v>
      </c>
      <c r="B32" s="7" t="s">
        <v>216</v>
      </c>
      <c r="C32" s="6">
        <v>550000</v>
      </c>
      <c r="D32" s="21">
        <v>1579</v>
      </c>
      <c r="E32" s="2">
        <v>3</v>
      </c>
      <c r="F32" s="31" t="s">
        <v>94</v>
      </c>
      <c r="G32" s="7" t="s">
        <v>110</v>
      </c>
      <c r="H32" s="33" t="s">
        <v>177</v>
      </c>
      <c r="I32" s="18">
        <v>1</v>
      </c>
      <c r="J32" s="29" t="s">
        <v>110</v>
      </c>
      <c r="K32"/>
      <c r="M32"/>
      <c r="N32" s="2" t="s">
        <v>146</v>
      </c>
      <c r="O32" s="25">
        <v>3</v>
      </c>
      <c r="P32" s="21">
        <v>1</v>
      </c>
      <c r="Q32" s="2">
        <v>3</v>
      </c>
      <c r="R32" s="7">
        <v>3</v>
      </c>
      <c r="S32" s="7">
        <v>1</v>
      </c>
      <c r="T32" s="7">
        <v>4</v>
      </c>
    </row>
    <row r="33" spans="1:20" ht="101.25" customHeight="1" x14ac:dyDescent="0.25">
      <c r="A33" s="2">
        <v>30</v>
      </c>
      <c r="B33" s="7" t="s">
        <v>217</v>
      </c>
      <c r="C33" s="6">
        <v>500000</v>
      </c>
      <c r="D33" s="21">
        <v>1546</v>
      </c>
      <c r="E33" s="2">
        <v>3</v>
      </c>
      <c r="F33" s="31" t="s">
        <v>43</v>
      </c>
      <c r="G33" s="22" t="s">
        <v>107</v>
      </c>
      <c r="H33" s="33" t="s">
        <v>178</v>
      </c>
      <c r="I33" s="18">
        <v>3</v>
      </c>
      <c r="K33"/>
      <c r="M33"/>
      <c r="N33" s="2" t="s">
        <v>147</v>
      </c>
      <c r="O33" s="25">
        <v>4</v>
      </c>
      <c r="P33" s="21">
        <v>1</v>
      </c>
      <c r="Q33" s="2">
        <v>3</v>
      </c>
      <c r="R33" s="7">
        <v>2</v>
      </c>
      <c r="S33" s="22">
        <v>2</v>
      </c>
      <c r="T33" s="7">
        <v>5</v>
      </c>
    </row>
    <row r="36" spans="1:20" x14ac:dyDescent="0.25">
      <c r="B36" s="80" t="s">
        <v>150</v>
      </c>
      <c r="C36" s="80"/>
      <c r="F36" s="35"/>
      <c r="H36" s="18"/>
      <c r="K36"/>
      <c r="M36"/>
    </row>
    <row r="37" spans="1:20" x14ac:dyDescent="0.25">
      <c r="B37" t="s">
        <v>151</v>
      </c>
      <c r="F37" s="35"/>
      <c r="H37" s="18"/>
      <c r="K37"/>
      <c r="M37"/>
    </row>
    <row r="38" spans="1:20" x14ac:dyDescent="0.25">
      <c r="B38"/>
      <c r="C38" s="4"/>
      <c r="D38" s="4" t="s">
        <v>6</v>
      </c>
      <c r="E38" s="4" t="s">
        <v>7</v>
      </c>
      <c r="F38" s="69" t="s">
        <v>8</v>
      </c>
      <c r="G38" s="4" t="s">
        <v>27</v>
      </c>
      <c r="H38" s="2" t="s">
        <v>28</v>
      </c>
      <c r="I38" s="4" t="s">
        <v>29</v>
      </c>
      <c r="K38"/>
      <c r="M38"/>
    </row>
    <row r="39" spans="1:20" x14ac:dyDescent="0.25">
      <c r="C39" s="25" t="s">
        <v>26</v>
      </c>
      <c r="D39" s="25">
        <v>4</v>
      </c>
      <c r="E39" s="25">
        <v>1</v>
      </c>
      <c r="F39" s="25">
        <v>3</v>
      </c>
      <c r="G39" s="22">
        <v>3</v>
      </c>
      <c r="H39" s="22">
        <v>3</v>
      </c>
      <c r="I39" s="22">
        <v>2</v>
      </c>
    </row>
    <row r="40" spans="1:20" x14ac:dyDescent="0.25">
      <c r="C40" s="25" t="s">
        <v>124</v>
      </c>
      <c r="D40" s="25">
        <v>4</v>
      </c>
      <c r="E40" s="24">
        <v>1</v>
      </c>
      <c r="F40" s="25">
        <v>4</v>
      </c>
      <c r="G40" s="22">
        <v>4</v>
      </c>
      <c r="H40" s="22">
        <v>3</v>
      </c>
      <c r="I40" s="22">
        <v>3</v>
      </c>
    </row>
    <row r="41" spans="1:20" x14ac:dyDescent="0.25">
      <c r="C41" s="25" t="s">
        <v>130</v>
      </c>
      <c r="D41" s="25">
        <v>3</v>
      </c>
      <c r="E41" s="24">
        <v>5</v>
      </c>
      <c r="F41" s="25">
        <v>4</v>
      </c>
      <c r="G41" s="22">
        <v>3</v>
      </c>
      <c r="H41" s="22">
        <v>4</v>
      </c>
      <c r="I41" s="22">
        <v>5</v>
      </c>
    </row>
    <row r="42" spans="1:20" x14ac:dyDescent="0.25">
      <c r="C42" s="25" t="s">
        <v>140</v>
      </c>
      <c r="D42" s="25">
        <v>1</v>
      </c>
      <c r="E42" s="24">
        <v>2</v>
      </c>
      <c r="F42" s="25">
        <v>5</v>
      </c>
      <c r="G42" s="22">
        <v>5</v>
      </c>
      <c r="H42" s="22">
        <v>4</v>
      </c>
      <c r="I42" s="22">
        <v>5</v>
      </c>
    </row>
    <row r="45" spans="1:20" x14ac:dyDescent="0.25">
      <c r="B45" s="47" t="s">
        <v>32</v>
      </c>
      <c r="C45" s="47"/>
    </row>
    <row r="46" spans="1:20" x14ac:dyDescent="0.25">
      <c r="B46">
        <v>1</v>
      </c>
      <c r="C46" t="s">
        <v>181</v>
      </c>
    </row>
    <row r="47" spans="1:20" x14ac:dyDescent="0.25">
      <c r="B47">
        <v>2</v>
      </c>
      <c r="C47" t="s">
        <v>180</v>
      </c>
    </row>
    <row r="48" spans="1:20" x14ac:dyDescent="0.25">
      <c r="B48">
        <v>3</v>
      </c>
      <c r="C48" t="s">
        <v>1</v>
      </c>
    </row>
    <row r="49" spans="1:6" x14ac:dyDescent="0.25">
      <c r="B49">
        <v>4</v>
      </c>
      <c r="C49" t="s">
        <v>3</v>
      </c>
    </row>
    <row r="50" spans="1:6" x14ac:dyDescent="0.25">
      <c r="B50">
        <v>5</v>
      </c>
      <c r="C50" t="s">
        <v>2</v>
      </c>
    </row>
    <row r="52" spans="1:6" x14ac:dyDescent="0.25">
      <c r="B52" s="14" t="s">
        <v>30</v>
      </c>
      <c r="C52" s="14"/>
      <c r="D52" s="14"/>
      <c r="E52" s="14"/>
      <c r="F52" s="14"/>
    </row>
    <row r="53" spans="1:6" x14ac:dyDescent="0.25">
      <c r="B53" t="s">
        <v>61</v>
      </c>
    </row>
    <row r="54" spans="1:6" x14ac:dyDescent="0.25">
      <c r="B54" t="s">
        <v>149</v>
      </c>
    </row>
    <row r="55" spans="1:6" x14ac:dyDescent="0.25">
      <c r="B55" s="53" t="s">
        <v>155</v>
      </c>
    </row>
    <row r="56" spans="1:6" x14ac:dyDescent="0.25">
      <c r="A56">
        <v>1</v>
      </c>
      <c r="B56" s="52" t="s">
        <v>152</v>
      </c>
    </row>
    <row r="57" spans="1:6" x14ac:dyDescent="0.25">
      <c r="B57" t="s">
        <v>153</v>
      </c>
    </row>
    <row r="58" spans="1:6" x14ac:dyDescent="0.25">
      <c r="B58" s="53" t="s">
        <v>154</v>
      </c>
    </row>
    <row r="59" spans="1:6" x14ac:dyDescent="0.25">
      <c r="E59">
        <f>5/30</f>
        <v>0.16666666666666666</v>
      </c>
    </row>
    <row r="60" spans="1:6" x14ac:dyDescent="0.25">
      <c r="B60" t="s">
        <v>156</v>
      </c>
      <c r="C60">
        <f>5/23</f>
        <v>0.21739130434782608</v>
      </c>
    </row>
    <row r="61" spans="1:6" x14ac:dyDescent="0.25">
      <c r="B61" t="s">
        <v>159</v>
      </c>
      <c r="C61">
        <f>4/23</f>
        <v>0.17391304347826086</v>
      </c>
      <c r="E61">
        <f>185^-0.017</f>
        <v>0.9150779290008122</v>
      </c>
    </row>
    <row r="62" spans="1:6" x14ac:dyDescent="0.25">
      <c r="B62" t="s">
        <v>157</v>
      </c>
      <c r="C62">
        <f>5/23</f>
        <v>0.21739130434782608</v>
      </c>
      <c r="E62">
        <f>2^0.03</f>
        <v>1.0210121257071934</v>
      </c>
    </row>
    <row r="63" spans="1:6" x14ac:dyDescent="0.25">
      <c r="B63" t="s">
        <v>158</v>
      </c>
      <c r="C63">
        <f>3/23</f>
        <v>0.13043478260869565</v>
      </c>
    </row>
    <row r="64" spans="1:6" x14ac:dyDescent="0.25">
      <c r="B64" t="s">
        <v>166</v>
      </c>
      <c r="C64">
        <f>2/23</f>
        <v>8.6956521739130432E-2</v>
      </c>
    </row>
    <row r="65" spans="1:24" x14ac:dyDescent="0.25">
      <c r="B65" t="s">
        <v>165</v>
      </c>
      <c r="C65">
        <f>4/23</f>
        <v>0.17391304347826086</v>
      </c>
    </row>
    <row r="66" spans="1:24" x14ac:dyDescent="0.25">
      <c r="B66" s="18" t="s">
        <v>160</v>
      </c>
      <c r="C66">
        <f>SUM(C60:C65)</f>
        <v>0.99999999999999989</v>
      </c>
    </row>
    <row r="69" spans="1:24" x14ac:dyDescent="0.25">
      <c r="A69">
        <v>2</v>
      </c>
      <c r="B69" s="81" t="s">
        <v>161</v>
      </c>
      <c r="C69" s="81"/>
    </row>
    <row r="70" spans="1:24" x14ac:dyDescent="0.25">
      <c r="B70" s="18" t="s">
        <v>185</v>
      </c>
      <c r="C70" s="76" t="s">
        <v>245</v>
      </c>
      <c r="D70" s="76"/>
      <c r="E70" s="76"/>
      <c r="F70" s="76"/>
      <c r="G70" s="76"/>
      <c r="H70" s="76"/>
      <c r="I70" s="55" t="s">
        <v>162</v>
      </c>
      <c r="J70">
        <f>(4^(-0.217391304))*(1^(-0.173913043))*(3^0.217391304)*(3^0.130434783)*(3^0.086956522)*(2^0.173913043)</f>
        <v>1.3455952950322267</v>
      </c>
      <c r="L70" s="76" t="s">
        <v>172</v>
      </c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>
        <f>(250000^-0.217391304)*(1720^-0.173913043)*(3^0.217391304)*(3^0.130434783)*(3^0.086956522)*(2^0.173913043)</f>
        <v>3.3391140364233414E-2</v>
      </c>
    </row>
    <row r="71" spans="1:24" x14ac:dyDescent="0.25">
      <c r="B71" s="18" t="s">
        <v>186</v>
      </c>
      <c r="C71" s="76" t="s">
        <v>246</v>
      </c>
      <c r="D71" s="76"/>
      <c r="E71" s="76"/>
      <c r="F71" s="76"/>
      <c r="G71" s="76"/>
      <c r="H71" s="76"/>
      <c r="I71" s="55" t="s">
        <v>162</v>
      </c>
      <c r="J71">
        <f>(4^(-0.217391304))*(1^(-0.173913044))*(4^0.217391304)*(4^0.130434783)*(3^0.086956522)*(3^0.173913043)</f>
        <v>1.5958643696836969</v>
      </c>
      <c r="L71" s="76" t="s">
        <v>173</v>
      </c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>
        <f>(500000^-0.217391304)*(1768^-0.173913044)*(4^0.217391304)*(4^0.130434783)*(3^0.086956522)*(3^0.173913043)</f>
        <v>3.3899441182264616E-2</v>
      </c>
    </row>
    <row r="72" spans="1:24" x14ac:dyDescent="0.25">
      <c r="B72" s="18" t="s">
        <v>187</v>
      </c>
      <c r="C72" s="76" t="s">
        <v>247</v>
      </c>
      <c r="D72" s="76"/>
      <c r="E72" s="76"/>
      <c r="F72" s="76"/>
      <c r="G72" s="76"/>
      <c r="H72" s="76"/>
      <c r="I72" s="55" t="s">
        <v>162</v>
      </c>
      <c r="J72">
        <f>(3^(-0.217391304))*(5^(-0.173913043))*(4^0.217391304)*(3^0.130434783)*(4^0.086956522)*(5^0.173913043)</f>
        <v>1.3859477095414987</v>
      </c>
      <c r="L72" s="76" t="s">
        <v>174</v>
      </c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>
        <f>(750000^-0.217391304)*(454^-0.173913043)*(4^0.217391304)*(3^0.130434783)*(4^0.086956522)*(5^0.173913043)</f>
        <v>4.2437027808016926E-2</v>
      </c>
    </row>
    <row r="73" spans="1:24" x14ac:dyDescent="0.25">
      <c r="B73" s="18" t="s">
        <v>188</v>
      </c>
      <c r="C73" s="76" t="s">
        <v>248</v>
      </c>
      <c r="D73" s="76"/>
      <c r="E73" s="76"/>
      <c r="F73" s="76"/>
      <c r="G73" s="76"/>
      <c r="H73" s="76"/>
      <c r="I73" s="55" t="s">
        <v>162</v>
      </c>
      <c r="J73">
        <f>(1^(-0.217391304))*(2^(-0.173913043))*(5^0.217391304)*(5^0.130434783)*(4^0.086956522)*(5^0.173913043)</f>
        <v>2.3156877714545105</v>
      </c>
      <c r="L73" s="76" t="s">
        <v>175</v>
      </c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>
        <f>(1470000^-0.217391304)*(1492^-0.173913043)*(5^0.217391304)*(5^0.130434783)*(4^0.086956522)*(5^0.173913043)</f>
        <v>3.3446609019933515E-2</v>
      </c>
    </row>
    <row r="74" spans="1:24" x14ac:dyDescent="0.25">
      <c r="C74" s="56"/>
      <c r="D74" s="56"/>
      <c r="E74" s="56"/>
      <c r="F74" s="56"/>
      <c r="G74" s="56"/>
      <c r="H74" s="56"/>
      <c r="I74" t="s">
        <v>163</v>
      </c>
      <c r="J74">
        <f>SUM(J70:J73)</f>
        <v>6.6430951457119329</v>
      </c>
      <c r="W74" t="s">
        <v>163</v>
      </c>
      <c r="X74">
        <f>SUM(X70:X73)</f>
        <v>0.14317421837444846</v>
      </c>
    </row>
    <row r="76" spans="1:24" x14ac:dyDescent="0.25">
      <c r="A76">
        <v>3</v>
      </c>
      <c r="B76" s="81" t="s">
        <v>164</v>
      </c>
      <c r="C76" s="81"/>
    </row>
    <row r="77" spans="1:24" x14ac:dyDescent="0.25">
      <c r="B77" s="18" t="s">
        <v>12</v>
      </c>
      <c r="C77" t="s">
        <v>167</v>
      </c>
      <c r="D77" t="s">
        <v>162</v>
      </c>
      <c r="E77">
        <f>J70/J74</f>
        <v>0.20255547534958884</v>
      </c>
      <c r="X77">
        <f>X70/X74</f>
        <v>0.23322034332259747</v>
      </c>
    </row>
    <row r="78" spans="1:24" x14ac:dyDescent="0.25">
      <c r="B78" s="18" t="s">
        <v>13</v>
      </c>
      <c r="C78" t="s">
        <v>168</v>
      </c>
      <c r="D78" t="s">
        <v>162</v>
      </c>
      <c r="E78">
        <f>J71/J74</f>
        <v>0.24022904003020568</v>
      </c>
      <c r="X78">
        <f>X71/X74</f>
        <v>0.23677056922082326</v>
      </c>
    </row>
    <row r="79" spans="1:24" x14ac:dyDescent="0.25">
      <c r="B79" s="18" t="s">
        <v>14</v>
      </c>
      <c r="C79" t="s">
        <v>169</v>
      </c>
      <c r="D79" t="s">
        <v>162</v>
      </c>
      <c r="E79">
        <f>J72/J74</f>
        <v>0.20862981473870917</v>
      </c>
      <c r="X79">
        <f>X72/X74</f>
        <v>0.29640132343541004</v>
      </c>
    </row>
    <row r="80" spans="1:24" x14ac:dyDescent="0.25">
      <c r="B80" s="18" t="s">
        <v>87</v>
      </c>
      <c r="C80" t="s">
        <v>170</v>
      </c>
      <c r="D80" t="s">
        <v>162</v>
      </c>
      <c r="E80">
        <f>J73/J74</f>
        <v>0.34858566988149631</v>
      </c>
      <c r="X80">
        <f>X73/X74</f>
        <v>0.23360776402116928</v>
      </c>
    </row>
    <row r="82" spans="1:20" x14ac:dyDescent="0.25">
      <c r="A82">
        <v>4</v>
      </c>
      <c r="B82" s="81" t="s">
        <v>171</v>
      </c>
      <c r="C82" s="81"/>
    </row>
    <row r="84" spans="1:20" x14ac:dyDescent="0.25">
      <c r="B84" s="5" t="s">
        <v>9</v>
      </c>
      <c r="C84" s="54" t="s">
        <v>16</v>
      </c>
      <c r="D84" s="54" t="s">
        <v>72</v>
      </c>
      <c r="J84" s="35"/>
      <c r="K84"/>
      <c r="L84" s="18"/>
      <c r="M84"/>
    </row>
    <row r="85" spans="1:20" ht="88.5" customHeight="1" x14ac:dyDescent="0.25">
      <c r="B85" s="2">
        <v>1</v>
      </c>
      <c r="C85" s="62" t="s">
        <v>100</v>
      </c>
      <c r="D85" s="63">
        <v>0.34858567000000001</v>
      </c>
      <c r="G85" s="65">
        <v>0.233220343</v>
      </c>
      <c r="H85" s="64"/>
      <c r="J85" s="35"/>
      <c r="K85"/>
      <c r="L85" s="18"/>
      <c r="M85"/>
    </row>
    <row r="86" spans="1:20" ht="60" x14ac:dyDescent="0.25">
      <c r="B86" s="2">
        <v>2</v>
      </c>
      <c r="C86" s="45" t="s">
        <v>91</v>
      </c>
      <c r="D86" s="59">
        <v>0.24022904</v>
      </c>
      <c r="G86" s="67">
        <v>0.29640132299999999</v>
      </c>
      <c r="J86" s="35"/>
      <c r="K86"/>
      <c r="L86" s="18"/>
      <c r="M86"/>
    </row>
    <row r="87" spans="1:20" ht="60" x14ac:dyDescent="0.25">
      <c r="B87" s="2">
        <v>3</v>
      </c>
      <c r="C87" s="60" t="s">
        <v>92</v>
      </c>
      <c r="D87" s="61">
        <v>0.208629815</v>
      </c>
      <c r="G87" s="66">
        <v>0.23677056899999999</v>
      </c>
      <c r="J87" s="35"/>
      <c r="K87"/>
      <c r="L87" s="18"/>
      <c r="M87"/>
    </row>
    <row r="88" spans="1:20" ht="70.5" customHeight="1" x14ac:dyDescent="0.25">
      <c r="B88" s="2">
        <v>4</v>
      </c>
      <c r="C88" s="57" t="s">
        <v>105</v>
      </c>
      <c r="D88" s="58">
        <v>0.20255547500000001</v>
      </c>
      <c r="G88" s="68">
        <v>0.233607764</v>
      </c>
      <c r="J88" s="35"/>
      <c r="K88"/>
      <c r="L88" s="18"/>
      <c r="M88"/>
    </row>
    <row r="89" spans="1:20" ht="15.75" x14ac:dyDescent="0.25">
      <c r="N89" s="70"/>
      <c r="O89" s="71" t="s">
        <v>6</v>
      </c>
      <c r="P89" s="71" t="s">
        <v>7</v>
      </c>
      <c r="Q89" s="71" t="s">
        <v>8</v>
      </c>
      <c r="R89" s="71" t="s">
        <v>27</v>
      </c>
      <c r="S89" s="71" t="s">
        <v>28</v>
      </c>
      <c r="T89" s="71" t="s">
        <v>29</v>
      </c>
    </row>
    <row r="90" spans="1:20" ht="15.75" x14ac:dyDescent="0.25">
      <c r="B90"/>
      <c r="C90" s="35"/>
      <c r="E90" s="18"/>
      <c r="K90"/>
      <c r="M90"/>
      <c r="N90" s="72" t="s">
        <v>26</v>
      </c>
      <c r="O90" s="72">
        <v>4</v>
      </c>
      <c r="P90" s="72">
        <v>1</v>
      </c>
      <c r="Q90" s="72">
        <v>3</v>
      </c>
      <c r="R90" s="73">
        <v>3</v>
      </c>
      <c r="S90" s="73">
        <v>3</v>
      </c>
      <c r="T90" s="73">
        <v>2</v>
      </c>
    </row>
    <row r="91" spans="1:20" ht="15.75" x14ac:dyDescent="0.25">
      <c r="B91"/>
      <c r="C91" s="35"/>
      <c r="E91" s="18"/>
      <c r="K91"/>
      <c r="M91"/>
      <c r="N91" s="72" t="s">
        <v>124</v>
      </c>
      <c r="O91" s="72">
        <v>4</v>
      </c>
      <c r="P91" s="74">
        <v>1</v>
      </c>
      <c r="Q91" s="72">
        <v>4</v>
      </c>
      <c r="R91" s="73">
        <v>4</v>
      </c>
      <c r="S91" s="73">
        <v>3</v>
      </c>
      <c r="T91" s="73">
        <v>3</v>
      </c>
    </row>
    <row r="92" spans="1:20" ht="15.75" x14ac:dyDescent="0.25">
      <c r="B92"/>
      <c r="C92" s="35"/>
      <c r="E92" s="18"/>
      <c r="K92"/>
      <c r="M92"/>
      <c r="N92" s="72" t="s">
        <v>130</v>
      </c>
      <c r="O92" s="72">
        <v>3</v>
      </c>
      <c r="P92" s="74">
        <v>5</v>
      </c>
      <c r="Q92" s="72">
        <v>4</v>
      </c>
      <c r="R92" s="73">
        <v>3</v>
      </c>
      <c r="S92" s="73">
        <v>4</v>
      </c>
      <c r="T92" s="73">
        <v>5</v>
      </c>
    </row>
    <row r="93" spans="1:20" ht="15.75" x14ac:dyDescent="0.25">
      <c r="B93"/>
      <c r="C93" s="35"/>
      <c r="E93" s="18"/>
      <c r="K93"/>
      <c r="M93"/>
      <c r="N93" s="72" t="s">
        <v>140</v>
      </c>
      <c r="O93" s="72">
        <v>1</v>
      </c>
      <c r="P93" s="74">
        <v>2</v>
      </c>
      <c r="Q93" s="72">
        <v>5</v>
      </c>
      <c r="R93" s="73">
        <v>5</v>
      </c>
      <c r="S93" s="73">
        <v>4</v>
      </c>
      <c r="T93" s="73">
        <v>5</v>
      </c>
    </row>
    <row r="94" spans="1:20" ht="15.75" x14ac:dyDescent="0.25">
      <c r="B94"/>
      <c r="C94" s="35"/>
      <c r="E94" s="18"/>
      <c r="K94"/>
      <c r="M94"/>
      <c r="N94" s="75" t="s">
        <v>182</v>
      </c>
      <c r="O94" s="75" t="s">
        <v>183</v>
      </c>
      <c r="P94" s="75" t="s">
        <v>183</v>
      </c>
      <c r="Q94" s="75" t="s">
        <v>184</v>
      </c>
      <c r="R94" s="75" t="s">
        <v>184</v>
      </c>
      <c r="S94" s="75" t="s">
        <v>184</v>
      </c>
      <c r="T94" s="75" t="s">
        <v>184</v>
      </c>
    </row>
  </sheetData>
  <mergeCells count="14">
    <mergeCell ref="B82:C82"/>
    <mergeCell ref="L70:W70"/>
    <mergeCell ref="L71:W71"/>
    <mergeCell ref="L72:W72"/>
    <mergeCell ref="L73:W73"/>
    <mergeCell ref="C71:H71"/>
    <mergeCell ref="C72:H72"/>
    <mergeCell ref="C73:H73"/>
    <mergeCell ref="B76:C76"/>
    <mergeCell ref="C1:J1"/>
    <mergeCell ref="S1:Y1"/>
    <mergeCell ref="B36:C36"/>
    <mergeCell ref="B69:C69"/>
    <mergeCell ref="C70:H7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8AD5-D41D-4A62-8DFE-F4EEBE4D63CE}">
  <dimension ref="A1:R33"/>
  <sheetViews>
    <sheetView topLeftCell="A29" zoomScale="68" zoomScaleNormal="68" workbookViewId="0">
      <selection activeCell="G31" sqref="G31"/>
    </sheetView>
  </sheetViews>
  <sheetFormatPr defaultRowHeight="15" x14ac:dyDescent="0.25"/>
  <cols>
    <col min="1" max="1" width="4.85546875" customWidth="1"/>
    <col min="2" max="2" width="21.140625" style="29" customWidth="1"/>
    <col min="3" max="3" width="10.7109375" style="29" customWidth="1"/>
    <col min="4" max="5" width="9.140625" style="29"/>
    <col min="6" max="6" width="18.85546875" customWidth="1"/>
    <col min="7" max="7" width="15.5703125" customWidth="1"/>
    <col min="8" max="8" width="16.28515625" customWidth="1"/>
    <col min="9" max="9" width="12.42578125" customWidth="1"/>
    <col min="10" max="10" width="15.42578125" customWidth="1"/>
  </cols>
  <sheetData>
    <row r="1" spans="1:18" x14ac:dyDescent="0.25">
      <c r="C1" s="79" t="s">
        <v>113</v>
      </c>
      <c r="D1" s="79"/>
      <c r="E1" s="79"/>
      <c r="F1" s="79"/>
      <c r="G1" s="35"/>
      <c r="I1" s="18"/>
      <c r="L1" s="78" t="s">
        <v>25</v>
      </c>
      <c r="M1" s="78"/>
      <c r="N1" s="78"/>
      <c r="O1" s="78"/>
    </row>
    <row r="2" spans="1:18" x14ac:dyDescent="0.25">
      <c r="G2" s="35"/>
      <c r="I2" s="18"/>
    </row>
    <row r="3" spans="1:18" ht="30" x14ac:dyDescent="0.25">
      <c r="A3" s="26" t="s">
        <v>9</v>
      </c>
      <c r="B3" s="36" t="s">
        <v>16</v>
      </c>
      <c r="C3" s="36" t="s">
        <v>117</v>
      </c>
      <c r="D3" s="36" t="s">
        <v>119</v>
      </c>
      <c r="E3" s="36" t="s">
        <v>118</v>
      </c>
      <c r="F3" s="37" t="s">
        <v>120</v>
      </c>
      <c r="G3" s="36" t="s">
        <v>121</v>
      </c>
      <c r="H3" s="48" t="s">
        <v>122</v>
      </c>
      <c r="I3" s="18"/>
      <c r="L3" s="1"/>
      <c r="M3" s="9" t="s">
        <v>6</v>
      </c>
      <c r="N3" s="9" t="s">
        <v>7</v>
      </c>
      <c r="O3" s="9" t="s">
        <v>8</v>
      </c>
      <c r="P3" s="9" t="s">
        <v>27</v>
      </c>
      <c r="Q3" s="9" t="s">
        <v>28</v>
      </c>
      <c r="R3" s="9" t="s">
        <v>29</v>
      </c>
    </row>
    <row r="4" spans="1:18" ht="113.25" customHeight="1" x14ac:dyDescent="0.25">
      <c r="A4" s="2">
        <v>1</v>
      </c>
      <c r="B4" s="22" t="s">
        <v>218</v>
      </c>
      <c r="C4" s="39">
        <v>500000</v>
      </c>
      <c r="D4" s="38">
        <v>1553</v>
      </c>
      <c r="E4" s="22">
        <v>3</v>
      </c>
      <c r="F4" s="31" t="s">
        <v>88</v>
      </c>
      <c r="G4" s="7" t="s">
        <v>108</v>
      </c>
      <c r="H4" s="33" t="s">
        <v>190</v>
      </c>
      <c r="I4" s="29">
        <v>3</v>
      </c>
      <c r="J4" s="42" t="s">
        <v>108</v>
      </c>
      <c r="L4" s="2" t="s">
        <v>26</v>
      </c>
      <c r="M4" s="2">
        <v>4</v>
      </c>
      <c r="N4" s="2">
        <v>1</v>
      </c>
      <c r="O4" s="2">
        <v>3</v>
      </c>
      <c r="P4" s="2">
        <v>1</v>
      </c>
      <c r="Q4" s="2">
        <v>3</v>
      </c>
      <c r="R4" s="7">
        <v>3</v>
      </c>
    </row>
    <row r="5" spans="1:18" ht="132" customHeight="1" x14ac:dyDescent="0.25">
      <c r="A5" s="2">
        <v>2</v>
      </c>
      <c r="B5" s="22" t="s">
        <v>219</v>
      </c>
      <c r="C5" s="39">
        <v>450000</v>
      </c>
      <c r="D5" s="38">
        <v>1572</v>
      </c>
      <c r="E5" s="22">
        <v>3</v>
      </c>
      <c r="F5" s="31" t="s">
        <v>88</v>
      </c>
      <c r="G5" s="7" t="s">
        <v>114</v>
      </c>
      <c r="H5" s="33" t="s">
        <v>191</v>
      </c>
      <c r="I5" s="18"/>
      <c r="L5" s="2" t="s">
        <v>51</v>
      </c>
      <c r="M5" s="2">
        <v>4</v>
      </c>
      <c r="N5" s="2">
        <v>1</v>
      </c>
      <c r="O5" s="2">
        <v>3</v>
      </c>
      <c r="P5" s="2">
        <v>1</v>
      </c>
      <c r="Q5" s="2">
        <v>3</v>
      </c>
      <c r="R5" s="7">
        <v>4</v>
      </c>
    </row>
    <row r="6" spans="1:18" ht="135" x14ac:dyDescent="0.25">
      <c r="A6" s="2">
        <v>3</v>
      </c>
      <c r="B6" s="7" t="s">
        <v>220</v>
      </c>
      <c r="C6" s="41">
        <v>400000</v>
      </c>
      <c r="D6" s="40">
        <v>2015</v>
      </c>
      <c r="E6" s="22">
        <v>3</v>
      </c>
      <c r="F6" s="31" t="s">
        <v>88</v>
      </c>
      <c r="G6" s="7" t="s">
        <v>114</v>
      </c>
      <c r="H6" s="33" t="s">
        <v>189</v>
      </c>
      <c r="I6" s="18">
        <v>4</v>
      </c>
      <c r="J6" s="43" t="s">
        <v>109</v>
      </c>
      <c r="L6" s="2" t="s">
        <v>52</v>
      </c>
      <c r="M6" s="2">
        <v>4</v>
      </c>
      <c r="N6" s="2">
        <v>1</v>
      </c>
      <c r="O6" s="2">
        <v>3</v>
      </c>
      <c r="P6" s="2">
        <v>1</v>
      </c>
      <c r="Q6" s="2">
        <v>3</v>
      </c>
      <c r="R6" s="7">
        <v>5</v>
      </c>
    </row>
    <row r="7" spans="1:18" ht="85.5" customHeight="1" x14ac:dyDescent="0.25">
      <c r="A7" s="2">
        <v>4</v>
      </c>
      <c r="B7" s="7" t="s">
        <v>221</v>
      </c>
      <c r="C7" s="41">
        <v>750000</v>
      </c>
      <c r="D7" s="40">
        <v>747</v>
      </c>
      <c r="E7" s="22">
        <v>3</v>
      </c>
      <c r="F7" s="31" t="s">
        <v>95</v>
      </c>
      <c r="G7" s="7" t="s">
        <v>108</v>
      </c>
      <c r="H7" s="33" t="s">
        <v>189</v>
      </c>
      <c r="I7" s="18"/>
      <c r="L7" s="2" t="s">
        <v>53</v>
      </c>
      <c r="M7" s="2">
        <v>3</v>
      </c>
      <c r="N7" s="2">
        <v>4</v>
      </c>
      <c r="O7" s="2">
        <v>3</v>
      </c>
      <c r="P7" s="2">
        <v>4</v>
      </c>
      <c r="Q7" s="2">
        <v>3</v>
      </c>
      <c r="R7" s="7">
        <v>5</v>
      </c>
    </row>
    <row r="8" spans="1:18" ht="92.25" customHeight="1" x14ac:dyDescent="0.25">
      <c r="A8" s="2">
        <v>5</v>
      </c>
      <c r="B8" s="7" t="s">
        <v>222</v>
      </c>
      <c r="C8" s="41">
        <v>600000</v>
      </c>
      <c r="D8" s="40">
        <v>1254</v>
      </c>
      <c r="E8" s="22">
        <v>3</v>
      </c>
      <c r="F8" s="31" t="s">
        <v>148</v>
      </c>
      <c r="G8" s="7" t="s">
        <v>108</v>
      </c>
      <c r="H8" s="33" t="s">
        <v>192</v>
      </c>
      <c r="I8" s="18"/>
      <c r="L8" s="2" t="s">
        <v>54</v>
      </c>
      <c r="M8" s="2">
        <v>3</v>
      </c>
      <c r="N8" s="2">
        <v>2</v>
      </c>
      <c r="O8" s="2">
        <v>3</v>
      </c>
      <c r="P8" s="2">
        <v>3</v>
      </c>
      <c r="Q8" s="2">
        <v>3</v>
      </c>
      <c r="R8" s="7">
        <v>1</v>
      </c>
    </row>
    <row r="9" spans="1:18" ht="135" x14ac:dyDescent="0.25">
      <c r="A9" s="2">
        <v>6</v>
      </c>
      <c r="B9" s="7" t="s">
        <v>223</v>
      </c>
      <c r="C9" s="41">
        <v>600000</v>
      </c>
      <c r="D9" s="40">
        <v>463</v>
      </c>
      <c r="E9" s="7">
        <v>4</v>
      </c>
      <c r="F9" s="31" t="s">
        <v>94</v>
      </c>
      <c r="G9" s="7" t="s">
        <v>112</v>
      </c>
      <c r="H9" s="33" t="s">
        <v>189</v>
      </c>
      <c r="I9" s="18">
        <v>2</v>
      </c>
      <c r="J9" s="44" t="s">
        <v>112</v>
      </c>
      <c r="L9" s="2" t="s">
        <v>123</v>
      </c>
      <c r="M9" s="25">
        <v>3</v>
      </c>
      <c r="N9" s="25">
        <v>5</v>
      </c>
      <c r="O9" s="25">
        <v>4</v>
      </c>
      <c r="P9" s="25">
        <v>3</v>
      </c>
      <c r="Q9" s="25">
        <v>2</v>
      </c>
      <c r="R9" s="7">
        <v>5</v>
      </c>
    </row>
    <row r="10" spans="1:18" ht="92.25" customHeight="1" x14ac:dyDescent="0.25">
      <c r="A10" s="2">
        <v>7</v>
      </c>
      <c r="B10" s="7" t="s">
        <v>224</v>
      </c>
      <c r="C10" s="41">
        <v>750000</v>
      </c>
      <c r="D10" s="40">
        <v>613</v>
      </c>
      <c r="E10" s="7">
        <v>3</v>
      </c>
      <c r="F10" s="31" t="s">
        <v>95</v>
      </c>
      <c r="G10" s="7" t="s">
        <v>108</v>
      </c>
      <c r="H10" s="33" t="s">
        <v>190</v>
      </c>
      <c r="I10" s="18"/>
      <c r="L10" s="2" t="s">
        <v>124</v>
      </c>
      <c r="M10" s="25">
        <v>3</v>
      </c>
      <c r="N10" s="25">
        <v>4</v>
      </c>
      <c r="O10" s="25">
        <v>3</v>
      </c>
      <c r="P10" s="25">
        <v>4</v>
      </c>
      <c r="Q10" s="25">
        <v>3</v>
      </c>
      <c r="R10" s="7">
        <v>3</v>
      </c>
    </row>
    <row r="11" spans="1:18" ht="101.25" customHeight="1" x14ac:dyDescent="0.25">
      <c r="A11" s="2">
        <v>8</v>
      </c>
      <c r="B11" s="7" t="s">
        <v>225</v>
      </c>
      <c r="C11" s="41">
        <v>700000</v>
      </c>
      <c r="D11" s="40">
        <v>1731</v>
      </c>
      <c r="E11" s="7">
        <v>4</v>
      </c>
      <c r="F11" s="31" t="s">
        <v>88</v>
      </c>
      <c r="G11" s="7" t="s">
        <v>108</v>
      </c>
      <c r="H11" s="33" t="s">
        <v>192</v>
      </c>
      <c r="I11" s="18"/>
      <c r="L11" s="2" t="s">
        <v>125</v>
      </c>
      <c r="M11" s="25">
        <v>3</v>
      </c>
      <c r="N11" s="25">
        <v>1</v>
      </c>
      <c r="O11" s="25">
        <v>4</v>
      </c>
      <c r="P11" s="25">
        <v>1</v>
      </c>
      <c r="Q11" s="25">
        <v>3</v>
      </c>
      <c r="R11" s="7">
        <v>1</v>
      </c>
    </row>
    <row r="12" spans="1:18" ht="87" customHeight="1" x14ac:dyDescent="0.25">
      <c r="A12" s="2">
        <v>9</v>
      </c>
      <c r="B12" s="7" t="s">
        <v>226</v>
      </c>
      <c r="C12" s="41">
        <v>1000000</v>
      </c>
      <c r="D12" s="40">
        <v>109</v>
      </c>
      <c r="E12" s="7">
        <v>4</v>
      </c>
      <c r="F12" s="31" t="s">
        <v>102</v>
      </c>
      <c r="G12" s="7" t="s">
        <v>108</v>
      </c>
      <c r="H12" s="33" t="s">
        <v>189</v>
      </c>
      <c r="I12" s="18"/>
      <c r="L12" s="2" t="s">
        <v>126</v>
      </c>
      <c r="M12" s="25">
        <v>2</v>
      </c>
      <c r="N12" s="25">
        <v>5</v>
      </c>
      <c r="O12" s="25">
        <v>4</v>
      </c>
      <c r="P12" s="25">
        <v>5</v>
      </c>
      <c r="Q12" s="25">
        <v>3</v>
      </c>
      <c r="R12" s="7">
        <v>5</v>
      </c>
    </row>
    <row r="13" spans="1:18" ht="124.5" customHeight="1" x14ac:dyDescent="0.25">
      <c r="A13" s="2">
        <v>10</v>
      </c>
      <c r="B13" s="7" t="s">
        <v>227</v>
      </c>
      <c r="C13" s="41">
        <v>1000000</v>
      </c>
      <c r="D13" s="40">
        <v>109</v>
      </c>
      <c r="E13" s="7">
        <v>3</v>
      </c>
      <c r="F13" s="31" t="s">
        <v>96</v>
      </c>
      <c r="G13" s="7" t="s">
        <v>109</v>
      </c>
      <c r="H13" s="33" t="s">
        <v>189</v>
      </c>
      <c r="I13" s="18"/>
      <c r="L13" s="2" t="s">
        <v>127</v>
      </c>
      <c r="M13" s="25">
        <v>2</v>
      </c>
      <c r="N13" s="25">
        <v>5</v>
      </c>
      <c r="O13" s="25">
        <v>3</v>
      </c>
      <c r="P13" s="25">
        <v>4</v>
      </c>
      <c r="Q13" s="25">
        <v>4</v>
      </c>
      <c r="R13" s="7">
        <v>5</v>
      </c>
    </row>
    <row r="14" spans="1:18" ht="92.25" customHeight="1" x14ac:dyDescent="0.25">
      <c r="A14" s="2">
        <v>11</v>
      </c>
      <c r="B14" s="7" t="s">
        <v>228</v>
      </c>
      <c r="C14" s="41">
        <v>900000</v>
      </c>
      <c r="D14" s="40">
        <v>1419</v>
      </c>
      <c r="E14" s="7">
        <v>3</v>
      </c>
      <c r="F14" s="31" t="s">
        <v>96</v>
      </c>
      <c r="G14" s="7" t="s">
        <v>108</v>
      </c>
      <c r="H14" s="33" t="s">
        <v>190</v>
      </c>
      <c r="I14" s="18"/>
      <c r="L14" s="2" t="s">
        <v>128</v>
      </c>
      <c r="M14" s="25">
        <v>2</v>
      </c>
      <c r="N14" s="25">
        <v>2</v>
      </c>
      <c r="O14" s="25">
        <v>3</v>
      </c>
      <c r="P14" s="25">
        <v>4</v>
      </c>
      <c r="Q14" s="25">
        <v>3</v>
      </c>
      <c r="R14" s="7">
        <v>3</v>
      </c>
    </row>
    <row r="15" spans="1:18" ht="108.75" customHeight="1" x14ac:dyDescent="0.25">
      <c r="A15" s="25">
        <v>12</v>
      </c>
      <c r="B15" s="7" t="s">
        <v>229</v>
      </c>
      <c r="C15" s="41">
        <v>900000</v>
      </c>
      <c r="D15" s="40">
        <v>1005</v>
      </c>
      <c r="E15" s="7">
        <v>4</v>
      </c>
      <c r="F15" s="32" t="s">
        <v>94</v>
      </c>
      <c r="G15" s="7" t="s">
        <v>109</v>
      </c>
      <c r="H15" s="34" t="s">
        <v>193</v>
      </c>
      <c r="I15" s="30"/>
      <c r="J15" s="27"/>
      <c r="L15" s="2" t="s">
        <v>129</v>
      </c>
      <c r="M15" s="25">
        <v>2</v>
      </c>
      <c r="N15" s="25">
        <v>2</v>
      </c>
      <c r="O15" s="25">
        <v>4</v>
      </c>
      <c r="P15" s="25">
        <v>3</v>
      </c>
      <c r="Q15" s="25">
        <v>4</v>
      </c>
      <c r="R15" s="22">
        <v>2</v>
      </c>
    </row>
    <row r="16" spans="1:18" ht="113.25" customHeight="1" x14ac:dyDescent="0.25">
      <c r="A16" s="2">
        <v>13</v>
      </c>
      <c r="B16" s="7" t="s">
        <v>221</v>
      </c>
      <c r="C16" s="41">
        <v>750000</v>
      </c>
      <c r="D16" s="40">
        <v>747</v>
      </c>
      <c r="E16" s="7">
        <v>3</v>
      </c>
      <c r="F16" s="31" t="s">
        <v>94</v>
      </c>
      <c r="G16" s="7" t="s">
        <v>109</v>
      </c>
      <c r="H16" s="33" t="s">
        <v>191</v>
      </c>
      <c r="I16" s="18"/>
      <c r="L16" s="2" t="s">
        <v>130</v>
      </c>
      <c r="M16" s="25">
        <v>3</v>
      </c>
      <c r="N16" s="25">
        <v>4</v>
      </c>
      <c r="O16" s="25">
        <v>3</v>
      </c>
      <c r="P16" s="25">
        <v>3</v>
      </c>
      <c r="Q16" s="25">
        <v>4</v>
      </c>
      <c r="R16" s="7">
        <v>4</v>
      </c>
    </row>
    <row r="17" spans="1:18" ht="120" x14ac:dyDescent="0.25">
      <c r="A17" s="2">
        <v>14</v>
      </c>
      <c r="B17" s="7" t="s">
        <v>230</v>
      </c>
      <c r="C17" s="41">
        <v>1500000</v>
      </c>
      <c r="D17" s="40">
        <v>1169</v>
      </c>
      <c r="E17" s="7">
        <v>4</v>
      </c>
      <c r="F17" s="31" t="s">
        <v>97</v>
      </c>
      <c r="G17" s="7" t="s">
        <v>115</v>
      </c>
      <c r="H17" s="33" t="s">
        <v>190</v>
      </c>
      <c r="I17" s="18"/>
      <c r="L17" s="2" t="s">
        <v>131</v>
      </c>
      <c r="M17" s="25">
        <v>1</v>
      </c>
      <c r="N17" s="25">
        <v>2</v>
      </c>
      <c r="O17" s="25">
        <v>4</v>
      </c>
      <c r="P17" s="25">
        <v>1</v>
      </c>
      <c r="Q17" s="25">
        <v>5</v>
      </c>
      <c r="R17" s="7">
        <v>3</v>
      </c>
    </row>
    <row r="18" spans="1:18" s="27" customFormat="1" ht="103.5" customHeight="1" x14ac:dyDescent="0.25">
      <c r="A18" s="25">
        <v>15</v>
      </c>
      <c r="B18" s="22" t="s">
        <v>226</v>
      </c>
      <c r="C18" s="39">
        <v>1000000</v>
      </c>
      <c r="D18" s="38">
        <v>109</v>
      </c>
      <c r="E18" s="22">
        <v>4</v>
      </c>
      <c r="F18" s="32" t="s">
        <v>94</v>
      </c>
      <c r="G18" s="22" t="s">
        <v>109</v>
      </c>
      <c r="H18" s="34" t="s">
        <v>189</v>
      </c>
      <c r="I18" s="30"/>
      <c r="L18" s="2" t="s">
        <v>132</v>
      </c>
      <c r="M18" s="25">
        <v>2</v>
      </c>
      <c r="N18" s="25">
        <v>5</v>
      </c>
      <c r="O18" s="25">
        <v>4</v>
      </c>
      <c r="P18" s="25">
        <v>3</v>
      </c>
      <c r="Q18" s="25">
        <v>4</v>
      </c>
      <c r="R18" s="22">
        <v>5</v>
      </c>
    </row>
    <row r="19" spans="1:18" ht="105.75" customHeight="1" x14ac:dyDescent="0.25">
      <c r="A19" s="2">
        <v>16</v>
      </c>
      <c r="B19" s="7" t="s">
        <v>231</v>
      </c>
      <c r="C19" s="41">
        <v>1200000</v>
      </c>
      <c r="D19" s="40">
        <v>992</v>
      </c>
      <c r="E19" s="7">
        <v>3</v>
      </c>
      <c r="F19" s="31" t="s">
        <v>95</v>
      </c>
      <c r="G19" s="7" t="s">
        <v>109</v>
      </c>
      <c r="H19" s="33" t="s">
        <v>193</v>
      </c>
      <c r="I19" s="18"/>
      <c r="L19" s="2" t="s">
        <v>133</v>
      </c>
      <c r="M19" s="25">
        <v>1</v>
      </c>
      <c r="N19" s="25">
        <v>3</v>
      </c>
      <c r="O19" s="25">
        <v>3</v>
      </c>
      <c r="P19" s="25">
        <v>4</v>
      </c>
      <c r="Q19" s="25">
        <v>4</v>
      </c>
      <c r="R19" s="7">
        <v>2</v>
      </c>
    </row>
    <row r="20" spans="1:18" ht="135" x14ac:dyDescent="0.25">
      <c r="A20" s="2">
        <v>17</v>
      </c>
      <c r="B20" s="7" t="s">
        <v>227</v>
      </c>
      <c r="C20" s="41">
        <v>1000000</v>
      </c>
      <c r="D20" s="40">
        <v>109</v>
      </c>
      <c r="E20" s="7">
        <v>3</v>
      </c>
      <c r="F20" s="31" t="s">
        <v>94</v>
      </c>
      <c r="G20" s="7" t="s">
        <v>112</v>
      </c>
      <c r="H20" s="33" t="s">
        <v>189</v>
      </c>
      <c r="I20" s="18"/>
      <c r="L20" s="2" t="s">
        <v>134</v>
      </c>
      <c r="M20" s="25">
        <v>2</v>
      </c>
      <c r="N20" s="25">
        <v>5</v>
      </c>
      <c r="O20" s="25">
        <v>3</v>
      </c>
      <c r="P20" s="25">
        <v>3</v>
      </c>
      <c r="Q20" s="25">
        <v>2</v>
      </c>
      <c r="R20" s="7">
        <v>5</v>
      </c>
    </row>
    <row r="21" spans="1:18" ht="60" x14ac:dyDescent="0.25">
      <c r="A21" s="2">
        <v>18</v>
      </c>
      <c r="B21" s="7" t="s">
        <v>232</v>
      </c>
      <c r="C21" s="41">
        <v>900000</v>
      </c>
      <c r="D21" s="40">
        <v>458</v>
      </c>
      <c r="E21" s="7">
        <v>3</v>
      </c>
      <c r="F21" s="31" t="s">
        <v>99</v>
      </c>
      <c r="G21" s="7" t="s">
        <v>112</v>
      </c>
      <c r="H21" s="33" t="s">
        <v>193</v>
      </c>
      <c r="I21" s="18"/>
      <c r="L21" s="2" t="s">
        <v>135</v>
      </c>
      <c r="M21" s="25">
        <v>2</v>
      </c>
      <c r="N21" s="25">
        <v>5</v>
      </c>
      <c r="O21" s="25">
        <v>3</v>
      </c>
      <c r="P21" s="25">
        <v>4</v>
      </c>
      <c r="Q21" s="25">
        <v>2</v>
      </c>
      <c r="R21" s="7">
        <v>2</v>
      </c>
    </row>
    <row r="22" spans="1:18" ht="60" x14ac:dyDescent="0.25">
      <c r="A22" s="2">
        <v>19</v>
      </c>
      <c r="B22" s="7" t="s">
        <v>233</v>
      </c>
      <c r="C22" s="41">
        <v>850000</v>
      </c>
      <c r="D22" s="40">
        <v>902</v>
      </c>
      <c r="E22" s="7">
        <v>3</v>
      </c>
      <c r="F22" s="31" t="s">
        <v>95</v>
      </c>
      <c r="G22" s="7" t="s">
        <v>112</v>
      </c>
      <c r="H22" s="33" t="s">
        <v>192</v>
      </c>
      <c r="I22" s="18"/>
      <c r="L22" s="2" t="s">
        <v>136</v>
      </c>
      <c r="M22" s="25">
        <v>2</v>
      </c>
      <c r="N22" s="25">
        <v>3</v>
      </c>
      <c r="O22" s="25">
        <v>3</v>
      </c>
      <c r="P22" s="25">
        <v>4</v>
      </c>
      <c r="Q22" s="25">
        <v>2</v>
      </c>
      <c r="R22" s="7">
        <v>1</v>
      </c>
    </row>
    <row r="23" spans="1:18" ht="135" x14ac:dyDescent="0.25">
      <c r="A23" s="2">
        <v>20</v>
      </c>
      <c r="B23" s="7" t="s">
        <v>234</v>
      </c>
      <c r="C23" s="41">
        <v>500000</v>
      </c>
      <c r="D23" s="40">
        <v>1630</v>
      </c>
      <c r="E23" s="7">
        <v>3</v>
      </c>
      <c r="F23" s="31" t="s">
        <v>95</v>
      </c>
      <c r="G23" s="7" t="s">
        <v>108</v>
      </c>
      <c r="H23" s="33" t="s">
        <v>189</v>
      </c>
      <c r="I23" s="18"/>
      <c r="L23" s="2" t="s">
        <v>137</v>
      </c>
      <c r="M23" s="25">
        <v>4</v>
      </c>
      <c r="N23" s="25">
        <v>1</v>
      </c>
      <c r="O23" s="25">
        <v>3</v>
      </c>
      <c r="P23" s="25">
        <v>4</v>
      </c>
      <c r="Q23" s="25">
        <v>3</v>
      </c>
      <c r="R23" s="7">
        <v>5</v>
      </c>
    </row>
    <row r="24" spans="1:18" ht="112.5" customHeight="1" x14ac:dyDescent="0.25">
      <c r="A24" s="2">
        <v>21</v>
      </c>
      <c r="B24" s="7" t="s">
        <v>235</v>
      </c>
      <c r="C24" s="41">
        <v>875000</v>
      </c>
      <c r="D24" s="40">
        <v>304</v>
      </c>
      <c r="E24" s="7">
        <v>3</v>
      </c>
      <c r="F24" s="31" t="s">
        <v>95</v>
      </c>
      <c r="G24" s="7" t="s">
        <v>109</v>
      </c>
      <c r="H24" s="33" t="s">
        <v>190</v>
      </c>
      <c r="I24" s="18"/>
      <c r="L24" s="2" t="s">
        <v>138</v>
      </c>
      <c r="M24" s="25">
        <v>2</v>
      </c>
      <c r="N24" s="25">
        <v>5</v>
      </c>
      <c r="O24" s="25">
        <v>3</v>
      </c>
      <c r="P24" s="25">
        <v>4</v>
      </c>
      <c r="Q24" s="25">
        <v>3</v>
      </c>
      <c r="R24" s="7">
        <v>3</v>
      </c>
    </row>
    <row r="25" spans="1:18" ht="98.25" customHeight="1" x14ac:dyDescent="0.25">
      <c r="A25" s="2">
        <v>22</v>
      </c>
      <c r="B25" s="7" t="s">
        <v>236</v>
      </c>
      <c r="C25" s="41">
        <v>800000</v>
      </c>
      <c r="D25" s="40">
        <v>1004</v>
      </c>
      <c r="E25" s="7">
        <v>4</v>
      </c>
      <c r="F25" s="31" t="s">
        <v>97</v>
      </c>
      <c r="G25" s="7" t="s">
        <v>112</v>
      </c>
      <c r="H25" s="33" t="s">
        <v>189</v>
      </c>
      <c r="I25" s="18"/>
      <c r="L25" s="2" t="s">
        <v>139</v>
      </c>
      <c r="M25" s="25">
        <v>2</v>
      </c>
      <c r="N25" s="25">
        <v>2</v>
      </c>
      <c r="O25" s="25">
        <v>4</v>
      </c>
      <c r="P25" s="25">
        <v>1</v>
      </c>
      <c r="Q25" s="25">
        <v>2</v>
      </c>
      <c r="R25" s="7">
        <v>5</v>
      </c>
    </row>
    <row r="26" spans="1:18" ht="135" x14ac:dyDescent="0.25">
      <c r="A26" s="2">
        <v>23</v>
      </c>
      <c r="B26" s="7" t="s">
        <v>237</v>
      </c>
      <c r="C26" s="41">
        <v>750000</v>
      </c>
      <c r="D26" s="40">
        <v>2090</v>
      </c>
      <c r="E26" s="7">
        <v>4</v>
      </c>
      <c r="F26" s="31" t="s">
        <v>97</v>
      </c>
      <c r="G26" s="7" t="s">
        <v>109</v>
      </c>
      <c r="H26" s="33" t="s">
        <v>189</v>
      </c>
      <c r="I26" s="18"/>
      <c r="L26" s="2" t="s">
        <v>140</v>
      </c>
      <c r="M26" s="25">
        <v>3</v>
      </c>
      <c r="N26" s="25">
        <v>1</v>
      </c>
      <c r="O26" s="25">
        <v>4</v>
      </c>
      <c r="P26" s="25">
        <v>1</v>
      </c>
      <c r="Q26" s="25">
        <v>4</v>
      </c>
      <c r="R26" s="7">
        <v>5</v>
      </c>
    </row>
    <row r="27" spans="1:18" ht="120" x14ac:dyDescent="0.25">
      <c r="A27" s="2">
        <v>24</v>
      </c>
      <c r="B27" s="7" t="s">
        <v>238</v>
      </c>
      <c r="C27" s="41">
        <v>1150000</v>
      </c>
      <c r="D27" s="40">
        <v>863</v>
      </c>
      <c r="E27" s="7">
        <v>3</v>
      </c>
      <c r="F27" s="31" t="s">
        <v>101</v>
      </c>
      <c r="G27" s="7" t="s">
        <v>115</v>
      </c>
      <c r="H27" s="33" t="s">
        <v>191</v>
      </c>
      <c r="I27" s="18">
        <v>5</v>
      </c>
      <c r="J27" s="45" t="s">
        <v>115</v>
      </c>
      <c r="L27" s="2" t="s">
        <v>141</v>
      </c>
      <c r="M27" s="25">
        <v>1</v>
      </c>
      <c r="N27" s="25">
        <v>3</v>
      </c>
      <c r="O27" s="25">
        <v>3</v>
      </c>
      <c r="P27" s="25">
        <v>5</v>
      </c>
      <c r="Q27" s="25">
        <v>5</v>
      </c>
      <c r="R27" s="7">
        <v>4</v>
      </c>
    </row>
    <row r="28" spans="1:18" ht="120" x14ac:dyDescent="0.25">
      <c r="A28" s="2">
        <v>25</v>
      </c>
      <c r="B28" s="7" t="s">
        <v>239</v>
      </c>
      <c r="C28" s="41">
        <v>1400000</v>
      </c>
      <c r="D28" s="40">
        <v>1375</v>
      </c>
      <c r="E28" s="7">
        <v>3</v>
      </c>
      <c r="F28" s="31" t="s">
        <v>101</v>
      </c>
      <c r="G28" s="7" t="s">
        <v>115</v>
      </c>
      <c r="H28" s="33" t="s">
        <v>191</v>
      </c>
      <c r="I28" s="18"/>
      <c r="L28" s="2" t="s">
        <v>142</v>
      </c>
      <c r="M28" s="25">
        <v>1</v>
      </c>
      <c r="N28" s="25">
        <v>2</v>
      </c>
      <c r="O28" s="25">
        <v>3</v>
      </c>
      <c r="P28" s="25">
        <v>5</v>
      </c>
      <c r="Q28" s="25">
        <v>5</v>
      </c>
      <c r="R28" s="7">
        <v>4</v>
      </c>
    </row>
    <row r="29" spans="1:18" ht="135" x14ac:dyDescent="0.25">
      <c r="A29" s="2">
        <v>26</v>
      </c>
      <c r="B29" s="7" t="s">
        <v>240</v>
      </c>
      <c r="C29" s="41">
        <v>1000000</v>
      </c>
      <c r="D29" s="40">
        <v>2347</v>
      </c>
      <c r="E29" s="7">
        <v>3</v>
      </c>
      <c r="F29" s="31" t="s">
        <v>95</v>
      </c>
      <c r="G29" s="7" t="s">
        <v>115</v>
      </c>
      <c r="H29" s="33" t="s">
        <v>189</v>
      </c>
      <c r="I29" s="18"/>
      <c r="L29" s="2" t="s">
        <v>143</v>
      </c>
      <c r="M29" s="25">
        <v>2</v>
      </c>
      <c r="N29" s="25">
        <v>1</v>
      </c>
      <c r="O29" s="25">
        <v>3</v>
      </c>
      <c r="P29" s="25">
        <v>4</v>
      </c>
      <c r="Q29" s="25">
        <v>5</v>
      </c>
      <c r="R29" s="7">
        <v>5</v>
      </c>
    </row>
    <row r="30" spans="1:18" ht="81.75" customHeight="1" x14ac:dyDescent="0.25">
      <c r="A30" s="2">
        <v>27</v>
      </c>
      <c r="B30" s="7" t="s">
        <v>241</v>
      </c>
      <c r="C30" s="41">
        <v>500000</v>
      </c>
      <c r="D30" s="40">
        <v>1553</v>
      </c>
      <c r="E30" s="7">
        <v>3</v>
      </c>
      <c r="F30" s="31" t="s">
        <v>94</v>
      </c>
      <c r="G30" s="7" t="s">
        <v>116</v>
      </c>
      <c r="H30" s="33" t="s">
        <v>189</v>
      </c>
      <c r="I30" s="18"/>
      <c r="L30" s="2" t="s">
        <v>144</v>
      </c>
      <c r="M30" s="25">
        <v>4</v>
      </c>
      <c r="N30" s="25">
        <v>1</v>
      </c>
      <c r="O30" s="25">
        <v>3</v>
      </c>
      <c r="P30" s="25">
        <v>3</v>
      </c>
      <c r="Q30" s="25">
        <v>2</v>
      </c>
      <c r="R30" s="7">
        <v>5</v>
      </c>
    </row>
    <row r="31" spans="1:18" ht="135" x14ac:dyDescent="0.25">
      <c r="A31" s="2">
        <v>28</v>
      </c>
      <c r="B31" s="7" t="s">
        <v>242</v>
      </c>
      <c r="C31" s="41">
        <v>450000</v>
      </c>
      <c r="D31" s="40">
        <v>2057</v>
      </c>
      <c r="E31" s="7">
        <v>3</v>
      </c>
      <c r="F31" s="31" t="s">
        <v>94</v>
      </c>
      <c r="G31" s="7" t="s">
        <v>116</v>
      </c>
      <c r="H31" s="33" t="s">
        <v>189</v>
      </c>
      <c r="I31" s="18"/>
      <c r="J31" s="29"/>
      <c r="L31" s="2" t="s">
        <v>145</v>
      </c>
      <c r="M31" s="25">
        <v>4</v>
      </c>
      <c r="N31" s="25">
        <v>1</v>
      </c>
      <c r="O31" s="25">
        <v>3</v>
      </c>
      <c r="P31" s="25">
        <v>3</v>
      </c>
      <c r="Q31" s="25">
        <v>2</v>
      </c>
      <c r="R31" s="7">
        <v>5</v>
      </c>
    </row>
    <row r="32" spans="1:18" ht="135" x14ac:dyDescent="0.25">
      <c r="A32" s="2">
        <v>29</v>
      </c>
      <c r="B32" s="7" t="s">
        <v>243</v>
      </c>
      <c r="C32" s="41">
        <v>700000</v>
      </c>
      <c r="D32" s="40">
        <v>2034</v>
      </c>
      <c r="E32" s="7">
        <v>3</v>
      </c>
      <c r="F32" s="31" t="s">
        <v>95</v>
      </c>
      <c r="G32" s="7" t="s">
        <v>116</v>
      </c>
      <c r="H32" s="33" t="s">
        <v>189</v>
      </c>
      <c r="I32" s="18">
        <v>1</v>
      </c>
      <c r="J32" s="46" t="s">
        <v>110</v>
      </c>
      <c r="L32" s="2" t="s">
        <v>146</v>
      </c>
      <c r="M32" s="25">
        <v>3</v>
      </c>
      <c r="N32" s="25">
        <v>1</v>
      </c>
      <c r="O32" s="25">
        <v>3</v>
      </c>
      <c r="P32" s="25">
        <v>4</v>
      </c>
      <c r="Q32" s="25">
        <v>2</v>
      </c>
      <c r="R32" s="7">
        <v>5</v>
      </c>
    </row>
    <row r="33" spans="1:18" ht="60" x14ac:dyDescent="0.25">
      <c r="A33" s="2">
        <v>30</v>
      </c>
      <c r="B33" s="7" t="s">
        <v>244</v>
      </c>
      <c r="C33" s="41">
        <v>700000</v>
      </c>
      <c r="D33" s="40">
        <v>1807</v>
      </c>
      <c r="E33" s="7">
        <v>3</v>
      </c>
      <c r="F33" s="31" t="s">
        <v>43</v>
      </c>
      <c r="G33" s="7" t="s">
        <v>116</v>
      </c>
      <c r="H33" s="33" t="s">
        <v>193</v>
      </c>
      <c r="I33" s="18"/>
      <c r="L33" s="2" t="s">
        <v>147</v>
      </c>
      <c r="M33" s="25">
        <v>3</v>
      </c>
      <c r="N33" s="25">
        <v>1</v>
      </c>
      <c r="O33" s="25">
        <v>3</v>
      </c>
      <c r="P33" s="25">
        <v>2</v>
      </c>
      <c r="Q33" s="25">
        <v>2</v>
      </c>
      <c r="R33" s="7">
        <v>2</v>
      </c>
    </row>
  </sheetData>
  <mergeCells count="2">
    <mergeCell ref="C1:F1"/>
    <mergeCell ref="L1:O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ContohWP</vt:lpstr>
      <vt:lpstr>PutriJadi</vt:lpstr>
      <vt:lpstr>Putra 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andria</dc:creator>
  <cp:lastModifiedBy>ryan andria</cp:lastModifiedBy>
  <dcterms:created xsi:type="dcterms:W3CDTF">2019-11-06T14:47:25Z</dcterms:created>
  <dcterms:modified xsi:type="dcterms:W3CDTF">2020-03-22T14:54:57Z</dcterms:modified>
</cp:coreProperties>
</file>