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C686E484-D59A-4A41-8C42-8B3AD8CDCD78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Correlação de Pearson" sheetId="1" r:id="rId1"/>
    <sheet name="Ex 1" sheetId="2" r:id="rId2"/>
    <sheet name="Ex 2" sheetId="3" r:id="rId3"/>
  </sheets>
  <calcPr calcId="191029"/>
</workbook>
</file>

<file path=xl/calcChain.xml><?xml version="1.0" encoding="utf-8"?>
<calcChain xmlns="http://schemas.openxmlformats.org/spreadsheetml/2006/main">
  <c r="G27" i="3" l="1"/>
  <c r="G5" i="3"/>
  <c r="H5" i="3" s="1"/>
  <c r="I5" i="3" s="1"/>
  <c r="G4" i="3"/>
  <c r="H4" i="3" s="1"/>
  <c r="I4" i="3" s="1"/>
  <c r="G3" i="3"/>
  <c r="H3" i="3" s="1"/>
  <c r="I3" i="3" s="1"/>
  <c r="G5" i="2"/>
  <c r="H5" i="2" s="1"/>
  <c r="I5" i="2" s="1"/>
  <c r="G4" i="2"/>
  <c r="H4" i="2" s="1"/>
  <c r="I4" i="2" s="1"/>
  <c r="G3" i="2"/>
  <c r="H3" i="2" s="1"/>
  <c r="I3" i="2" s="1"/>
  <c r="G27" i="2"/>
  <c r="L17" i="1" l="1"/>
  <c r="G15" i="1"/>
  <c r="H15" i="1" s="1"/>
  <c r="I15" i="1" s="1"/>
  <c r="G14" i="1"/>
  <c r="H14" i="1" s="1"/>
  <c r="I14" i="1" s="1"/>
  <c r="G13" i="1"/>
  <c r="H13" i="1" s="1"/>
  <c r="I13" i="1" s="1"/>
  <c r="G9" i="1"/>
  <c r="G21" i="1" s="1"/>
  <c r="G8" i="1"/>
  <c r="G20" i="1" s="1"/>
  <c r="G7" i="1"/>
  <c r="G19" i="1" s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<sst xmlns="http://schemas.openxmlformats.org/spreadsheetml/2006/main" count="112" uniqueCount="50">
  <si>
    <t>Nº Observação</t>
  </si>
  <si>
    <t>Nota Matemática</t>
  </si>
  <si>
    <t>Nota Física</t>
  </si>
  <si>
    <t>Nota Literatura</t>
  </si>
  <si>
    <t>Descritivas</t>
  </si>
  <si>
    <t>Média</t>
  </si>
  <si>
    <t>Desvio Padrão</t>
  </si>
  <si>
    <t>Covarâncias</t>
  </si>
  <si>
    <t>Par de Variáveis</t>
  </si>
  <si>
    <t>Matemática-Física</t>
  </si>
  <si>
    <t>Matemática-Literatura</t>
  </si>
  <si>
    <t>Física-Literatura</t>
  </si>
  <si>
    <t>Correlações - Excel</t>
  </si>
  <si>
    <t>Estatística t</t>
  </si>
  <si>
    <t>p-valor</t>
  </si>
  <si>
    <t>H0</t>
  </si>
  <si>
    <t>A correlação = 0</t>
  </si>
  <si>
    <t>H1</t>
  </si>
  <si>
    <r>
      <rPr>
        <b/>
        <sz val="11"/>
        <color theme="1"/>
        <rFont val="Aptos Narrow"/>
      </rPr>
      <t xml:space="preserve">A correlação </t>
    </r>
    <r>
      <rPr>
        <b/>
        <sz val="11"/>
        <color theme="1"/>
        <rFont val="Calibri"/>
      </rPr>
      <t>≠</t>
    </r>
    <r>
      <rPr>
        <b/>
        <sz val="9"/>
        <color theme="1"/>
        <rFont val="Calibri"/>
      </rPr>
      <t xml:space="preserve"> 0</t>
    </r>
  </si>
  <si>
    <t>Nível de Significância</t>
  </si>
  <si>
    <t>Valor Crítico Tabela t</t>
  </si>
  <si>
    <t>Correlações - Fórmula</t>
  </si>
  <si>
    <t>3,995 &gt; 2,048</t>
  </si>
  <si>
    <t>Rejeita H0</t>
  </si>
  <si>
    <t>-1,718 &gt; -2,048</t>
  </si>
  <si>
    <t>Não Rejeita H0</t>
  </si>
  <si>
    <t>-1,601 &gt; -2,048</t>
  </si>
  <si>
    <t>Estudo (horas)</t>
  </si>
  <si>
    <t>Notas</t>
  </si>
  <si>
    <t>Participação (número de aulas)</t>
  </si>
  <si>
    <t>Temperatura (°C)</t>
  </si>
  <si>
    <t>Vendas (unidades)</t>
  </si>
  <si>
    <t>Promoções (número de promoções)</t>
  </si>
  <si>
    <t>Observação</t>
  </si>
  <si>
    <r>
      <t xml:space="preserve">A correlação </t>
    </r>
    <r>
      <rPr>
        <b/>
        <sz val="11"/>
        <color theme="1"/>
        <rFont val="Calibri"/>
      </rPr>
      <t>≠</t>
    </r>
    <r>
      <rPr>
        <b/>
        <sz val="9"/>
        <color theme="1"/>
        <rFont val="Calibri"/>
      </rPr>
      <t xml:space="preserve"> 0</t>
    </r>
  </si>
  <si>
    <t>Estudos-Notas</t>
  </si>
  <si>
    <t>Estudos-Participação</t>
  </si>
  <si>
    <t>Notas-Participação</t>
  </si>
  <si>
    <t>6,151 &gt; 2,048</t>
  </si>
  <si>
    <t>1,448 &lt; 2,048</t>
  </si>
  <si>
    <t>3,252 &gt; 2,048</t>
  </si>
  <si>
    <t>Temperatura-Vendas</t>
  </si>
  <si>
    <t>Temperatura-Promoções</t>
  </si>
  <si>
    <t>Vendas-Promoções</t>
  </si>
  <si>
    <t>13,753 &gt; 2,048</t>
  </si>
  <si>
    <t>2,023 &lt; 2,048</t>
  </si>
  <si>
    <t>Vendas</t>
  </si>
  <si>
    <t>Promoções</t>
  </si>
  <si>
    <t>Estudos (Horas)</t>
  </si>
  <si>
    <t>Participação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</si>
</sst>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>
    <font>
      <sz val="12"/>
      <color theme="1"/>
      <name val="Aptos Narrow"/>
      <scheme val="minor"/>
    </font>
    <font>
      <b/>
      <sz val="11"/>
      <color theme="1"/>
      <name val="Aptos Narrow"/>
    </font>
    <font>
      <sz val="12"/>
      <color theme="1"/>
      <name val="Aptos Narrow"/>
    </font>
    <font>
      <i/>
      <sz val="11"/>
      <color theme="1"/>
      <name val="Aptos Narrow"/>
    </font>
    <font>
      <sz val="12"/>
      <color theme="1"/>
      <name val="Aptos Narrow"/>
      <scheme val="minor"/>
    </font>
    <font>
      <sz val="12"/>
      <color theme="1"/>
      <name val="Calibri"/>
    </font>
    <font>
      <b/>
      <sz val="11"/>
      <color theme="1"/>
      <name val="Calibri"/>
    </font>
    <font>
      <b/>
      <sz val="9"/>
      <color theme="1"/>
      <name val="Calibri"/>
    </font>
    <font>
      <i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9900"/>
        <bgColor rgb="FFFF9900"/>
      </patternFill>
    </fill>
    <fill>
      <patternFill patternType="solid">
        <fgColor rgb="FFC1E4F5"/>
        <bgColor rgb="FFC1E4F5"/>
      </patternFill>
    </fill>
    <fill>
      <patternFill patternType="solid">
        <fgColor rgb="FFF6C6AC"/>
        <bgColor rgb="FFF6C6AC"/>
      </patternFill>
    </fill>
    <fill>
      <patternFill patternType="solid">
        <fgColor rgb="FFB3E5A1"/>
        <bgColor rgb="FFB3E5A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3" xfId="0" applyFont="1" applyBorder="1"/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165" fontId="2" fillId="0" borderId="7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0" xfId="0" applyFont="1"/>
    <xf numFmtId="0" fontId="8" fillId="0" borderId="1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K6" sqref="K6"/>
    </sheetView>
  </sheetViews>
  <sheetFormatPr defaultColWidth="11.21875" defaultRowHeight="15" customHeight="1"/>
  <cols>
    <col min="1" max="1" width="12.5546875" bestFit="1" customWidth="1"/>
    <col min="2" max="2" width="13.88671875" bestFit="1" customWidth="1"/>
    <col min="3" max="3" width="9.44140625" bestFit="1" customWidth="1"/>
    <col min="4" max="4" width="12.5546875" bestFit="1" customWidth="1"/>
    <col min="5" max="5" width="10.5546875" customWidth="1"/>
    <col min="6" max="6" width="18.44140625" bestFit="1" customWidth="1"/>
    <col min="7" max="7" width="13.88671875" bestFit="1" customWidth="1"/>
    <col min="8" max="8" width="9.88671875" bestFit="1" customWidth="1"/>
    <col min="9" max="9" width="12.5546875" bestFit="1" customWidth="1"/>
    <col min="10" max="10" width="10.5546875" customWidth="1"/>
    <col min="11" max="11" width="18.109375" bestFit="1" customWidth="1"/>
    <col min="12" max="12" width="13.77734375" bestFit="1" customWidth="1"/>
    <col min="13" max="13" width="12.44140625" bestFit="1" customWidth="1"/>
    <col min="14" max="26" width="10.554687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</v>
      </c>
      <c r="H1" s="1" t="s">
        <v>2</v>
      </c>
      <c r="I1" s="1" t="s">
        <v>3</v>
      </c>
      <c r="J1" s="2"/>
      <c r="K1" s="3"/>
      <c r="L1" s="3" t="s">
        <v>1</v>
      </c>
      <c r="M1" s="3" t="s">
        <v>2</v>
      </c>
      <c r="N1" s="3" t="s">
        <v>3</v>
      </c>
    </row>
    <row r="2" spans="1:14" ht="15.75" customHeight="1">
      <c r="A2" s="4">
        <v>1</v>
      </c>
      <c r="B2" s="5">
        <v>5.5</v>
      </c>
      <c r="C2" s="5">
        <v>7.5</v>
      </c>
      <c r="D2" s="5">
        <v>9</v>
      </c>
      <c r="E2" s="2"/>
      <c r="F2" s="6" t="s">
        <v>5</v>
      </c>
      <c r="G2" s="5">
        <f t="shared" ref="G2:I2" si="0">AVERAGE(B2:B31)</f>
        <v>6.7750000000000004</v>
      </c>
      <c r="H2" s="5">
        <f t="shared" si="0"/>
        <v>6.8666666666666663</v>
      </c>
      <c r="I2" s="5">
        <f t="shared" si="0"/>
        <v>6.5666666666666664</v>
      </c>
      <c r="J2" s="2"/>
      <c r="K2" s="33" t="s">
        <v>1</v>
      </c>
      <c r="L2" s="8">
        <v>1</v>
      </c>
      <c r="M2" s="8"/>
      <c r="N2" s="8"/>
    </row>
    <row r="3" spans="1:14" ht="15.75" customHeight="1">
      <c r="A3" s="4">
        <v>2</v>
      </c>
      <c r="B3" s="5">
        <v>9</v>
      </c>
      <c r="C3" s="5">
        <v>8.5</v>
      </c>
      <c r="D3" s="5">
        <v>5.5</v>
      </c>
      <c r="E3" s="2"/>
      <c r="F3" s="6" t="s">
        <v>6</v>
      </c>
      <c r="G3" s="5">
        <f t="shared" ref="G3:I3" si="1">_xlfn.STDEV.S(B2:B31)</f>
        <v>2.0535398369812472</v>
      </c>
      <c r="H3" s="5">
        <f t="shared" si="1"/>
        <v>1.7167196733251502</v>
      </c>
      <c r="I3" s="5">
        <f t="shared" si="1"/>
        <v>1.7157150581957181</v>
      </c>
      <c r="J3" s="2"/>
      <c r="K3" s="7" t="s">
        <v>2</v>
      </c>
      <c r="L3" s="9">
        <v>0.60253211241600968</v>
      </c>
      <c r="M3" s="8">
        <v>1</v>
      </c>
      <c r="N3" s="8"/>
    </row>
    <row r="4" spans="1:14" ht="15.75" customHeight="1">
      <c r="A4" s="4">
        <v>3</v>
      </c>
      <c r="B4" s="5">
        <v>4.5</v>
      </c>
      <c r="C4" s="5">
        <v>5</v>
      </c>
      <c r="D4" s="5">
        <v>6.5</v>
      </c>
      <c r="E4" s="2"/>
      <c r="F4" s="2"/>
      <c r="G4" s="2"/>
      <c r="H4" s="2"/>
      <c r="I4" s="2"/>
      <c r="J4" s="2"/>
      <c r="K4" s="10" t="s">
        <v>3</v>
      </c>
      <c r="L4" s="11">
        <v>-0.30878277832686229</v>
      </c>
      <c r="M4" s="11">
        <v>-0.28956102521926369</v>
      </c>
      <c r="N4" s="12">
        <v>1</v>
      </c>
    </row>
    <row r="5" spans="1:14" ht="15.75" customHeight="1">
      <c r="A5" s="4">
        <v>4</v>
      </c>
      <c r="B5" s="5">
        <v>6.5</v>
      </c>
      <c r="C5" s="5">
        <v>8</v>
      </c>
      <c r="D5" s="5">
        <v>6.5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>
      <c r="A6" s="4">
        <v>5</v>
      </c>
      <c r="B6" s="5">
        <v>7.5</v>
      </c>
      <c r="C6" s="5">
        <v>6</v>
      </c>
      <c r="D6" s="5">
        <v>5</v>
      </c>
      <c r="E6" s="2"/>
      <c r="F6" s="1" t="s">
        <v>7</v>
      </c>
      <c r="G6" s="1" t="s">
        <v>8</v>
      </c>
      <c r="H6" s="2"/>
      <c r="I6" s="2"/>
      <c r="J6" s="2"/>
      <c r="K6" s="2"/>
      <c r="L6" s="2"/>
      <c r="M6" s="2"/>
      <c r="N6" s="2"/>
    </row>
    <row r="7" spans="1:14" ht="15.75" customHeight="1">
      <c r="A7" s="4">
        <v>6</v>
      </c>
      <c r="B7" s="5">
        <v>3</v>
      </c>
      <c r="C7" s="5">
        <v>6</v>
      </c>
      <c r="D7" s="5">
        <v>10</v>
      </c>
      <c r="E7" s="2"/>
      <c r="F7" s="6" t="s">
        <v>9</v>
      </c>
      <c r="G7" s="13">
        <f>_xlfn.COVARIANCE.S($B$2:$B$31,$C$2:$C$31)</f>
        <v>2.124137931034483</v>
      </c>
      <c r="H7" s="2"/>
      <c r="I7" s="2"/>
      <c r="J7" s="2"/>
      <c r="K7" s="2"/>
      <c r="L7" s="2"/>
      <c r="M7" s="2"/>
      <c r="N7" s="2"/>
    </row>
    <row r="8" spans="1:14" ht="15.75" customHeight="1">
      <c r="A8" s="4">
        <v>7</v>
      </c>
      <c r="B8" s="5">
        <v>10</v>
      </c>
      <c r="C8" s="5">
        <v>8</v>
      </c>
      <c r="D8" s="5">
        <v>5.5</v>
      </c>
      <c r="E8" s="2"/>
      <c r="F8" s="6" t="s">
        <v>10</v>
      </c>
      <c r="G8" s="13">
        <f>_xlfn.COVARIANCE.S($B$2:$B$31,$D$2:$D$31)</f>
        <v>-1.0879310344827589</v>
      </c>
      <c r="H8" s="2"/>
      <c r="I8" s="2"/>
      <c r="J8" s="2"/>
      <c r="K8" s="2"/>
      <c r="L8" s="2"/>
      <c r="M8" s="2"/>
      <c r="N8" s="2"/>
    </row>
    <row r="9" spans="1:14" ht="15.75" customHeight="1">
      <c r="A9" s="4">
        <v>8</v>
      </c>
      <c r="B9" s="5">
        <v>9</v>
      </c>
      <c r="C9" s="5">
        <v>8</v>
      </c>
      <c r="D9" s="5">
        <v>6.5</v>
      </c>
      <c r="E9" s="2"/>
      <c r="F9" s="6" t="s">
        <v>11</v>
      </c>
      <c r="G9" s="13">
        <f>_xlfn.COVARIANCE.S($C$2:$C$31,$D$2:$D$31)</f>
        <v>-0.85287356321839058</v>
      </c>
      <c r="H9" s="2"/>
      <c r="I9" s="2"/>
      <c r="J9" s="2"/>
      <c r="K9" s="2"/>
      <c r="L9" s="2"/>
      <c r="M9" s="2"/>
      <c r="N9" s="2"/>
    </row>
    <row r="10" spans="1:14" ht="15.75" customHeight="1">
      <c r="A10" s="4">
        <v>9</v>
      </c>
      <c r="B10" s="5">
        <v>4.5</v>
      </c>
      <c r="C10" s="5">
        <v>5.5</v>
      </c>
      <c r="D10" s="5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>
      <c r="A11" s="4">
        <v>10</v>
      </c>
      <c r="B11" s="5">
        <v>5</v>
      </c>
      <c r="C11" s="5">
        <v>5</v>
      </c>
      <c r="D11" s="5">
        <v>5.5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>
      <c r="A12" s="4">
        <v>11</v>
      </c>
      <c r="B12" s="5">
        <v>3.5</v>
      </c>
      <c r="C12" s="5">
        <v>5</v>
      </c>
      <c r="D12" s="5">
        <v>7.5</v>
      </c>
      <c r="E12" s="2"/>
      <c r="F12" s="1" t="s">
        <v>12</v>
      </c>
      <c r="G12" s="14" t="s">
        <v>8</v>
      </c>
      <c r="H12" s="15" t="s">
        <v>13</v>
      </c>
      <c r="I12" s="15" t="s">
        <v>14</v>
      </c>
      <c r="J12" s="2"/>
      <c r="K12" s="16" t="s">
        <v>15</v>
      </c>
      <c r="L12" s="17" t="s">
        <v>16</v>
      </c>
      <c r="M12" s="2"/>
      <c r="N12" s="2"/>
    </row>
    <row r="13" spans="1:14" ht="15.75" customHeight="1">
      <c r="A13" s="4">
        <v>12</v>
      </c>
      <c r="B13" s="5">
        <v>7.5</v>
      </c>
      <c r="C13" s="5">
        <v>9</v>
      </c>
      <c r="D13" s="5">
        <v>4.5</v>
      </c>
      <c r="E13" s="2"/>
      <c r="F13" s="6" t="s">
        <v>9</v>
      </c>
      <c r="G13" s="18">
        <f>CORREL(B2:B31,C2:C31)</f>
        <v>0.60253211241600968</v>
      </c>
      <c r="H13" s="19">
        <f t="shared" ref="H13:H15" si="2">G13/SQRT((1-(G13^2))/(30-2))</f>
        <v>3.9948899481293116</v>
      </c>
      <c r="I13" s="13">
        <f>_xlfn.T.DIST.2T(H13,28)</f>
        <v>4.2600307295398318E-4</v>
      </c>
      <c r="J13" s="2"/>
      <c r="K13" s="20" t="s">
        <v>17</v>
      </c>
      <c r="L13" s="21" t="s">
        <v>18</v>
      </c>
      <c r="M13" s="2"/>
      <c r="N13" s="2"/>
    </row>
    <row r="14" spans="1:14" ht="15.75" customHeight="1">
      <c r="A14" s="4">
        <v>13</v>
      </c>
      <c r="B14" s="5">
        <v>6.5</v>
      </c>
      <c r="C14" s="5">
        <v>7.5</v>
      </c>
      <c r="D14" s="5">
        <v>8.5</v>
      </c>
      <c r="E14" s="2"/>
      <c r="F14" s="6" t="s">
        <v>10</v>
      </c>
      <c r="G14" s="18">
        <f>CORREL(B2:B31,D2:D31)</f>
        <v>-0.30878277832686229</v>
      </c>
      <c r="H14" s="19">
        <f t="shared" si="2"/>
        <v>-1.7178728870656614</v>
      </c>
      <c r="I14" s="13">
        <f t="shared" ref="I14:I15" si="3">_xlfn.T.DIST.2T(-H14,28)</f>
        <v>9.6861592390659987E-2</v>
      </c>
      <c r="J14" s="2"/>
      <c r="K14" s="2"/>
      <c r="L14" s="2"/>
      <c r="M14" s="2"/>
      <c r="N14" s="2"/>
    </row>
    <row r="15" spans="1:14" ht="15.75" customHeight="1">
      <c r="A15" s="4">
        <v>14</v>
      </c>
      <c r="B15" s="5">
        <v>8</v>
      </c>
      <c r="C15" s="5">
        <v>9</v>
      </c>
      <c r="D15" s="5">
        <v>5</v>
      </c>
      <c r="E15" s="2"/>
      <c r="F15" s="6" t="s">
        <v>11</v>
      </c>
      <c r="G15" s="18">
        <f>CORREL(C2:C31,D2:D31)</f>
        <v>-0.28956102521926369</v>
      </c>
      <c r="H15" s="19">
        <f t="shared" si="2"/>
        <v>-1.6007915473354706</v>
      </c>
      <c r="I15" s="13">
        <f t="shared" si="3"/>
        <v>0.12064697753111912</v>
      </c>
      <c r="J15" s="2"/>
      <c r="K15" s="22" t="s">
        <v>19</v>
      </c>
      <c r="L15" s="23">
        <v>0.05</v>
      </c>
      <c r="M15" s="2"/>
      <c r="N15" s="2"/>
    </row>
    <row r="16" spans="1:14" ht="15.75" customHeight="1">
      <c r="A16" s="4">
        <v>15</v>
      </c>
      <c r="B16" s="5">
        <v>4</v>
      </c>
      <c r="C16" s="5">
        <v>5</v>
      </c>
      <c r="D16" s="5">
        <v>6.5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>
      <c r="A17" s="4">
        <v>16</v>
      </c>
      <c r="B17" s="5">
        <v>7</v>
      </c>
      <c r="C17" s="5">
        <v>6</v>
      </c>
      <c r="D17" s="5">
        <v>8.5</v>
      </c>
      <c r="E17" s="2"/>
      <c r="F17" s="2"/>
      <c r="G17" s="2"/>
      <c r="H17" s="2"/>
      <c r="I17" s="2"/>
      <c r="J17" s="2"/>
      <c r="K17" s="24" t="s">
        <v>20</v>
      </c>
      <c r="L17" s="25">
        <f>_xlfn.T.INV.2T(0.05,28)</f>
        <v>2.0484071417952445</v>
      </c>
      <c r="M17" s="2"/>
      <c r="N17" s="2"/>
    </row>
    <row r="18" spans="1:14" ht="15.75" customHeight="1">
      <c r="A18" s="4">
        <v>17</v>
      </c>
      <c r="B18" s="5">
        <v>7.5</v>
      </c>
      <c r="C18" s="5">
        <v>7.5</v>
      </c>
      <c r="D18" s="5">
        <v>6</v>
      </c>
      <c r="E18" s="2"/>
      <c r="F18" s="1" t="s">
        <v>21</v>
      </c>
      <c r="G18" s="1" t="s">
        <v>8</v>
      </c>
      <c r="H18" s="2"/>
      <c r="I18" s="2"/>
      <c r="J18" s="2"/>
      <c r="K18" s="2"/>
      <c r="L18" s="2"/>
      <c r="M18" s="2"/>
      <c r="N18" s="2"/>
    </row>
    <row r="19" spans="1:14" ht="15.75" customHeight="1">
      <c r="A19" s="4">
        <v>18</v>
      </c>
      <c r="B19" s="5">
        <v>6</v>
      </c>
      <c r="C19" s="5">
        <v>9</v>
      </c>
      <c r="D19" s="5">
        <v>3</v>
      </c>
      <c r="E19" s="2"/>
      <c r="F19" s="6" t="s">
        <v>9</v>
      </c>
      <c r="G19" s="13">
        <f>+G7/(G3*H3)</f>
        <v>0.60253211241600924</v>
      </c>
      <c r="H19" s="2"/>
      <c r="I19" s="2"/>
      <c r="J19" s="2"/>
      <c r="K19" s="26" t="s">
        <v>9</v>
      </c>
      <c r="L19" s="27" t="s">
        <v>22</v>
      </c>
      <c r="M19" s="28" t="s">
        <v>23</v>
      </c>
      <c r="N19" s="2"/>
    </row>
    <row r="20" spans="1:14" ht="15.75" customHeight="1">
      <c r="A20" s="4">
        <v>19</v>
      </c>
      <c r="B20" s="5">
        <v>10</v>
      </c>
      <c r="C20" s="5">
        <v>7.5</v>
      </c>
      <c r="D20" s="5">
        <v>5</v>
      </c>
      <c r="E20" s="2"/>
      <c r="F20" s="6" t="s">
        <v>10</v>
      </c>
      <c r="G20" s="13">
        <f>G8/(G3*I3)</f>
        <v>-0.30878277832686235</v>
      </c>
      <c r="H20" s="2"/>
      <c r="I20" s="2"/>
      <c r="J20" s="2"/>
      <c r="K20" s="26" t="s">
        <v>10</v>
      </c>
      <c r="L20" s="29" t="s">
        <v>24</v>
      </c>
      <c r="M20" s="28" t="s">
        <v>25</v>
      </c>
      <c r="N20" s="2"/>
    </row>
    <row r="21" spans="1:14" ht="15.75" customHeight="1">
      <c r="A21" s="4">
        <v>20</v>
      </c>
      <c r="B21" s="5">
        <v>9</v>
      </c>
      <c r="C21" s="5">
        <v>10</v>
      </c>
      <c r="D21" s="5">
        <v>5.5</v>
      </c>
      <c r="E21" s="2"/>
      <c r="F21" s="6" t="s">
        <v>11</v>
      </c>
      <c r="G21" s="13">
        <f>G9/(H3*I3)</f>
        <v>-0.2895610252192638</v>
      </c>
      <c r="H21" s="2"/>
      <c r="I21" s="2"/>
      <c r="J21" s="2"/>
      <c r="K21" s="26" t="s">
        <v>11</v>
      </c>
      <c r="L21" s="29" t="s">
        <v>26</v>
      </c>
      <c r="M21" s="28" t="s">
        <v>25</v>
      </c>
      <c r="N21" s="2"/>
    </row>
    <row r="22" spans="1:14" ht="15.75" customHeight="1">
      <c r="A22" s="4">
        <v>21</v>
      </c>
      <c r="B22" s="5">
        <v>8</v>
      </c>
      <c r="C22" s="5">
        <v>9</v>
      </c>
      <c r="D22" s="5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>
      <c r="A23" s="4">
        <v>22</v>
      </c>
      <c r="B23" s="5">
        <v>5</v>
      </c>
      <c r="C23" s="5">
        <v>5</v>
      </c>
      <c r="D23" s="5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>
      <c r="A24" s="4">
        <v>23</v>
      </c>
      <c r="B24" s="5">
        <v>4</v>
      </c>
      <c r="C24" s="5">
        <v>3</v>
      </c>
      <c r="D24" s="5">
        <v>7.5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>
      <c r="A25" s="4">
        <v>24</v>
      </c>
      <c r="B25" s="5">
        <v>9.5</v>
      </c>
      <c r="C25" s="5">
        <v>8</v>
      </c>
      <c r="D25" s="5">
        <v>8.5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>
      <c r="A26" s="4">
        <v>25</v>
      </c>
      <c r="B26" s="5">
        <v>6.5</v>
      </c>
      <c r="C26" s="5">
        <v>7</v>
      </c>
      <c r="D26" s="5">
        <v>4.5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>
      <c r="A27" s="4">
        <v>26</v>
      </c>
      <c r="B27" s="5">
        <v>7</v>
      </c>
      <c r="C27" s="5">
        <v>7.5</v>
      </c>
      <c r="D27" s="5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>
      <c r="A28" s="4">
        <v>27</v>
      </c>
      <c r="B28" s="5">
        <v>5</v>
      </c>
      <c r="C28" s="5">
        <v>4.5</v>
      </c>
      <c r="D28" s="5">
        <v>9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>
      <c r="A29" s="4">
        <v>28</v>
      </c>
      <c r="B29" s="5">
        <v>6.5</v>
      </c>
      <c r="C29" s="5">
        <v>8</v>
      </c>
      <c r="D29" s="5">
        <v>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>
      <c r="A30" s="4">
        <v>29</v>
      </c>
      <c r="B30" s="5">
        <v>8.5</v>
      </c>
      <c r="C30" s="5">
        <v>6</v>
      </c>
      <c r="D30" s="5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>
      <c r="A31" s="4">
        <v>30</v>
      </c>
      <c r="B31" s="5">
        <v>9.75</v>
      </c>
      <c r="C31" s="5">
        <v>5</v>
      </c>
      <c r="D31" s="5">
        <v>6.5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H25" sqref="H25"/>
    </sheetView>
  </sheetViews>
  <sheetFormatPr defaultColWidth="11.21875" defaultRowHeight="15" customHeight="1"/>
  <cols>
    <col min="2" max="2" width="13" customWidth="1"/>
    <col min="3" max="3" width="10.5546875" customWidth="1"/>
    <col min="4" max="4" width="27.44140625" customWidth="1"/>
    <col min="5" max="5" width="10.5546875" customWidth="1"/>
    <col min="6" max="6" width="18.109375" bestFit="1" customWidth="1"/>
    <col min="7" max="7" width="13.6640625" bestFit="1" customWidth="1"/>
    <col min="8" max="8" width="12.44140625" bestFit="1" customWidth="1"/>
    <col min="9" max="9" width="11.5546875" bestFit="1" customWidth="1"/>
    <col min="10" max="27" width="10.5546875" customWidth="1"/>
  </cols>
  <sheetData>
    <row r="1" spans="1:9" ht="15.75" customHeight="1">
      <c r="A1" s="1" t="s">
        <v>33</v>
      </c>
      <c r="B1" s="1" t="s">
        <v>27</v>
      </c>
      <c r="C1" s="1" t="s">
        <v>28</v>
      </c>
      <c r="D1" s="1" t="s">
        <v>29</v>
      </c>
    </row>
    <row r="2" spans="1:9" ht="15.75" customHeight="1">
      <c r="A2" s="31">
        <v>1</v>
      </c>
      <c r="B2" s="32">
        <v>1</v>
      </c>
      <c r="C2" s="32">
        <v>60</v>
      </c>
      <c r="D2" s="32">
        <v>5</v>
      </c>
      <c r="F2" s="1" t="s">
        <v>12</v>
      </c>
      <c r="G2" s="14" t="s">
        <v>8</v>
      </c>
      <c r="H2" s="15" t="s">
        <v>13</v>
      </c>
      <c r="I2" s="15" t="s">
        <v>14</v>
      </c>
    </row>
    <row r="3" spans="1:9" ht="15.75" customHeight="1">
      <c r="A3" s="31">
        <v>2</v>
      </c>
      <c r="B3" s="32">
        <v>2</v>
      </c>
      <c r="C3" s="32">
        <v>62</v>
      </c>
      <c r="D3" s="32">
        <v>6</v>
      </c>
      <c r="F3" s="6" t="s">
        <v>35</v>
      </c>
      <c r="G3" s="18">
        <f>CORREL(B2:B31,C2:C31)</f>
        <v>0.75807810579492851</v>
      </c>
      <c r="H3" s="19">
        <f t="shared" ref="H3:H5" si="0">G3/SQRT((1-(G3^2))/(30-2))</f>
        <v>6.1508664798518007</v>
      </c>
      <c r="I3" s="13">
        <f>_xlfn.T.DIST.2T(H3,28)</f>
        <v>1.2206681621964957E-6</v>
      </c>
    </row>
    <row r="4" spans="1:9" ht="15.75" customHeight="1">
      <c r="A4" s="31">
        <v>3</v>
      </c>
      <c r="B4" s="32">
        <v>3</v>
      </c>
      <c r="C4" s="32">
        <v>65</v>
      </c>
      <c r="D4" s="32">
        <v>7</v>
      </c>
      <c r="F4" s="6" t="s">
        <v>36</v>
      </c>
      <c r="G4" s="18">
        <f>CORREL(B2:B31,D2:D31)</f>
        <v>0.26395215741225758</v>
      </c>
      <c r="H4" s="19">
        <f t="shared" si="0"/>
        <v>1.4480577820541907</v>
      </c>
      <c r="I4" s="13">
        <f t="shared" ref="I4:I5" si="1">_xlfn.T.DIST.2T(H4,28)</f>
        <v>0.15870681526821628</v>
      </c>
    </row>
    <row r="5" spans="1:9" ht="15.75" customHeight="1">
      <c r="A5" s="31">
        <v>4</v>
      </c>
      <c r="B5" s="32">
        <v>4</v>
      </c>
      <c r="C5" s="32">
        <v>66</v>
      </c>
      <c r="D5" s="32">
        <v>8</v>
      </c>
      <c r="F5" s="6" t="s">
        <v>37</v>
      </c>
      <c r="G5" s="18">
        <f>CORREL(C2:C31,D2:D31)</f>
        <v>0.52355594458961929</v>
      </c>
      <c r="H5" s="19">
        <f t="shared" si="0"/>
        <v>3.251673647594334</v>
      </c>
      <c r="I5" s="13">
        <f t="shared" si="1"/>
        <v>2.9867164907019031E-3</v>
      </c>
    </row>
    <row r="6" spans="1:9" ht="15.75" customHeight="1" thickBot="1">
      <c r="A6" s="31">
        <v>5</v>
      </c>
      <c r="B6" s="32">
        <v>5</v>
      </c>
      <c r="C6" s="32">
        <v>68</v>
      </c>
      <c r="D6" s="32">
        <v>9</v>
      </c>
    </row>
    <row r="7" spans="1:9" ht="15.75" customHeight="1">
      <c r="A7" s="31">
        <v>6</v>
      </c>
      <c r="B7" s="32">
        <v>30</v>
      </c>
      <c r="C7" s="32">
        <v>70</v>
      </c>
      <c r="D7" s="32">
        <v>10</v>
      </c>
      <c r="F7" s="34"/>
      <c r="G7" s="34" t="s">
        <v>48</v>
      </c>
      <c r="H7" s="34" t="s">
        <v>28</v>
      </c>
      <c r="I7" s="34" t="s">
        <v>49</v>
      </c>
    </row>
    <row r="8" spans="1:9" ht="15.75" customHeight="1">
      <c r="A8" s="31">
        <v>7</v>
      </c>
      <c r="B8" s="32">
        <v>7</v>
      </c>
      <c r="C8" s="32">
        <v>72</v>
      </c>
      <c r="D8" s="32">
        <v>11</v>
      </c>
      <c r="F8" s="35" t="s">
        <v>48</v>
      </c>
      <c r="G8" s="35">
        <v>1</v>
      </c>
      <c r="H8" s="35"/>
      <c r="I8" s="35"/>
    </row>
    <row r="9" spans="1:9" ht="15.75" customHeight="1">
      <c r="A9" s="31">
        <v>8</v>
      </c>
      <c r="B9" s="32">
        <v>8</v>
      </c>
      <c r="C9" s="32">
        <v>73</v>
      </c>
      <c r="D9" s="32">
        <v>12</v>
      </c>
      <c r="F9" s="35" t="s">
        <v>28</v>
      </c>
      <c r="G9" s="35">
        <v>0.75807810579492851</v>
      </c>
      <c r="H9" s="35">
        <v>1</v>
      </c>
      <c r="I9" s="35"/>
    </row>
    <row r="10" spans="1:9" ht="15.75" customHeight="1" thickBot="1">
      <c r="A10" s="31">
        <v>9</v>
      </c>
      <c r="B10" s="32">
        <v>9</v>
      </c>
      <c r="C10" s="32">
        <v>75</v>
      </c>
      <c r="D10" s="32">
        <v>13</v>
      </c>
      <c r="F10" s="36" t="s">
        <v>49</v>
      </c>
      <c r="G10" s="36">
        <v>0.26395215741225758</v>
      </c>
      <c r="H10" s="36">
        <v>0.52355594458961929</v>
      </c>
      <c r="I10" s="36">
        <v>1</v>
      </c>
    </row>
    <row r="11" spans="1:9" ht="15.75" customHeight="1">
      <c r="A11" s="31">
        <v>10</v>
      </c>
      <c r="B11" s="32">
        <v>15</v>
      </c>
      <c r="C11" s="32">
        <v>76</v>
      </c>
      <c r="D11" s="32">
        <v>14</v>
      </c>
      <c r="F11" s="2"/>
      <c r="G11" s="2"/>
      <c r="H11" s="2"/>
      <c r="I11" s="2"/>
    </row>
    <row r="12" spans="1:9" ht="15.75" customHeight="1">
      <c r="A12" s="31">
        <v>11</v>
      </c>
      <c r="B12" s="32">
        <v>11</v>
      </c>
      <c r="C12" s="32">
        <v>78</v>
      </c>
      <c r="D12" s="32">
        <v>15</v>
      </c>
      <c r="F12" s="2"/>
      <c r="G12" s="2"/>
      <c r="H12" s="2"/>
      <c r="I12" s="2"/>
    </row>
    <row r="13" spans="1:9" ht="15.75" customHeight="1">
      <c r="A13" s="31">
        <v>12</v>
      </c>
      <c r="B13" s="32">
        <v>12</v>
      </c>
      <c r="C13" s="32">
        <v>79</v>
      </c>
      <c r="D13" s="32">
        <v>16</v>
      </c>
      <c r="F13" s="2"/>
      <c r="G13" s="2"/>
      <c r="H13" s="2"/>
      <c r="I13" s="2"/>
    </row>
    <row r="14" spans="1:9" ht="15.75" customHeight="1">
      <c r="A14" s="31">
        <v>13</v>
      </c>
      <c r="B14" s="32">
        <v>13</v>
      </c>
      <c r="C14" s="32">
        <v>80</v>
      </c>
      <c r="D14" s="32">
        <v>17</v>
      </c>
      <c r="F14" s="2"/>
      <c r="G14" s="2"/>
      <c r="H14" s="2"/>
      <c r="I14" s="2"/>
    </row>
    <row r="15" spans="1:9" ht="15.75" customHeight="1">
      <c r="A15" s="31">
        <v>14</v>
      </c>
      <c r="B15" s="32">
        <v>14</v>
      </c>
      <c r="C15" s="32">
        <v>81</v>
      </c>
      <c r="D15" s="32">
        <v>18</v>
      </c>
      <c r="F15" s="2"/>
      <c r="G15" s="2"/>
      <c r="H15" s="2"/>
      <c r="I15" s="2"/>
    </row>
    <row r="16" spans="1:9" ht="15.75" customHeight="1">
      <c r="A16" s="31">
        <v>15</v>
      </c>
      <c r="B16" s="32">
        <v>15</v>
      </c>
      <c r="C16" s="32">
        <v>82</v>
      </c>
      <c r="D16" s="32">
        <v>19</v>
      </c>
      <c r="F16" s="2"/>
      <c r="G16" s="2"/>
      <c r="H16" s="2"/>
      <c r="I16" s="2"/>
    </row>
    <row r="17" spans="1:9" ht="15.75" customHeight="1">
      <c r="A17" s="31">
        <v>16</v>
      </c>
      <c r="B17" s="32">
        <v>16</v>
      </c>
      <c r="C17" s="32">
        <v>83</v>
      </c>
      <c r="D17" s="32">
        <v>20</v>
      </c>
      <c r="F17" s="2"/>
      <c r="G17" s="2"/>
      <c r="H17" s="2"/>
      <c r="I17" s="2"/>
    </row>
    <row r="18" spans="1:9" ht="15.75" customHeight="1">
      <c r="A18" s="31">
        <v>17</v>
      </c>
      <c r="B18" s="32">
        <v>17</v>
      </c>
      <c r="C18" s="32">
        <v>84</v>
      </c>
      <c r="D18" s="32">
        <v>21</v>
      </c>
      <c r="I18" s="2"/>
    </row>
    <row r="19" spans="1:9" ht="15.75" customHeight="1">
      <c r="A19" s="31">
        <v>18</v>
      </c>
      <c r="B19" s="32">
        <v>18</v>
      </c>
      <c r="C19" s="32">
        <v>85</v>
      </c>
      <c r="D19" s="32">
        <v>22</v>
      </c>
      <c r="I19" s="2"/>
    </row>
    <row r="20" spans="1:9" ht="15.75" customHeight="1">
      <c r="A20" s="31">
        <v>19</v>
      </c>
      <c r="B20" s="32">
        <v>19</v>
      </c>
      <c r="C20" s="32">
        <v>86</v>
      </c>
      <c r="D20" s="32">
        <v>23</v>
      </c>
      <c r="I20" s="2"/>
    </row>
    <row r="21" spans="1:9" ht="15.75" customHeight="1">
      <c r="A21" s="31">
        <v>20</v>
      </c>
      <c r="B21" s="32">
        <v>20</v>
      </c>
      <c r="C21" s="32">
        <v>87</v>
      </c>
      <c r="D21" s="32">
        <v>7</v>
      </c>
      <c r="I21" s="2"/>
    </row>
    <row r="22" spans="1:9" ht="15.75" customHeight="1">
      <c r="A22" s="31">
        <v>21</v>
      </c>
      <c r="B22" s="32">
        <v>21</v>
      </c>
      <c r="C22" s="32">
        <v>88</v>
      </c>
      <c r="D22" s="32">
        <v>25</v>
      </c>
      <c r="F22" s="16" t="s">
        <v>15</v>
      </c>
      <c r="G22" s="17" t="s">
        <v>16</v>
      </c>
      <c r="H22" s="2"/>
      <c r="I22" s="2"/>
    </row>
    <row r="23" spans="1:9" ht="15.75" customHeight="1">
      <c r="A23" s="31">
        <v>22</v>
      </c>
      <c r="B23" s="32">
        <v>22</v>
      </c>
      <c r="C23" s="32">
        <v>89</v>
      </c>
      <c r="D23" s="32">
        <v>26</v>
      </c>
      <c r="F23" s="20" t="s">
        <v>17</v>
      </c>
      <c r="G23" s="21" t="s">
        <v>34</v>
      </c>
      <c r="H23" s="2"/>
      <c r="I23" s="2"/>
    </row>
    <row r="24" spans="1:9" ht="15.75" customHeight="1">
      <c r="A24" s="31">
        <v>23</v>
      </c>
      <c r="B24" s="32">
        <v>23</v>
      </c>
      <c r="C24" s="32">
        <v>90</v>
      </c>
      <c r="D24" s="32">
        <v>27</v>
      </c>
      <c r="F24" s="2"/>
      <c r="G24" s="2"/>
      <c r="H24" s="2"/>
      <c r="I24" s="2"/>
    </row>
    <row r="25" spans="1:9" ht="15.75" customHeight="1">
      <c r="A25" s="31">
        <v>24</v>
      </c>
      <c r="B25" s="32">
        <v>24</v>
      </c>
      <c r="C25" s="32">
        <v>91</v>
      </c>
      <c r="D25" s="32">
        <v>3</v>
      </c>
      <c r="F25" s="22" t="s">
        <v>19</v>
      </c>
      <c r="G25" s="23">
        <v>0.05</v>
      </c>
      <c r="H25" s="2"/>
      <c r="I25" s="2"/>
    </row>
    <row r="26" spans="1:9" ht="15.75" customHeight="1">
      <c r="A26" s="31">
        <v>25</v>
      </c>
      <c r="B26" s="32">
        <v>25</v>
      </c>
      <c r="C26" s="32">
        <v>92</v>
      </c>
      <c r="D26" s="32">
        <v>29</v>
      </c>
      <c r="F26" s="2"/>
      <c r="G26" s="2"/>
      <c r="H26" s="2"/>
      <c r="I26" s="2"/>
    </row>
    <row r="27" spans="1:9" ht="15.75" customHeight="1">
      <c r="A27" s="31">
        <v>26</v>
      </c>
      <c r="B27" s="32">
        <v>26</v>
      </c>
      <c r="C27" s="32">
        <v>93</v>
      </c>
      <c r="D27" s="32">
        <v>30</v>
      </c>
      <c r="F27" s="24" t="s">
        <v>20</v>
      </c>
      <c r="G27" s="25">
        <f>_xlfn.T.INV.2T(0.05,28)</f>
        <v>2.0484071417952445</v>
      </c>
      <c r="H27" s="2"/>
      <c r="I27" s="2"/>
    </row>
    <row r="28" spans="1:9" ht="15.75" customHeight="1">
      <c r="A28" s="31">
        <v>27</v>
      </c>
      <c r="B28" s="32">
        <v>27</v>
      </c>
      <c r="C28" s="32">
        <v>94</v>
      </c>
      <c r="D28" s="32">
        <v>31</v>
      </c>
      <c r="F28" s="2"/>
      <c r="G28" s="2"/>
      <c r="H28" s="2"/>
    </row>
    <row r="29" spans="1:9" ht="15.75" customHeight="1">
      <c r="A29" s="31">
        <v>28</v>
      </c>
      <c r="B29" s="32">
        <v>5</v>
      </c>
      <c r="C29" s="32">
        <v>95</v>
      </c>
      <c r="D29" s="32">
        <v>32</v>
      </c>
      <c r="F29" s="26" t="s">
        <v>35</v>
      </c>
      <c r="G29" s="27" t="s">
        <v>38</v>
      </c>
      <c r="H29" s="28" t="s">
        <v>23</v>
      </c>
    </row>
    <row r="30" spans="1:9" ht="15.75" customHeight="1">
      <c r="A30" s="31">
        <v>29</v>
      </c>
      <c r="B30" s="32">
        <v>29</v>
      </c>
      <c r="C30" s="32">
        <v>96</v>
      </c>
      <c r="D30" s="32">
        <v>3</v>
      </c>
      <c r="F30" s="26" t="s">
        <v>36</v>
      </c>
      <c r="G30" s="29" t="s">
        <v>39</v>
      </c>
      <c r="H30" s="28" t="s">
        <v>25</v>
      </c>
    </row>
    <row r="31" spans="1:9" ht="15.75" customHeight="1">
      <c r="A31" s="31">
        <v>30</v>
      </c>
      <c r="B31" s="32">
        <v>30</v>
      </c>
      <c r="C31" s="32">
        <v>97</v>
      </c>
      <c r="D31" s="32">
        <v>5</v>
      </c>
      <c r="F31" s="26" t="s">
        <v>37</v>
      </c>
      <c r="G31" s="29" t="s">
        <v>40</v>
      </c>
      <c r="H31" s="28" t="s">
        <v>23</v>
      </c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12" sqref="C12"/>
    </sheetView>
  </sheetViews>
  <sheetFormatPr defaultColWidth="11.21875" defaultRowHeight="15" customHeight="1"/>
  <cols>
    <col min="2" max="2" width="15.44140625" customWidth="1"/>
    <col min="3" max="3" width="22.77734375" customWidth="1"/>
    <col min="4" max="4" width="28.44140625" bestFit="1" customWidth="1"/>
    <col min="5" max="5" width="10.5546875" customWidth="1"/>
    <col min="6" max="6" width="20.5546875" bestFit="1" customWidth="1"/>
    <col min="7" max="7" width="15.5546875" bestFit="1" customWidth="1"/>
    <col min="8" max="8" width="13.5546875" bestFit="1" customWidth="1"/>
    <col min="9" max="27" width="10.5546875" customWidth="1"/>
  </cols>
  <sheetData>
    <row r="1" spans="1:9" ht="15.75" customHeight="1">
      <c r="A1" s="1" t="s">
        <v>33</v>
      </c>
      <c r="B1" s="1" t="s">
        <v>30</v>
      </c>
      <c r="C1" s="1" t="s">
        <v>31</v>
      </c>
      <c r="D1" s="1" t="s">
        <v>32</v>
      </c>
    </row>
    <row r="2" spans="1:9" ht="15.75" customHeight="1">
      <c r="A2" s="31">
        <v>1</v>
      </c>
      <c r="B2" s="32">
        <v>15</v>
      </c>
      <c r="C2" s="32">
        <v>100</v>
      </c>
      <c r="D2" s="32">
        <v>1</v>
      </c>
      <c r="F2" s="1" t="s">
        <v>12</v>
      </c>
      <c r="G2" s="14" t="s">
        <v>8</v>
      </c>
      <c r="H2" s="15" t="s">
        <v>13</v>
      </c>
      <c r="I2" s="15" t="s">
        <v>14</v>
      </c>
    </row>
    <row r="3" spans="1:9" ht="15.75" customHeight="1">
      <c r="A3" s="31">
        <v>2</v>
      </c>
      <c r="B3" s="32">
        <v>16</v>
      </c>
      <c r="C3" s="32">
        <v>110</v>
      </c>
      <c r="D3" s="32">
        <v>1</v>
      </c>
      <c r="F3" s="6" t="s">
        <v>41</v>
      </c>
      <c r="G3" s="18">
        <f>CORREL(B2:B31,C2:C31)</f>
        <v>0.93330688341898838</v>
      </c>
      <c r="H3" s="19">
        <f t="shared" ref="H3:H5" si="0">G3/SQRT((1-(G3^2))/(30-2))</f>
        <v>13.753479348646547</v>
      </c>
      <c r="I3" s="13">
        <f>_xlfn.T.DIST.2T(H3,28)</f>
        <v>5.5935327366438968E-14</v>
      </c>
    </row>
    <row r="4" spans="1:9" ht="15.75" customHeight="1">
      <c r="A4" s="31">
        <v>3</v>
      </c>
      <c r="B4" s="32">
        <v>17</v>
      </c>
      <c r="C4" s="32">
        <v>120</v>
      </c>
      <c r="D4" s="32">
        <v>2</v>
      </c>
      <c r="F4" s="6" t="s">
        <v>42</v>
      </c>
      <c r="G4" s="18">
        <f>CORREL(B2:B31,D2:D31)</f>
        <v>0.35708263576865912</v>
      </c>
      <c r="H4" s="19">
        <f t="shared" si="0"/>
        <v>2.0228655714243864</v>
      </c>
      <c r="I4" s="13">
        <f t="shared" ref="I4:I5" si="1">_xlfn.T.DIST.2T(H4,28)</f>
        <v>5.2730370320004404E-2</v>
      </c>
    </row>
    <row r="5" spans="1:9" ht="15.75" customHeight="1">
      <c r="A5" s="31">
        <v>4</v>
      </c>
      <c r="B5" s="32">
        <v>18</v>
      </c>
      <c r="C5" s="32">
        <v>130</v>
      </c>
      <c r="D5" s="32">
        <v>2</v>
      </c>
      <c r="F5" s="6" t="s">
        <v>43</v>
      </c>
      <c r="G5" s="18">
        <f>CORREL(C2:C31,D2:D31)</f>
        <v>9.6278547813116663E-2</v>
      </c>
      <c r="H5" s="19">
        <f t="shared" si="0"/>
        <v>0.51183595800235793</v>
      </c>
      <c r="I5" s="13">
        <f t="shared" si="1"/>
        <v>0.61277924904348113</v>
      </c>
    </row>
    <row r="6" spans="1:9" ht="15.75" customHeight="1" thickBot="1">
      <c r="A6" s="31">
        <v>5</v>
      </c>
      <c r="B6" s="32">
        <v>19</v>
      </c>
      <c r="C6" s="32">
        <v>140</v>
      </c>
      <c r="D6" s="32">
        <v>2</v>
      </c>
    </row>
    <row r="7" spans="1:9" ht="15.75" customHeight="1">
      <c r="A7" s="31">
        <v>6</v>
      </c>
      <c r="B7" s="32">
        <v>20</v>
      </c>
      <c r="C7" s="32">
        <v>150</v>
      </c>
      <c r="D7" s="32">
        <v>3</v>
      </c>
      <c r="F7" s="34"/>
      <c r="G7" s="34" t="s">
        <v>30</v>
      </c>
      <c r="H7" s="34" t="s">
        <v>46</v>
      </c>
      <c r="I7" s="34" t="s">
        <v>47</v>
      </c>
    </row>
    <row r="8" spans="1:9" ht="15.75" customHeight="1">
      <c r="A8" s="31">
        <v>7</v>
      </c>
      <c r="B8" s="32">
        <v>21</v>
      </c>
      <c r="C8" s="32">
        <v>160</v>
      </c>
      <c r="D8" s="32">
        <v>3</v>
      </c>
      <c r="F8" s="37" t="s">
        <v>30</v>
      </c>
      <c r="G8" s="35">
        <v>1</v>
      </c>
      <c r="H8" s="35"/>
      <c r="I8" s="35"/>
    </row>
    <row r="9" spans="1:9" ht="15.75" customHeight="1">
      <c r="A9" s="31">
        <v>8</v>
      </c>
      <c r="B9" s="32">
        <v>22</v>
      </c>
      <c r="C9" s="32">
        <v>170</v>
      </c>
      <c r="D9" s="32">
        <v>3</v>
      </c>
      <c r="F9" s="35" t="s">
        <v>46</v>
      </c>
      <c r="G9" s="35">
        <v>0.93330688341898838</v>
      </c>
      <c r="H9" s="35">
        <v>1</v>
      </c>
      <c r="I9" s="35"/>
    </row>
    <row r="10" spans="1:9" ht="15.75" customHeight="1" thickBot="1">
      <c r="A10" s="31">
        <v>9</v>
      </c>
      <c r="B10" s="32">
        <v>23</v>
      </c>
      <c r="C10" s="32">
        <v>180</v>
      </c>
      <c r="D10" s="32">
        <v>4</v>
      </c>
      <c r="F10" s="36" t="s">
        <v>47</v>
      </c>
      <c r="G10" s="36">
        <v>0.35708263576865912</v>
      </c>
      <c r="H10" s="36">
        <v>9.6278547813116663E-2</v>
      </c>
      <c r="I10" s="36">
        <v>1</v>
      </c>
    </row>
    <row r="11" spans="1:9" ht="15.75" customHeight="1">
      <c r="A11" s="31">
        <v>10</v>
      </c>
      <c r="B11" s="32">
        <v>24</v>
      </c>
      <c r="C11" s="32">
        <v>190</v>
      </c>
      <c r="D11" s="32">
        <v>4</v>
      </c>
    </row>
    <row r="12" spans="1:9" ht="15.75" customHeight="1">
      <c r="A12" s="31">
        <v>11</v>
      </c>
      <c r="B12" s="32">
        <v>25</v>
      </c>
      <c r="C12" s="32">
        <v>200</v>
      </c>
      <c r="D12" s="32">
        <v>4</v>
      </c>
    </row>
    <row r="13" spans="1:9" ht="15.75" customHeight="1">
      <c r="A13" s="31">
        <v>12</v>
      </c>
      <c r="B13" s="32">
        <v>26</v>
      </c>
      <c r="C13" s="32">
        <v>210</v>
      </c>
      <c r="D13" s="32">
        <v>5</v>
      </c>
    </row>
    <row r="14" spans="1:9" ht="15.75" customHeight="1">
      <c r="A14" s="31">
        <v>13</v>
      </c>
      <c r="B14" s="32">
        <v>27</v>
      </c>
      <c r="C14" s="32">
        <v>220</v>
      </c>
      <c r="D14" s="32">
        <v>5</v>
      </c>
    </row>
    <row r="15" spans="1:9" ht="15.75" customHeight="1">
      <c r="A15" s="31">
        <v>14</v>
      </c>
      <c r="B15" s="32">
        <v>28</v>
      </c>
      <c r="C15" s="32">
        <v>230</v>
      </c>
      <c r="D15" s="32">
        <v>5</v>
      </c>
    </row>
    <row r="16" spans="1:9" ht="15.75" customHeight="1">
      <c r="A16" s="31">
        <v>15</v>
      </c>
      <c r="B16" s="32">
        <v>29</v>
      </c>
      <c r="C16" s="32">
        <v>240</v>
      </c>
      <c r="D16" s="32">
        <v>6</v>
      </c>
    </row>
    <row r="17" spans="1:8" ht="15.75" customHeight="1">
      <c r="A17" s="31">
        <v>16</v>
      </c>
      <c r="B17" s="32">
        <v>30</v>
      </c>
      <c r="C17" s="32">
        <v>250</v>
      </c>
      <c r="D17" s="32">
        <v>6</v>
      </c>
    </row>
    <row r="18" spans="1:8" ht="15.75" customHeight="1">
      <c r="A18" s="31">
        <v>17</v>
      </c>
      <c r="B18" s="32">
        <v>31</v>
      </c>
      <c r="C18" s="32">
        <v>260</v>
      </c>
      <c r="D18" s="32">
        <v>6</v>
      </c>
    </row>
    <row r="19" spans="1:8" ht="15.75" customHeight="1">
      <c r="A19" s="31">
        <v>18</v>
      </c>
      <c r="B19" s="32">
        <v>32</v>
      </c>
      <c r="C19" s="32">
        <v>270</v>
      </c>
      <c r="D19" s="32">
        <v>5</v>
      </c>
    </row>
    <row r="20" spans="1:8" ht="15.75" customHeight="1">
      <c r="A20" s="31">
        <v>19</v>
      </c>
      <c r="B20" s="32">
        <v>33</v>
      </c>
      <c r="C20" s="32">
        <v>280</v>
      </c>
      <c r="D20" s="32">
        <v>5</v>
      </c>
    </row>
    <row r="21" spans="1:8" ht="15.75" customHeight="1">
      <c r="A21" s="31">
        <v>20</v>
      </c>
      <c r="B21" s="32">
        <v>34</v>
      </c>
      <c r="C21" s="32">
        <v>290</v>
      </c>
      <c r="D21" s="32">
        <v>5</v>
      </c>
    </row>
    <row r="22" spans="1:8" ht="15.75" customHeight="1">
      <c r="A22" s="31">
        <v>21</v>
      </c>
      <c r="B22" s="32">
        <v>35</v>
      </c>
      <c r="C22" s="32">
        <v>300</v>
      </c>
      <c r="D22" s="32">
        <v>4</v>
      </c>
      <c r="F22" s="16" t="s">
        <v>15</v>
      </c>
      <c r="G22" s="38" t="s">
        <v>16</v>
      </c>
      <c r="H22" s="2"/>
    </row>
    <row r="23" spans="1:8" ht="15.75" customHeight="1">
      <c r="A23" s="31">
        <v>22</v>
      </c>
      <c r="B23" s="32">
        <v>36</v>
      </c>
      <c r="C23" s="32">
        <v>310</v>
      </c>
      <c r="D23" s="32">
        <v>4</v>
      </c>
      <c r="F23" s="20" t="s">
        <v>17</v>
      </c>
      <c r="G23" s="39" t="s">
        <v>34</v>
      </c>
      <c r="H23" s="2"/>
    </row>
    <row r="24" spans="1:8" ht="15.75" customHeight="1">
      <c r="A24" s="31">
        <v>23</v>
      </c>
      <c r="B24" s="32">
        <v>36</v>
      </c>
      <c r="C24" s="32">
        <v>320</v>
      </c>
      <c r="D24" s="32">
        <v>4</v>
      </c>
      <c r="F24" s="2"/>
      <c r="G24" s="2"/>
      <c r="H24" s="2"/>
    </row>
    <row r="25" spans="1:8" ht="15.75" customHeight="1">
      <c r="A25" s="31">
        <v>24</v>
      </c>
      <c r="B25" s="32">
        <v>36</v>
      </c>
      <c r="C25" s="32">
        <v>330</v>
      </c>
      <c r="D25" s="32">
        <v>3</v>
      </c>
      <c r="F25" s="22" t="s">
        <v>19</v>
      </c>
      <c r="G25" s="23">
        <v>0.05</v>
      </c>
      <c r="H25" s="2"/>
    </row>
    <row r="26" spans="1:8" ht="15.75" customHeight="1">
      <c r="A26" s="31">
        <v>25</v>
      </c>
      <c r="B26" s="32">
        <v>36</v>
      </c>
      <c r="C26" s="32">
        <v>340</v>
      </c>
      <c r="D26" s="32">
        <v>3</v>
      </c>
      <c r="F26" s="2"/>
      <c r="G26" s="2"/>
      <c r="H26" s="2"/>
    </row>
    <row r="27" spans="1:8" ht="15.75" customHeight="1">
      <c r="A27" s="31">
        <v>26</v>
      </c>
      <c r="B27" s="32">
        <v>35</v>
      </c>
      <c r="C27" s="32">
        <v>350</v>
      </c>
      <c r="D27" s="32">
        <v>3</v>
      </c>
      <c r="F27" s="24" t="s">
        <v>20</v>
      </c>
      <c r="G27" s="25">
        <f>_xlfn.T.INV.2T(0.05,28)</f>
        <v>2.0484071417952445</v>
      </c>
      <c r="H27" s="2"/>
    </row>
    <row r="28" spans="1:8" ht="15.75" customHeight="1">
      <c r="A28" s="31">
        <v>27</v>
      </c>
      <c r="B28" s="32">
        <v>36</v>
      </c>
      <c r="C28" s="32">
        <v>360</v>
      </c>
      <c r="D28" s="32">
        <v>2</v>
      </c>
      <c r="F28" s="2"/>
      <c r="G28" s="2"/>
      <c r="H28" s="2"/>
    </row>
    <row r="29" spans="1:8" ht="15.75" customHeight="1">
      <c r="A29" s="31">
        <v>28</v>
      </c>
      <c r="B29" s="32">
        <v>35</v>
      </c>
      <c r="C29" s="32">
        <v>370</v>
      </c>
      <c r="D29" s="32">
        <v>2</v>
      </c>
      <c r="F29" s="26" t="s">
        <v>41</v>
      </c>
      <c r="G29" s="27" t="s">
        <v>44</v>
      </c>
      <c r="H29" s="28" t="s">
        <v>23</v>
      </c>
    </row>
    <row r="30" spans="1:8" ht="15.75" customHeight="1">
      <c r="A30" s="31">
        <v>29</v>
      </c>
      <c r="B30" s="32">
        <v>33</v>
      </c>
      <c r="C30" s="32">
        <v>380</v>
      </c>
      <c r="D30" s="32">
        <v>2</v>
      </c>
      <c r="F30" s="26" t="s">
        <v>42</v>
      </c>
      <c r="G30" s="29" t="s">
        <v>45</v>
      </c>
      <c r="H30" s="28" t="s">
        <v>25</v>
      </c>
    </row>
    <row r="31" spans="1:8" ht="15.75" customHeight="1">
      <c r="A31" s="31">
        <v>30</v>
      </c>
      <c r="B31" s="32">
        <v>30</v>
      </c>
      <c r="C31" s="32">
        <v>390</v>
      </c>
      <c r="D31" s="32">
        <v>1</v>
      </c>
      <c r="F31" s="26" t="s">
        <v>43</v>
      </c>
      <c r="G31" s="29" t="s">
        <v>40</v>
      </c>
      <c r="H31" s="28" t="s">
        <v>23</v>
      </c>
    </row>
    <row r="32" spans="1:8" ht="15.75" customHeight="1">
      <c r="B32" s="30"/>
      <c r="C32" s="30"/>
      <c r="D32" s="3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Correlação de Pearson</vt:lpstr>
      <vt:lpstr>Ex 1</vt:lpstr>
      <vt:lpstr>Ex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2025-05-16T23:50:30Z</dcterms:modified>
</cp:coreProperties>
</file>