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05cf867543fa686/Desktop/Finance/Data and backtests/Leveraged ETFs/"/>
    </mc:Choice>
  </mc:AlternateContent>
  <xr:revisionPtr revIDLastSave="255" documentId="11_A60FEBF401907183C1D9672CC67AE06E77CE3568" xr6:coauthVersionLast="47" xr6:coauthVersionMax="47" xr10:uidLastSave="{170C6183-86F1-46DF-BB20-B382DDB15393}"/>
  <bookViews>
    <workbookView xWindow="-108" yWindow="-108" windowWidth="23256" windowHeight="12456" activeTab="5" xr2:uid="{00000000-000D-0000-FFFF-FFFF00000000}"/>
  </bookViews>
  <sheets>
    <sheet name="MA_10" sheetId="1" r:id="rId1"/>
    <sheet name="MA_20" sheetId="2" r:id="rId2"/>
    <sheet name="MA_50" sheetId="3" r:id="rId3"/>
    <sheet name="MA_100" sheetId="4" r:id="rId4"/>
    <sheet name="MA_200" sheetId="5" r:id="rId5"/>
    <sheet name="Analysis" sheetId="6" r:id="rId6"/>
  </sheets>
  <externalReferences>
    <externalReference r:id="rId7"/>
  </externalReferences>
  <definedNames>
    <definedName name="_xlnm._FilterDatabase" localSheetId="5" hidden="1">Analysis!$C$2:$E$2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" i="6" l="1"/>
  <c r="V21" i="6"/>
  <c r="V20" i="6"/>
  <c r="V19" i="6"/>
  <c r="V15" i="6"/>
  <c r="O6" i="6"/>
  <c r="P6" i="6"/>
  <c r="N6" i="6"/>
  <c r="O5" i="6"/>
  <c r="P5" i="6"/>
  <c r="N5" i="6"/>
  <c r="O4" i="6"/>
  <c r="P4" i="6"/>
  <c r="N4" i="6"/>
  <c r="O3" i="6"/>
  <c r="P3" i="6"/>
  <c r="N3" i="6"/>
  <c r="D54" i="6"/>
  <c r="E54" i="6"/>
  <c r="C54" i="6"/>
  <c r="D53" i="6"/>
  <c r="E53" i="6"/>
  <c r="C53" i="6"/>
  <c r="D52" i="6"/>
  <c r="E52" i="6"/>
  <c r="C52" i="6"/>
  <c r="D5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3" i="2"/>
  <c r="V24" i="6" a="1"/>
  <c r="V24" i="6" l="1"/>
  <c r="W24" i="6"/>
  <c r="V25" i="6"/>
  <c r="W25" i="6"/>
  <c r="X25" i="6" l="1"/>
  <c r="Y25" i="6" s="1"/>
  <c r="Z25" i="6"/>
  <c r="AA25" i="6"/>
  <c r="AA24" i="6"/>
  <c r="Z24" i="6"/>
  <c r="X24" i="6"/>
  <c r="Y24" i="6" s="1"/>
  <c r="W19" i="6"/>
  <c r="X19" i="6" l="1"/>
  <c r="V12" i="6"/>
  <c r="W20" i="6"/>
  <c r="X20" i="6" l="1"/>
  <c r="V14" i="6" s="1"/>
  <c r="Y13" i="6"/>
  <c r="Y11" i="6"/>
  <c r="Y12" i="6" s="1"/>
  <c r="V11" i="6"/>
  <c r="V13" i="6"/>
  <c r="Y19" i="6"/>
  <c r="Z19" i="6" s="1"/>
  <c r="AA19" i="6" s="1"/>
</calcChain>
</file>

<file path=xl/sharedStrings.xml><?xml version="1.0" encoding="utf-8"?>
<sst xmlns="http://schemas.openxmlformats.org/spreadsheetml/2006/main" count="89" uniqueCount="55">
  <si>
    <t>Date</t>
  </si>
  <si>
    <t>Signal</t>
  </si>
  <si>
    <t>Trade_Price</t>
  </si>
  <si>
    <t>Portfolio_Value</t>
  </si>
  <si>
    <t>Trade_PnL</t>
  </si>
  <si>
    <t>Daily_Return</t>
  </si>
  <si>
    <t>Cumulative_Return</t>
  </si>
  <si>
    <t xml:space="preserve">Date </t>
  </si>
  <si>
    <t>SPXL Returns</t>
  </si>
  <si>
    <t>SPX Returns</t>
  </si>
  <si>
    <t>Strategy Returns</t>
  </si>
  <si>
    <t>SPXL</t>
  </si>
  <si>
    <t>SPX</t>
  </si>
  <si>
    <t>Strategy</t>
  </si>
  <si>
    <t>Total</t>
  </si>
  <si>
    <t>Returns</t>
  </si>
  <si>
    <t>Volatility</t>
  </si>
  <si>
    <t>Total Returns</t>
  </si>
  <si>
    <t>Descriptive statistics</t>
  </si>
  <si>
    <t>Strat</t>
  </si>
  <si>
    <t>Mean</t>
  </si>
  <si>
    <t>Stdev</t>
  </si>
  <si>
    <t>Skew</t>
  </si>
  <si>
    <t>Kurt</t>
  </si>
  <si>
    <t>Performance</t>
  </si>
  <si>
    <t>Passive SPXL</t>
  </si>
  <si>
    <t>Passive SPX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</si>
  <si>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</si>
  <si>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</si>
  <si>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</si>
  <si>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</si>
  <si>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</si>
  <si>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</si>
  <si>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</si>
  <si>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</si>
  <si>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</si>
  <si>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</si>
  <si>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</si>
  <si>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</si>
  <si>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</si>
  <si>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</si>
  <si>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</si>
  <si>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</si>
  <si>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</si>
  <si>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</si>
  <si>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</si>
  <si>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</si>
  <si>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coeff</t>
  </si>
  <si>
    <t>std err</t>
  </si>
  <si>
    <t>t stat</t>
  </si>
  <si>
    <t>lower</t>
  </si>
  <si>
    <t>upper</t>
  </si>
  <si>
    <t>Intercept</t>
  </si>
  <si>
    <t>Average Daily returns</t>
  </si>
  <si>
    <t>Daily 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</si>
</sst>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0%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SG"/>
              <a:t>Value of USD1000 invested over the period</a:t>
            </a:r>
          </a:p>
        </c:rich>
      </c:tx>
      <c:layout>
        <c:manualLayout>
          <c:xMode val="edge"/>
          <c:yMode val="edge"/>
          <c:x val="0.19983234759931076"/>
          <c:y val="1.9979726608118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Analysis!$H$2</c:f>
              <c:strCache>
                <c:ptCount val="1"/>
                <c:pt idx="0">
                  <c:v>Passive SPXL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Analysis!$G$3:$G$48</c:f>
              <c:numCache>
                <c:formatCode>m/d/yyyy</c:formatCode>
                <c:ptCount val="46"/>
                <c:pt idx="0">
                  <c:v>45708</c:v>
                </c:pt>
                <c:pt idx="1">
                  <c:v>45709</c:v>
                </c:pt>
                <c:pt idx="2">
                  <c:v>45712</c:v>
                </c:pt>
                <c:pt idx="3">
                  <c:v>45713</c:v>
                </c:pt>
                <c:pt idx="4">
                  <c:v>45714</c:v>
                </c:pt>
                <c:pt idx="5">
                  <c:v>45715</c:v>
                </c:pt>
                <c:pt idx="6">
                  <c:v>45716</c:v>
                </c:pt>
                <c:pt idx="7">
                  <c:v>45719</c:v>
                </c:pt>
                <c:pt idx="8">
                  <c:v>45720</c:v>
                </c:pt>
                <c:pt idx="9">
                  <c:v>45721</c:v>
                </c:pt>
                <c:pt idx="10">
                  <c:v>45722</c:v>
                </c:pt>
                <c:pt idx="11">
                  <c:v>45723</c:v>
                </c:pt>
                <c:pt idx="12">
                  <c:v>45726</c:v>
                </c:pt>
                <c:pt idx="13">
                  <c:v>45727</c:v>
                </c:pt>
                <c:pt idx="14">
                  <c:v>45728</c:v>
                </c:pt>
                <c:pt idx="15">
                  <c:v>45729</c:v>
                </c:pt>
                <c:pt idx="16">
                  <c:v>45730</c:v>
                </c:pt>
                <c:pt idx="17">
                  <c:v>45733</c:v>
                </c:pt>
                <c:pt idx="18">
                  <c:v>45734</c:v>
                </c:pt>
                <c:pt idx="19">
                  <c:v>45735</c:v>
                </c:pt>
                <c:pt idx="20">
                  <c:v>45736</c:v>
                </c:pt>
                <c:pt idx="21">
                  <c:v>45737</c:v>
                </c:pt>
                <c:pt idx="22">
                  <c:v>45740</c:v>
                </c:pt>
                <c:pt idx="23">
                  <c:v>45741</c:v>
                </c:pt>
                <c:pt idx="24">
                  <c:v>45742</c:v>
                </c:pt>
                <c:pt idx="25">
                  <c:v>45743</c:v>
                </c:pt>
                <c:pt idx="26">
                  <c:v>45744</c:v>
                </c:pt>
                <c:pt idx="27">
                  <c:v>45747</c:v>
                </c:pt>
                <c:pt idx="28">
                  <c:v>45748</c:v>
                </c:pt>
                <c:pt idx="29">
                  <c:v>45749</c:v>
                </c:pt>
                <c:pt idx="30">
                  <c:v>45750</c:v>
                </c:pt>
                <c:pt idx="31">
                  <c:v>45751</c:v>
                </c:pt>
                <c:pt idx="32">
                  <c:v>45754</c:v>
                </c:pt>
                <c:pt idx="33">
                  <c:v>45755</c:v>
                </c:pt>
                <c:pt idx="34">
                  <c:v>45756</c:v>
                </c:pt>
                <c:pt idx="35">
                  <c:v>45757</c:v>
                </c:pt>
                <c:pt idx="36">
                  <c:v>45758</c:v>
                </c:pt>
                <c:pt idx="37">
                  <c:v>45761</c:v>
                </c:pt>
                <c:pt idx="38">
                  <c:v>45762</c:v>
                </c:pt>
                <c:pt idx="39">
                  <c:v>45763</c:v>
                </c:pt>
                <c:pt idx="40">
                  <c:v>45764</c:v>
                </c:pt>
                <c:pt idx="41">
                  <c:v>45768</c:v>
                </c:pt>
                <c:pt idx="42">
                  <c:v>45769</c:v>
                </c:pt>
                <c:pt idx="43">
                  <c:v>45770</c:v>
                </c:pt>
                <c:pt idx="44">
                  <c:v>45771</c:v>
                </c:pt>
                <c:pt idx="45">
                  <c:v>45772</c:v>
                </c:pt>
              </c:numCache>
            </c:numRef>
          </c:cat>
          <c:val>
            <c:numRef>
              <c:f>Analysis!$H$3:$H$48</c:f>
              <c:numCache>
                <c:formatCode>General</c:formatCode>
                <c:ptCount val="46"/>
                <c:pt idx="0">
                  <c:v>987.1</c:v>
                </c:pt>
                <c:pt idx="1">
                  <c:v>936.46177</c:v>
                </c:pt>
                <c:pt idx="2">
                  <c:v>922.88307433500006</c:v>
                </c:pt>
                <c:pt idx="3">
                  <c:v>908.67067499024108</c:v>
                </c:pt>
                <c:pt idx="4">
                  <c:v>909.39761153023323</c:v>
                </c:pt>
                <c:pt idx="5">
                  <c:v>866.5649840271592</c:v>
                </c:pt>
                <c:pt idx="6">
                  <c:v>905.38709531157588</c:v>
                </c:pt>
                <c:pt idx="7">
                  <c:v>858.39750506490509</c:v>
                </c:pt>
                <c:pt idx="8">
                  <c:v>827.75271413408802</c:v>
                </c:pt>
                <c:pt idx="9">
                  <c:v>850.51591377277555</c:v>
                </c:pt>
                <c:pt idx="10">
                  <c:v>808.3303244496459</c:v>
                </c:pt>
                <c:pt idx="11">
                  <c:v>819.80861505683083</c:v>
                </c:pt>
                <c:pt idx="12">
                  <c:v>755.12571532884692</c:v>
                </c:pt>
                <c:pt idx="13">
                  <c:v>735.49244673029693</c:v>
                </c:pt>
                <c:pt idx="14">
                  <c:v>746.37773494190526</c:v>
                </c:pt>
                <c:pt idx="15">
                  <c:v>717.11972773218258</c:v>
                </c:pt>
                <c:pt idx="16">
                  <c:v>759.86006350502078</c:v>
                </c:pt>
                <c:pt idx="17">
                  <c:v>776.50099889578075</c:v>
                </c:pt>
                <c:pt idx="18">
                  <c:v>752.89536852934907</c:v>
                </c:pt>
                <c:pt idx="19">
                  <c:v>775.85867726949425</c:v>
                </c:pt>
                <c:pt idx="20">
                  <c:v>770.4276665286078</c:v>
                </c:pt>
                <c:pt idx="21">
                  <c:v>769.96540992869063</c:v>
                </c:pt>
                <c:pt idx="22">
                  <c:v>810.23460086796115</c:v>
                </c:pt>
                <c:pt idx="23">
                  <c:v>813.3945158113462</c:v>
                </c:pt>
                <c:pt idx="24">
                  <c:v>785.00704720953013</c:v>
                </c:pt>
                <c:pt idx="25">
                  <c:v>777.7849823752025</c:v>
                </c:pt>
                <c:pt idx="26">
                  <c:v>730.80676943974026</c:v>
                </c:pt>
                <c:pt idx="27">
                  <c:v>743.81512993576769</c:v>
                </c:pt>
                <c:pt idx="28">
                  <c:v>750.8069921571639</c:v>
                </c:pt>
                <c:pt idx="29">
                  <c:v>764.77200221128714</c:v>
                </c:pt>
                <c:pt idx="30">
                  <c:v>656.02142349684209</c:v>
                </c:pt>
                <c:pt idx="31">
                  <c:v>537.74076084036142</c:v>
                </c:pt>
                <c:pt idx="32">
                  <c:v>533.76147921014274</c:v>
                </c:pt>
                <c:pt idx="33">
                  <c:v>509.15507501855512</c:v>
                </c:pt>
                <c:pt idx="34">
                  <c:v>649.47821369366898</c:v>
                </c:pt>
                <c:pt idx="35">
                  <c:v>583.23143589691472</c:v>
                </c:pt>
                <c:pt idx="36">
                  <c:v>613.15120855842633</c:v>
                </c:pt>
                <c:pt idx="37">
                  <c:v>631.17785409004409</c:v>
                </c:pt>
                <c:pt idx="38">
                  <c:v>626.69649132600478</c:v>
                </c:pt>
                <c:pt idx="39">
                  <c:v>584.83316570542763</c:v>
                </c:pt>
                <c:pt idx="40">
                  <c:v>586.17828198655013</c:v>
                </c:pt>
                <c:pt idx="41">
                  <c:v>544.44238830910774</c:v>
                </c:pt>
                <c:pt idx="42">
                  <c:v>585.05779047696717</c:v>
                </c:pt>
                <c:pt idx="43">
                  <c:v>613.72562221033854</c:v>
                </c:pt>
                <c:pt idx="44">
                  <c:v>651.71523822515849</c:v>
                </c:pt>
                <c:pt idx="45">
                  <c:v>665.5316012755319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3E-4811-A2A3-F6C929CB361F}"/>
            </c:ext>
          </c:extLst>
        </c:ser>
        <c:ser>
          <c:idx val="1"/>
          <c:order val="1"/>
          <c:tx>
            <c:strRef>
              <c:f>Analysis!$I$2</c:f>
              <c:strCache>
                <c:ptCount val="1"/>
                <c:pt idx="0">
                  <c:v>Passive SPX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Analysis!$G$3:$G$48</c:f>
              <c:numCache>
                <c:formatCode>m/d/yyyy</c:formatCode>
                <c:ptCount val="46"/>
                <c:pt idx="0">
                  <c:v>45708</c:v>
                </c:pt>
                <c:pt idx="1">
                  <c:v>45709</c:v>
                </c:pt>
                <c:pt idx="2">
                  <c:v>45712</c:v>
                </c:pt>
                <c:pt idx="3">
                  <c:v>45713</c:v>
                </c:pt>
                <c:pt idx="4">
                  <c:v>45714</c:v>
                </c:pt>
                <c:pt idx="5">
                  <c:v>45715</c:v>
                </c:pt>
                <c:pt idx="6">
                  <c:v>45716</c:v>
                </c:pt>
                <c:pt idx="7">
                  <c:v>45719</c:v>
                </c:pt>
                <c:pt idx="8">
                  <c:v>45720</c:v>
                </c:pt>
                <c:pt idx="9">
                  <c:v>45721</c:v>
                </c:pt>
                <c:pt idx="10">
                  <c:v>45722</c:v>
                </c:pt>
                <c:pt idx="11">
                  <c:v>45723</c:v>
                </c:pt>
                <c:pt idx="12">
                  <c:v>45726</c:v>
                </c:pt>
                <c:pt idx="13">
                  <c:v>45727</c:v>
                </c:pt>
                <c:pt idx="14">
                  <c:v>45728</c:v>
                </c:pt>
                <c:pt idx="15">
                  <c:v>45729</c:v>
                </c:pt>
                <c:pt idx="16">
                  <c:v>45730</c:v>
                </c:pt>
                <c:pt idx="17">
                  <c:v>45733</c:v>
                </c:pt>
                <c:pt idx="18">
                  <c:v>45734</c:v>
                </c:pt>
                <c:pt idx="19">
                  <c:v>45735</c:v>
                </c:pt>
                <c:pt idx="20">
                  <c:v>45736</c:v>
                </c:pt>
                <c:pt idx="21">
                  <c:v>45737</c:v>
                </c:pt>
                <c:pt idx="22">
                  <c:v>45740</c:v>
                </c:pt>
                <c:pt idx="23">
                  <c:v>45741</c:v>
                </c:pt>
                <c:pt idx="24">
                  <c:v>45742</c:v>
                </c:pt>
                <c:pt idx="25">
                  <c:v>45743</c:v>
                </c:pt>
                <c:pt idx="26">
                  <c:v>45744</c:v>
                </c:pt>
                <c:pt idx="27">
                  <c:v>45747</c:v>
                </c:pt>
                <c:pt idx="28">
                  <c:v>45748</c:v>
                </c:pt>
                <c:pt idx="29">
                  <c:v>45749</c:v>
                </c:pt>
                <c:pt idx="30">
                  <c:v>45750</c:v>
                </c:pt>
                <c:pt idx="31">
                  <c:v>45751</c:v>
                </c:pt>
                <c:pt idx="32">
                  <c:v>45754</c:v>
                </c:pt>
                <c:pt idx="33">
                  <c:v>45755</c:v>
                </c:pt>
                <c:pt idx="34">
                  <c:v>45756</c:v>
                </c:pt>
                <c:pt idx="35">
                  <c:v>45757</c:v>
                </c:pt>
                <c:pt idx="36">
                  <c:v>45758</c:v>
                </c:pt>
                <c:pt idx="37">
                  <c:v>45761</c:v>
                </c:pt>
                <c:pt idx="38">
                  <c:v>45762</c:v>
                </c:pt>
                <c:pt idx="39">
                  <c:v>45763</c:v>
                </c:pt>
                <c:pt idx="40">
                  <c:v>45764</c:v>
                </c:pt>
                <c:pt idx="41">
                  <c:v>45768</c:v>
                </c:pt>
                <c:pt idx="42">
                  <c:v>45769</c:v>
                </c:pt>
                <c:pt idx="43">
                  <c:v>45770</c:v>
                </c:pt>
                <c:pt idx="44">
                  <c:v>45771</c:v>
                </c:pt>
                <c:pt idx="45">
                  <c:v>45772</c:v>
                </c:pt>
              </c:numCache>
            </c:numRef>
          </c:cat>
          <c:val>
            <c:numRef>
              <c:f>Analysis!$I$3:$I$48</c:f>
              <c:numCache>
                <c:formatCode>General</c:formatCode>
                <c:ptCount val="46"/>
                <c:pt idx="0">
                  <c:v>995.7</c:v>
                </c:pt>
                <c:pt idx="1">
                  <c:v>978.67353000000003</c:v>
                </c:pt>
                <c:pt idx="2">
                  <c:v>973.78016235000007</c:v>
                </c:pt>
                <c:pt idx="3">
                  <c:v>969.20339558695503</c:v>
                </c:pt>
                <c:pt idx="4">
                  <c:v>969.30031592651369</c:v>
                </c:pt>
                <c:pt idx="5">
                  <c:v>953.88844090328212</c:v>
                </c:pt>
                <c:pt idx="6">
                  <c:v>969.05526711364428</c:v>
                </c:pt>
                <c:pt idx="7">
                  <c:v>951.99989441244418</c:v>
                </c:pt>
                <c:pt idx="8">
                  <c:v>940.38549570061241</c:v>
                </c:pt>
                <c:pt idx="9">
                  <c:v>950.91781325245938</c:v>
                </c:pt>
                <c:pt idx="10">
                  <c:v>933.99147617656558</c:v>
                </c:pt>
                <c:pt idx="11">
                  <c:v>939.12842929553676</c:v>
                </c:pt>
                <c:pt idx="12">
                  <c:v>913.77196170455727</c:v>
                </c:pt>
                <c:pt idx="13">
                  <c:v>906.8272947956026</c:v>
                </c:pt>
                <c:pt idx="14">
                  <c:v>911.27074854010095</c:v>
                </c:pt>
                <c:pt idx="15">
                  <c:v>898.60408513539358</c:v>
                </c:pt>
                <c:pt idx="16">
                  <c:v>917.74435214877758</c:v>
                </c:pt>
                <c:pt idx="17">
                  <c:v>923.61791600252968</c:v>
                </c:pt>
                <c:pt idx="18">
                  <c:v>913.73520430130259</c:v>
                </c:pt>
                <c:pt idx="19">
                  <c:v>923.60354450775662</c:v>
                </c:pt>
                <c:pt idx="20">
                  <c:v>921.57161670983953</c:v>
                </c:pt>
                <c:pt idx="21">
                  <c:v>922.30887400320728</c:v>
                </c:pt>
                <c:pt idx="22">
                  <c:v>938.54151018566381</c:v>
                </c:pt>
                <c:pt idx="23">
                  <c:v>940.04317660196091</c:v>
                </c:pt>
                <c:pt idx="24">
                  <c:v>929.51469302401892</c:v>
                </c:pt>
                <c:pt idx="25">
                  <c:v>926.44729453703974</c:v>
                </c:pt>
                <c:pt idx="26">
                  <c:v>908.19628283466</c:v>
                </c:pt>
                <c:pt idx="27">
                  <c:v>913.19136239025067</c:v>
                </c:pt>
                <c:pt idx="28">
                  <c:v>916.66148956733366</c:v>
                </c:pt>
                <c:pt idx="29">
                  <c:v>922.80312154743478</c:v>
                </c:pt>
                <c:pt idx="30">
                  <c:v>878.13945046453898</c:v>
                </c:pt>
                <c:pt idx="31">
                  <c:v>825.714525271806</c:v>
                </c:pt>
                <c:pt idx="32">
                  <c:v>823.81538186368084</c:v>
                </c:pt>
                <c:pt idx="33">
                  <c:v>810.88148036842097</c:v>
                </c:pt>
                <c:pt idx="34">
                  <c:v>888.07739729949458</c:v>
                </c:pt>
                <c:pt idx="35">
                  <c:v>857.34991935293215</c:v>
                </c:pt>
                <c:pt idx="36">
                  <c:v>872.86795289322026</c:v>
                </c:pt>
                <c:pt idx="37">
                  <c:v>879.7636097210767</c:v>
                </c:pt>
                <c:pt idx="38">
                  <c:v>878.26801158455089</c:v>
                </c:pt>
                <c:pt idx="39">
                  <c:v>858.59480812505694</c:v>
                </c:pt>
                <c:pt idx="40">
                  <c:v>859.71098137561955</c:v>
                </c:pt>
                <c:pt idx="41">
                  <c:v>839.42180221515503</c:v>
                </c:pt>
                <c:pt idx="42">
                  <c:v>860.49128945075529</c:v>
                </c:pt>
                <c:pt idx="43">
                  <c:v>874.86149398458281</c:v>
                </c:pt>
                <c:pt idx="44">
                  <c:v>892.62118231246984</c:v>
                </c:pt>
                <c:pt idx="45">
                  <c:v>899.22657906158213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3E-4811-A2A3-F6C929CB361F}"/>
            </c:ext>
          </c:extLst>
        </c:ser>
        <c:ser>
          <c:idx val="2"/>
          <c:order val="2"/>
          <c:tx>
            <c:strRef>
              <c:f>Analysis!$J$2</c:f>
              <c:strCache>
                <c:ptCount val="1"/>
                <c:pt idx="0">
                  <c:v>Strategy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Analysis!$G$3:$G$48</c:f>
              <c:numCache>
                <c:formatCode>m/d/yyyy</c:formatCode>
                <c:ptCount val="46"/>
                <c:pt idx="0">
                  <c:v>45708</c:v>
                </c:pt>
                <c:pt idx="1">
                  <c:v>45709</c:v>
                </c:pt>
                <c:pt idx="2">
                  <c:v>45712</c:v>
                </c:pt>
                <c:pt idx="3">
                  <c:v>45713</c:v>
                </c:pt>
                <c:pt idx="4">
                  <c:v>45714</c:v>
                </c:pt>
                <c:pt idx="5">
                  <c:v>45715</c:v>
                </c:pt>
                <c:pt idx="6">
                  <c:v>45716</c:v>
                </c:pt>
                <c:pt idx="7">
                  <c:v>45719</c:v>
                </c:pt>
                <c:pt idx="8">
                  <c:v>45720</c:v>
                </c:pt>
                <c:pt idx="9">
                  <c:v>45721</c:v>
                </c:pt>
                <c:pt idx="10">
                  <c:v>45722</c:v>
                </c:pt>
                <c:pt idx="11">
                  <c:v>45723</c:v>
                </c:pt>
                <c:pt idx="12">
                  <c:v>45726</c:v>
                </c:pt>
                <c:pt idx="13">
                  <c:v>45727</c:v>
                </c:pt>
                <c:pt idx="14">
                  <c:v>45728</c:v>
                </c:pt>
                <c:pt idx="15">
                  <c:v>45729</c:v>
                </c:pt>
                <c:pt idx="16">
                  <c:v>45730</c:v>
                </c:pt>
                <c:pt idx="17">
                  <c:v>45733</c:v>
                </c:pt>
                <c:pt idx="18">
                  <c:v>45734</c:v>
                </c:pt>
                <c:pt idx="19">
                  <c:v>45735</c:v>
                </c:pt>
                <c:pt idx="20">
                  <c:v>45736</c:v>
                </c:pt>
                <c:pt idx="21">
                  <c:v>45737</c:v>
                </c:pt>
                <c:pt idx="22">
                  <c:v>45740</c:v>
                </c:pt>
                <c:pt idx="23">
                  <c:v>45741</c:v>
                </c:pt>
                <c:pt idx="24">
                  <c:v>45742</c:v>
                </c:pt>
                <c:pt idx="25">
                  <c:v>45743</c:v>
                </c:pt>
                <c:pt idx="26">
                  <c:v>45744</c:v>
                </c:pt>
                <c:pt idx="27">
                  <c:v>45747</c:v>
                </c:pt>
                <c:pt idx="28">
                  <c:v>45748</c:v>
                </c:pt>
                <c:pt idx="29">
                  <c:v>45749</c:v>
                </c:pt>
                <c:pt idx="30">
                  <c:v>45750</c:v>
                </c:pt>
                <c:pt idx="31">
                  <c:v>45751</c:v>
                </c:pt>
                <c:pt idx="32">
                  <c:v>45754</c:v>
                </c:pt>
                <c:pt idx="33">
                  <c:v>45755</c:v>
                </c:pt>
                <c:pt idx="34">
                  <c:v>45756</c:v>
                </c:pt>
                <c:pt idx="35">
                  <c:v>45757</c:v>
                </c:pt>
                <c:pt idx="36">
                  <c:v>45758</c:v>
                </c:pt>
                <c:pt idx="37">
                  <c:v>45761</c:v>
                </c:pt>
                <c:pt idx="38">
                  <c:v>45762</c:v>
                </c:pt>
                <c:pt idx="39">
                  <c:v>45763</c:v>
                </c:pt>
                <c:pt idx="40">
                  <c:v>45764</c:v>
                </c:pt>
                <c:pt idx="41">
                  <c:v>45768</c:v>
                </c:pt>
                <c:pt idx="42">
                  <c:v>45769</c:v>
                </c:pt>
                <c:pt idx="43">
                  <c:v>45770</c:v>
                </c:pt>
                <c:pt idx="44">
                  <c:v>45771</c:v>
                </c:pt>
                <c:pt idx="45">
                  <c:v>45772</c:v>
                </c:pt>
              </c:numCache>
            </c:numRef>
          </c:cat>
          <c:val>
            <c:numRef>
              <c:f>Analysis!$J$3:$J$48</c:f>
              <c:numCache>
                <c:formatCode>General</c:formatCode>
                <c:ptCount val="4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1020.929899656438</c:v>
                </c:pt>
                <c:pt idx="20">
                  <c:v>1013.817835063831</c:v>
                </c:pt>
                <c:pt idx="21">
                  <c:v>1013.260026076176</c:v>
                </c:pt>
                <c:pt idx="22">
                  <c:v>1013.260026076176</c:v>
                </c:pt>
                <c:pt idx="23">
                  <c:v>1012.6765760816839</c:v>
                </c:pt>
                <c:pt idx="24">
                  <c:v>977.31996816220851</c:v>
                </c:pt>
                <c:pt idx="25">
                  <c:v>968.3488885408492</c:v>
                </c:pt>
                <c:pt idx="26">
                  <c:v>909.83897953977748</c:v>
                </c:pt>
                <c:pt idx="27">
                  <c:v>909.83897953977748</c:v>
                </c:pt>
                <c:pt idx="28">
                  <c:v>926.35105138909535</c:v>
                </c:pt>
                <c:pt idx="29">
                  <c:v>943.60859690929294</c:v>
                </c:pt>
                <c:pt idx="30">
                  <c:v>809.40503269351336</c:v>
                </c:pt>
                <c:pt idx="31">
                  <c:v>809.40503269351336</c:v>
                </c:pt>
                <c:pt idx="32">
                  <c:v>890.68053793114643</c:v>
                </c:pt>
                <c:pt idx="33">
                  <c:v>890.68053793114643</c:v>
                </c:pt>
                <c:pt idx="34">
                  <c:v>1159.465923327755</c:v>
                </c:pt>
                <c:pt idx="35">
                  <c:v>1159.465923327755</c:v>
                </c:pt>
                <c:pt idx="36">
                  <c:v>1229.0857628402609</c:v>
                </c:pt>
                <c:pt idx="37">
                  <c:v>1265.1916172869251</c:v>
                </c:pt>
                <c:pt idx="38">
                  <c:v>1265.1916172869251</c:v>
                </c:pt>
                <c:pt idx="39">
                  <c:v>1220.958072661042</c:v>
                </c:pt>
                <c:pt idx="40">
                  <c:v>1223.7231738311241</c:v>
                </c:pt>
                <c:pt idx="41">
                  <c:v>1136.567184950165</c:v>
                </c:pt>
                <c:pt idx="42">
                  <c:v>1136.567184950165</c:v>
                </c:pt>
                <c:pt idx="43">
                  <c:v>1105.4201774334249</c:v>
                </c:pt>
                <c:pt idx="44">
                  <c:v>1173.8409532638609</c:v>
                </c:pt>
                <c:pt idx="45">
                  <c:v>1198.747260783726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3E-4811-A2A3-F6C929CB3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6213792"/>
        <c:axId val="1116232032"/>
      </c:lineChart>
      <c:dateAx>
        <c:axId val="1116213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6232032"/>
        <c:crosses val="autoZero"/>
        <c:auto val="1"/>
        <c:lblOffset val="100"/>
        <c:baseTimeUnit val="days"/>
      </c:dateAx>
      <c:valAx>
        <c:axId val="111623203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621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SG"/>
              <a:t>Returns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5003782802036"/>
          <c:y val="0.14943357793126461"/>
          <c:w val="0.8466139933457969"/>
          <c:h val="0.58476952061818044"/>
        </c:manualLayout>
      </c:layout>
      <c:lineChart>
        <c:grouping val="standard"/>
        <c:varyColors val="0"/>
        <c:ser>
          <c:idx val="0"/>
          <c:order val="0"/>
          <c:tx>
            <c:strRef>
              <c:f>Analysis!$C$2</c:f>
              <c:strCache>
                <c:ptCount val="1"/>
                <c:pt idx="0">
                  <c:v>SPXL Returns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Analysis!$B$3:$B$48</c:f>
              <c:numCache>
                <c:formatCode>m/d/yyyy</c:formatCode>
                <c:ptCount val="46"/>
                <c:pt idx="0">
                  <c:v>45708</c:v>
                </c:pt>
                <c:pt idx="1">
                  <c:v>45709</c:v>
                </c:pt>
                <c:pt idx="2">
                  <c:v>45712</c:v>
                </c:pt>
                <c:pt idx="3">
                  <c:v>45713</c:v>
                </c:pt>
                <c:pt idx="4">
                  <c:v>45714</c:v>
                </c:pt>
                <c:pt idx="5">
                  <c:v>45715</c:v>
                </c:pt>
                <c:pt idx="6">
                  <c:v>45716</c:v>
                </c:pt>
                <c:pt idx="7">
                  <c:v>45719</c:v>
                </c:pt>
                <c:pt idx="8">
                  <c:v>45720</c:v>
                </c:pt>
                <c:pt idx="9">
                  <c:v>45721</c:v>
                </c:pt>
                <c:pt idx="10">
                  <c:v>45722</c:v>
                </c:pt>
                <c:pt idx="11">
                  <c:v>45723</c:v>
                </c:pt>
                <c:pt idx="12">
                  <c:v>45726</c:v>
                </c:pt>
                <c:pt idx="13">
                  <c:v>45727</c:v>
                </c:pt>
                <c:pt idx="14">
                  <c:v>45728</c:v>
                </c:pt>
                <c:pt idx="15">
                  <c:v>45729</c:v>
                </c:pt>
                <c:pt idx="16">
                  <c:v>45730</c:v>
                </c:pt>
                <c:pt idx="17">
                  <c:v>45733</c:v>
                </c:pt>
                <c:pt idx="18">
                  <c:v>45734</c:v>
                </c:pt>
                <c:pt idx="19">
                  <c:v>45735</c:v>
                </c:pt>
                <c:pt idx="20">
                  <c:v>45736</c:v>
                </c:pt>
                <c:pt idx="21">
                  <c:v>45737</c:v>
                </c:pt>
                <c:pt idx="22">
                  <c:v>45740</c:v>
                </c:pt>
                <c:pt idx="23">
                  <c:v>45741</c:v>
                </c:pt>
                <c:pt idx="24">
                  <c:v>45742</c:v>
                </c:pt>
                <c:pt idx="25">
                  <c:v>45743</c:v>
                </c:pt>
                <c:pt idx="26">
                  <c:v>45744</c:v>
                </c:pt>
                <c:pt idx="27">
                  <c:v>45747</c:v>
                </c:pt>
                <c:pt idx="28">
                  <c:v>45748</c:v>
                </c:pt>
                <c:pt idx="29">
                  <c:v>45749</c:v>
                </c:pt>
                <c:pt idx="30">
                  <c:v>45750</c:v>
                </c:pt>
                <c:pt idx="31">
                  <c:v>45751</c:v>
                </c:pt>
                <c:pt idx="32">
                  <c:v>45754</c:v>
                </c:pt>
                <c:pt idx="33">
                  <c:v>45755</c:v>
                </c:pt>
                <c:pt idx="34">
                  <c:v>45756</c:v>
                </c:pt>
                <c:pt idx="35">
                  <c:v>45757</c:v>
                </c:pt>
                <c:pt idx="36">
                  <c:v>45758</c:v>
                </c:pt>
                <c:pt idx="37">
                  <c:v>45761</c:v>
                </c:pt>
                <c:pt idx="38">
                  <c:v>45762</c:v>
                </c:pt>
                <c:pt idx="39">
                  <c:v>45763</c:v>
                </c:pt>
                <c:pt idx="40">
                  <c:v>45764</c:v>
                </c:pt>
                <c:pt idx="41">
                  <c:v>45768</c:v>
                </c:pt>
                <c:pt idx="42">
                  <c:v>45769</c:v>
                </c:pt>
                <c:pt idx="43">
                  <c:v>45770</c:v>
                </c:pt>
                <c:pt idx="44">
                  <c:v>45771</c:v>
                </c:pt>
                <c:pt idx="45">
                  <c:v>45772</c:v>
                </c:pt>
              </c:numCache>
            </c:numRef>
          </c:cat>
          <c:val>
            <c:numRef>
              <c:f>Analysis!$C$3:$C$48</c:f>
              <c:numCache>
                <c:formatCode>0.00000%</c:formatCode>
                <c:ptCount val="46"/>
                <c:pt idx="0">
                  <c:v>-1.29E-2</c:v>
                </c:pt>
                <c:pt idx="1">
                  <c:v>-5.1299999999999998E-2</c:v>
                </c:pt>
                <c:pt idx="2">
                  <c:v>-1.4500000000000001E-2</c:v>
                </c:pt>
                <c:pt idx="3">
                  <c:v>-1.54E-2</c:v>
                </c:pt>
                <c:pt idx="4">
                  <c:v>8.0000000000000004E-4</c:v>
                </c:pt>
                <c:pt idx="5">
                  <c:v>-4.7100000000000003E-2</c:v>
                </c:pt>
                <c:pt idx="6">
                  <c:v>4.48E-2</c:v>
                </c:pt>
                <c:pt idx="7">
                  <c:v>-5.1900000000000002E-2</c:v>
                </c:pt>
                <c:pt idx="8">
                  <c:v>-3.5700000000000003E-2</c:v>
                </c:pt>
                <c:pt idx="9">
                  <c:v>2.75E-2</c:v>
                </c:pt>
                <c:pt idx="10">
                  <c:v>-4.9599999999999998E-2</c:v>
                </c:pt>
                <c:pt idx="11">
                  <c:v>1.4200000000000001E-2</c:v>
                </c:pt>
                <c:pt idx="12">
                  <c:v>-7.8899999999999998E-2</c:v>
                </c:pt>
                <c:pt idx="13">
                  <c:v>-2.5999999999999999E-2</c:v>
                </c:pt>
                <c:pt idx="14">
                  <c:v>1.4800000000000001E-2</c:v>
                </c:pt>
                <c:pt idx="15">
                  <c:v>-3.9199999999999999E-2</c:v>
                </c:pt>
                <c:pt idx="16">
                  <c:v>5.96E-2</c:v>
                </c:pt>
                <c:pt idx="17">
                  <c:v>2.1899999999999999E-2</c:v>
                </c:pt>
                <c:pt idx="18">
                  <c:v>-3.04E-2</c:v>
                </c:pt>
                <c:pt idx="19">
                  <c:v>3.0499999999999999E-2</c:v>
                </c:pt>
                <c:pt idx="20">
                  <c:v>-7.0000000000000001E-3</c:v>
                </c:pt>
                <c:pt idx="21">
                  <c:v>-5.9999999999999995E-4</c:v>
                </c:pt>
                <c:pt idx="22">
                  <c:v>5.2299999999999999E-2</c:v>
                </c:pt>
                <c:pt idx="23">
                  <c:v>3.8999999999999998E-3</c:v>
                </c:pt>
                <c:pt idx="24">
                  <c:v>-3.49E-2</c:v>
                </c:pt>
                <c:pt idx="25">
                  <c:v>-9.1999999999999998E-3</c:v>
                </c:pt>
                <c:pt idx="26">
                  <c:v>-6.0400000000000002E-2</c:v>
                </c:pt>
                <c:pt idx="27">
                  <c:v>1.78E-2</c:v>
                </c:pt>
                <c:pt idx="28">
                  <c:v>9.4000000000000004E-3</c:v>
                </c:pt>
                <c:pt idx="29">
                  <c:v>1.8599999999999998E-2</c:v>
                </c:pt>
                <c:pt idx="30">
                  <c:v>-0.14219999999999999</c:v>
                </c:pt>
                <c:pt idx="31">
                  <c:v>-0.18029999999999999</c:v>
                </c:pt>
                <c:pt idx="32">
                  <c:v>-7.4000000000000003E-3</c:v>
                </c:pt>
                <c:pt idx="33">
                  <c:v>-4.6100000000000002E-2</c:v>
                </c:pt>
                <c:pt idx="34">
                  <c:v>0.27560000000000001</c:v>
                </c:pt>
                <c:pt idx="35">
                  <c:v>-0.10199999999999999</c:v>
                </c:pt>
                <c:pt idx="36">
                  <c:v>5.1299999999999998E-2</c:v>
                </c:pt>
                <c:pt idx="37">
                  <c:v>2.9399999999999999E-2</c:v>
                </c:pt>
                <c:pt idx="38">
                  <c:v>-7.1000000000000004E-3</c:v>
                </c:pt>
                <c:pt idx="39">
                  <c:v>-6.6799999999999998E-2</c:v>
                </c:pt>
                <c:pt idx="40">
                  <c:v>2.3E-3</c:v>
                </c:pt>
                <c:pt idx="41">
                  <c:v>-7.1199999999999999E-2</c:v>
                </c:pt>
                <c:pt idx="42">
                  <c:v>7.46E-2</c:v>
                </c:pt>
                <c:pt idx="43">
                  <c:v>4.9000000000000002E-2</c:v>
                </c:pt>
                <c:pt idx="44">
                  <c:v>6.1899999999999997E-2</c:v>
                </c:pt>
                <c:pt idx="45">
                  <c:v>2.12E-2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0-4608-AAEC-A7A3B17566E5}"/>
            </c:ext>
          </c:extLst>
        </c:ser>
        <c:ser>
          <c:idx val="1"/>
          <c:order val="1"/>
          <c:tx>
            <c:strRef>
              <c:f>Analysis!$D$2</c:f>
              <c:strCache>
                <c:ptCount val="1"/>
                <c:pt idx="0">
                  <c:v>SPX Returns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Analysis!$B$3:$B$48</c:f>
              <c:numCache>
                <c:formatCode>m/d/yyyy</c:formatCode>
                <c:ptCount val="46"/>
                <c:pt idx="0">
                  <c:v>45708</c:v>
                </c:pt>
                <c:pt idx="1">
                  <c:v>45709</c:v>
                </c:pt>
                <c:pt idx="2">
                  <c:v>45712</c:v>
                </c:pt>
                <c:pt idx="3">
                  <c:v>45713</c:v>
                </c:pt>
                <c:pt idx="4">
                  <c:v>45714</c:v>
                </c:pt>
                <c:pt idx="5">
                  <c:v>45715</c:v>
                </c:pt>
                <c:pt idx="6">
                  <c:v>45716</c:v>
                </c:pt>
                <c:pt idx="7">
                  <c:v>45719</c:v>
                </c:pt>
                <c:pt idx="8">
                  <c:v>45720</c:v>
                </c:pt>
                <c:pt idx="9">
                  <c:v>45721</c:v>
                </c:pt>
                <c:pt idx="10">
                  <c:v>45722</c:v>
                </c:pt>
                <c:pt idx="11">
                  <c:v>45723</c:v>
                </c:pt>
                <c:pt idx="12">
                  <c:v>45726</c:v>
                </c:pt>
                <c:pt idx="13">
                  <c:v>45727</c:v>
                </c:pt>
                <c:pt idx="14">
                  <c:v>45728</c:v>
                </c:pt>
                <c:pt idx="15">
                  <c:v>45729</c:v>
                </c:pt>
                <c:pt idx="16">
                  <c:v>45730</c:v>
                </c:pt>
                <c:pt idx="17">
                  <c:v>45733</c:v>
                </c:pt>
                <c:pt idx="18">
                  <c:v>45734</c:v>
                </c:pt>
                <c:pt idx="19">
                  <c:v>45735</c:v>
                </c:pt>
                <c:pt idx="20">
                  <c:v>45736</c:v>
                </c:pt>
                <c:pt idx="21">
                  <c:v>45737</c:v>
                </c:pt>
                <c:pt idx="22">
                  <c:v>45740</c:v>
                </c:pt>
                <c:pt idx="23">
                  <c:v>45741</c:v>
                </c:pt>
                <c:pt idx="24">
                  <c:v>45742</c:v>
                </c:pt>
                <c:pt idx="25">
                  <c:v>45743</c:v>
                </c:pt>
                <c:pt idx="26">
                  <c:v>45744</c:v>
                </c:pt>
                <c:pt idx="27">
                  <c:v>45747</c:v>
                </c:pt>
                <c:pt idx="28">
                  <c:v>45748</c:v>
                </c:pt>
                <c:pt idx="29">
                  <c:v>45749</c:v>
                </c:pt>
                <c:pt idx="30">
                  <c:v>45750</c:v>
                </c:pt>
                <c:pt idx="31">
                  <c:v>45751</c:v>
                </c:pt>
                <c:pt idx="32">
                  <c:v>45754</c:v>
                </c:pt>
                <c:pt idx="33">
                  <c:v>45755</c:v>
                </c:pt>
                <c:pt idx="34">
                  <c:v>45756</c:v>
                </c:pt>
                <c:pt idx="35">
                  <c:v>45757</c:v>
                </c:pt>
                <c:pt idx="36">
                  <c:v>45758</c:v>
                </c:pt>
                <c:pt idx="37">
                  <c:v>45761</c:v>
                </c:pt>
                <c:pt idx="38">
                  <c:v>45762</c:v>
                </c:pt>
                <c:pt idx="39">
                  <c:v>45763</c:v>
                </c:pt>
                <c:pt idx="40">
                  <c:v>45764</c:v>
                </c:pt>
                <c:pt idx="41">
                  <c:v>45768</c:v>
                </c:pt>
                <c:pt idx="42">
                  <c:v>45769</c:v>
                </c:pt>
                <c:pt idx="43">
                  <c:v>45770</c:v>
                </c:pt>
                <c:pt idx="44">
                  <c:v>45771</c:v>
                </c:pt>
                <c:pt idx="45">
                  <c:v>45772</c:v>
                </c:pt>
              </c:numCache>
            </c:numRef>
          </c:cat>
          <c:val>
            <c:numRef>
              <c:f>Analysis!$D$3:$D$48</c:f>
              <c:numCache>
                <c:formatCode>0.00000%</c:formatCode>
                <c:ptCount val="46"/>
                <c:pt idx="0">
                  <c:v>-4.3E-3</c:v>
                </c:pt>
                <c:pt idx="1">
                  <c:v>-1.7100000000000001E-2</c:v>
                </c:pt>
                <c:pt idx="2">
                  <c:v>-5.0000000000000001E-3</c:v>
                </c:pt>
                <c:pt idx="3">
                  <c:v>-4.7000000000000002E-3</c:v>
                </c:pt>
                <c:pt idx="4">
                  <c:v>1E-4</c:v>
                </c:pt>
                <c:pt idx="5">
                  <c:v>-1.5900000000000001E-2</c:v>
                </c:pt>
                <c:pt idx="6">
                  <c:v>1.5900000000000001E-2</c:v>
                </c:pt>
                <c:pt idx="7">
                  <c:v>-1.7600000000000001E-2</c:v>
                </c:pt>
                <c:pt idx="8">
                  <c:v>-1.2200000000000001E-2</c:v>
                </c:pt>
                <c:pt idx="9">
                  <c:v>1.12E-2</c:v>
                </c:pt>
                <c:pt idx="10">
                  <c:v>-1.78E-2</c:v>
                </c:pt>
                <c:pt idx="11">
                  <c:v>5.4999999999999997E-3</c:v>
                </c:pt>
                <c:pt idx="12">
                  <c:v>-2.7E-2</c:v>
                </c:pt>
                <c:pt idx="13">
                  <c:v>-7.6E-3</c:v>
                </c:pt>
                <c:pt idx="14">
                  <c:v>4.8999999999999998E-3</c:v>
                </c:pt>
                <c:pt idx="15">
                  <c:v>-1.3899999999999999E-2</c:v>
                </c:pt>
                <c:pt idx="16">
                  <c:v>2.1299999999999999E-2</c:v>
                </c:pt>
                <c:pt idx="17">
                  <c:v>6.4000000000000003E-3</c:v>
                </c:pt>
                <c:pt idx="18">
                  <c:v>-1.0699999999999999E-2</c:v>
                </c:pt>
                <c:pt idx="19">
                  <c:v>1.0800000000000001E-2</c:v>
                </c:pt>
                <c:pt idx="20">
                  <c:v>-2.2000000000000001E-3</c:v>
                </c:pt>
                <c:pt idx="21">
                  <c:v>8.0000000000000004E-4</c:v>
                </c:pt>
                <c:pt idx="22">
                  <c:v>1.7600000000000001E-2</c:v>
                </c:pt>
                <c:pt idx="23">
                  <c:v>1.6000000000000001E-3</c:v>
                </c:pt>
                <c:pt idx="24">
                  <c:v>-1.12E-2</c:v>
                </c:pt>
                <c:pt idx="25">
                  <c:v>-3.3E-3</c:v>
                </c:pt>
                <c:pt idx="26">
                  <c:v>-1.9699999999999999E-2</c:v>
                </c:pt>
                <c:pt idx="27">
                  <c:v>5.4999999999999997E-3</c:v>
                </c:pt>
                <c:pt idx="28">
                  <c:v>3.8E-3</c:v>
                </c:pt>
                <c:pt idx="29">
                  <c:v>6.7000000000000002E-3</c:v>
                </c:pt>
                <c:pt idx="30">
                  <c:v>-4.8399999999999999E-2</c:v>
                </c:pt>
                <c:pt idx="31">
                  <c:v>-5.9700000000000003E-2</c:v>
                </c:pt>
                <c:pt idx="32">
                  <c:v>-2.3E-3</c:v>
                </c:pt>
                <c:pt idx="33">
                  <c:v>-1.5699999999999999E-2</c:v>
                </c:pt>
                <c:pt idx="34">
                  <c:v>9.5200000000000007E-2</c:v>
                </c:pt>
                <c:pt idx="35">
                  <c:v>-3.4599999999999999E-2</c:v>
                </c:pt>
                <c:pt idx="36">
                  <c:v>1.8100000000000002E-2</c:v>
                </c:pt>
                <c:pt idx="37">
                  <c:v>7.9000000000000008E-3</c:v>
                </c:pt>
                <c:pt idx="38">
                  <c:v>-1.6999999999999999E-3</c:v>
                </c:pt>
                <c:pt idx="39">
                  <c:v>-2.24E-2</c:v>
                </c:pt>
                <c:pt idx="40">
                  <c:v>1.2999999999999999E-3</c:v>
                </c:pt>
                <c:pt idx="41">
                  <c:v>-2.3599999999999999E-2</c:v>
                </c:pt>
                <c:pt idx="42">
                  <c:v>2.5100000000000001E-2</c:v>
                </c:pt>
                <c:pt idx="43">
                  <c:v>1.67E-2</c:v>
                </c:pt>
                <c:pt idx="44">
                  <c:v>2.0299999999999999E-2</c:v>
                </c:pt>
                <c:pt idx="45">
                  <c:v>7.4000000000000003E-3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0-4608-AAEC-A7A3B17566E5}"/>
            </c:ext>
          </c:extLst>
        </c:ser>
        <c:ser>
          <c:idx val="2"/>
          <c:order val="2"/>
          <c:tx>
            <c:strRef>
              <c:f>Analysis!$E$2</c:f>
              <c:strCache>
                <c:ptCount val="1"/>
                <c:pt idx="0">
                  <c:v>Strategy Returns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Analysis!$B$3:$B$48</c:f>
              <c:numCache>
                <c:formatCode>m/d/yyyy</c:formatCode>
                <c:ptCount val="46"/>
                <c:pt idx="0">
                  <c:v>45708</c:v>
                </c:pt>
                <c:pt idx="1">
                  <c:v>45709</c:v>
                </c:pt>
                <c:pt idx="2">
                  <c:v>45712</c:v>
                </c:pt>
                <c:pt idx="3">
                  <c:v>45713</c:v>
                </c:pt>
                <c:pt idx="4">
                  <c:v>45714</c:v>
                </c:pt>
                <c:pt idx="5">
                  <c:v>45715</c:v>
                </c:pt>
                <c:pt idx="6">
                  <c:v>45716</c:v>
                </c:pt>
                <c:pt idx="7">
                  <c:v>45719</c:v>
                </c:pt>
                <c:pt idx="8">
                  <c:v>45720</c:v>
                </c:pt>
                <c:pt idx="9">
                  <c:v>45721</c:v>
                </c:pt>
                <c:pt idx="10">
                  <c:v>45722</c:v>
                </c:pt>
                <c:pt idx="11">
                  <c:v>45723</c:v>
                </c:pt>
                <c:pt idx="12">
                  <c:v>45726</c:v>
                </c:pt>
                <c:pt idx="13">
                  <c:v>45727</c:v>
                </c:pt>
                <c:pt idx="14">
                  <c:v>45728</c:v>
                </c:pt>
                <c:pt idx="15">
                  <c:v>45729</c:v>
                </c:pt>
                <c:pt idx="16">
                  <c:v>45730</c:v>
                </c:pt>
                <c:pt idx="17">
                  <c:v>45733</c:v>
                </c:pt>
                <c:pt idx="18">
                  <c:v>45734</c:v>
                </c:pt>
                <c:pt idx="19">
                  <c:v>45735</c:v>
                </c:pt>
                <c:pt idx="20">
                  <c:v>45736</c:v>
                </c:pt>
                <c:pt idx="21">
                  <c:v>45737</c:v>
                </c:pt>
                <c:pt idx="22">
                  <c:v>45740</c:v>
                </c:pt>
                <c:pt idx="23">
                  <c:v>45741</c:v>
                </c:pt>
                <c:pt idx="24">
                  <c:v>45742</c:v>
                </c:pt>
                <c:pt idx="25">
                  <c:v>45743</c:v>
                </c:pt>
                <c:pt idx="26">
                  <c:v>45744</c:v>
                </c:pt>
                <c:pt idx="27">
                  <c:v>45747</c:v>
                </c:pt>
                <c:pt idx="28">
                  <c:v>45748</c:v>
                </c:pt>
                <c:pt idx="29">
                  <c:v>45749</c:v>
                </c:pt>
                <c:pt idx="30">
                  <c:v>45750</c:v>
                </c:pt>
                <c:pt idx="31">
                  <c:v>45751</c:v>
                </c:pt>
                <c:pt idx="32">
                  <c:v>45754</c:v>
                </c:pt>
                <c:pt idx="33">
                  <c:v>45755</c:v>
                </c:pt>
                <c:pt idx="34">
                  <c:v>45756</c:v>
                </c:pt>
                <c:pt idx="35">
                  <c:v>45757</c:v>
                </c:pt>
                <c:pt idx="36">
                  <c:v>45758</c:v>
                </c:pt>
                <c:pt idx="37">
                  <c:v>45761</c:v>
                </c:pt>
                <c:pt idx="38">
                  <c:v>45762</c:v>
                </c:pt>
                <c:pt idx="39">
                  <c:v>45763</c:v>
                </c:pt>
                <c:pt idx="40">
                  <c:v>45764</c:v>
                </c:pt>
                <c:pt idx="41">
                  <c:v>45768</c:v>
                </c:pt>
                <c:pt idx="42">
                  <c:v>45769</c:v>
                </c:pt>
                <c:pt idx="43">
                  <c:v>45770</c:v>
                </c:pt>
                <c:pt idx="44">
                  <c:v>45771</c:v>
                </c:pt>
                <c:pt idx="45">
                  <c:v>45772</c:v>
                </c:pt>
              </c:numCache>
            </c:numRef>
          </c:cat>
          <c:val>
            <c:numRef>
              <c:f>Analysis!$E$3:$E$48</c:f>
              <c:numCache>
                <c:formatCode>0.00000%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2.0929899656437989E-2</c:v>
                </c:pt>
                <c:pt idx="20">
                  <c:v>-6.9662614396936995E-3</c:v>
                </c:pt>
                <c:pt idx="21">
                  <c:v>-5.5020632737223796E-4</c:v>
                </c:pt>
                <c:pt idx="22">
                  <c:v>0</c:v>
                </c:pt>
                <c:pt idx="23">
                  <c:v>-5.7581467686185217E-4</c:v>
                </c:pt>
                <c:pt idx="24">
                  <c:v>-3.491401771756153E-2</c:v>
                </c:pt>
                <c:pt idx="25">
                  <c:v>-9.179265658747271E-3</c:v>
                </c:pt>
                <c:pt idx="26">
                  <c:v>-6.0422343324250671E-2</c:v>
                </c:pt>
                <c:pt idx="27">
                  <c:v>0</c:v>
                </c:pt>
                <c:pt idx="28">
                  <c:v>1.8148345169460844E-2</c:v>
                </c:pt>
                <c:pt idx="29">
                  <c:v>1.8629595653094189E-2</c:v>
                </c:pt>
                <c:pt idx="30">
                  <c:v>-0.14222376169033601</c:v>
                </c:pt>
                <c:pt idx="31">
                  <c:v>0</c:v>
                </c:pt>
                <c:pt idx="32">
                  <c:v>0.10041388668806128</c:v>
                </c:pt>
                <c:pt idx="33">
                  <c:v>0</c:v>
                </c:pt>
                <c:pt idx="34">
                  <c:v>0.30177529871814368</c:v>
                </c:pt>
                <c:pt idx="35">
                  <c:v>0</c:v>
                </c:pt>
                <c:pt idx="36">
                  <c:v>6.0044748286083083E-2</c:v>
                </c:pt>
                <c:pt idx="37">
                  <c:v>2.9376188007603332E-2</c:v>
                </c:pt>
                <c:pt idx="38">
                  <c:v>0</c:v>
                </c:pt>
                <c:pt idx="39">
                  <c:v>-3.4961933055435046E-2</c:v>
                </c:pt>
                <c:pt idx="40">
                  <c:v>2.2646978893023917E-3</c:v>
                </c:pt>
                <c:pt idx="41">
                  <c:v>-7.1221981200289664E-2</c:v>
                </c:pt>
                <c:pt idx="42">
                  <c:v>0</c:v>
                </c:pt>
                <c:pt idx="43">
                  <c:v>-2.7404457852710062E-2</c:v>
                </c:pt>
                <c:pt idx="44">
                  <c:v>6.1895718232044539E-2</c:v>
                </c:pt>
                <c:pt idx="45">
                  <c:v>2.1217787171774249E-2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F0-4608-AAEC-A7A3B1756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100944"/>
        <c:axId val="1114103344"/>
      </c:lineChart>
      <c:dateAx>
        <c:axId val="11141009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4103344"/>
        <c:crosses val="autoZero"/>
        <c:auto val="1"/>
        <c:lblOffset val="100"/>
        <c:baseTimeUnit val="days"/>
      </c:dateAx>
      <c:valAx>
        <c:axId val="111410334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410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215264</xdr:colOff>
      <xdr:row>6</xdr:row>
      <xdr:rowOff>37147</xdr:rowOff>
    </xdr:from>
    <xdr:to>
      <xdr:col>18</xdr:col>
      <xdr:colOff>246528</xdr:colOff>
      <xdr:row>27</xdr:row>
      <xdr:rowOff>22412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02AAF-C655-F170-B200-C12074496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506057</xdr:colOff>
      <xdr:row>27</xdr:row>
      <xdr:rowOff>57150</xdr:rowOff>
    </xdr:from>
    <xdr:to>
      <xdr:col>18</xdr:col>
      <xdr:colOff>311859</xdr:colOff>
      <xdr:row>46</xdr:row>
      <xdr:rowOff>102757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EC6957-C77F-5B52-29D2-6A9030649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boon\AppData\Roaming\Microsoft\AddIns\XRealStats.xlam" TargetMode="External"/><Relationship Id="rId1" Type="http://schemas.openxmlformats.org/officeDocument/2006/relationships/externalLinkPath" Target="file:///C:\Users\cboon\AppData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Esign"/>
      <definedName name="Reg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activeCell="H24" sqref="H24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6" width="12.6640625" bestFit="1" customWidth="1"/>
    <col min="7" max="7" width="1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45707</v>
      </c>
      <c r="B2">
        <v>0</v>
      </c>
      <c r="D2">
        <v>1000</v>
      </c>
      <c r="F2">
        <v>0</v>
      </c>
      <c r="G2">
        <v>0</v>
      </c>
    </row>
    <row r="3" spans="1:7" x14ac:dyDescent="0.3">
      <c r="A3" s="2">
        <v>45708</v>
      </c>
      <c r="B3">
        <v>0</v>
      </c>
      <c r="D3">
        <v>1000</v>
      </c>
      <c r="F3">
        <v>0</v>
      </c>
      <c r="G3">
        <v>0</v>
      </c>
    </row>
    <row r="4" spans="1:7" x14ac:dyDescent="0.3">
      <c r="A4" s="2">
        <v>45709</v>
      </c>
      <c r="B4">
        <v>0</v>
      </c>
      <c r="D4">
        <v>1000</v>
      </c>
      <c r="F4">
        <v>0</v>
      </c>
      <c r="G4">
        <v>0</v>
      </c>
    </row>
    <row r="5" spans="1:7" x14ac:dyDescent="0.3">
      <c r="A5" s="2">
        <v>45712</v>
      </c>
      <c r="B5">
        <v>0</v>
      </c>
      <c r="D5">
        <v>1000</v>
      </c>
      <c r="F5">
        <v>0</v>
      </c>
      <c r="G5">
        <v>0</v>
      </c>
    </row>
    <row r="6" spans="1:7" x14ac:dyDescent="0.3">
      <c r="A6" s="2">
        <v>45713</v>
      </c>
      <c r="B6">
        <v>0</v>
      </c>
      <c r="D6">
        <v>1000</v>
      </c>
      <c r="F6">
        <v>0</v>
      </c>
      <c r="G6">
        <v>0</v>
      </c>
    </row>
    <row r="7" spans="1:7" x14ac:dyDescent="0.3">
      <c r="A7" s="2">
        <v>45714</v>
      </c>
      <c r="B7">
        <v>0</v>
      </c>
      <c r="D7">
        <v>1000</v>
      </c>
      <c r="F7">
        <v>0</v>
      </c>
      <c r="G7">
        <v>0</v>
      </c>
    </row>
    <row r="8" spans="1:7" x14ac:dyDescent="0.3">
      <c r="A8" s="2">
        <v>45715</v>
      </c>
      <c r="B8">
        <v>0</v>
      </c>
      <c r="D8">
        <v>1000</v>
      </c>
      <c r="F8">
        <v>0</v>
      </c>
      <c r="G8">
        <v>0</v>
      </c>
    </row>
    <row r="9" spans="1:7" x14ac:dyDescent="0.3">
      <c r="A9" s="2">
        <v>45716</v>
      </c>
      <c r="B9">
        <v>0</v>
      </c>
      <c r="D9">
        <v>1000</v>
      </c>
      <c r="F9">
        <v>0</v>
      </c>
      <c r="G9">
        <v>0</v>
      </c>
    </row>
    <row r="10" spans="1:7" x14ac:dyDescent="0.3">
      <c r="A10" s="2">
        <v>45719</v>
      </c>
      <c r="B10">
        <v>0</v>
      </c>
      <c r="D10">
        <v>1000</v>
      </c>
      <c r="F10">
        <v>0</v>
      </c>
      <c r="G10">
        <v>0</v>
      </c>
    </row>
    <row r="11" spans="1:7" x14ac:dyDescent="0.3">
      <c r="A11" s="2">
        <v>45720</v>
      </c>
      <c r="B11">
        <v>0</v>
      </c>
      <c r="D11">
        <v>1000</v>
      </c>
      <c r="F11">
        <v>0</v>
      </c>
      <c r="G11">
        <v>0</v>
      </c>
    </row>
    <row r="12" spans="1:7" x14ac:dyDescent="0.3">
      <c r="A12" s="2">
        <v>45721</v>
      </c>
      <c r="B12">
        <v>1</v>
      </c>
      <c r="C12">
        <v>156.01085</v>
      </c>
      <c r="D12">
        <v>1028.77460125369</v>
      </c>
      <c r="F12">
        <v>2.8774601253694909E-2</v>
      </c>
      <c r="G12">
        <v>2.8774601253694909E-2</v>
      </c>
    </row>
    <row r="13" spans="1:7" x14ac:dyDescent="0.3">
      <c r="A13" s="2">
        <v>45722</v>
      </c>
      <c r="B13">
        <v>0</v>
      </c>
      <c r="D13">
        <v>977.75250887999152</v>
      </c>
      <c r="F13">
        <v>-4.9595015576323953E-2</v>
      </c>
      <c r="G13">
        <v>-2.224749112000857E-2</v>
      </c>
    </row>
    <row r="14" spans="1:7" x14ac:dyDescent="0.3">
      <c r="A14" s="2">
        <v>45723</v>
      </c>
      <c r="B14">
        <v>0</v>
      </c>
      <c r="D14">
        <v>991.59769977536837</v>
      </c>
      <c r="F14">
        <v>1.4160220270092999E-2</v>
      </c>
      <c r="G14">
        <v>-8.4023002246318423E-3</v>
      </c>
    </row>
    <row r="15" spans="1:7" x14ac:dyDescent="0.3">
      <c r="A15" s="2">
        <v>45726</v>
      </c>
      <c r="B15">
        <v>-1</v>
      </c>
      <c r="C15">
        <v>142.35249999999999</v>
      </c>
      <c r="D15">
        <v>991.59769977536837</v>
      </c>
      <c r="E15">
        <v>-87.547436604569384</v>
      </c>
      <c r="F15">
        <v>0</v>
      </c>
      <c r="G15">
        <v>-8.4023002246318423E-3</v>
      </c>
    </row>
    <row r="16" spans="1:7" x14ac:dyDescent="0.3">
      <c r="A16" s="2">
        <v>45727</v>
      </c>
      <c r="B16">
        <v>1</v>
      </c>
      <c r="C16">
        <v>141.54640000000001</v>
      </c>
      <c r="D16">
        <v>972.35790333644047</v>
      </c>
      <c r="F16">
        <v>-1.94028247980873E-2</v>
      </c>
      <c r="G16">
        <v>-2.764209666355966E-2</v>
      </c>
    </row>
    <row r="17" spans="1:7" x14ac:dyDescent="0.3">
      <c r="A17" s="2">
        <v>45728</v>
      </c>
      <c r="B17">
        <v>0</v>
      </c>
      <c r="D17">
        <v>986.78915175771613</v>
      </c>
      <c r="F17">
        <v>1.484149855907768E-2</v>
      </c>
      <c r="G17">
        <v>-1.3210848242284129E-2</v>
      </c>
    </row>
    <row r="18" spans="1:7" x14ac:dyDescent="0.3">
      <c r="A18" s="2">
        <v>45729</v>
      </c>
      <c r="B18">
        <v>0</v>
      </c>
      <c r="D18">
        <v>948.11901035701612</v>
      </c>
      <c r="F18">
        <v>-3.9187846088314722E-2</v>
      </c>
      <c r="G18">
        <v>-5.1880989642984147E-2</v>
      </c>
    </row>
    <row r="19" spans="1:7" x14ac:dyDescent="0.3">
      <c r="A19" s="2">
        <v>45730</v>
      </c>
      <c r="B19">
        <v>-1</v>
      </c>
      <c r="C19">
        <v>143.2516</v>
      </c>
      <c r="D19">
        <v>948.11901035701612</v>
      </c>
      <c r="E19">
        <v>11.9457110718248</v>
      </c>
      <c r="F19">
        <v>0</v>
      </c>
      <c r="G19">
        <v>-5.1880989642984147E-2</v>
      </c>
    </row>
    <row r="20" spans="1:7" x14ac:dyDescent="0.3">
      <c r="A20" s="2">
        <v>45733</v>
      </c>
      <c r="B20">
        <v>1</v>
      </c>
      <c r="C20">
        <v>143.58843999999999</v>
      </c>
      <c r="D20">
        <v>967.60825438118229</v>
      </c>
      <c r="F20">
        <v>2.0555693759191081E-2</v>
      </c>
      <c r="G20">
        <v>-3.2391745618817969E-2</v>
      </c>
    </row>
    <row r="21" spans="1:7" x14ac:dyDescent="0.3">
      <c r="A21" s="2">
        <v>45734</v>
      </c>
      <c r="B21">
        <v>0</v>
      </c>
      <c r="D21">
        <v>938.2247636483022</v>
      </c>
      <c r="F21">
        <v>-3.0367135253173139E-2</v>
      </c>
      <c r="G21">
        <v>-6.1775236351698133E-2</v>
      </c>
    </row>
    <row r="22" spans="1:7" x14ac:dyDescent="0.3">
      <c r="A22" s="2">
        <v>45735</v>
      </c>
      <c r="B22">
        <v>-1</v>
      </c>
      <c r="C22">
        <v>146.26857999999999</v>
      </c>
      <c r="D22">
        <v>938.2247636483022</v>
      </c>
      <c r="E22">
        <v>17.697049180409181</v>
      </c>
      <c r="F22">
        <v>0</v>
      </c>
      <c r="G22">
        <v>-6.1775236351698133E-2</v>
      </c>
    </row>
    <row r="23" spans="1:7" x14ac:dyDescent="0.3">
      <c r="A23" s="2">
        <v>45736</v>
      </c>
      <c r="B23">
        <v>1</v>
      </c>
      <c r="C23">
        <v>143.69855000000001</v>
      </c>
      <c r="D23">
        <v>949.33373116474127</v>
      </c>
      <c r="F23">
        <v>1.184041175084927E-2</v>
      </c>
      <c r="G23">
        <v>-5.0666268835259043E-2</v>
      </c>
    </row>
    <row r="24" spans="1:7" x14ac:dyDescent="0.3">
      <c r="A24" s="2">
        <v>45737</v>
      </c>
      <c r="B24">
        <v>0</v>
      </c>
      <c r="D24">
        <v>948.8114017390659</v>
      </c>
      <c r="F24">
        <v>-5.5020632737290409E-4</v>
      </c>
      <c r="G24">
        <v>-5.1188598260934359E-2</v>
      </c>
    </row>
    <row r="25" spans="1:7" x14ac:dyDescent="0.3">
      <c r="A25" s="2">
        <v>45740</v>
      </c>
      <c r="B25">
        <v>0</v>
      </c>
      <c r="D25">
        <v>998.43269717821329</v>
      </c>
      <c r="F25">
        <v>5.2298375997797963E-2</v>
      </c>
      <c r="G25">
        <v>-1.567302821786964E-3</v>
      </c>
    </row>
    <row r="26" spans="1:7" x14ac:dyDescent="0.3">
      <c r="A26" s="2">
        <v>45741</v>
      </c>
      <c r="B26">
        <v>0</v>
      </c>
      <c r="D26">
        <v>1002.350167870778</v>
      </c>
      <c r="F26">
        <v>3.9236201935652906E-3</v>
      </c>
      <c r="G26">
        <v>2.3501678707773528E-3</v>
      </c>
    </row>
    <row r="27" spans="1:7" x14ac:dyDescent="0.3">
      <c r="A27" s="2">
        <v>45742</v>
      </c>
      <c r="B27">
        <v>0</v>
      </c>
      <c r="D27">
        <v>967.35409635053679</v>
      </c>
      <c r="F27">
        <v>-3.4914017717561308E-2</v>
      </c>
      <c r="G27">
        <v>-3.2645903649463508E-2</v>
      </c>
    </row>
    <row r="28" spans="1:7" x14ac:dyDescent="0.3">
      <c r="A28" s="2">
        <v>45743</v>
      </c>
      <c r="B28">
        <v>0</v>
      </c>
      <c r="D28">
        <v>958.47449611405784</v>
      </c>
      <c r="F28">
        <v>-9.179265658747271E-3</v>
      </c>
      <c r="G28">
        <v>-4.152550388594245E-2</v>
      </c>
    </row>
    <row r="29" spans="1:7" x14ac:dyDescent="0.3">
      <c r="A29" s="2">
        <v>45744</v>
      </c>
      <c r="B29">
        <v>0</v>
      </c>
      <c r="D29">
        <v>900.56122104231611</v>
      </c>
      <c r="F29">
        <v>-6.0422343324250671E-2</v>
      </c>
      <c r="G29">
        <v>-9.943877895768416E-2</v>
      </c>
    </row>
    <row r="30" spans="1:7" x14ac:dyDescent="0.3">
      <c r="A30" s="2">
        <v>45747</v>
      </c>
      <c r="B30">
        <v>-1</v>
      </c>
      <c r="C30">
        <v>140.24460999999999</v>
      </c>
      <c r="D30">
        <v>900.56122104231611</v>
      </c>
      <c r="E30">
        <v>-22.551181206459201</v>
      </c>
      <c r="F30">
        <v>0</v>
      </c>
      <c r="G30">
        <v>-9.943877895768416E-2</v>
      </c>
    </row>
    <row r="31" spans="1:7" x14ac:dyDescent="0.3">
      <c r="A31" s="2">
        <v>45748</v>
      </c>
      <c r="B31">
        <v>1</v>
      </c>
      <c r="C31">
        <v>139.18404000000001</v>
      </c>
      <c r="D31">
        <v>916.904916928023</v>
      </c>
      <c r="F31">
        <v>1.8148345169460619E-2</v>
      </c>
      <c r="G31">
        <v>-8.3095083071977327E-2</v>
      </c>
    </row>
    <row r="32" spans="1:7" x14ac:dyDescent="0.3">
      <c r="A32" s="2">
        <v>45749</v>
      </c>
      <c r="B32">
        <v>0</v>
      </c>
      <c r="D32">
        <v>933.98648478272605</v>
      </c>
      <c r="F32">
        <v>1.8629595653094189E-2</v>
      </c>
      <c r="G32">
        <v>-6.6013515217274388E-2</v>
      </c>
    </row>
    <row r="33" spans="1:7" x14ac:dyDescent="0.3">
      <c r="A33" s="2">
        <v>45750</v>
      </c>
      <c r="B33">
        <v>0</v>
      </c>
      <c r="D33">
        <v>801.15141354899299</v>
      </c>
      <c r="F33">
        <v>-0.14222376169033599</v>
      </c>
      <c r="G33">
        <v>-0.19884858645100739</v>
      </c>
    </row>
    <row r="34" spans="1:7" x14ac:dyDescent="0.3">
      <c r="A34" s="2">
        <v>45751</v>
      </c>
      <c r="B34">
        <v>-1</v>
      </c>
      <c r="C34">
        <v>101.3935</v>
      </c>
      <c r="D34">
        <v>801.15141354899299</v>
      </c>
      <c r="E34">
        <v>-244.51578533176999</v>
      </c>
      <c r="F34">
        <v>0</v>
      </c>
      <c r="G34">
        <v>-0.19884858645100739</v>
      </c>
    </row>
    <row r="35" spans="1:7" x14ac:dyDescent="0.3">
      <c r="A35" s="2">
        <v>45754</v>
      </c>
      <c r="B35">
        <v>1</v>
      </c>
      <c r="C35">
        <v>91.556459999999987</v>
      </c>
      <c r="D35">
        <v>881.59814080908166</v>
      </c>
      <c r="F35">
        <v>0.1004138866880613</v>
      </c>
      <c r="G35">
        <v>-0.11840185919091881</v>
      </c>
    </row>
    <row r="36" spans="1:7" x14ac:dyDescent="0.3">
      <c r="A36" s="2">
        <v>45755</v>
      </c>
      <c r="B36">
        <v>-1</v>
      </c>
      <c r="C36">
        <v>96.008890000000008</v>
      </c>
      <c r="D36">
        <v>881.59814080908166</v>
      </c>
      <c r="E36">
        <v>38.960337569058083</v>
      </c>
      <c r="F36">
        <v>0</v>
      </c>
      <c r="G36">
        <v>-0.11840185919091881</v>
      </c>
    </row>
    <row r="37" spans="1:7" x14ac:dyDescent="0.3">
      <c r="A37" s="2">
        <v>45756</v>
      </c>
      <c r="B37">
        <v>1</v>
      </c>
      <c r="C37">
        <v>94.179079999999999</v>
      </c>
      <c r="D37">
        <v>1147.6426831011031</v>
      </c>
      <c r="F37">
        <v>0.3017752987181439</v>
      </c>
      <c r="G37">
        <v>0.14764268310110201</v>
      </c>
    </row>
    <row r="38" spans="1:7" x14ac:dyDescent="0.3">
      <c r="A38" s="2">
        <v>45757</v>
      </c>
      <c r="B38">
        <v>-1</v>
      </c>
      <c r="C38">
        <v>109.97490999999999</v>
      </c>
      <c r="D38">
        <v>1147.6426831011031</v>
      </c>
      <c r="E38">
        <v>147.86271389077399</v>
      </c>
      <c r="F38">
        <v>0</v>
      </c>
      <c r="G38">
        <v>0.14764268310110201</v>
      </c>
    </row>
    <row r="39" spans="1:7" x14ac:dyDescent="0.3">
      <c r="A39" s="2">
        <v>45758</v>
      </c>
      <c r="B39">
        <v>1</v>
      </c>
      <c r="C39">
        <v>109.18407000000001</v>
      </c>
      <c r="D39">
        <v>1216.552599130272</v>
      </c>
      <c r="F39">
        <v>6.0044748286082417E-2</v>
      </c>
      <c r="G39">
        <v>0.21655259913027189</v>
      </c>
    </row>
    <row r="40" spans="1:7" x14ac:dyDescent="0.3">
      <c r="A40" s="2">
        <v>45761</v>
      </c>
      <c r="B40">
        <v>0</v>
      </c>
      <c r="D40">
        <v>1252.2902770034621</v>
      </c>
      <c r="F40">
        <v>2.9376188007603329E-2</v>
      </c>
      <c r="G40">
        <v>0.25229027700346118</v>
      </c>
    </row>
    <row r="41" spans="1:7" x14ac:dyDescent="0.3">
      <c r="A41" s="2">
        <v>45762</v>
      </c>
      <c r="B41">
        <v>0</v>
      </c>
      <c r="D41">
        <v>1243.3558575351649</v>
      </c>
      <c r="F41">
        <v>-7.1344636562026276E-3</v>
      </c>
      <c r="G41">
        <v>0.24335585753516401</v>
      </c>
    </row>
    <row r="42" spans="1:7" x14ac:dyDescent="0.3">
      <c r="A42" s="2">
        <v>45763</v>
      </c>
      <c r="B42">
        <v>0</v>
      </c>
      <c r="D42">
        <v>1160.318311888637</v>
      </c>
      <c r="F42">
        <v>-6.678501986643004E-2</v>
      </c>
      <c r="G42">
        <v>0.16031831188863599</v>
      </c>
    </row>
    <row r="43" spans="1:7" x14ac:dyDescent="0.3">
      <c r="A43" s="2">
        <v>45764</v>
      </c>
      <c r="B43">
        <v>-1</v>
      </c>
      <c r="C43">
        <v>110.52436</v>
      </c>
      <c r="D43">
        <v>1160.318311888637</v>
      </c>
      <c r="E43">
        <v>14.087897728428519</v>
      </c>
      <c r="F43">
        <v>0</v>
      </c>
      <c r="G43">
        <v>0.16031831188863599</v>
      </c>
    </row>
    <row r="44" spans="1:7" x14ac:dyDescent="0.3">
      <c r="A44" s="2">
        <v>45768</v>
      </c>
      <c r="B44">
        <v>1</v>
      </c>
      <c r="C44">
        <v>107.43232</v>
      </c>
      <c r="D44">
        <v>1109.855113709508</v>
      </c>
      <c r="F44">
        <v>-4.3490822873414547E-2</v>
      </c>
      <c r="G44">
        <v>0.1098551137095078</v>
      </c>
    </row>
    <row r="45" spans="1:7" x14ac:dyDescent="0.3">
      <c r="A45" s="2">
        <v>45769</v>
      </c>
      <c r="B45">
        <v>-1</v>
      </c>
      <c r="C45">
        <v>110.31457</v>
      </c>
      <c r="D45">
        <v>1109.855113709508</v>
      </c>
      <c r="E45">
        <v>31.12962146252676</v>
      </c>
      <c r="F45">
        <v>0</v>
      </c>
      <c r="G45">
        <v>0.1098551137095078</v>
      </c>
    </row>
    <row r="46" spans="1:7" x14ac:dyDescent="0.3">
      <c r="A46" s="2">
        <v>45770</v>
      </c>
      <c r="B46">
        <v>1</v>
      </c>
      <c r="C46">
        <v>119.10398000000001</v>
      </c>
      <c r="D46">
        <v>1079.4401360232421</v>
      </c>
      <c r="F46">
        <v>-2.7404457852709951E-2</v>
      </c>
      <c r="G46">
        <v>7.944013602324107E-2</v>
      </c>
    </row>
    <row r="47" spans="1:7" x14ac:dyDescent="0.3">
      <c r="A47" s="2">
        <v>45771</v>
      </c>
      <c r="B47">
        <v>0</v>
      </c>
      <c r="D47">
        <v>1146.252858530896</v>
      </c>
      <c r="F47">
        <v>6.1895718232044317E-2</v>
      </c>
      <c r="G47">
        <v>0.14625285853089509</v>
      </c>
    </row>
    <row r="48" spans="1:7" x14ac:dyDescent="0.3">
      <c r="A48" s="2">
        <v>45772</v>
      </c>
      <c r="B48">
        <v>0</v>
      </c>
      <c r="D48">
        <v>1170.5738077282431</v>
      </c>
      <c r="F48">
        <v>2.121778717177469E-2</v>
      </c>
      <c r="G48">
        <v>0.17057380772824191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opLeftCell="A9" workbookViewId="0">
      <selection activeCell="F26" sqref="F26"/>
    </sheetView>
  </sheetViews>
  <sheetFormatPr defaultRowHeight="14.4" x14ac:dyDescent="0.3"/>
  <cols>
    <col min="1" max="1" width="18.109375" bestFit="1" customWidth="1"/>
    <col min="2" max="2" width="6.109375" bestFit="1" customWidth="1"/>
    <col min="3" max="3" width="11.109375" bestFit="1" customWidth="1"/>
    <col min="4" max="4" width="14.6640625" bestFit="1" customWidth="1"/>
    <col min="5" max="6" width="12.6640625" bestFit="1" customWidth="1"/>
    <col min="7" max="7" width="17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2">
        <v>45707</v>
      </c>
      <c r="B2">
        <v>0</v>
      </c>
      <c r="D2">
        <v>1000</v>
      </c>
      <c r="F2">
        <v>0</v>
      </c>
      <c r="G2">
        <v>0</v>
      </c>
    </row>
    <row r="3" spans="1:8" x14ac:dyDescent="0.3">
      <c r="A3" s="2">
        <v>45708</v>
      </c>
      <c r="B3">
        <v>0</v>
      </c>
      <c r="D3">
        <v>1000</v>
      </c>
      <c r="F3">
        <v>0</v>
      </c>
      <c r="G3">
        <v>0</v>
      </c>
      <c r="H3" s="5">
        <f>D3/D2-1</f>
        <v>0</v>
      </c>
    </row>
    <row r="4" spans="1:8" x14ac:dyDescent="0.3">
      <c r="A4" s="2">
        <v>45709</v>
      </c>
      <c r="B4">
        <v>0</v>
      </c>
      <c r="D4">
        <v>1000</v>
      </c>
      <c r="F4">
        <v>0</v>
      </c>
      <c r="G4">
        <v>0</v>
      </c>
      <c r="H4" s="5">
        <f t="shared" ref="H4:H48" si="0">D4/D3-1</f>
        <v>0</v>
      </c>
    </row>
    <row r="5" spans="1:8" x14ac:dyDescent="0.3">
      <c r="A5" s="2">
        <v>45712</v>
      </c>
      <c r="B5">
        <v>0</v>
      </c>
      <c r="D5">
        <v>1000</v>
      </c>
      <c r="F5">
        <v>0</v>
      </c>
      <c r="G5">
        <v>0</v>
      </c>
      <c r="H5" s="5">
        <f t="shared" si="0"/>
        <v>0</v>
      </c>
    </row>
    <row r="6" spans="1:8" x14ac:dyDescent="0.3">
      <c r="A6" s="2">
        <v>45713</v>
      </c>
      <c r="B6">
        <v>0</v>
      </c>
      <c r="D6">
        <v>1000</v>
      </c>
      <c r="F6">
        <v>0</v>
      </c>
      <c r="G6">
        <v>0</v>
      </c>
      <c r="H6" s="5">
        <f t="shared" si="0"/>
        <v>0</v>
      </c>
    </row>
    <row r="7" spans="1:8" x14ac:dyDescent="0.3">
      <c r="A7" s="2">
        <v>45714</v>
      </c>
      <c r="B7">
        <v>0</v>
      </c>
      <c r="D7">
        <v>1000</v>
      </c>
      <c r="F7">
        <v>0</v>
      </c>
      <c r="G7">
        <v>0</v>
      </c>
      <c r="H7" s="5">
        <f t="shared" si="0"/>
        <v>0</v>
      </c>
    </row>
    <row r="8" spans="1:8" x14ac:dyDescent="0.3">
      <c r="A8" s="2">
        <v>45715</v>
      </c>
      <c r="B8">
        <v>0</v>
      </c>
      <c r="D8">
        <v>1000</v>
      </c>
      <c r="F8">
        <v>0</v>
      </c>
      <c r="G8">
        <v>0</v>
      </c>
      <c r="H8" s="5">
        <f t="shared" si="0"/>
        <v>0</v>
      </c>
    </row>
    <row r="9" spans="1:8" x14ac:dyDescent="0.3">
      <c r="A9" s="2">
        <v>45716</v>
      </c>
      <c r="B9">
        <v>0</v>
      </c>
      <c r="D9">
        <v>1000</v>
      </c>
      <c r="F9">
        <v>0</v>
      </c>
      <c r="G9">
        <v>0</v>
      </c>
      <c r="H9" s="5">
        <f t="shared" si="0"/>
        <v>0</v>
      </c>
    </row>
    <row r="10" spans="1:8" x14ac:dyDescent="0.3">
      <c r="A10" s="2">
        <v>45719</v>
      </c>
      <c r="B10">
        <v>0</v>
      </c>
      <c r="D10">
        <v>1000</v>
      </c>
      <c r="F10">
        <v>0</v>
      </c>
      <c r="G10">
        <v>0</v>
      </c>
      <c r="H10" s="5">
        <f t="shared" si="0"/>
        <v>0</v>
      </c>
    </row>
    <row r="11" spans="1:8" x14ac:dyDescent="0.3">
      <c r="A11" s="2">
        <v>45720</v>
      </c>
      <c r="B11">
        <v>0</v>
      </c>
      <c r="D11">
        <v>1000</v>
      </c>
      <c r="F11">
        <v>0</v>
      </c>
      <c r="G11">
        <v>0</v>
      </c>
      <c r="H11" s="5">
        <f t="shared" si="0"/>
        <v>0</v>
      </c>
    </row>
    <row r="12" spans="1:8" x14ac:dyDescent="0.3">
      <c r="A12" s="2">
        <v>45721</v>
      </c>
      <c r="B12">
        <v>0</v>
      </c>
      <c r="D12">
        <v>1000</v>
      </c>
      <c r="F12">
        <v>0</v>
      </c>
      <c r="G12">
        <v>0</v>
      </c>
      <c r="H12" s="5">
        <f t="shared" si="0"/>
        <v>0</v>
      </c>
    </row>
    <row r="13" spans="1:8" x14ac:dyDescent="0.3">
      <c r="A13" s="2">
        <v>45722</v>
      </c>
      <c r="B13">
        <v>0</v>
      </c>
      <c r="D13">
        <v>1000</v>
      </c>
      <c r="F13">
        <v>0</v>
      </c>
      <c r="G13">
        <v>0</v>
      </c>
      <c r="H13" s="5">
        <f t="shared" si="0"/>
        <v>0</v>
      </c>
    </row>
    <row r="14" spans="1:8" x14ac:dyDescent="0.3">
      <c r="A14" s="2">
        <v>45723</v>
      </c>
      <c r="B14">
        <v>0</v>
      </c>
      <c r="D14">
        <v>1000</v>
      </c>
      <c r="F14">
        <v>0</v>
      </c>
      <c r="G14">
        <v>0</v>
      </c>
      <c r="H14" s="5">
        <f t="shared" si="0"/>
        <v>0</v>
      </c>
    </row>
    <row r="15" spans="1:8" x14ac:dyDescent="0.3">
      <c r="A15" s="2">
        <v>45726</v>
      </c>
      <c r="B15">
        <v>0</v>
      </c>
      <c r="D15">
        <v>1000</v>
      </c>
      <c r="F15">
        <v>0</v>
      </c>
      <c r="G15">
        <v>0</v>
      </c>
      <c r="H15" s="5">
        <f t="shared" si="0"/>
        <v>0</v>
      </c>
    </row>
    <row r="16" spans="1:8" x14ac:dyDescent="0.3">
      <c r="A16" s="2">
        <v>45727</v>
      </c>
      <c r="B16">
        <v>0</v>
      </c>
      <c r="D16">
        <v>1000</v>
      </c>
      <c r="F16">
        <v>0</v>
      </c>
      <c r="G16">
        <v>0</v>
      </c>
      <c r="H16" s="5">
        <f t="shared" si="0"/>
        <v>0</v>
      </c>
    </row>
    <row r="17" spans="1:8" x14ac:dyDescent="0.3">
      <c r="A17" s="2">
        <v>45728</v>
      </c>
      <c r="B17">
        <v>0</v>
      </c>
      <c r="D17">
        <v>1000</v>
      </c>
      <c r="F17">
        <v>0</v>
      </c>
      <c r="G17">
        <v>0</v>
      </c>
      <c r="H17" s="5">
        <f t="shared" si="0"/>
        <v>0</v>
      </c>
    </row>
    <row r="18" spans="1:8" x14ac:dyDescent="0.3">
      <c r="A18" s="2">
        <v>45729</v>
      </c>
      <c r="B18">
        <v>0</v>
      </c>
      <c r="D18">
        <v>1000</v>
      </c>
      <c r="F18">
        <v>0</v>
      </c>
      <c r="G18">
        <v>0</v>
      </c>
      <c r="H18" s="5">
        <f t="shared" si="0"/>
        <v>0</v>
      </c>
    </row>
    <row r="19" spans="1:8" x14ac:dyDescent="0.3">
      <c r="A19" s="2">
        <v>45730</v>
      </c>
      <c r="B19">
        <v>0</v>
      </c>
      <c r="D19">
        <v>1000</v>
      </c>
      <c r="F19">
        <v>0</v>
      </c>
      <c r="G19">
        <v>0</v>
      </c>
      <c r="H19" s="5">
        <f t="shared" si="0"/>
        <v>0</v>
      </c>
    </row>
    <row r="20" spans="1:8" x14ac:dyDescent="0.3">
      <c r="A20" s="2">
        <v>45733</v>
      </c>
      <c r="B20">
        <v>0</v>
      </c>
      <c r="D20">
        <v>1000</v>
      </c>
      <c r="F20">
        <v>0</v>
      </c>
      <c r="G20">
        <v>0</v>
      </c>
      <c r="H20" s="5">
        <f t="shared" si="0"/>
        <v>0</v>
      </c>
    </row>
    <row r="21" spans="1:8" x14ac:dyDescent="0.3">
      <c r="A21" s="2">
        <v>45734</v>
      </c>
      <c r="B21">
        <v>0</v>
      </c>
      <c r="D21">
        <v>1000</v>
      </c>
      <c r="F21">
        <v>0</v>
      </c>
      <c r="G21">
        <v>0</v>
      </c>
      <c r="H21" s="5">
        <f t="shared" si="0"/>
        <v>0</v>
      </c>
    </row>
    <row r="22" spans="1:8" x14ac:dyDescent="0.3">
      <c r="A22" s="2">
        <v>45735</v>
      </c>
      <c r="B22">
        <v>1</v>
      </c>
      <c r="C22">
        <v>143.41827000000001</v>
      </c>
      <c r="D22">
        <v>1020.9298996564401</v>
      </c>
      <c r="F22">
        <v>2.0929899656438399E-2</v>
      </c>
      <c r="G22">
        <v>2.0929899656438399E-2</v>
      </c>
      <c r="H22" s="5">
        <f t="shared" si="0"/>
        <v>2.0929899656439988E-2</v>
      </c>
    </row>
    <row r="23" spans="1:8" x14ac:dyDescent="0.3">
      <c r="A23" s="2">
        <v>45736</v>
      </c>
      <c r="B23">
        <v>0</v>
      </c>
      <c r="D23">
        <v>1013.81783506383</v>
      </c>
      <c r="F23">
        <v>-6.9662614396939198E-3</v>
      </c>
      <c r="G23">
        <v>1.381783506383116E-2</v>
      </c>
      <c r="H23" s="5">
        <f t="shared" si="0"/>
        <v>-6.9662614396966971E-3</v>
      </c>
    </row>
    <row r="24" spans="1:8" x14ac:dyDescent="0.3">
      <c r="A24" s="2">
        <v>45737</v>
      </c>
      <c r="B24">
        <v>0</v>
      </c>
      <c r="D24">
        <v>1013.260026076176</v>
      </c>
      <c r="F24">
        <v>-5.5020632737279307E-4</v>
      </c>
      <c r="G24">
        <v>1.3260026076175709E-2</v>
      </c>
      <c r="H24" s="5">
        <f t="shared" si="0"/>
        <v>-5.5020632737123876E-4</v>
      </c>
    </row>
    <row r="25" spans="1:8" x14ac:dyDescent="0.3">
      <c r="A25" s="2">
        <v>45740</v>
      </c>
      <c r="B25">
        <v>-1</v>
      </c>
      <c r="C25">
        <v>152.76208</v>
      </c>
      <c r="D25">
        <v>1013.260026076176</v>
      </c>
      <c r="E25">
        <v>65.150764961814048</v>
      </c>
      <c r="F25">
        <v>0</v>
      </c>
      <c r="G25">
        <v>1.3260026076175709E-2</v>
      </c>
      <c r="H25" s="5">
        <f t="shared" si="0"/>
        <v>0</v>
      </c>
    </row>
    <row r="26" spans="1:8" x14ac:dyDescent="0.3">
      <c r="A26" s="2">
        <v>45741</v>
      </c>
      <c r="B26">
        <v>1</v>
      </c>
      <c r="C26">
        <v>153.60845</v>
      </c>
      <c r="D26">
        <v>1012.6765760816839</v>
      </c>
      <c r="F26">
        <v>-5.7581467686163013E-4</v>
      </c>
      <c r="G26">
        <v>1.267657608168382E-2</v>
      </c>
      <c r="H26" s="5">
        <f t="shared" si="0"/>
        <v>-5.7581467686185217E-4</v>
      </c>
    </row>
    <row r="27" spans="1:8" x14ac:dyDescent="0.3">
      <c r="A27" s="2">
        <v>45742</v>
      </c>
      <c r="B27">
        <v>0</v>
      </c>
      <c r="D27">
        <v>977.31996816220851</v>
      </c>
      <c r="F27">
        <v>-3.4914017717561308E-2</v>
      </c>
      <c r="G27">
        <v>-2.268003183779144E-2</v>
      </c>
      <c r="H27" s="5">
        <f t="shared" si="0"/>
        <v>-3.491401771756153E-2</v>
      </c>
    </row>
    <row r="28" spans="1:8" x14ac:dyDescent="0.3">
      <c r="A28" s="2">
        <v>45743</v>
      </c>
      <c r="B28">
        <v>0</v>
      </c>
      <c r="D28">
        <v>968.3488885408492</v>
      </c>
      <c r="F28">
        <v>-9.179265658747271E-3</v>
      </c>
      <c r="G28">
        <v>-3.1651111459150783E-2</v>
      </c>
      <c r="H28" s="5">
        <f t="shared" si="0"/>
        <v>-9.179265658747271E-3</v>
      </c>
    </row>
    <row r="29" spans="1:8" x14ac:dyDescent="0.3">
      <c r="A29" s="2">
        <v>45744</v>
      </c>
      <c r="B29">
        <v>0</v>
      </c>
      <c r="D29">
        <v>909.83897953977748</v>
      </c>
      <c r="F29">
        <v>-6.0422343324250671E-2</v>
      </c>
      <c r="G29">
        <v>-9.0161020460222563E-2</v>
      </c>
      <c r="H29" s="5">
        <f t="shared" si="0"/>
        <v>-6.0422343324250671E-2</v>
      </c>
    </row>
    <row r="30" spans="1:8" x14ac:dyDescent="0.3">
      <c r="A30" s="2">
        <v>45747</v>
      </c>
      <c r="B30">
        <v>-1</v>
      </c>
      <c r="C30">
        <v>140.24460999999999</v>
      </c>
      <c r="D30">
        <v>909.83897953977748</v>
      </c>
      <c r="E30">
        <v>-88.152994622872825</v>
      </c>
      <c r="F30">
        <v>0</v>
      </c>
      <c r="G30">
        <v>-9.0161020460222563E-2</v>
      </c>
      <c r="H30" s="5">
        <f t="shared" si="0"/>
        <v>0</v>
      </c>
    </row>
    <row r="31" spans="1:8" x14ac:dyDescent="0.3">
      <c r="A31" s="2">
        <v>45748</v>
      </c>
      <c r="B31">
        <v>1</v>
      </c>
      <c r="C31">
        <v>139.18404000000001</v>
      </c>
      <c r="D31">
        <v>926.35105138909535</v>
      </c>
      <c r="F31">
        <v>1.8148345169460841E-2</v>
      </c>
      <c r="G31">
        <v>-7.3648948610904652E-2</v>
      </c>
      <c r="H31" s="5">
        <f t="shared" si="0"/>
        <v>1.8148345169460844E-2</v>
      </c>
    </row>
    <row r="32" spans="1:8" x14ac:dyDescent="0.3">
      <c r="A32" s="2">
        <v>45749</v>
      </c>
      <c r="B32">
        <v>0</v>
      </c>
      <c r="D32">
        <v>943.60859690929294</v>
      </c>
      <c r="F32">
        <v>1.8629595653094189E-2</v>
      </c>
      <c r="G32">
        <v>-5.6391403090707122E-2</v>
      </c>
      <c r="H32" s="5">
        <f t="shared" si="0"/>
        <v>1.8629595653094189E-2</v>
      </c>
    </row>
    <row r="33" spans="1:8" x14ac:dyDescent="0.3">
      <c r="A33" s="2">
        <v>45750</v>
      </c>
      <c r="B33">
        <v>0</v>
      </c>
      <c r="D33">
        <v>809.40503269351336</v>
      </c>
      <c r="F33">
        <v>-0.14222376169033599</v>
      </c>
      <c r="G33">
        <v>-0.1905949673064867</v>
      </c>
      <c r="H33" s="5">
        <f t="shared" si="0"/>
        <v>-0.14222376169033601</v>
      </c>
    </row>
    <row r="34" spans="1:8" x14ac:dyDescent="0.3">
      <c r="A34" s="2">
        <v>45751</v>
      </c>
      <c r="B34">
        <v>-1</v>
      </c>
      <c r="C34">
        <v>101.3935</v>
      </c>
      <c r="D34">
        <v>809.40503269351302</v>
      </c>
      <c r="E34">
        <v>-247.03483495562509</v>
      </c>
      <c r="F34">
        <v>0</v>
      </c>
      <c r="G34">
        <v>-0.1905949673064867</v>
      </c>
      <c r="H34" s="5">
        <f t="shared" si="0"/>
        <v>0</v>
      </c>
    </row>
    <row r="35" spans="1:8" x14ac:dyDescent="0.3">
      <c r="A35" s="2">
        <v>45754</v>
      </c>
      <c r="B35">
        <v>1</v>
      </c>
      <c r="C35">
        <v>91.556459999999987</v>
      </c>
      <c r="D35">
        <v>890.68053793114643</v>
      </c>
      <c r="F35">
        <v>0.1004138866880613</v>
      </c>
      <c r="G35">
        <v>-0.1093194620688538</v>
      </c>
      <c r="H35" s="5">
        <f t="shared" si="0"/>
        <v>0.10041388668806195</v>
      </c>
    </row>
    <row r="36" spans="1:8" x14ac:dyDescent="0.3">
      <c r="A36" s="2">
        <v>45755</v>
      </c>
      <c r="B36">
        <v>-1</v>
      </c>
      <c r="C36">
        <v>96.008890000000008</v>
      </c>
      <c r="D36">
        <v>890.68053793114643</v>
      </c>
      <c r="E36">
        <v>39.361714615392543</v>
      </c>
      <c r="F36">
        <v>0</v>
      </c>
      <c r="G36">
        <v>-0.1093194620688538</v>
      </c>
      <c r="H36" s="5">
        <f t="shared" si="0"/>
        <v>0</v>
      </c>
    </row>
    <row r="37" spans="1:8" x14ac:dyDescent="0.3">
      <c r="A37" s="2">
        <v>45756</v>
      </c>
      <c r="B37">
        <v>1</v>
      </c>
      <c r="C37">
        <v>94.179079999999999</v>
      </c>
      <c r="D37">
        <v>1159.465923327755</v>
      </c>
      <c r="F37">
        <v>0.30177529871814412</v>
      </c>
      <c r="G37">
        <v>0.15946592332775511</v>
      </c>
      <c r="H37" s="5">
        <f t="shared" si="0"/>
        <v>0.30177529871814368</v>
      </c>
    </row>
    <row r="38" spans="1:8" x14ac:dyDescent="0.3">
      <c r="A38" s="2">
        <v>45757</v>
      </c>
      <c r="B38">
        <v>-1</v>
      </c>
      <c r="C38">
        <v>109.97490999999999</v>
      </c>
      <c r="D38">
        <v>1159.465923327755</v>
      </c>
      <c r="E38">
        <v>149.386024597702</v>
      </c>
      <c r="F38">
        <v>0</v>
      </c>
      <c r="G38">
        <v>0.15946592332775511</v>
      </c>
      <c r="H38" s="5">
        <f t="shared" si="0"/>
        <v>0</v>
      </c>
    </row>
    <row r="39" spans="1:8" x14ac:dyDescent="0.3">
      <c r="A39" s="2">
        <v>45758</v>
      </c>
      <c r="B39">
        <v>1</v>
      </c>
      <c r="C39">
        <v>109.18407000000001</v>
      </c>
      <c r="D39">
        <v>1229.0857628402609</v>
      </c>
      <c r="F39">
        <v>6.0044748286082417E-2</v>
      </c>
      <c r="G39">
        <v>0.2290857628402603</v>
      </c>
      <c r="H39" s="5">
        <f t="shared" si="0"/>
        <v>6.0044748286083083E-2</v>
      </c>
    </row>
    <row r="40" spans="1:8" x14ac:dyDescent="0.3">
      <c r="A40" s="2">
        <v>45761</v>
      </c>
      <c r="B40">
        <v>0</v>
      </c>
      <c r="D40">
        <v>1265.1916172869251</v>
      </c>
      <c r="F40">
        <v>2.937618800760311E-2</v>
      </c>
      <c r="G40">
        <v>0.26519161728692398</v>
      </c>
      <c r="H40" s="5">
        <f t="shared" si="0"/>
        <v>2.9376188007603332E-2</v>
      </c>
    </row>
    <row r="41" spans="1:8" x14ac:dyDescent="0.3">
      <c r="A41" s="2">
        <v>45762</v>
      </c>
      <c r="B41">
        <v>-1</v>
      </c>
      <c r="C41">
        <v>118.16670999999999</v>
      </c>
      <c r="D41">
        <v>1265.1916172869301</v>
      </c>
      <c r="E41">
        <v>95.389968349053603</v>
      </c>
      <c r="F41">
        <v>0</v>
      </c>
      <c r="G41">
        <v>0.26519161728692398</v>
      </c>
      <c r="H41" s="5">
        <f t="shared" si="0"/>
        <v>3.9968028886505635E-15</v>
      </c>
    </row>
    <row r="42" spans="1:8" x14ac:dyDescent="0.3">
      <c r="A42" s="2">
        <v>45763</v>
      </c>
      <c r="B42">
        <v>1</v>
      </c>
      <c r="C42">
        <v>114.38927</v>
      </c>
      <c r="D42">
        <v>1220.958072661042</v>
      </c>
      <c r="F42">
        <v>-3.4961933055434269E-2</v>
      </c>
      <c r="G42">
        <v>0.22095807266104181</v>
      </c>
      <c r="H42" s="5">
        <f t="shared" si="0"/>
        <v>-3.4961933055438821E-2</v>
      </c>
    </row>
    <row r="43" spans="1:8" x14ac:dyDescent="0.3">
      <c r="A43" s="2">
        <v>45764</v>
      </c>
      <c r="B43">
        <v>0</v>
      </c>
      <c r="D43">
        <v>1223.7231738311241</v>
      </c>
      <c r="F43">
        <v>2.2646978893015039E-3</v>
      </c>
      <c r="G43">
        <v>0.22372317383112289</v>
      </c>
      <c r="H43" s="5">
        <f t="shared" si="0"/>
        <v>2.2646978893023917E-3</v>
      </c>
    </row>
    <row r="44" spans="1:8" x14ac:dyDescent="0.3">
      <c r="A44" s="2">
        <v>45768</v>
      </c>
      <c r="B44">
        <v>0</v>
      </c>
      <c r="D44">
        <v>1136.567184950165</v>
      </c>
      <c r="F44">
        <v>-7.1221981200289219E-2</v>
      </c>
      <c r="G44">
        <v>0.1365671849501644</v>
      </c>
      <c r="H44" s="5">
        <f t="shared" si="0"/>
        <v>-7.1221981200289664E-2</v>
      </c>
    </row>
    <row r="45" spans="1:8" x14ac:dyDescent="0.3">
      <c r="A45" s="2">
        <v>45769</v>
      </c>
      <c r="B45">
        <v>-1</v>
      </c>
      <c r="C45">
        <v>110.31457</v>
      </c>
      <c r="D45">
        <v>1136.567184950165</v>
      </c>
      <c r="E45">
        <v>-45.067830950919003</v>
      </c>
      <c r="F45">
        <v>0</v>
      </c>
      <c r="G45">
        <v>0.1365671849501644</v>
      </c>
      <c r="H45" s="5">
        <f t="shared" si="0"/>
        <v>0</v>
      </c>
    </row>
    <row r="46" spans="1:8" x14ac:dyDescent="0.3">
      <c r="A46" s="2">
        <v>45770</v>
      </c>
      <c r="B46">
        <v>1</v>
      </c>
      <c r="C46">
        <v>119.10398000000001</v>
      </c>
      <c r="D46">
        <v>1105.4201774334249</v>
      </c>
      <c r="F46">
        <v>-2.740445785270984E-2</v>
      </c>
      <c r="G46">
        <v>0.10542017743342449</v>
      </c>
      <c r="H46" s="5">
        <f t="shared" si="0"/>
        <v>-2.7404457852710062E-2</v>
      </c>
    </row>
    <row r="47" spans="1:8" x14ac:dyDescent="0.3">
      <c r="A47" s="2">
        <v>45771</v>
      </c>
      <c r="B47">
        <v>0</v>
      </c>
      <c r="D47">
        <v>1173.8409532638609</v>
      </c>
      <c r="F47">
        <v>6.1895718232044088E-2</v>
      </c>
      <c r="G47">
        <v>0.17384095326385979</v>
      </c>
      <c r="H47" s="5">
        <f t="shared" si="0"/>
        <v>6.1895718232044539E-2</v>
      </c>
    </row>
    <row r="48" spans="1:8" x14ac:dyDescent="0.3">
      <c r="A48" s="2">
        <v>45772</v>
      </c>
      <c r="B48">
        <v>0</v>
      </c>
      <c r="D48">
        <v>1198.747260783726</v>
      </c>
      <c r="F48">
        <v>2.121778717177469E-2</v>
      </c>
      <c r="G48">
        <v>0.19874726078372551</v>
      </c>
      <c r="H48" s="5">
        <f t="shared" si="0"/>
        <v>2.1217787171774249E-2</v>
      </c>
    </row>
    <row r="50" spans="4:4" x14ac:dyDescent="0.3">
      <c r="D50">
        <f>D48/D2 -1</f>
        <v>0.19874726078372595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45707</v>
      </c>
      <c r="B2">
        <v>0</v>
      </c>
      <c r="D2">
        <v>1000</v>
      </c>
      <c r="F2">
        <v>0</v>
      </c>
      <c r="G2">
        <v>0</v>
      </c>
    </row>
    <row r="3" spans="1:7" x14ac:dyDescent="0.3">
      <c r="A3" s="2">
        <v>45708</v>
      </c>
      <c r="B3">
        <v>0</v>
      </c>
      <c r="D3">
        <v>1000</v>
      </c>
      <c r="F3">
        <v>0</v>
      </c>
      <c r="G3">
        <v>0</v>
      </c>
    </row>
    <row r="4" spans="1:7" x14ac:dyDescent="0.3">
      <c r="A4" s="2">
        <v>45709</v>
      </c>
      <c r="B4">
        <v>0</v>
      </c>
      <c r="D4">
        <v>1000</v>
      </c>
      <c r="F4">
        <v>0</v>
      </c>
      <c r="G4">
        <v>0</v>
      </c>
    </row>
    <row r="5" spans="1:7" x14ac:dyDescent="0.3">
      <c r="A5" s="2">
        <v>45712</v>
      </c>
      <c r="B5">
        <v>0</v>
      </c>
      <c r="D5">
        <v>1000</v>
      </c>
      <c r="F5">
        <v>0</v>
      </c>
      <c r="G5">
        <v>0</v>
      </c>
    </row>
    <row r="6" spans="1:7" x14ac:dyDescent="0.3">
      <c r="A6" s="2">
        <v>45713</v>
      </c>
      <c r="B6">
        <v>0</v>
      </c>
      <c r="D6">
        <v>1000</v>
      </c>
      <c r="F6">
        <v>0</v>
      </c>
      <c r="G6">
        <v>0</v>
      </c>
    </row>
    <row r="7" spans="1:7" x14ac:dyDescent="0.3">
      <c r="A7" s="2">
        <v>45714</v>
      </c>
      <c r="B7">
        <v>0</v>
      </c>
      <c r="D7">
        <v>1000</v>
      </c>
      <c r="F7">
        <v>0</v>
      </c>
      <c r="G7">
        <v>0</v>
      </c>
    </row>
    <row r="8" spans="1:7" x14ac:dyDescent="0.3">
      <c r="A8" s="2">
        <v>45715</v>
      </c>
      <c r="B8">
        <v>0</v>
      </c>
      <c r="D8">
        <v>1000</v>
      </c>
      <c r="F8">
        <v>0</v>
      </c>
      <c r="G8">
        <v>0</v>
      </c>
    </row>
    <row r="9" spans="1:7" x14ac:dyDescent="0.3">
      <c r="A9" s="2">
        <v>45716</v>
      </c>
      <c r="B9">
        <v>0</v>
      </c>
      <c r="D9">
        <v>1000</v>
      </c>
      <c r="F9">
        <v>0</v>
      </c>
      <c r="G9">
        <v>0</v>
      </c>
    </row>
    <row r="10" spans="1:7" x14ac:dyDescent="0.3">
      <c r="A10" s="2">
        <v>45719</v>
      </c>
      <c r="B10">
        <v>0</v>
      </c>
      <c r="D10">
        <v>1000</v>
      </c>
      <c r="F10">
        <v>0</v>
      </c>
      <c r="G10">
        <v>0</v>
      </c>
    </row>
    <row r="11" spans="1:7" x14ac:dyDescent="0.3">
      <c r="A11" s="2">
        <v>45720</v>
      </c>
      <c r="B11">
        <v>0</v>
      </c>
      <c r="D11">
        <v>1000</v>
      </c>
      <c r="F11">
        <v>0</v>
      </c>
      <c r="G11">
        <v>0</v>
      </c>
    </row>
    <row r="12" spans="1:7" x14ac:dyDescent="0.3">
      <c r="A12" s="2">
        <v>45721</v>
      </c>
      <c r="B12">
        <v>0</v>
      </c>
      <c r="D12">
        <v>1000</v>
      </c>
      <c r="F12">
        <v>0</v>
      </c>
      <c r="G12">
        <v>0</v>
      </c>
    </row>
    <row r="13" spans="1:7" x14ac:dyDescent="0.3">
      <c r="A13" s="2">
        <v>45722</v>
      </c>
      <c r="B13">
        <v>0</v>
      </c>
      <c r="D13">
        <v>1000</v>
      </c>
      <c r="F13">
        <v>0</v>
      </c>
      <c r="G13">
        <v>0</v>
      </c>
    </row>
    <row r="14" spans="1:7" x14ac:dyDescent="0.3">
      <c r="A14" s="2">
        <v>45723</v>
      </c>
      <c r="B14">
        <v>0</v>
      </c>
      <c r="D14">
        <v>1000</v>
      </c>
      <c r="F14">
        <v>0</v>
      </c>
      <c r="G14">
        <v>0</v>
      </c>
    </row>
    <row r="15" spans="1:7" x14ac:dyDescent="0.3">
      <c r="A15" s="2">
        <v>45726</v>
      </c>
      <c r="B15">
        <v>0</v>
      </c>
      <c r="D15">
        <v>1000</v>
      </c>
      <c r="F15">
        <v>0</v>
      </c>
      <c r="G15">
        <v>0</v>
      </c>
    </row>
    <row r="16" spans="1:7" x14ac:dyDescent="0.3">
      <c r="A16" s="2">
        <v>45727</v>
      </c>
      <c r="B16">
        <v>0</v>
      </c>
      <c r="D16">
        <v>1000</v>
      </c>
      <c r="F16">
        <v>0</v>
      </c>
      <c r="G16">
        <v>0</v>
      </c>
    </row>
    <row r="17" spans="1:7" x14ac:dyDescent="0.3">
      <c r="A17" s="2">
        <v>45728</v>
      </c>
      <c r="B17">
        <v>0</v>
      </c>
      <c r="D17">
        <v>1000</v>
      </c>
      <c r="F17">
        <v>0</v>
      </c>
      <c r="G17">
        <v>0</v>
      </c>
    </row>
    <row r="18" spans="1:7" x14ac:dyDescent="0.3">
      <c r="A18" s="2">
        <v>45729</v>
      </c>
      <c r="B18">
        <v>0</v>
      </c>
      <c r="D18">
        <v>1000</v>
      </c>
      <c r="F18">
        <v>0</v>
      </c>
      <c r="G18">
        <v>0</v>
      </c>
    </row>
    <row r="19" spans="1:7" x14ac:dyDescent="0.3">
      <c r="A19" s="2">
        <v>45730</v>
      </c>
      <c r="B19">
        <v>0</v>
      </c>
      <c r="D19">
        <v>1000</v>
      </c>
      <c r="F19">
        <v>0</v>
      </c>
      <c r="G19">
        <v>0</v>
      </c>
    </row>
    <row r="20" spans="1:7" x14ac:dyDescent="0.3">
      <c r="A20" s="2">
        <v>45733</v>
      </c>
      <c r="B20">
        <v>0</v>
      </c>
      <c r="D20">
        <v>1000</v>
      </c>
      <c r="F20">
        <v>0</v>
      </c>
      <c r="G20">
        <v>0</v>
      </c>
    </row>
    <row r="21" spans="1:7" x14ac:dyDescent="0.3">
      <c r="A21" s="2">
        <v>45734</v>
      </c>
      <c r="B21">
        <v>0</v>
      </c>
      <c r="D21">
        <v>1000</v>
      </c>
      <c r="F21">
        <v>0</v>
      </c>
      <c r="G21">
        <v>0</v>
      </c>
    </row>
    <row r="22" spans="1:7" x14ac:dyDescent="0.3">
      <c r="A22" s="2">
        <v>45735</v>
      </c>
      <c r="B22">
        <v>0</v>
      </c>
      <c r="D22">
        <v>1000</v>
      </c>
      <c r="F22">
        <v>0</v>
      </c>
      <c r="G22">
        <v>0</v>
      </c>
    </row>
    <row r="23" spans="1:7" x14ac:dyDescent="0.3">
      <c r="A23" s="2">
        <v>45736</v>
      </c>
      <c r="B23">
        <v>0</v>
      </c>
      <c r="D23">
        <v>1000</v>
      </c>
      <c r="F23">
        <v>0</v>
      </c>
      <c r="G23">
        <v>0</v>
      </c>
    </row>
    <row r="24" spans="1:7" x14ac:dyDescent="0.3">
      <c r="A24" s="2">
        <v>45737</v>
      </c>
      <c r="B24">
        <v>0</v>
      </c>
      <c r="D24">
        <v>1000</v>
      </c>
      <c r="F24">
        <v>0</v>
      </c>
      <c r="G24">
        <v>0</v>
      </c>
    </row>
    <row r="25" spans="1:7" x14ac:dyDescent="0.3">
      <c r="A25" s="2">
        <v>45740</v>
      </c>
      <c r="B25">
        <v>0</v>
      </c>
      <c r="D25">
        <v>1000</v>
      </c>
      <c r="F25">
        <v>0</v>
      </c>
      <c r="G25">
        <v>0</v>
      </c>
    </row>
    <row r="26" spans="1:7" x14ac:dyDescent="0.3">
      <c r="A26" s="2">
        <v>45741</v>
      </c>
      <c r="B26">
        <v>0</v>
      </c>
      <c r="D26">
        <v>1000</v>
      </c>
      <c r="F26">
        <v>0</v>
      </c>
      <c r="G26">
        <v>0</v>
      </c>
    </row>
    <row r="27" spans="1:7" x14ac:dyDescent="0.3">
      <c r="A27" s="2">
        <v>45742</v>
      </c>
      <c r="B27">
        <v>0</v>
      </c>
      <c r="D27">
        <v>1000</v>
      </c>
      <c r="F27">
        <v>0</v>
      </c>
      <c r="G27">
        <v>0</v>
      </c>
    </row>
    <row r="28" spans="1:7" x14ac:dyDescent="0.3">
      <c r="A28" s="2">
        <v>45743</v>
      </c>
      <c r="B28">
        <v>0</v>
      </c>
      <c r="D28">
        <v>1000</v>
      </c>
      <c r="F28">
        <v>0</v>
      </c>
      <c r="G28">
        <v>0</v>
      </c>
    </row>
    <row r="29" spans="1:7" x14ac:dyDescent="0.3">
      <c r="A29" s="2">
        <v>45744</v>
      </c>
      <c r="B29">
        <v>0</v>
      </c>
      <c r="D29">
        <v>1000</v>
      </c>
      <c r="F29">
        <v>0</v>
      </c>
      <c r="G29">
        <v>0</v>
      </c>
    </row>
    <row r="30" spans="1:7" x14ac:dyDescent="0.3">
      <c r="A30" s="2">
        <v>45747</v>
      </c>
      <c r="B30">
        <v>0</v>
      </c>
      <c r="D30">
        <v>1000</v>
      </c>
      <c r="F30">
        <v>0</v>
      </c>
      <c r="G30">
        <v>0</v>
      </c>
    </row>
    <row r="31" spans="1:7" x14ac:dyDescent="0.3">
      <c r="A31" s="2">
        <v>45748</v>
      </c>
      <c r="B31">
        <v>0</v>
      </c>
      <c r="D31">
        <v>1000</v>
      </c>
      <c r="F31">
        <v>0</v>
      </c>
      <c r="G31">
        <v>0</v>
      </c>
    </row>
    <row r="32" spans="1:7" x14ac:dyDescent="0.3">
      <c r="A32" s="2">
        <v>45749</v>
      </c>
      <c r="B32">
        <v>0</v>
      </c>
      <c r="D32">
        <v>1000</v>
      </c>
      <c r="F32">
        <v>0</v>
      </c>
      <c r="G32">
        <v>0</v>
      </c>
    </row>
    <row r="33" spans="1:7" x14ac:dyDescent="0.3">
      <c r="A33" s="2">
        <v>45750</v>
      </c>
      <c r="B33">
        <v>0</v>
      </c>
      <c r="D33">
        <v>1000</v>
      </c>
      <c r="F33">
        <v>0</v>
      </c>
      <c r="G33">
        <v>0</v>
      </c>
    </row>
    <row r="34" spans="1:7" x14ac:dyDescent="0.3">
      <c r="A34" s="2">
        <v>45751</v>
      </c>
      <c r="B34">
        <v>0</v>
      </c>
      <c r="D34">
        <v>1000</v>
      </c>
      <c r="F34">
        <v>0</v>
      </c>
      <c r="G34">
        <v>0</v>
      </c>
    </row>
    <row r="35" spans="1:7" x14ac:dyDescent="0.3">
      <c r="A35" s="2">
        <v>45754</v>
      </c>
      <c r="B35">
        <v>0</v>
      </c>
      <c r="D35">
        <v>1000</v>
      </c>
      <c r="F35">
        <v>0</v>
      </c>
      <c r="G35">
        <v>0</v>
      </c>
    </row>
    <row r="36" spans="1:7" x14ac:dyDescent="0.3">
      <c r="A36" s="2">
        <v>45755</v>
      </c>
      <c r="B36">
        <v>0</v>
      </c>
      <c r="D36">
        <v>1000</v>
      </c>
      <c r="F36">
        <v>0</v>
      </c>
      <c r="G36">
        <v>0</v>
      </c>
    </row>
    <row r="37" spans="1:7" x14ac:dyDescent="0.3">
      <c r="A37" s="2">
        <v>45756</v>
      </c>
      <c r="B37">
        <v>0</v>
      </c>
      <c r="D37">
        <v>1000</v>
      </c>
      <c r="F37">
        <v>0</v>
      </c>
      <c r="G37">
        <v>0</v>
      </c>
    </row>
    <row r="38" spans="1:7" x14ac:dyDescent="0.3">
      <c r="A38" s="2">
        <v>45757</v>
      </c>
      <c r="B38">
        <v>0</v>
      </c>
      <c r="D38">
        <v>1000</v>
      </c>
      <c r="F38">
        <v>0</v>
      </c>
      <c r="G38">
        <v>0</v>
      </c>
    </row>
    <row r="39" spans="1:7" x14ac:dyDescent="0.3">
      <c r="A39" s="2">
        <v>45758</v>
      </c>
      <c r="B39">
        <v>0</v>
      </c>
      <c r="D39">
        <v>1000</v>
      </c>
      <c r="F39">
        <v>0</v>
      </c>
      <c r="G39">
        <v>0</v>
      </c>
    </row>
    <row r="40" spans="1:7" x14ac:dyDescent="0.3">
      <c r="A40" s="2">
        <v>45761</v>
      </c>
      <c r="B40">
        <v>0</v>
      </c>
      <c r="D40">
        <v>1000</v>
      </c>
      <c r="F40">
        <v>0</v>
      </c>
      <c r="G40">
        <v>0</v>
      </c>
    </row>
    <row r="41" spans="1:7" x14ac:dyDescent="0.3">
      <c r="A41" s="2">
        <v>45762</v>
      </c>
      <c r="B41">
        <v>0</v>
      </c>
      <c r="D41">
        <v>1000</v>
      </c>
      <c r="F41">
        <v>0</v>
      </c>
      <c r="G41">
        <v>0</v>
      </c>
    </row>
    <row r="42" spans="1:7" x14ac:dyDescent="0.3">
      <c r="A42" s="2">
        <v>45763</v>
      </c>
      <c r="B42">
        <v>0</v>
      </c>
      <c r="D42">
        <v>1000</v>
      </c>
      <c r="F42">
        <v>0</v>
      </c>
      <c r="G42">
        <v>0</v>
      </c>
    </row>
    <row r="43" spans="1:7" x14ac:dyDescent="0.3">
      <c r="A43" s="2">
        <v>45764</v>
      </c>
      <c r="B43">
        <v>0</v>
      </c>
      <c r="D43">
        <v>1000</v>
      </c>
      <c r="F43">
        <v>0</v>
      </c>
      <c r="G43">
        <v>0</v>
      </c>
    </row>
    <row r="44" spans="1:7" x14ac:dyDescent="0.3">
      <c r="A44" s="2">
        <v>45768</v>
      </c>
      <c r="B44">
        <v>0</v>
      </c>
      <c r="D44">
        <v>1000</v>
      </c>
      <c r="F44">
        <v>0</v>
      </c>
      <c r="G44">
        <v>0</v>
      </c>
    </row>
    <row r="45" spans="1:7" x14ac:dyDescent="0.3">
      <c r="A45" s="2">
        <v>45769</v>
      </c>
      <c r="B45">
        <v>0</v>
      </c>
      <c r="D45">
        <v>1000</v>
      </c>
      <c r="F45">
        <v>0</v>
      </c>
      <c r="G45">
        <v>0</v>
      </c>
    </row>
    <row r="46" spans="1:7" x14ac:dyDescent="0.3">
      <c r="A46" s="2">
        <v>45770</v>
      </c>
      <c r="B46">
        <v>0</v>
      </c>
      <c r="D46">
        <v>1000</v>
      </c>
      <c r="F46">
        <v>0</v>
      </c>
      <c r="G46">
        <v>0</v>
      </c>
    </row>
    <row r="47" spans="1:7" x14ac:dyDescent="0.3">
      <c r="A47" s="2">
        <v>45771</v>
      </c>
      <c r="B47">
        <v>0</v>
      </c>
      <c r="D47">
        <v>1000</v>
      </c>
      <c r="F47">
        <v>0</v>
      </c>
      <c r="G47">
        <v>0</v>
      </c>
    </row>
    <row r="48" spans="1:7" x14ac:dyDescent="0.3">
      <c r="A48" s="2">
        <v>45772</v>
      </c>
      <c r="B48">
        <v>0</v>
      </c>
      <c r="D48">
        <v>1000</v>
      </c>
      <c r="F48">
        <v>0</v>
      </c>
      <c r="G4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45707</v>
      </c>
      <c r="B2">
        <v>0</v>
      </c>
      <c r="D2">
        <v>1000</v>
      </c>
      <c r="F2">
        <v>0</v>
      </c>
      <c r="G2">
        <v>0</v>
      </c>
    </row>
    <row r="3" spans="1:7" x14ac:dyDescent="0.3">
      <c r="A3" s="2">
        <v>45708</v>
      </c>
      <c r="B3">
        <v>0</v>
      </c>
      <c r="D3">
        <v>1000</v>
      </c>
      <c r="F3">
        <v>0</v>
      </c>
      <c r="G3">
        <v>0</v>
      </c>
    </row>
    <row r="4" spans="1:7" x14ac:dyDescent="0.3">
      <c r="A4" s="2">
        <v>45709</v>
      </c>
      <c r="B4">
        <v>0</v>
      </c>
      <c r="D4">
        <v>1000</v>
      </c>
      <c r="F4">
        <v>0</v>
      </c>
      <c r="G4">
        <v>0</v>
      </c>
    </row>
    <row r="5" spans="1:7" x14ac:dyDescent="0.3">
      <c r="A5" s="2">
        <v>45712</v>
      </c>
      <c r="B5">
        <v>0</v>
      </c>
      <c r="D5">
        <v>1000</v>
      </c>
      <c r="F5">
        <v>0</v>
      </c>
      <c r="G5">
        <v>0</v>
      </c>
    </row>
    <row r="6" spans="1:7" x14ac:dyDescent="0.3">
      <c r="A6" s="2">
        <v>45713</v>
      </c>
      <c r="B6">
        <v>0</v>
      </c>
      <c r="D6">
        <v>1000</v>
      </c>
      <c r="F6">
        <v>0</v>
      </c>
      <c r="G6">
        <v>0</v>
      </c>
    </row>
    <row r="7" spans="1:7" x14ac:dyDescent="0.3">
      <c r="A7" s="2">
        <v>45714</v>
      </c>
      <c r="B7">
        <v>0</v>
      </c>
      <c r="D7">
        <v>1000</v>
      </c>
      <c r="F7">
        <v>0</v>
      </c>
      <c r="G7">
        <v>0</v>
      </c>
    </row>
    <row r="8" spans="1:7" x14ac:dyDescent="0.3">
      <c r="A8" s="2">
        <v>45715</v>
      </c>
      <c r="B8">
        <v>0</v>
      </c>
      <c r="D8">
        <v>1000</v>
      </c>
      <c r="F8">
        <v>0</v>
      </c>
      <c r="G8">
        <v>0</v>
      </c>
    </row>
    <row r="9" spans="1:7" x14ac:dyDescent="0.3">
      <c r="A9" s="2">
        <v>45716</v>
      </c>
      <c r="B9">
        <v>0</v>
      </c>
      <c r="D9">
        <v>1000</v>
      </c>
      <c r="F9">
        <v>0</v>
      </c>
      <c r="G9">
        <v>0</v>
      </c>
    </row>
    <row r="10" spans="1:7" x14ac:dyDescent="0.3">
      <c r="A10" s="2">
        <v>45719</v>
      </c>
      <c r="B10">
        <v>0</v>
      </c>
      <c r="D10">
        <v>1000</v>
      </c>
      <c r="F10">
        <v>0</v>
      </c>
      <c r="G10">
        <v>0</v>
      </c>
    </row>
    <row r="11" spans="1:7" x14ac:dyDescent="0.3">
      <c r="A11" s="2">
        <v>45720</v>
      </c>
      <c r="B11">
        <v>0</v>
      </c>
      <c r="D11">
        <v>1000</v>
      </c>
      <c r="F11">
        <v>0</v>
      </c>
      <c r="G11">
        <v>0</v>
      </c>
    </row>
    <row r="12" spans="1:7" x14ac:dyDescent="0.3">
      <c r="A12" s="2">
        <v>45721</v>
      </c>
      <c r="B12">
        <v>0</v>
      </c>
      <c r="D12">
        <v>1000</v>
      </c>
      <c r="F12">
        <v>0</v>
      </c>
      <c r="G12">
        <v>0</v>
      </c>
    </row>
    <row r="13" spans="1:7" x14ac:dyDescent="0.3">
      <c r="A13" s="2">
        <v>45722</v>
      </c>
      <c r="B13">
        <v>0</v>
      </c>
      <c r="D13">
        <v>1000</v>
      </c>
      <c r="F13">
        <v>0</v>
      </c>
      <c r="G13">
        <v>0</v>
      </c>
    </row>
    <row r="14" spans="1:7" x14ac:dyDescent="0.3">
      <c r="A14" s="2">
        <v>45723</v>
      </c>
      <c r="B14">
        <v>0</v>
      </c>
      <c r="D14">
        <v>1000</v>
      </c>
      <c r="F14">
        <v>0</v>
      </c>
      <c r="G14">
        <v>0</v>
      </c>
    </row>
    <row r="15" spans="1:7" x14ac:dyDescent="0.3">
      <c r="A15" s="2">
        <v>45726</v>
      </c>
      <c r="B15">
        <v>0</v>
      </c>
      <c r="D15">
        <v>1000</v>
      </c>
      <c r="F15">
        <v>0</v>
      </c>
      <c r="G15">
        <v>0</v>
      </c>
    </row>
    <row r="16" spans="1:7" x14ac:dyDescent="0.3">
      <c r="A16" s="2">
        <v>45727</v>
      </c>
      <c r="B16">
        <v>0</v>
      </c>
      <c r="D16">
        <v>1000</v>
      </c>
      <c r="F16">
        <v>0</v>
      </c>
      <c r="G16">
        <v>0</v>
      </c>
    </row>
    <row r="17" spans="1:7" x14ac:dyDescent="0.3">
      <c r="A17" s="2">
        <v>45728</v>
      </c>
      <c r="B17">
        <v>0</v>
      </c>
      <c r="D17">
        <v>1000</v>
      </c>
      <c r="F17">
        <v>0</v>
      </c>
      <c r="G17">
        <v>0</v>
      </c>
    </row>
    <row r="18" spans="1:7" x14ac:dyDescent="0.3">
      <c r="A18" s="2">
        <v>45729</v>
      </c>
      <c r="B18">
        <v>0</v>
      </c>
      <c r="D18">
        <v>1000</v>
      </c>
      <c r="F18">
        <v>0</v>
      </c>
      <c r="G18">
        <v>0</v>
      </c>
    </row>
    <row r="19" spans="1:7" x14ac:dyDescent="0.3">
      <c r="A19" s="2">
        <v>45730</v>
      </c>
      <c r="B19">
        <v>0</v>
      </c>
      <c r="D19">
        <v>1000</v>
      </c>
      <c r="F19">
        <v>0</v>
      </c>
      <c r="G19">
        <v>0</v>
      </c>
    </row>
    <row r="20" spans="1:7" x14ac:dyDescent="0.3">
      <c r="A20" s="2">
        <v>45733</v>
      </c>
      <c r="B20">
        <v>0</v>
      </c>
      <c r="D20">
        <v>1000</v>
      </c>
      <c r="F20">
        <v>0</v>
      </c>
      <c r="G20">
        <v>0</v>
      </c>
    </row>
    <row r="21" spans="1:7" x14ac:dyDescent="0.3">
      <c r="A21" s="2">
        <v>45734</v>
      </c>
      <c r="B21">
        <v>0</v>
      </c>
      <c r="D21">
        <v>1000</v>
      </c>
      <c r="F21">
        <v>0</v>
      </c>
      <c r="G21">
        <v>0</v>
      </c>
    </row>
    <row r="22" spans="1:7" x14ac:dyDescent="0.3">
      <c r="A22" s="2">
        <v>45735</v>
      </c>
      <c r="B22">
        <v>0</v>
      </c>
      <c r="D22">
        <v>1000</v>
      </c>
      <c r="F22">
        <v>0</v>
      </c>
      <c r="G22">
        <v>0</v>
      </c>
    </row>
    <row r="23" spans="1:7" x14ac:dyDescent="0.3">
      <c r="A23" s="2">
        <v>45736</v>
      </c>
      <c r="B23">
        <v>0</v>
      </c>
      <c r="D23">
        <v>1000</v>
      </c>
      <c r="F23">
        <v>0</v>
      </c>
      <c r="G23">
        <v>0</v>
      </c>
    </row>
    <row r="24" spans="1:7" x14ac:dyDescent="0.3">
      <c r="A24" s="2">
        <v>45737</v>
      </c>
      <c r="B24">
        <v>0</v>
      </c>
      <c r="D24">
        <v>1000</v>
      </c>
      <c r="F24">
        <v>0</v>
      </c>
      <c r="G24">
        <v>0</v>
      </c>
    </row>
    <row r="25" spans="1:7" x14ac:dyDescent="0.3">
      <c r="A25" s="2">
        <v>45740</v>
      </c>
      <c r="B25">
        <v>0</v>
      </c>
      <c r="D25">
        <v>1000</v>
      </c>
      <c r="F25">
        <v>0</v>
      </c>
      <c r="G25">
        <v>0</v>
      </c>
    </row>
    <row r="26" spans="1:7" x14ac:dyDescent="0.3">
      <c r="A26" s="2">
        <v>45741</v>
      </c>
      <c r="B26">
        <v>0</v>
      </c>
      <c r="D26">
        <v>1000</v>
      </c>
      <c r="F26">
        <v>0</v>
      </c>
      <c r="G26">
        <v>0</v>
      </c>
    </row>
    <row r="27" spans="1:7" x14ac:dyDescent="0.3">
      <c r="A27" s="2">
        <v>45742</v>
      </c>
      <c r="B27">
        <v>0</v>
      </c>
      <c r="D27">
        <v>1000</v>
      </c>
      <c r="F27">
        <v>0</v>
      </c>
      <c r="G27">
        <v>0</v>
      </c>
    </row>
    <row r="28" spans="1:7" x14ac:dyDescent="0.3">
      <c r="A28" s="2">
        <v>45743</v>
      </c>
      <c r="B28">
        <v>0</v>
      </c>
      <c r="D28">
        <v>1000</v>
      </c>
      <c r="F28">
        <v>0</v>
      </c>
      <c r="G28">
        <v>0</v>
      </c>
    </row>
    <row r="29" spans="1:7" x14ac:dyDescent="0.3">
      <c r="A29" s="2">
        <v>45744</v>
      </c>
      <c r="B29">
        <v>0</v>
      </c>
      <c r="D29">
        <v>1000</v>
      </c>
      <c r="F29">
        <v>0</v>
      </c>
      <c r="G29">
        <v>0</v>
      </c>
    </row>
    <row r="30" spans="1:7" x14ac:dyDescent="0.3">
      <c r="A30" s="2">
        <v>45747</v>
      </c>
      <c r="B30">
        <v>0</v>
      </c>
      <c r="D30">
        <v>1000</v>
      </c>
      <c r="F30">
        <v>0</v>
      </c>
      <c r="G30">
        <v>0</v>
      </c>
    </row>
    <row r="31" spans="1:7" x14ac:dyDescent="0.3">
      <c r="A31" s="2">
        <v>45748</v>
      </c>
      <c r="B31">
        <v>0</v>
      </c>
      <c r="D31">
        <v>1000</v>
      </c>
      <c r="F31">
        <v>0</v>
      </c>
      <c r="G31">
        <v>0</v>
      </c>
    </row>
    <row r="32" spans="1:7" x14ac:dyDescent="0.3">
      <c r="A32" s="2">
        <v>45749</v>
      </c>
      <c r="B32">
        <v>0</v>
      </c>
      <c r="D32">
        <v>1000</v>
      </c>
      <c r="F32">
        <v>0</v>
      </c>
      <c r="G32">
        <v>0</v>
      </c>
    </row>
    <row r="33" spans="1:7" x14ac:dyDescent="0.3">
      <c r="A33" s="2">
        <v>45750</v>
      </c>
      <c r="B33">
        <v>0</v>
      </c>
      <c r="D33">
        <v>1000</v>
      </c>
      <c r="F33">
        <v>0</v>
      </c>
      <c r="G33">
        <v>0</v>
      </c>
    </row>
    <row r="34" spans="1:7" x14ac:dyDescent="0.3">
      <c r="A34" s="2">
        <v>45751</v>
      </c>
      <c r="B34">
        <v>0</v>
      </c>
      <c r="D34">
        <v>1000</v>
      </c>
      <c r="F34">
        <v>0</v>
      </c>
      <c r="G34">
        <v>0</v>
      </c>
    </row>
    <row r="35" spans="1:7" x14ac:dyDescent="0.3">
      <c r="A35" s="2">
        <v>45754</v>
      </c>
      <c r="B35">
        <v>0</v>
      </c>
      <c r="D35">
        <v>1000</v>
      </c>
      <c r="F35">
        <v>0</v>
      </c>
      <c r="G35">
        <v>0</v>
      </c>
    </row>
    <row r="36" spans="1:7" x14ac:dyDescent="0.3">
      <c r="A36" s="2">
        <v>45755</v>
      </c>
      <c r="B36">
        <v>0</v>
      </c>
      <c r="D36">
        <v>1000</v>
      </c>
      <c r="F36">
        <v>0</v>
      </c>
      <c r="G36">
        <v>0</v>
      </c>
    </row>
    <row r="37" spans="1:7" x14ac:dyDescent="0.3">
      <c r="A37" s="2">
        <v>45756</v>
      </c>
      <c r="B37">
        <v>0</v>
      </c>
      <c r="D37">
        <v>1000</v>
      </c>
      <c r="F37">
        <v>0</v>
      </c>
      <c r="G37">
        <v>0</v>
      </c>
    </row>
    <row r="38" spans="1:7" x14ac:dyDescent="0.3">
      <c r="A38" s="2">
        <v>45757</v>
      </c>
      <c r="B38">
        <v>0</v>
      </c>
      <c r="D38">
        <v>1000</v>
      </c>
      <c r="F38">
        <v>0</v>
      </c>
      <c r="G38">
        <v>0</v>
      </c>
    </row>
    <row r="39" spans="1:7" x14ac:dyDescent="0.3">
      <c r="A39" s="2">
        <v>45758</v>
      </c>
      <c r="B39">
        <v>0</v>
      </c>
      <c r="D39">
        <v>1000</v>
      </c>
      <c r="F39">
        <v>0</v>
      </c>
      <c r="G39">
        <v>0</v>
      </c>
    </row>
    <row r="40" spans="1:7" x14ac:dyDescent="0.3">
      <c r="A40" s="2">
        <v>45761</v>
      </c>
      <c r="B40">
        <v>0</v>
      </c>
      <c r="D40">
        <v>1000</v>
      </c>
      <c r="F40">
        <v>0</v>
      </c>
      <c r="G40">
        <v>0</v>
      </c>
    </row>
    <row r="41" spans="1:7" x14ac:dyDescent="0.3">
      <c r="A41" s="2">
        <v>45762</v>
      </c>
      <c r="B41">
        <v>0</v>
      </c>
      <c r="D41">
        <v>1000</v>
      </c>
      <c r="F41">
        <v>0</v>
      </c>
      <c r="G41">
        <v>0</v>
      </c>
    </row>
    <row r="42" spans="1:7" x14ac:dyDescent="0.3">
      <c r="A42" s="2">
        <v>45763</v>
      </c>
      <c r="B42">
        <v>0</v>
      </c>
      <c r="D42">
        <v>1000</v>
      </c>
      <c r="F42">
        <v>0</v>
      </c>
      <c r="G42">
        <v>0</v>
      </c>
    </row>
    <row r="43" spans="1:7" x14ac:dyDescent="0.3">
      <c r="A43" s="2">
        <v>45764</v>
      </c>
      <c r="B43">
        <v>0</v>
      </c>
      <c r="D43">
        <v>1000</v>
      </c>
      <c r="F43">
        <v>0</v>
      </c>
      <c r="G43">
        <v>0</v>
      </c>
    </row>
    <row r="44" spans="1:7" x14ac:dyDescent="0.3">
      <c r="A44" s="2">
        <v>45768</v>
      </c>
      <c r="B44">
        <v>0</v>
      </c>
      <c r="D44">
        <v>1000</v>
      </c>
      <c r="F44">
        <v>0</v>
      </c>
      <c r="G44">
        <v>0</v>
      </c>
    </row>
    <row r="45" spans="1:7" x14ac:dyDescent="0.3">
      <c r="A45" s="2">
        <v>45769</v>
      </c>
      <c r="B45">
        <v>0</v>
      </c>
      <c r="D45">
        <v>1000</v>
      </c>
      <c r="F45">
        <v>0</v>
      </c>
      <c r="G45">
        <v>0</v>
      </c>
    </row>
    <row r="46" spans="1:7" x14ac:dyDescent="0.3">
      <c r="A46" s="2">
        <v>45770</v>
      </c>
      <c r="B46">
        <v>0</v>
      </c>
      <c r="D46">
        <v>1000</v>
      </c>
      <c r="F46">
        <v>0</v>
      </c>
      <c r="G46">
        <v>0</v>
      </c>
    </row>
    <row r="47" spans="1:7" x14ac:dyDescent="0.3">
      <c r="A47" s="2">
        <v>45771</v>
      </c>
      <c r="B47">
        <v>0</v>
      </c>
      <c r="D47">
        <v>1000</v>
      </c>
      <c r="F47">
        <v>0</v>
      </c>
      <c r="G47">
        <v>0</v>
      </c>
    </row>
    <row r="48" spans="1:7" x14ac:dyDescent="0.3">
      <c r="A48" s="2">
        <v>45772</v>
      </c>
      <c r="B48">
        <v>0</v>
      </c>
      <c r="D48">
        <v>1000</v>
      </c>
      <c r="F48">
        <v>0</v>
      </c>
      <c r="G4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45707</v>
      </c>
      <c r="B2">
        <v>0</v>
      </c>
      <c r="D2">
        <v>1000</v>
      </c>
      <c r="F2">
        <v>0</v>
      </c>
      <c r="G2">
        <v>0</v>
      </c>
    </row>
    <row r="3" spans="1:7" x14ac:dyDescent="0.3">
      <c r="A3" s="2">
        <v>45708</v>
      </c>
      <c r="B3">
        <v>0</v>
      </c>
      <c r="D3">
        <v>1000</v>
      </c>
      <c r="F3">
        <v>0</v>
      </c>
      <c r="G3">
        <v>0</v>
      </c>
    </row>
    <row r="4" spans="1:7" x14ac:dyDescent="0.3">
      <c r="A4" s="2">
        <v>45709</v>
      </c>
      <c r="B4">
        <v>0</v>
      </c>
      <c r="D4">
        <v>1000</v>
      </c>
      <c r="F4">
        <v>0</v>
      </c>
      <c r="G4">
        <v>0</v>
      </c>
    </row>
    <row r="5" spans="1:7" x14ac:dyDescent="0.3">
      <c r="A5" s="2">
        <v>45712</v>
      </c>
      <c r="B5">
        <v>0</v>
      </c>
      <c r="D5">
        <v>1000</v>
      </c>
      <c r="F5">
        <v>0</v>
      </c>
      <c r="G5">
        <v>0</v>
      </c>
    </row>
    <row r="6" spans="1:7" x14ac:dyDescent="0.3">
      <c r="A6" s="2">
        <v>45713</v>
      </c>
      <c r="B6">
        <v>0</v>
      </c>
      <c r="D6">
        <v>1000</v>
      </c>
      <c r="F6">
        <v>0</v>
      </c>
      <c r="G6">
        <v>0</v>
      </c>
    </row>
    <row r="7" spans="1:7" x14ac:dyDescent="0.3">
      <c r="A7" s="2">
        <v>45714</v>
      </c>
      <c r="B7">
        <v>0</v>
      </c>
      <c r="D7">
        <v>1000</v>
      </c>
      <c r="F7">
        <v>0</v>
      </c>
      <c r="G7">
        <v>0</v>
      </c>
    </row>
    <row r="8" spans="1:7" x14ac:dyDescent="0.3">
      <c r="A8" s="2">
        <v>45715</v>
      </c>
      <c r="B8">
        <v>0</v>
      </c>
      <c r="D8">
        <v>1000</v>
      </c>
      <c r="F8">
        <v>0</v>
      </c>
      <c r="G8">
        <v>0</v>
      </c>
    </row>
    <row r="9" spans="1:7" x14ac:dyDescent="0.3">
      <c r="A9" s="2">
        <v>45716</v>
      </c>
      <c r="B9">
        <v>0</v>
      </c>
      <c r="D9">
        <v>1000</v>
      </c>
      <c r="F9">
        <v>0</v>
      </c>
      <c r="G9">
        <v>0</v>
      </c>
    </row>
    <row r="10" spans="1:7" x14ac:dyDescent="0.3">
      <c r="A10" s="2">
        <v>45719</v>
      </c>
      <c r="B10">
        <v>0</v>
      </c>
      <c r="D10">
        <v>1000</v>
      </c>
      <c r="F10">
        <v>0</v>
      </c>
      <c r="G10">
        <v>0</v>
      </c>
    </row>
    <row r="11" spans="1:7" x14ac:dyDescent="0.3">
      <c r="A11" s="2">
        <v>45720</v>
      </c>
      <c r="B11">
        <v>0</v>
      </c>
      <c r="D11">
        <v>1000</v>
      </c>
      <c r="F11">
        <v>0</v>
      </c>
      <c r="G11">
        <v>0</v>
      </c>
    </row>
    <row r="12" spans="1:7" x14ac:dyDescent="0.3">
      <c r="A12" s="2">
        <v>45721</v>
      </c>
      <c r="B12">
        <v>0</v>
      </c>
      <c r="D12">
        <v>1000</v>
      </c>
      <c r="F12">
        <v>0</v>
      </c>
      <c r="G12">
        <v>0</v>
      </c>
    </row>
    <row r="13" spans="1:7" x14ac:dyDescent="0.3">
      <c r="A13" s="2">
        <v>45722</v>
      </c>
      <c r="B13">
        <v>0</v>
      </c>
      <c r="D13">
        <v>1000</v>
      </c>
      <c r="F13">
        <v>0</v>
      </c>
      <c r="G13">
        <v>0</v>
      </c>
    </row>
    <row r="14" spans="1:7" x14ac:dyDescent="0.3">
      <c r="A14" s="2">
        <v>45723</v>
      </c>
      <c r="B14">
        <v>0</v>
      </c>
      <c r="D14">
        <v>1000</v>
      </c>
      <c r="F14">
        <v>0</v>
      </c>
      <c r="G14">
        <v>0</v>
      </c>
    </row>
    <row r="15" spans="1:7" x14ac:dyDescent="0.3">
      <c r="A15" s="2">
        <v>45726</v>
      </c>
      <c r="B15">
        <v>0</v>
      </c>
      <c r="D15">
        <v>1000</v>
      </c>
      <c r="F15">
        <v>0</v>
      </c>
      <c r="G15">
        <v>0</v>
      </c>
    </row>
    <row r="16" spans="1:7" x14ac:dyDescent="0.3">
      <c r="A16" s="2">
        <v>45727</v>
      </c>
      <c r="B16">
        <v>0</v>
      </c>
      <c r="D16">
        <v>1000</v>
      </c>
      <c r="F16">
        <v>0</v>
      </c>
      <c r="G16">
        <v>0</v>
      </c>
    </row>
    <row r="17" spans="1:7" x14ac:dyDescent="0.3">
      <c r="A17" s="2">
        <v>45728</v>
      </c>
      <c r="B17">
        <v>0</v>
      </c>
      <c r="D17">
        <v>1000</v>
      </c>
      <c r="F17">
        <v>0</v>
      </c>
      <c r="G17">
        <v>0</v>
      </c>
    </row>
    <row r="18" spans="1:7" x14ac:dyDescent="0.3">
      <c r="A18" s="2">
        <v>45729</v>
      </c>
      <c r="B18">
        <v>0</v>
      </c>
      <c r="D18">
        <v>1000</v>
      </c>
      <c r="F18">
        <v>0</v>
      </c>
      <c r="G18">
        <v>0</v>
      </c>
    </row>
    <row r="19" spans="1:7" x14ac:dyDescent="0.3">
      <c r="A19" s="2">
        <v>45730</v>
      </c>
      <c r="B19">
        <v>0</v>
      </c>
      <c r="D19">
        <v>1000</v>
      </c>
      <c r="F19">
        <v>0</v>
      </c>
      <c r="G19">
        <v>0</v>
      </c>
    </row>
    <row r="20" spans="1:7" x14ac:dyDescent="0.3">
      <c r="A20" s="2">
        <v>45733</v>
      </c>
      <c r="B20">
        <v>0</v>
      </c>
      <c r="D20">
        <v>1000</v>
      </c>
      <c r="F20">
        <v>0</v>
      </c>
      <c r="G20">
        <v>0</v>
      </c>
    </row>
    <row r="21" spans="1:7" x14ac:dyDescent="0.3">
      <c r="A21" s="2">
        <v>45734</v>
      </c>
      <c r="B21">
        <v>0</v>
      </c>
      <c r="D21">
        <v>1000</v>
      </c>
      <c r="F21">
        <v>0</v>
      </c>
      <c r="G21">
        <v>0</v>
      </c>
    </row>
    <row r="22" spans="1:7" x14ac:dyDescent="0.3">
      <c r="A22" s="2">
        <v>45735</v>
      </c>
      <c r="B22">
        <v>0</v>
      </c>
      <c r="D22">
        <v>1000</v>
      </c>
      <c r="F22">
        <v>0</v>
      </c>
      <c r="G22">
        <v>0</v>
      </c>
    </row>
    <row r="23" spans="1:7" x14ac:dyDescent="0.3">
      <c r="A23" s="2">
        <v>45736</v>
      </c>
      <c r="B23">
        <v>0</v>
      </c>
      <c r="D23">
        <v>1000</v>
      </c>
      <c r="F23">
        <v>0</v>
      </c>
      <c r="G23">
        <v>0</v>
      </c>
    </row>
    <row r="24" spans="1:7" x14ac:dyDescent="0.3">
      <c r="A24" s="2">
        <v>45737</v>
      </c>
      <c r="B24">
        <v>0</v>
      </c>
      <c r="D24">
        <v>1000</v>
      </c>
      <c r="F24">
        <v>0</v>
      </c>
      <c r="G24">
        <v>0</v>
      </c>
    </row>
    <row r="25" spans="1:7" x14ac:dyDescent="0.3">
      <c r="A25" s="2">
        <v>45740</v>
      </c>
      <c r="B25">
        <v>0</v>
      </c>
      <c r="D25">
        <v>1000</v>
      </c>
      <c r="F25">
        <v>0</v>
      </c>
      <c r="G25">
        <v>0</v>
      </c>
    </row>
    <row r="26" spans="1:7" x14ac:dyDescent="0.3">
      <c r="A26" s="2">
        <v>45741</v>
      </c>
      <c r="B26">
        <v>0</v>
      </c>
      <c r="D26">
        <v>1000</v>
      </c>
      <c r="F26">
        <v>0</v>
      </c>
      <c r="G26">
        <v>0</v>
      </c>
    </row>
    <row r="27" spans="1:7" x14ac:dyDescent="0.3">
      <c r="A27" s="2">
        <v>45742</v>
      </c>
      <c r="B27">
        <v>0</v>
      </c>
      <c r="D27">
        <v>1000</v>
      </c>
      <c r="F27">
        <v>0</v>
      </c>
      <c r="G27">
        <v>0</v>
      </c>
    </row>
    <row r="28" spans="1:7" x14ac:dyDescent="0.3">
      <c r="A28" s="2">
        <v>45743</v>
      </c>
      <c r="B28">
        <v>0</v>
      </c>
      <c r="D28">
        <v>1000</v>
      </c>
      <c r="F28">
        <v>0</v>
      </c>
      <c r="G28">
        <v>0</v>
      </c>
    </row>
    <row r="29" spans="1:7" x14ac:dyDescent="0.3">
      <c r="A29" s="2">
        <v>45744</v>
      </c>
      <c r="B29">
        <v>0</v>
      </c>
      <c r="D29">
        <v>1000</v>
      </c>
      <c r="F29">
        <v>0</v>
      </c>
      <c r="G29">
        <v>0</v>
      </c>
    </row>
    <row r="30" spans="1:7" x14ac:dyDescent="0.3">
      <c r="A30" s="2">
        <v>45747</v>
      </c>
      <c r="B30">
        <v>0</v>
      </c>
      <c r="D30">
        <v>1000</v>
      </c>
      <c r="F30">
        <v>0</v>
      </c>
      <c r="G30">
        <v>0</v>
      </c>
    </row>
    <row r="31" spans="1:7" x14ac:dyDescent="0.3">
      <c r="A31" s="2">
        <v>45748</v>
      </c>
      <c r="B31">
        <v>0</v>
      </c>
      <c r="D31">
        <v>1000</v>
      </c>
      <c r="F31">
        <v>0</v>
      </c>
      <c r="G31">
        <v>0</v>
      </c>
    </row>
    <row r="32" spans="1:7" x14ac:dyDescent="0.3">
      <c r="A32" s="2">
        <v>45749</v>
      </c>
      <c r="B32">
        <v>0</v>
      </c>
      <c r="D32">
        <v>1000</v>
      </c>
      <c r="F32">
        <v>0</v>
      </c>
      <c r="G32">
        <v>0</v>
      </c>
    </row>
    <row r="33" spans="1:7" x14ac:dyDescent="0.3">
      <c r="A33" s="2">
        <v>45750</v>
      </c>
      <c r="B33">
        <v>0</v>
      </c>
      <c r="D33">
        <v>1000</v>
      </c>
      <c r="F33">
        <v>0</v>
      </c>
      <c r="G33">
        <v>0</v>
      </c>
    </row>
    <row r="34" spans="1:7" x14ac:dyDescent="0.3">
      <c r="A34" s="2">
        <v>45751</v>
      </c>
      <c r="B34">
        <v>0</v>
      </c>
      <c r="D34">
        <v>1000</v>
      </c>
      <c r="F34">
        <v>0</v>
      </c>
      <c r="G34">
        <v>0</v>
      </c>
    </row>
    <row r="35" spans="1:7" x14ac:dyDescent="0.3">
      <c r="A35" s="2">
        <v>45754</v>
      </c>
      <c r="B35">
        <v>0</v>
      </c>
      <c r="D35">
        <v>1000</v>
      </c>
      <c r="F35">
        <v>0</v>
      </c>
      <c r="G35">
        <v>0</v>
      </c>
    </row>
    <row r="36" spans="1:7" x14ac:dyDescent="0.3">
      <c r="A36" s="2">
        <v>45755</v>
      </c>
      <c r="B36">
        <v>0</v>
      </c>
      <c r="D36">
        <v>1000</v>
      </c>
      <c r="F36">
        <v>0</v>
      </c>
      <c r="G36">
        <v>0</v>
      </c>
    </row>
    <row r="37" spans="1:7" x14ac:dyDescent="0.3">
      <c r="A37" s="2">
        <v>45756</v>
      </c>
      <c r="B37">
        <v>0</v>
      </c>
      <c r="D37">
        <v>1000</v>
      </c>
      <c r="F37">
        <v>0</v>
      </c>
      <c r="G37">
        <v>0</v>
      </c>
    </row>
    <row r="38" spans="1:7" x14ac:dyDescent="0.3">
      <c r="A38" s="2">
        <v>45757</v>
      </c>
      <c r="B38">
        <v>0</v>
      </c>
      <c r="D38">
        <v>1000</v>
      </c>
      <c r="F38">
        <v>0</v>
      </c>
      <c r="G38">
        <v>0</v>
      </c>
    </row>
    <row r="39" spans="1:7" x14ac:dyDescent="0.3">
      <c r="A39" s="2">
        <v>45758</v>
      </c>
      <c r="B39">
        <v>0</v>
      </c>
      <c r="D39">
        <v>1000</v>
      </c>
      <c r="F39">
        <v>0</v>
      </c>
      <c r="G39">
        <v>0</v>
      </c>
    </row>
    <row r="40" spans="1:7" x14ac:dyDescent="0.3">
      <c r="A40" s="2">
        <v>45761</v>
      </c>
      <c r="B40">
        <v>0</v>
      </c>
      <c r="D40">
        <v>1000</v>
      </c>
      <c r="F40">
        <v>0</v>
      </c>
      <c r="G40">
        <v>0</v>
      </c>
    </row>
    <row r="41" spans="1:7" x14ac:dyDescent="0.3">
      <c r="A41" s="2">
        <v>45762</v>
      </c>
      <c r="B41">
        <v>0</v>
      </c>
      <c r="D41">
        <v>1000</v>
      </c>
      <c r="F41">
        <v>0</v>
      </c>
      <c r="G41">
        <v>0</v>
      </c>
    </row>
    <row r="42" spans="1:7" x14ac:dyDescent="0.3">
      <c r="A42" s="2">
        <v>45763</v>
      </c>
      <c r="B42">
        <v>0</v>
      </c>
      <c r="D42">
        <v>1000</v>
      </c>
      <c r="F42">
        <v>0</v>
      </c>
      <c r="G42">
        <v>0</v>
      </c>
    </row>
    <row r="43" spans="1:7" x14ac:dyDescent="0.3">
      <c r="A43" s="2">
        <v>45764</v>
      </c>
      <c r="B43">
        <v>0</v>
      </c>
      <c r="D43">
        <v>1000</v>
      </c>
      <c r="F43">
        <v>0</v>
      </c>
      <c r="G43">
        <v>0</v>
      </c>
    </row>
    <row r="44" spans="1:7" x14ac:dyDescent="0.3">
      <c r="A44" s="2">
        <v>45768</v>
      </c>
      <c r="B44">
        <v>0</v>
      </c>
      <c r="D44">
        <v>1000</v>
      </c>
      <c r="F44">
        <v>0</v>
      </c>
      <c r="G44">
        <v>0</v>
      </c>
    </row>
    <row r="45" spans="1:7" x14ac:dyDescent="0.3">
      <c r="A45" s="2">
        <v>45769</v>
      </c>
      <c r="B45">
        <v>0</v>
      </c>
      <c r="D45">
        <v>1000</v>
      </c>
      <c r="F45">
        <v>0</v>
      </c>
      <c r="G45">
        <v>0</v>
      </c>
    </row>
    <row r="46" spans="1:7" x14ac:dyDescent="0.3">
      <c r="A46" s="2">
        <v>45770</v>
      </c>
      <c r="B46">
        <v>0</v>
      </c>
      <c r="D46">
        <v>1000</v>
      </c>
      <c r="F46">
        <v>0</v>
      </c>
      <c r="G46">
        <v>0</v>
      </c>
    </row>
    <row r="47" spans="1:7" x14ac:dyDescent="0.3">
      <c r="A47" s="2">
        <v>45771</v>
      </c>
      <c r="B47">
        <v>0</v>
      </c>
      <c r="D47">
        <v>1000</v>
      </c>
      <c r="F47">
        <v>0</v>
      </c>
      <c r="G47">
        <v>0</v>
      </c>
    </row>
    <row r="48" spans="1:7" x14ac:dyDescent="0.3">
      <c r="A48" s="2">
        <v>45772</v>
      </c>
      <c r="B48">
        <v>0</v>
      </c>
      <c r="D48">
        <v>1000</v>
      </c>
      <c r="F48">
        <v>0</v>
      </c>
      <c r="G4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3B11-C6B3-41B0-8211-8A2D217BCAAF}">
  <dimension ref="B1:AA54"/>
  <sheetViews>
    <sheetView tabSelected="1" topLeftCell="F4" zoomScale="85" zoomScaleNormal="85" workbookViewId="0">
      <selection activeCell="Y21" sqref="Y21"/>
    </sheetView>
  </sheetViews>
  <sheetFormatPr defaultRowHeight="14.4" x14ac:dyDescent="0.3"/>
  <cols>
    <col min="2" max="2" width="14.88671875" bestFit="1" customWidth="1"/>
    <col min="3" max="3" width="12.109375" bestFit="1" customWidth="1"/>
    <col min="4" max="4" width="11.21875" bestFit="1" customWidth="1"/>
    <col min="5" max="5" width="15.21875" bestFit="1" customWidth="1"/>
    <col min="7" max="7" width="12.109375" bestFit="1" customWidth="1"/>
    <col min="8" max="8" width="13.109375" customWidth="1"/>
    <col min="9" max="9" width="12.44140625" customWidth="1"/>
    <col min="10" max="10" width="15.21875" bestFit="1" customWidth="1"/>
    <col min="14" max="16" width="12" bestFit="1" customWidth="1"/>
    <col min="21" max="21" width="19.44140625" bestFit="1" customWidth="1"/>
  </cols>
  <sheetData>
    <row r="1" spans="2:25" x14ac:dyDescent="0.3">
      <c r="B1" s="8" t="s">
        <v>15</v>
      </c>
      <c r="G1" s="8" t="s">
        <v>24</v>
      </c>
      <c r="M1" t="s">
        <v>18</v>
      </c>
    </row>
    <row r="2" spans="2:25" x14ac:dyDescent="0.3">
      <c r="B2" t="s">
        <v>7</v>
      </c>
      <c r="C2" t="s">
        <v>8</v>
      </c>
      <c r="D2" t="s">
        <v>9</v>
      </c>
      <c r="E2" t="s">
        <v>10</v>
      </c>
      <c r="G2" t="s">
        <v>7</v>
      </c>
      <c r="H2" t="s">
        <v>25</v>
      </c>
      <c r="I2" t="s">
        <v>26</v>
      </c>
      <c r="J2" t="s">
        <v>13</v>
      </c>
      <c r="N2" t="s">
        <v>11</v>
      </c>
      <c r="O2" t="s">
        <v>12</v>
      </c>
      <c r="P2" t="s">
        <v>19</v>
      </c>
    </row>
    <row r="3" spans="2:25" x14ac:dyDescent="0.3">
      <c r="B3" s="3">
        <v>45708</v>
      </c>
      <c r="C3" s="7">
        <v>-1.29E-2</v>
      </c>
      <c r="D3" s="7">
        <v>-4.3E-3</v>
      </c>
      <c r="E3" s="6">
        <v>0</v>
      </c>
      <c r="G3" s="3">
        <v>45708</v>
      </c>
      <c r="H3">
        <v>987.1</v>
      </c>
      <c r="I3">
        <v>995.7</v>
      </c>
      <c r="J3">
        <v>1000</v>
      </c>
      <c r="M3" t="s">
        <v>20</v>
      </c>
      <c r="N3" s="7">
        <f>AVERAGE(C3:C48)</f>
        <v>-6.6673913043478281E-3</v>
      </c>
      <c r="O3" s="7">
        <f>AVERAGE(D3:D48)</f>
        <v>-2.0543478260869551E-3</v>
      </c>
      <c r="P3" s="7">
        <f>AVERAGE(E3:E48)</f>
        <v>5.3538287506249465E-3</v>
      </c>
    </row>
    <row r="4" spans="2:25" x14ac:dyDescent="0.3">
      <c r="B4" s="3">
        <v>45709</v>
      </c>
      <c r="C4" s="7">
        <v>-5.1299999999999998E-2</v>
      </c>
      <c r="D4" s="7">
        <v>-1.7100000000000001E-2</v>
      </c>
      <c r="E4" s="6">
        <v>0</v>
      </c>
      <c r="G4" s="3">
        <v>45709</v>
      </c>
      <c r="H4">
        <v>936.46177</v>
      </c>
      <c r="I4">
        <v>978.67353000000003</v>
      </c>
      <c r="J4">
        <v>1000</v>
      </c>
      <c r="M4" t="s">
        <v>21</v>
      </c>
      <c r="N4" s="6">
        <f>_xlfn.STDEV.S(C3:C48)</f>
        <v>6.707486051452867E-2</v>
      </c>
      <c r="O4" s="6">
        <f>_xlfn.STDEV.S(D3:D48)</f>
        <v>2.2856982463636689E-2</v>
      </c>
      <c r="P4" s="6">
        <f>_xlfn.STDEV.S(E3:E48)</f>
        <v>5.6170130480874221E-2</v>
      </c>
    </row>
    <row r="5" spans="2:25" x14ac:dyDescent="0.3">
      <c r="B5" s="3">
        <v>45712</v>
      </c>
      <c r="C5" s="7">
        <v>-1.4500000000000001E-2</v>
      </c>
      <c r="D5" s="7">
        <v>-5.0000000000000001E-3</v>
      </c>
      <c r="E5" s="6">
        <v>0</v>
      </c>
      <c r="G5" s="3">
        <v>45712</v>
      </c>
      <c r="H5">
        <v>922.88307433500006</v>
      </c>
      <c r="I5">
        <v>973.78016235000007</v>
      </c>
      <c r="J5">
        <v>1000</v>
      </c>
      <c r="M5" t="s">
        <v>22</v>
      </c>
      <c r="N5">
        <f>SKEW(C3:C48)</f>
        <v>1.1153446642963778</v>
      </c>
      <c r="O5">
        <f>SKEW(D3:D48)</f>
        <v>1.1973084269613552</v>
      </c>
      <c r="P5">
        <f>SKEW(E3:E48)</f>
        <v>3.0349937381008791</v>
      </c>
    </row>
    <row r="6" spans="2:25" x14ac:dyDescent="0.3">
      <c r="B6" s="3">
        <v>45713</v>
      </c>
      <c r="C6" s="7">
        <v>-1.54E-2</v>
      </c>
      <c r="D6" s="7">
        <v>-4.7000000000000002E-3</v>
      </c>
      <c r="E6" s="6">
        <v>0</v>
      </c>
      <c r="G6" s="3">
        <v>45713</v>
      </c>
      <c r="H6">
        <v>908.67067499024108</v>
      </c>
      <c r="I6">
        <v>969.20339558695503</v>
      </c>
      <c r="J6">
        <v>1000</v>
      </c>
      <c r="M6" t="s">
        <v>23</v>
      </c>
      <c r="N6">
        <f>KURT(C3:C48)</f>
        <v>6.6937653128028654</v>
      </c>
      <c r="O6">
        <f>KURT(D3:D48)</f>
        <v>6.9417562449153039</v>
      </c>
      <c r="P6">
        <f>KURT(E3:E48)</f>
        <v>18.103915780132194</v>
      </c>
    </row>
    <row r="7" spans="2:25" x14ac:dyDescent="0.3">
      <c r="B7" s="3">
        <v>45714</v>
      </c>
      <c r="C7" s="7">
        <v>8.0000000000000004E-4</v>
      </c>
      <c r="D7" s="7">
        <v>1E-4</v>
      </c>
      <c r="E7" s="6">
        <v>0</v>
      </c>
      <c r="G7" s="3">
        <v>45714</v>
      </c>
      <c r="H7">
        <v>909.39761153023323</v>
      </c>
      <c r="I7">
        <v>969.30031592651369</v>
      </c>
      <c r="J7">
        <v>1000</v>
      </c>
    </row>
    <row r="8" spans="2:25" x14ac:dyDescent="0.3">
      <c r="B8" s="3">
        <v>45715</v>
      </c>
      <c r="C8" s="7">
        <v>-4.7100000000000003E-2</v>
      </c>
      <c r="D8" s="7">
        <v>-1.5900000000000001E-2</v>
      </c>
      <c r="E8" s="6">
        <v>0</v>
      </c>
      <c r="G8" s="3">
        <v>45715</v>
      </c>
      <c r="H8">
        <v>866.5649840271592</v>
      </c>
      <c r="I8">
        <v>953.88844090328212</v>
      </c>
      <c r="J8">
        <v>1000</v>
      </c>
      <c r="U8" t="s">
        <v>27</v>
      </c>
    </row>
    <row r="9" spans="2:25" x14ac:dyDescent="0.3">
      <c r="B9" s="3">
        <v>45716</v>
      </c>
      <c r="C9" s="7">
        <v>4.48E-2</v>
      </c>
      <c r="D9" s="7">
        <v>1.5900000000000001E-2</v>
      </c>
      <c r="E9" s="6">
        <v>0</v>
      </c>
      <c r="G9" s="3">
        <v>45716</v>
      </c>
      <c r="H9">
        <v>905.38709531157588</v>
      </c>
      <c r="I9">
        <v>969.05526711364428</v>
      </c>
      <c r="J9">
        <v>1000</v>
      </c>
    </row>
    <row r="10" spans="2:25" ht="15" thickBot="1" x14ac:dyDescent="0.35">
      <c r="B10" s="3">
        <v>45719</v>
      </c>
      <c r="C10" s="7">
        <v>-5.1900000000000002E-2</v>
      </c>
      <c r="D10" s="7">
        <v>-1.7600000000000001E-2</v>
      </c>
      <c r="E10" s="6">
        <v>0</v>
      </c>
      <c r="G10" s="3">
        <v>45719</v>
      </c>
      <c r="H10">
        <v>858.39750506490509</v>
      </c>
      <c r="I10">
        <v>951.99989441244418</v>
      </c>
      <c r="J10">
        <v>1000</v>
      </c>
      <c r="U10" s="9" t="s">
        <v>28</v>
      </c>
      <c r="V10" s="9"/>
      <c r="X10" s="9"/>
      <c r="Y10" s="9"/>
    </row>
    <row r="11" spans="2:25" ht="15" thickTop="1" x14ac:dyDescent="0.3">
      <c r="B11" s="3">
        <v>45720</v>
      </c>
      <c r="C11" s="7">
        <v>-3.5700000000000003E-2</v>
      </c>
      <c r="D11" s="7">
        <v>-1.2200000000000001E-2</v>
      </c>
      <c r="E11" s="6">
        <v>0</v>
      </c>
      <c r="G11" s="3">
        <v>45720</v>
      </c>
      <c r="H11">
        <v>827.75271413408802</v>
      </c>
      <c r="I11">
        <v>940.38549570061241</v>
      </c>
      <c r="J11">
        <v>1000</v>
      </c>
      <c r="U11" t="s">
        <v>29</v>
      </c>
      <c r="V11">
        <f>SQRT(V12)</f>
        <v>0.73575320334969718</v>
      </c>
      <c r="X11" t="s">
        <v>34</v>
      </c>
      <c r="Y11">
        <f>V15*LN(W20/V15)+2*(V19+1)</f>
        <v>-297.76687885083226</v>
      </c>
    </row>
    <row r="12" spans="2:25" x14ac:dyDescent="0.3">
      <c r="B12" s="3">
        <v>45721</v>
      </c>
      <c r="C12" s="7">
        <v>2.75E-2</v>
      </c>
      <c r="D12" s="7">
        <v>1.12E-2</v>
      </c>
      <c r="E12" s="6">
        <v>0</v>
      </c>
      <c r="G12" s="3">
        <v>45721</v>
      </c>
      <c r="H12">
        <v>850.51591377277555</v>
      </c>
      <c r="I12">
        <v>950.91781325245938</v>
      </c>
      <c r="J12">
        <v>1000</v>
      </c>
      <c r="U12" t="s">
        <v>30</v>
      </c>
      <c r="V12">
        <f>W19/W21</f>
        <v>0.54133277623934084</v>
      </c>
      <c r="X12" t="s">
        <v>35</v>
      </c>
      <c r="Y12">
        <f>Y11+2*(V19+2)*(V19+3)/(V15-V19-3)</f>
        <v>-297.1954502794037</v>
      </c>
    </row>
    <row r="13" spans="2:25" x14ac:dyDescent="0.3">
      <c r="B13" s="3">
        <v>45722</v>
      </c>
      <c r="C13" s="7">
        <v>-4.9599999999999998E-2</v>
      </c>
      <c r="D13" s="7">
        <v>-1.78E-2</v>
      </c>
      <c r="E13" s="6">
        <v>0</v>
      </c>
      <c r="G13" s="3">
        <v>45722</v>
      </c>
      <c r="H13">
        <v>808.3303244496459</v>
      </c>
      <c r="I13">
        <v>933.99147617656558</v>
      </c>
      <c r="J13">
        <v>1000</v>
      </c>
      <c r="U13" t="s">
        <v>31</v>
      </c>
      <c r="V13">
        <f>1-(1-V12)*(V15-1)/(V15-V19-1)</f>
        <v>0.53090852115387133</v>
      </c>
      <c r="X13" s="10" t="s">
        <v>36</v>
      </c>
      <c r="Y13" s="10">
        <f>V15*LN(W20/V15)+(V19+1)*LN(V15)</f>
        <v>-294.10959605785405</v>
      </c>
    </row>
    <row r="14" spans="2:25" x14ac:dyDescent="0.3">
      <c r="B14" s="3">
        <v>45723</v>
      </c>
      <c r="C14" s="7">
        <v>1.4200000000000001E-2</v>
      </c>
      <c r="D14" s="7">
        <v>5.4999999999999997E-3</v>
      </c>
      <c r="E14" s="6">
        <v>0</v>
      </c>
      <c r="G14" s="3">
        <v>45723</v>
      </c>
      <c r="H14">
        <v>819.80861505683083</v>
      </c>
      <c r="I14">
        <v>939.12842929553676</v>
      </c>
      <c r="J14">
        <v>1000</v>
      </c>
      <c r="U14" t="s">
        <v>32</v>
      </c>
      <c r="V14">
        <f>SQRT(X20)</f>
        <v>3.8471064609874955E-2</v>
      </c>
    </row>
    <row r="15" spans="2:25" x14ac:dyDescent="0.3">
      <c r="B15" s="3">
        <v>45726</v>
      </c>
      <c r="C15" s="7">
        <v>-7.8899999999999998E-2</v>
      </c>
      <c r="D15" s="7">
        <v>-2.7E-2</v>
      </c>
      <c r="E15" s="6">
        <v>0</v>
      </c>
      <c r="G15" s="3">
        <v>45726</v>
      </c>
      <c r="H15">
        <v>755.12571532884692</v>
      </c>
      <c r="I15">
        <v>913.77196170455727</v>
      </c>
      <c r="J15">
        <v>1000</v>
      </c>
      <c r="U15" s="10" t="s">
        <v>33</v>
      </c>
      <c r="V15" s="10">
        <f>COUNT(E3:E48)</f>
        <v>46</v>
      </c>
    </row>
    <row r="16" spans="2:25" x14ac:dyDescent="0.3">
      <c r="B16" s="3">
        <v>45727</v>
      </c>
      <c r="C16" s="7">
        <v>-2.5999999999999999E-2</v>
      </c>
      <c r="D16" s="7">
        <v>-7.6E-3</v>
      </c>
      <c r="E16" s="6">
        <v>0</v>
      </c>
      <c r="G16" s="3">
        <v>45727</v>
      </c>
      <c r="H16">
        <v>735.49244673029693</v>
      </c>
      <c r="I16">
        <v>906.8272947956026</v>
      </c>
      <c r="J16">
        <v>1000</v>
      </c>
    </row>
    <row r="17" spans="2:27" ht="15" thickBot="1" x14ac:dyDescent="0.35">
      <c r="B17" s="3">
        <v>45728</v>
      </c>
      <c r="C17" s="7">
        <v>1.4800000000000001E-2</v>
      </c>
      <c r="D17" s="7">
        <v>4.8999999999999998E-3</v>
      </c>
      <c r="E17" s="6">
        <v>0</v>
      </c>
      <c r="G17" s="3">
        <v>45728</v>
      </c>
      <c r="H17">
        <v>746.37773494190526</v>
      </c>
      <c r="I17">
        <v>911.27074854010095</v>
      </c>
      <c r="J17">
        <v>1000</v>
      </c>
      <c r="U17" t="s">
        <v>37</v>
      </c>
      <c r="Y17" s="11" t="s">
        <v>38</v>
      </c>
      <c r="Z17" s="11">
        <v>0.05</v>
      </c>
    </row>
    <row r="18" spans="2:27" ht="15" thickTop="1" x14ac:dyDescent="0.3">
      <c r="B18" s="3">
        <v>45729</v>
      </c>
      <c r="C18" s="7">
        <v>-3.9199999999999999E-2</v>
      </c>
      <c r="D18" s="7">
        <v>-1.3899999999999999E-2</v>
      </c>
      <c r="E18" s="6">
        <v>0</v>
      </c>
      <c r="G18" s="3">
        <v>45729</v>
      </c>
      <c r="H18">
        <v>717.11972773218258</v>
      </c>
      <c r="I18">
        <v>898.60408513539358</v>
      </c>
      <c r="J18">
        <v>1000</v>
      </c>
      <c r="U18" s="12"/>
      <c r="V18" s="12" t="s">
        <v>39</v>
      </c>
      <c r="W18" s="12" t="s">
        <v>40</v>
      </c>
      <c r="X18" s="12" t="s">
        <v>41</v>
      </c>
      <c r="Y18" s="12" t="s">
        <v>42</v>
      </c>
      <c r="Z18" s="12" t="s">
        <v>43</v>
      </c>
      <c r="AA18" s="12" t="s">
        <v>44</v>
      </c>
    </row>
    <row r="19" spans="2:27" x14ac:dyDescent="0.3">
      <c r="B19" s="3">
        <v>45730</v>
      </c>
      <c r="C19" s="7">
        <v>5.96E-2</v>
      </c>
      <c r="D19" s="7">
        <v>2.1299999999999999E-2</v>
      </c>
      <c r="E19" s="6">
        <v>0</v>
      </c>
      <c r="G19" s="3">
        <v>45730</v>
      </c>
      <c r="H19">
        <v>759.86006350502078</v>
      </c>
      <c r="I19">
        <v>917.74435214877758</v>
      </c>
      <c r="J19">
        <v>1000</v>
      </c>
      <c r="U19" t="s">
        <v>45</v>
      </c>
      <c r="V19">
        <f>COUNT(C3)</f>
        <v>1</v>
      </c>
      <c r="W19">
        <f>DEVSQ(MMULT([1]!DEsign(C3:C48),V24:V25))</f>
        <v>7.685775638317395E-2</v>
      </c>
      <c r="X19">
        <f>W19/V19</f>
        <v>7.685775638317395E-2</v>
      </c>
      <c r="Y19">
        <f>X19/X20</f>
        <v>51.930116041952012</v>
      </c>
      <c r="Z19">
        <f>_xlfn.F.DIST.RT(Y19,V19,V20)</f>
        <v>5.7054274164386441E-9</v>
      </c>
      <c r="AA19" s="11" t="str">
        <f>IF(Z19&lt;Z17,"yes","no")</f>
        <v>yes</v>
      </c>
    </row>
    <row r="20" spans="2:27" x14ac:dyDescent="0.3">
      <c r="B20" s="3">
        <v>45733</v>
      </c>
      <c r="C20" s="7">
        <v>2.1899999999999999E-2</v>
      </c>
      <c r="D20" s="7">
        <v>6.4000000000000003E-3</v>
      </c>
      <c r="E20" s="6">
        <v>0</v>
      </c>
      <c r="G20" s="3">
        <v>45733</v>
      </c>
      <c r="H20">
        <v>776.50099889578075</v>
      </c>
      <c r="I20">
        <v>923.61791600252968</v>
      </c>
      <c r="J20">
        <v>1000</v>
      </c>
      <c r="U20" t="s">
        <v>46</v>
      </c>
      <c r="V20">
        <f>V21-V19</f>
        <v>44</v>
      </c>
      <c r="W20">
        <f>W21-W19</f>
        <v>6.5121003737555624E-2</v>
      </c>
      <c r="X20">
        <f>W20/V20</f>
        <v>1.4800228122171732E-3</v>
      </c>
    </row>
    <row r="21" spans="2:27" x14ac:dyDescent="0.3">
      <c r="B21" s="3">
        <v>45734</v>
      </c>
      <c r="C21" s="7">
        <v>-3.04E-2</v>
      </c>
      <c r="D21" s="7">
        <v>-1.0699999999999999E-2</v>
      </c>
      <c r="E21" s="6">
        <v>0</v>
      </c>
      <c r="G21" s="3">
        <v>45734</v>
      </c>
      <c r="H21">
        <v>752.89536852934907</v>
      </c>
      <c r="I21">
        <v>913.73520430130259</v>
      </c>
      <c r="J21">
        <v>1000</v>
      </c>
      <c r="U21" s="10" t="s">
        <v>14</v>
      </c>
      <c r="V21" s="10">
        <f>V15-1</f>
        <v>45</v>
      </c>
      <c r="W21" s="10">
        <f>DEVSQ(E3:E48)</f>
        <v>0.14197876012072957</v>
      </c>
      <c r="X21" s="10"/>
      <c r="Y21" s="10"/>
      <c r="Z21" s="10"/>
      <c r="AA21" s="10"/>
    </row>
    <row r="22" spans="2:27" ht="15" thickBot="1" x14ac:dyDescent="0.35">
      <c r="B22" s="3">
        <v>45735</v>
      </c>
      <c r="C22" s="7">
        <v>3.0499999999999999E-2</v>
      </c>
      <c r="D22" s="7">
        <v>1.0800000000000001E-2</v>
      </c>
      <c r="E22" s="6">
        <v>2.0929899656437989E-2</v>
      </c>
      <c r="G22" s="3">
        <v>45735</v>
      </c>
      <c r="H22">
        <v>775.85867726949425</v>
      </c>
      <c r="I22">
        <v>923.60354450775662</v>
      </c>
      <c r="J22">
        <v>1020.929899656438</v>
      </c>
    </row>
    <row r="23" spans="2:27" ht="15" thickTop="1" x14ac:dyDescent="0.3">
      <c r="B23" s="3">
        <v>45736</v>
      </c>
      <c r="C23" s="7">
        <v>-7.0000000000000001E-3</v>
      </c>
      <c r="D23" s="7">
        <v>-2.2000000000000001E-3</v>
      </c>
      <c r="E23" s="6">
        <v>-6.9662614396936995E-3</v>
      </c>
      <c r="G23" s="3">
        <v>45736</v>
      </c>
      <c r="H23">
        <v>770.4276665286078</v>
      </c>
      <c r="I23">
        <v>921.57161670983953</v>
      </c>
      <c r="J23">
        <v>1013.817835063831</v>
      </c>
      <c r="U23" s="12"/>
      <c r="V23" s="12" t="s">
        <v>47</v>
      </c>
      <c r="W23" s="12" t="s">
        <v>48</v>
      </c>
      <c r="X23" s="12" t="s">
        <v>49</v>
      </c>
      <c r="Y23" s="12" t="s">
        <v>43</v>
      </c>
      <c r="Z23" s="12" t="s">
        <v>50</v>
      </c>
      <c r="AA23" s="12" t="s">
        <v>51</v>
      </c>
    </row>
    <row r="24" spans="2:27" x14ac:dyDescent="0.3">
      <c r="B24" s="3">
        <v>45737</v>
      </c>
      <c r="C24" s="7">
        <v>-5.9999999999999995E-4</v>
      </c>
      <c r="D24" s="7">
        <v>8.0000000000000004E-4</v>
      </c>
      <c r="E24" s="6">
        <v>-5.5020632737223796E-4</v>
      </c>
      <c r="G24" s="3">
        <v>45737</v>
      </c>
      <c r="H24">
        <v>769.96540992869063</v>
      </c>
      <c r="I24">
        <v>922.30887400320728</v>
      </c>
      <c r="J24">
        <v>1013.260026076176</v>
      </c>
      <c r="U24" t="s">
        <v>52</v>
      </c>
      <c r="V24">
        <f t="array" ref="V24:W25">[1]!RegCoeff(C3:C48,E3:E48)</f>
        <v>9.461860206866804E-3</v>
      </c>
      <c r="W24">
        <v>5.7008229818819624E-3</v>
      </c>
      <c r="X24">
        <f>V24/W24</f>
        <v>1.6597358376041424</v>
      </c>
      <c r="Y24">
        <f>_xlfn.T.DIST.2T(ABS(X24),$V$20)</f>
        <v>0.10407942440479724</v>
      </c>
      <c r="Z24">
        <f>V24-_xlfn.T.INV.2T(Z$17,$V$20)*W24</f>
        <v>-2.0273935784619179E-3</v>
      </c>
      <c r="AA24">
        <f>V24+_xlfn.T.INV.2T(Z$17,$V$20)*W24</f>
        <v>2.0951113992195528E-2</v>
      </c>
    </row>
    <row r="25" spans="2:27" x14ac:dyDescent="0.3">
      <c r="B25" s="3">
        <v>45740</v>
      </c>
      <c r="C25" s="7">
        <v>5.2299999999999999E-2</v>
      </c>
      <c r="D25" s="7">
        <v>1.7600000000000001E-2</v>
      </c>
      <c r="E25" s="6">
        <v>0</v>
      </c>
      <c r="G25" s="3">
        <v>45740</v>
      </c>
      <c r="H25">
        <v>810.23460086796115</v>
      </c>
      <c r="I25">
        <v>938.54151018566381</v>
      </c>
      <c r="J25">
        <v>1013.260026076176</v>
      </c>
      <c r="U25" s="10" t="s">
        <v>8</v>
      </c>
      <c r="V25" s="10">
        <v>0.61613774694204559</v>
      </c>
      <c r="W25" s="10">
        <v>8.5500404547576278E-2</v>
      </c>
      <c r="X25" s="10">
        <f>V25/W25</f>
        <v>7.2062553411568802</v>
      </c>
      <c r="Y25" s="10">
        <f>_xlfn.T.DIST.2T(ABS(X25),$V$20)</f>
        <v>5.7054274164386011E-9</v>
      </c>
      <c r="Z25" s="10">
        <f>V25-_xlfn.T.INV.2T(Z$17,$V$20)*W25</f>
        <v>0.44382300401503616</v>
      </c>
      <c r="AA25" s="10">
        <f>V25+_xlfn.T.INV.2T(Z$17,$V$20)*W25</f>
        <v>0.78845248986905503</v>
      </c>
    </row>
    <row r="26" spans="2:27" x14ac:dyDescent="0.3">
      <c r="B26" s="3">
        <v>45741</v>
      </c>
      <c r="C26" s="7">
        <v>3.8999999999999998E-3</v>
      </c>
      <c r="D26" s="7">
        <v>1.6000000000000001E-3</v>
      </c>
      <c r="E26" s="6">
        <v>-5.7581467686185217E-4</v>
      </c>
      <c r="G26" s="3">
        <v>45741</v>
      </c>
      <c r="H26">
        <v>813.3945158113462</v>
      </c>
      <c r="I26">
        <v>940.04317660196091</v>
      </c>
      <c r="J26">
        <v>1012.6765760816839</v>
      </c>
    </row>
    <row r="27" spans="2:27" x14ac:dyDescent="0.3">
      <c r="B27" s="3">
        <v>45742</v>
      </c>
      <c r="C27" s="7">
        <v>-3.49E-2</v>
      </c>
      <c r="D27" s="7">
        <v>-1.12E-2</v>
      </c>
      <c r="E27" s="6">
        <v>-3.491401771756153E-2</v>
      </c>
      <c r="G27" s="3">
        <v>45742</v>
      </c>
      <c r="H27">
        <v>785.00704720953013</v>
      </c>
      <c r="I27">
        <v>929.51469302401892</v>
      </c>
      <c r="J27">
        <v>977.31996816220851</v>
      </c>
    </row>
    <row r="28" spans="2:27" x14ac:dyDescent="0.3">
      <c r="B28" s="3">
        <v>45743</v>
      </c>
      <c r="C28" s="7">
        <v>-9.1999999999999998E-3</v>
      </c>
      <c r="D28" s="7">
        <v>-3.3E-3</v>
      </c>
      <c r="E28" s="6">
        <v>-9.179265658747271E-3</v>
      </c>
      <c r="G28" s="3">
        <v>45743</v>
      </c>
      <c r="H28">
        <v>777.7849823752025</v>
      </c>
      <c r="I28">
        <v>926.44729453703974</v>
      </c>
      <c r="J28">
        <v>968.3488885408492</v>
      </c>
    </row>
    <row r="29" spans="2:27" x14ac:dyDescent="0.3">
      <c r="B29" s="3">
        <v>45744</v>
      </c>
      <c r="C29" s="7">
        <v>-6.0400000000000002E-2</v>
      </c>
      <c r="D29" s="7">
        <v>-1.9699999999999999E-2</v>
      </c>
      <c r="E29" s="6">
        <v>-6.0422343324250671E-2</v>
      </c>
      <c r="G29" s="3">
        <v>45744</v>
      </c>
      <c r="H29">
        <v>730.80676943974026</v>
      </c>
      <c r="I29">
        <v>908.19628283466</v>
      </c>
      <c r="J29">
        <v>909.83897953977748</v>
      </c>
    </row>
    <row r="30" spans="2:27" x14ac:dyDescent="0.3">
      <c r="B30" s="3">
        <v>45747</v>
      </c>
      <c r="C30" s="7">
        <v>1.78E-2</v>
      </c>
      <c r="D30" s="7">
        <v>5.4999999999999997E-3</v>
      </c>
      <c r="E30" s="6">
        <v>0</v>
      </c>
      <c r="G30" s="3">
        <v>45747</v>
      </c>
      <c r="H30">
        <v>743.81512993576769</v>
      </c>
      <c r="I30">
        <v>913.19136239025067</v>
      </c>
      <c r="J30">
        <v>909.83897953977748</v>
      </c>
    </row>
    <row r="31" spans="2:27" x14ac:dyDescent="0.3">
      <c r="B31" s="3">
        <v>45748</v>
      </c>
      <c r="C31" s="7">
        <v>9.4000000000000004E-3</v>
      </c>
      <c r="D31" s="7">
        <v>3.8E-3</v>
      </c>
      <c r="E31" s="6">
        <v>1.8148345169460844E-2</v>
      </c>
      <c r="G31" s="3">
        <v>45748</v>
      </c>
      <c r="H31">
        <v>750.8069921571639</v>
      </c>
      <c r="I31">
        <v>916.66148956733366</v>
      </c>
      <c r="J31">
        <v>926.35105138909535</v>
      </c>
    </row>
    <row r="32" spans="2:27" x14ac:dyDescent="0.3">
      <c r="B32" s="3">
        <v>45749</v>
      </c>
      <c r="C32" s="7">
        <v>1.8599999999999998E-2</v>
      </c>
      <c r="D32" s="7">
        <v>6.7000000000000002E-3</v>
      </c>
      <c r="E32" s="6">
        <v>1.8629595653094189E-2</v>
      </c>
      <c r="G32" s="3">
        <v>45749</v>
      </c>
      <c r="H32">
        <v>764.77200221128714</v>
      </c>
      <c r="I32">
        <v>922.80312154743478</v>
      </c>
      <c r="J32">
        <v>943.60859690929294</v>
      </c>
    </row>
    <row r="33" spans="2:10" x14ac:dyDescent="0.3">
      <c r="B33" s="3">
        <v>45750</v>
      </c>
      <c r="C33" s="7">
        <v>-0.14219999999999999</v>
      </c>
      <c r="D33" s="7">
        <v>-4.8399999999999999E-2</v>
      </c>
      <c r="E33" s="6">
        <v>-0.14222376169033601</v>
      </c>
      <c r="G33" s="3">
        <v>45750</v>
      </c>
      <c r="H33">
        <v>656.02142349684209</v>
      </c>
      <c r="I33">
        <v>878.13945046453898</v>
      </c>
      <c r="J33">
        <v>809.40503269351336</v>
      </c>
    </row>
    <row r="34" spans="2:10" x14ac:dyDescent="0.3">
      <c r="B34" s="3">
        <v>45751</v>
      </c>
      <c r="C34" s="7">
        <v>-0.18029999999999999</v>
      </c>
      <c r="D34" s="7">
        <v>-5.9700000000000003E-2</v>
      </c>
      <c r="E34" s="6">
        <v>0</v>
      </c>
      <c r="G34" s="3">
        <v>45751</v>
      </c>
      <c r="H34">
        <v>537.74076084036142</v>
      </c>
      <c r="I34">
        <v>825.714525271806</v>
      </c>
      <c r="J34">
        <v>809.40503269351336</v>
      </c>
    </row>
    <row r="35" spans="2:10" x14ac:dyDescent="0.3">
      <c r="B35" s="3">
        <v>45754</v>
      </c>
      <c r="C35" s="7">
        <v>-7.4000000000000003E-3</v>
      </c>
      <c r="D35" s="7">
        <v>-2.3E-3</v>
      </c>
      <c r="E35" s="6">
        <v>0.10041388668806128</v>
      </c>
      <c r="G35" s="3">
        <v>45754</v>
      </c>
      <c r="H35">
        <v>533.76147921014274</v>
      </c>
      <c r="I35">
        <v>823.81538186368084</v>
      </c>
      <c r="J35">
        <v>890.68053793114643</v>
      </c>
    </row>
    <row r="36" spans="2:10" x14ac:dyDescent="0.3">
      <c r="B36" s="3">
        <v>45755</v>
      </c>
      <c r="C36" s="7">
        <v>-4.6100000000000002E-2</v>
      </c>
      <c r="D36" s="7">
        <v>-1.5699999999999999E-2</v>
      </c>
      <c r="E36" s="6">
        <v>0</v>
      </c>
      <c r="G36" s="3">
        <v>45755</v>
      </c>
      <c r="H36">
        <v>509.15507501855512</v>
      </c>
      <c r="I36">
        <v>810.88148036842097</v>
      </c>
      <c r="J36">
        <v>890.68053793114643</v>
      </c>
    </row>
    <row r="37" spans="2:10" x14ac:dyDescent="0.3">
      <c r="B37" s="3">
        <v>45756</v>
      </c>
      <c r="C37" s="7">
        <v>0.27560000000000001</v>
      </c>
      <c r="D37" s="7">
        <v>9.5200000000000007E-2</v>
      </c>
      <c r="E37" s="6">
        <v>0.30177529871814368</v>
      </c>
      <c r="G37" s="3">
        <v>45756</v>
      </c>
      <c r="H37">
        <v>649.47821369366898</v>
      </c>
      <c r="I37">
        <v>888.07739729949458</v>
      </c>
      <c r="J37">
        <v>1159.465923327755</v>
      </c>
    </row>
    <row r="38" spans="2:10" x14ac:dyDescent="0.3">
      <c r="B38" s="3">
        <v>45757</v>
      </c>
      <c r="C38" s="7">
        <v>-0.10199999999999999</v>
      </c>
      <c r="D38" s="7">
        <v>-3.4599999999999999E-2</v>
      </c>
      <c r="E38" s="6">
        <v>0</v>
      </c>
      <c r="G38" s="3">
        <v>45757</v>
      </c>
      <c r="H38">
        <v>583.23143589691472</v>
      </c>
      <c r="I38">
        <v>857.34991935293215</v>
      </c>
      <c r="J38">
        <v>1159.465923327755</v>
      </c>
    </row>
    <row r="39" spans="2:10" x14ac:dyDescent="0.3">
      <c r="B39" s="3">
        <v>45758</v>
      </c>
      <c r="C39" s="7">
        <v>5.1299999999999998E-2</v>
      </c>
      <c r="D39" s="7">
        <v>1.8100000000000002E-2</v>
      </c>
      <c r="E39" s="6">
        <v>6.0044748286083083E-2</v>
      </c>
      <c r="G39" s="3">
        <v>45758</v>
      </c>
      <c r="H39">
        <v>613.15120855842633</v>
      </c>
      <c r="I39">
        <v>872.86795289322026</v>
      </c>
      <c r="J39">
        <v>1229.0857628402609</v>
      </c>
    </row>
    <row r="40" spans="2:10" x14ac:dyDescent="0.3">
      <c r="B40" s="3">
        <v>45761</v>
      </c>
      <c r="C40" s="7">
        <v>2.9399999999999999E-2</v>
      </c>
      <c r="D40" s="7">
        <v>7.9000000000000008E-3</v>
      </c>
      <c r="E40" s="6">
        <v>2.9376188007603332E-2</v>
      </c>
      <c r="G40" s="3">
        <v>45761</v>
      </c>
      <c r="H40">
        <v>631.17785409004409</v>
      </c>
      <c r="I40">
        <v>879.7636097210767</v>
      </c>
      <c r="J40">
        <v>1265.1916172869251</v>
      </c>
    </row>
    <row r="41" spans="2:10" x14ac:dyDescent="0.3">
      <c r="B41" s="3">
        <v>45762</v>
      </c>
      <c r="C41" s="7">
        <v>-7.1000000000000004E-3</v>
      </c>
      <c r="D41" s="7">
        <v>-1.6999999999999999E-3</v>
      </c>
      <c r="E41" s="6">
        <v>0</v>
      </c>
      <c r="G41" s="3">
        <v>45762</v>
      </c>
      <c r="H41">
        <v>626.69649132600478</v>
      </c>
      <c r="I41">
        <v>878.26801158455089</v>
      </c>
      <c r="J41">
        <v>1265.1916172869251</v>
      </c>
    </row>
    <row r="42" spans="2:10" x14ac:dyDescent="0.3">
      <c r="B42" s="3">
        <v>45763</v>
      </c>
      <c r="C42" s="7">
        <v>-6.6799999999999998E-2</v>
      </c>
      <c r="D42" s="7">
        <v>-2.24E-2</v>
      </c>
      <c r="E42" s="6">
        <v>-3.4961933055435046E-2</v>
      </c>
      <c r="G42" s="3">
        <v>45763</v>
      </c>
      <c r="H42">
        <v>584.83316570542763</v>
      </c>
      <c r="I42">
        <v>858.59480812505694</v>
      </c>
      <c r="J42">
        <v>1220.958072661042</v>
      </c>
    </row>
    <row r="43" spans="2:10" x14ac:dyDescent="0.3">
      <c r="B43" s="3">
        <v>45764</v>
      </c>
      <c r="C43" s="7">
        <v>2.3E-3</v>
      </c>
      <c r="D43" s="7">
        <v>1.2999999999999999E-3</v>
      </c>
      <c r="E43" s="6">
        <v>2.2646978893023917E-3</v>
      </c>
      <c r="G43" s="3">
        <v>45764</v>
      </c>
      <c r="H43">
        <v>586.17828198655013</v>
      </c>
      <c r="I43">
        <v>859.71098137561955</v>
      </c>
      <c r="J43">
        <v>1223.7231738311241</v>
      </c>
    </row>
    <row r="44" spans="2:10" x14ac:dyDescent="0.3">
      <c r="B44" s="3">
        <v>45768</v>
      </c>
      <c r="C44" s="7">
        <v>-7.1199999999999999E-2</v>
      </c>
      <c r="D44" s="7">
        <v>-2.3599999999999999E-2</v>
      </c>
      <c r="E44" s="6">
        <v>-7.1221981200289664E-2</v>
      </c>
      <c r="G44" s="3">
        <v>45768</v>
      </c>
      <c r="H44">
        <v>544.44238830910774</v>
      </c>
      <c r="I44">
        <v>839.42180221515503</v>
      </c>
      <c r="J44">
        <v>1136.567184950165</v>
      </c>
    </row>
    <row r="45" spans="2:10" x14ac:dyDescent="0.3">
      <c r="B45" s="3">
        <v>45769</v>
      </c>
      <c r="C45" s="7">
        <v>7.46E-2</v>
      </c>
      <c r="D45" s="7">
        <v>2.5100000000000001E-2</v>
      </c>
      <c r="E45" s="6">
        <v>0</v>
      </c>
      <c r="G45" s="3">
        <v>45769</v>
      </c>
      <c r="H45">
        <v>585.05779047696717</v>
      </c>
      <c r="I45">
        <v>860.49128945075529</v>
      </c>
      <c r="J45">
        <v>1136.567184950165</v>
      </c>
    </row>
    <row r="46" spans="2:10" x14ac:dyDescent="0.3">
      <c r="B46" s="3">
        <v>45770</v>
      </c>
      <c r="C46" s="7">
        <v>4.9000000000000002E-2</v>
      </c>
      <c r="D46" s="7">
        <v>1.67E-2</v>
      </c>
      <c r="E46" s="6">
        <v>-2.7404457852710062E-2</v>
      </c>
      <c r="G46" s="3">
        <v>45770</v>
      </c>
      <c r="H46">
        <v>613.72562221033854</v>
      </c>
      <c r="I46">
        <v>874.86149398458281</v>
      </c>
      <c r="J46">
        <v>1105.4201774334249</v>
      </c>
    </row>
    <row r="47" spans="2:10" x14ac:dyDescent="0.3">
      <c r="B47" s="3">
        <v>45771</v>
      </c>
      <c r="C47" s="7">
        <v>6.1899999999999997E-2</v>
      </c>
      <c r="D47" s="7">
        <v>2.0299999999999999E-2</v>
      </c>
      <c r="E47" s="6">
        <v>6.1895718232044539E-2</v>
      </c>
      <c r="G47" s="3">
        <v>45771</v>
      </c>
      <c r="H47">
        <v>651.71523822515849</v>
      </c>
      <c r="I47">
        <v>892.62118231246984</v>
      </c>
      <c r="J47">
        <v>1173.8409532638609</v>
      </c>
    </row>
    <row r="48" spans="2:10" x14ac:dyDescent="0.3">
      <c r="B48" s="3">
        <v>45772</v>
      </c>
      <c r="C48" s="7">
        <v>2.12E-2</v>
      </c>
      <c r="D48" s="7">
        <v>7.4000000000000003E-3</v>
      </c>
      <c r="E48" s="6">
        <v>2.1217787171774249E-2</v>
      </c>
      <c r="G48" s="3">
        <v>45772</v>
      </c>
      <c r="H48">
        <v>665.5316012755319</v>
      </c>
      <c r="I48">
        <v>899.22657906158213</v>
      </c>
      <c r="J48">
        <v>1198.747260783726</v>
      </c>
    </row>
    <row r="50" spans="2:5" x14ac:dyDescent="0.3">
      <c r="C50" t="s">
        <v>11</v>
      </c>
      <c r="D50" t="s">
        <v>12</v>
      </c>
      <c r="E50" t="s">
        <v>13</v>
      </c>
    </row>
    <row r="51" spans="2:5" x14ac:dyDescent="0.3">
      <c r="B51" t="s">
        <v>17</v>
      </c>
      <c r="C51" s="5">
        <v>-0.3344683987244681</v>
      </c>
      <c r="D51" s="5">
        <v>-0.1007734209384179</v>
      </c>
      <c r="E51" s="5">
        <v>0.19874726078372595</v>
      </c>
    </row>
    <row r="52" spans="2:5" x14ac:dyDescent="0.3">
      <c r="B52" t="s">
        <v>16</v>
      </c>
      <c r="C52" s="5">
        <f>_xlfn.STDEV.S(C3:C48)</f>
        <v>6.707486051452867E-2</v>
      </c>
      <c r="D52" s="5">
        <f t="shared" ref="D52:E52" si="0">_xlfn.STDEV.S(D3:D48)</f>
        <v>2.2856982463636689E-2</v>
      </c>
      <c r="E52" s="5">
        <f t="shared" si="0"/>
        <v>5.6170130480874221E-2</v>
      </c>
    </row>
    <row r="53" spans="2:5" x14ac:dyDescent="0.3">
      <c r="B53" t="s">
        <v>53</v>
      </c>
      <c r="C53" s="4">
        <f>AVERAGE(C3:C48)</f>
        <v>-6.6673913043478281E-3</v>
      </c>
      <c r="D53" s="4">
        <f t="shared" ref="D53:E53" si="1">AVERAGE(D3:D48)</f>
        <v>-2.0543478260869551E-3</v>
      </c>
      <c r="E53" s="4">
        <f t="shared" si="1"/>
        <v>5.3538287506249465E-3</v>
      </c>
    </row>
    <row r="54" spans="2:5" x14ac:dyDescent="0.3">
      <c r="B54" t="s">
        <v>54</v>
      </c>
      <c r="C54" s="13">
        <f>C53/C52</f>
        <v>-9.9402238829906259E-2</v>
      </c>
      <c r="D54" s="13">
        <f t="shared" ref="D54:E54" si="2">D53/D52</f>
        <v>-8.9878348087077078E-2</v>
      </c>
      <c r="E54" s="13">
        <f t="shared" si="2"/>
        <v>9.5314515113115339E-2</v>
      </c>
    </row>
  </sheetData>
  <autoFilter ref="C2:E2" xr:uid="{E5453B11-C6B3-41B0-8211-8A2D217BCAAF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MA_10</vt:lpstr>
      <vt:lpstr>MA_20</vt:lpstr>
      <vt:lpstr>MA_50</vt:lpstr>
      <vt:lpstr>MA_100</vt:lpstr>
      <vt:lpstr>MA_200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Boon Jin Chew</cp:lastModifiedBy>
  <dcterms:created xsi:type="dcterms:W3CDTF">2025-04-28T02:22:16Z</dcterms:created>
  <dcterms:modified xsi:type="dcterms:W3CDTF">2025-07-08T03:26:56Z</dcterms:modified>
</cp:coreProperties>
</file>