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inO\Documents\GitHub\Passion_Lecture_App\docs\"/>
    </mc:Choice>
  </mc:AlternateContent>
  <xr:revisionPtr revIDLastSave="0" documentId="13_ncr:1_{5E69AABF-CDBE-43BC-8E48-7A22A5F50483}" xr6:coauthVersionLast="47" xr6:coauthVersionMax="47" xr10:uidLastSave="{00000000-0000-0000-0000-000000000000}"/>
  <bookViews>
    <workbookView xWindow="-120" yWindow="-120" windowWidth="38640" windowHeight="2112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<sst xmlns="http://schemas.openxmlformats.org/spreadsheetml/2006/main" count="85" uniqueCount="60">
  <si>
    <t>Journal de travail</t>
  </si>
  <si>
    <t>Auteur:</t>
  </si>
  <si>
    <t>De Pina Correia Ryan</t>
  </si>
  <si>
    <t>Projet:</t>
  </si>
  <si>
    <t>Temps total:</t>
  </si>
  <si>
    <t>Date:</t>
  </si>
  <si>
    <t>07.03.2025 au 26.05.2025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</si>
  <si>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</si>
  <si>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</si>
  <si>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</si>
  <si>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</si>
  <si>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</si>
  <si>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</si>
  <si>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</si>
  <si>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</si>
  <si>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Documentation</t>
  </si>
  <si>
    <t>Implémentation</t>
  </si>
  <si>
    <t>Analyse</t>
  </si>
  <si>
    <t>Test</t>
  </si>
  <si>
    <t>Peut pas encore delete et rechercher une tâche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</si>
  <si>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</si>
  <si>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</si>
  <si>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</si>
  <si>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</si>
  <si>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</si>
  <si>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</si>
  <si>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</si>
  <si>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</si>
  <si>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</si>
  <si>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</si>
  <si>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</si>
  <si>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</si>
  <si>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Explication de l'enseignant sur le nouveau projet</t>
  </si>
  <si>
    <t>Mise en place du repo Git et du Figma et de la structure du projet</t>
  </si>
  <si>
    <t>Faire le ReadMe pour le github</t>
  </si>
  <si>
    <t>Lecture du CDC puis se renseigner pour comment faire le projet</t>
  </si>
  <si>
    <t>Commencement du projet et de toute son arboresence</t>
  </si>
  <si>
    <t>Continuation du code et en parallele se rensigner, comment faire une connexion a une api avec un android depuis un serveur web</t>
  </si>
  <si>
    <t>J ai pu faire deja la partie frontend pour commencer a voir si nous pouvions voir les books</t>
  </si>
  <si>
    <t>Aucun avancement je n arrivais pas a faire la connexion / (Mathis m'a debloquer et a trouver le probleme donc j ai pu continuer et a faire mon viewModel</t>
  </si>
  <si>
    <t>J ai fait la connexion a l api grace a une video ("https://www.youtube.com/watch?v=kvNhLKuAySA&amp;t=730s") et finalement tout fonctionne</t>
  </si>
  <si>
    <t>J'ai verifier mon projet avant les vacances et me remets a jour avant de recommencer a la fin des vacances</t>
  </si>
  <si>
    <t>Pas fait les mises à jours</t>
  </si>
  <si>
    <t>.sln disparu au debut de la session de code donc j ai du le regenerer</t>
  </si>
  <si>
    <t>Je n arrive toujours pas a faire la connexion a l api</t>
  </si>
  <si>
    <t>Oublie de creer le fichier security network</t>
  </si>
  <si>
    <t>Il me manque l affichage et l implementation des images pour les livres</t>
  </si>
  <si>
    <t>P_App-Passion_Lecture</t>
  </si>
  <si>
    <t>Mettre les images avec un convertisseur</t>
  </si>
  <si>
    <t>J ai finis la page principale et j ai fais une page pour creer un livre</t>
  </si>
  <si>
    <t>j ai commencer a inclure les tags</t>
  </si>
  <si>
    <t>J ai pas finis j ai juste laisser l implementation sans finition</t>
  </si>
  <si>
    <t>J ai mis une image par defaut pour le convertisseur</t>
  </si>
  <si>
    <t>J ai commencer a faire toute la partie pour lire un livre, le viewmodel : la view et les bindings</t>
  </si>
  <si>
    <t>J'ai essaye d inclure les tags pour la main page</t>
  </si>
  <si>
    <t>La creation marche mais ne s enregistre pas dans la db et ne se link pas au book</t>
  </si>
  <si>
    <t xml:space="preserve">J ai fait chez moi la page pour la lecture mais sans donnee= il n'y a que du brut </t>
  </si>
  <si>
    <t xml:space="preserve">J ai refais mon jdt car l ancien avait beaucoup de soucis, avec les scripts </t>
  </si>
  <si>
    <t>J'ai fait les tags et la partie lecture</t>
  </si>
  <si>
    <t xml:space="preserve">Il reste des bugs comme: on peut pas aller au precedent chapitre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</si>
</sst>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60</c:v>
                </c:pt>
                <c:pt idx="1">
                  <c:v>1800</c:v>
                </c:pt>
                <c:pt idx="2">
                  <c:v>0</c:v>
                </c:pt>
                <c:pt idx="3">
                  <c:v>195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2.9197080291970802E-2</c:v>
                </c:pt>
                <c:pt idx="1">
                  <c:v>0.87591240875912413</c:v>
                </c:pt>
                <c:pt idx="2">
                  <c:v>0</c:v>
                </c:pt>
                <c:pt idx="3">
                  <c:v>9.4890510948905105E-2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26" tableBorderDxfId="25">
  <autoFilter ref="A6:G532" xr:uid="{F2213DF1-F6B1-174C-AC17-4E96BE96C00D}"/>
  <tableColumns count="7">
    <tableColumn id="1" xr3:uid="{315BA4B4-9BD9-AB4E-8D40-FABFA0BB2AEA}" name="Semaine" dataDxfId="24">
      <calculatedColumnFormula>IF(ISBLANK(B7),"",_xlfn.ISOWEEKNUM('Journal de travail'!$B7))</calculatedColumnFormula>
    </tableColumn>
    <tableColumn id="2" xr3:uid="{503C31E9-854D-BF42-85AC-8DFA1376C4D8}" name="Jour" dataDxfId="23"/>
    <tableColumn id="3" xr3:uid="{B35A0B98-71A0-BA4F-BFAB-00A05EA1F23A}" name="h.      " dataDxfId="22"/>
    <tableColumn id="4" xr3:uid="{BE4D837D-FC99-BA48-A82F-B8C8E4CE5BF8}" name="min." dataDxfId="21"/>
    <tableColumn id="5" xr3:uid="{A2DCC539-6D2A-B04A-BF8E-6FACE6268D1F}" name="Type" dataDxfId="20"/>
    <tableColumn id="6" xr3:uid="{4EA406B9-7EF7-D547-AF98-5AD11BE168E9}" name="Description" dataDxfId="19"/>
    <tableColumn id="7" xr3:uid="{1735360B-2647-6D42-A0E3-3425EE302FFD}" name="Remarques/problème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7" activePane="bottomLeft" state="frozen"/>
      <selection pane="bottomLeft" activeCell="F14" sqref="F14"/>
    </sheetView>
  </sheetViews>
  <sheetFormatPr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 t="s">
        <v>47</v>
      </c>
    </row>
    <row r="3" spans="1:15" ht="23.25" x14ac:dyDescent="0.35">
      <c r="A3" s="86" t="s">
        <v>4</v>
      </c>
      <c r="B3" s="86"/>
      <c r="C3" s="67" t="str">
        <f>QUOTIENT(E4,60)&amp;" heures "&amp;MOD(E4,60)&amp;" minutes"</f>
        <v>34 heures 15 minutes</v>
      </c>
      <c r="D3" s="17"/>
      <c r="E3" s="3"/>
      <c r="F3" s="4" t="s">
        <v>5</v>
      </c>
      <c r="G3" s="65" t="s">
        <v>6</v>
      </c>
    </row>
    <row r="4" spans="1:15" ht="23.25" hidden="1" x14ac:dyDescent="0.35">
      <c r="B4" s="5"/>
      <c r="C4" s="17">
        <f>SUBTOTAL(9,$C$7:$C$531)*60</f>
        <v>1740</v>
      </c>
      <c r="D4" s="17">
        <f>SUBTOTAL(9,$D$7:$D$531)</f>
        <v>315</v>
      </c>
      <c r="E4" s="24">
        <f>SUM(C4:D4)</f>
        <v>2055</v>
      </c>
      <c r="F4" s="4"/>
      <c r="G4" s="6"/>
    </row>
    <row r="5" spans="1:15" x14ac:dyDescent="0.25">
      <c r="C5" s="85" t="s">
        <v>7</v>
      </c>
      <c r="D5" s="85"/>
    </row>
    <row r="6" spans="1:15" s="15" customFormat="1" ht="20.100000000000001" customHeight="1" x14ac:dyDescent="0.3">
      <c r="A6" s="13" t="s">
        <v>8</v>
      </c>
      <c r="B6" s="21" t="s">
        <v>9</v>
      </c>
      <c r="C6" s="25" t="s">
        <v>10</v>
      </c>
      <c r="D6" s="16" t="s">
        <v>11</v>
      </c>
      <c r="E6" s="14" t="s">
        <v>12</v>
      </c>
      <c r="F6" s="14" t="s">
        <v>13</v>
      </c>
      <c r="G6" s="14" t="s">
        <v>14</v>
      </c>
    </row>
    <row r="7" spans="1:15" x14ac:dyDescent="0.25">
      <c r="A7" s="61">
        <f>IF(ISBLANK(B7),"",_xlfn.ISOWEEKNUM('Journal de travail'!$B7))</f>
        <v>12</v>
      </c>
      <c r="B7" s="26">
        <v>45733</v>
      </c>
      <c r="C7" s="27">
        <v>1</v>
      </c>
      <c r="D7" s="28">
        <v>0</v>
      </c>
      <c r="E7" s="29" t="s">
        <v>17</v>
      </c>
      <c r="F7" s="23" t="s">
        <v>32</v>
      </c>
      <c r="G7" s="38" t="s">
        <v>42</v>
      </c>
    </row>
    <row r="8" spans="1:15" x14ac:dyDescent="0.25">
      <c r="A8" s="62">
        <f>IF(ISBLANK(B8),"",_xlfn.ISOWEEKNUM('Journal de travail'!$B8))</f>
        <v>12</v>
      </c>
      <c r="B8" s="30">
        <v>45733</v>
      </c>
      <c r="C8" s="31"/>
      <c r="D8" s="32">
        <v>30</v>
      </c>
      <c r="E8" s="33" t="s">
        <v>15</v>
      </c>
      <c r="F8" s="23" t="s">
        <v>33</v>
      </c>
      <c r="G8" s="39"/>
      <c r="M8" t="s">
        <v>17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12</v>
      </c>
      <c r="B9" s="34">
        <v>45733</v>
      </c>
      <c r="C9" s="35"/>
      <c r="D9" s="36">
        <v>15</v>
      </c>
      <c r="E9" s="33" t="s">
        <v>15</v>
      </c>
      <c r="F9" s="37" t="s">
        <v>34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12</v>
      </c>
      <c r="B10" s="30">
        <v>45733</v>
      </c>
      <c r="C10" s="31">
        <v>1</v>
      </c>
      <c r="D10" s="32">
        <v>15</v>
      </c>
      <c r="E10" s="33" t="s">
        <v>15</v>
      </c>
      <c r="F10" s="23" t="s">
        <v>35</v>
      </c>
      <c r="G10" s="39"/>
      <c r="M10" t="s">
        <v>18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13</v>
      </c>
      <c r="B11" s="34">
        <v>45740</v>
      </c>
      <c r="C11" s="35">
        <v>3</v>
      </c>
      <c r="D11" s="36">
        <v>30</v>
      </c>
      <c r="E11" s="37" t="s">
        <v>16</v>
      </c>
      <c r="F11" s="23" t="s">
        <v>36</v>
      </c>
      <c r="G11" s="40" t="s">
        <v>19</v>
      </c>
      <c r="M11" t="s">
        <v>15</v>
      </c>
      <c r="N11">
        <v>4</v>
      </c>
      <c r="O11">
        <v>15</v>
      </c>
    </row>
    <row r="12" spans="1:15" ht="31.5" x14ac:dyDescent="0.25">
      <c r="A12" s="62">
        <f>IF(ISBLANK(B12),"",_xlfn.ISOWEEKNUM('Journal de travail'!$B12))</f>
        <v>14</v>
      </c>
      <c r="B12" s="30">
        <v>45747</v>
      </c>
      <c r="C12" s="31">
        <v>3</v>
      </c>
      <c r="D12" s="32">
        <v>0</v>
      </c>
      <c r="E12" s="33" t="s">
        <v>16</v>
      </c>
      <c r="F12" s="23" t="s">
        <v>37</v>
      </c>
      <c r="G12" s="39" t="s">
        <v>43</v>
      </c>
      <c r="M12" t="s">
        <v>20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14</v>
      </c>
      <c r="B13" s="34">
        <v>45752</v>
      </c>
      <c r="C13" s="35">
        <v>4</v>
      </c>
      <c r="D13" s="36">
        <v>15</v>
      </c>
      <c r="E13" s="37" t="s">
        <v>16</v>
      </c>
      <c r="F13" s="23" t="s">
        <v>38</v>
      </c>
      <c r="G13" s="40" t="s">
        <v>44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15</v>
      </c>
      <c r="B14" s="30">
        <v>45754</v>
      </c>
      <c r="C14" s="31">
        <v>3</v>
      </c>
      <c r="D14" s="32">
        <v>0</v>
      </c>
      <c r="E14" s="33" t="s">
        <v>16</v>
      </c>
      <c r="F14" s="23" t="s">
        <v>39</v>
      </c>
      <c r="G14" s="39" t="s">
        <v>45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15</v>
      </c>
      <c r="B15" s="34">
        <v>45758</v>
      </c>
      <c r="C15" s="35">
        <v>1</v>
      </c>
      <c r="D15" s="36">
        <v>15</v>
      </c>
      <c r="E15" s="37" t="s">
        <v>16</v>
      </c>
      <c r="F15" s="23" t="s">
        <v>40</v>
      </c>
      <c r="G15" s="40" t="s">
        <v>46</v>
      </c>
      <c r="N15">
        <v>8</v>
      </c>
      <c r="O15">
        <v>35</v>
      </c>
    </row>
    <row r="16" spans="1:15" ht="31.5" x14ac:dyDescent="0.25">
      <c r="A16" s="62">
        <f>IF(ISBLANK(B16),"",_xlfn.ISOWEEKNUM('Journal de travail'!$B16))</f>
        <v>15</v>
      </c>
      <c r="B16" s="30">
        <v>45758</v>
      </c>
      <c r="C16" s="31">
        <v>1</v>
      </c>
      <c r="D16" s="32">
        <v>0</v>
      </c>
      <c r="E16" s="33" t="s">
        <v>15</v>
      </c>
      <c r="F16" s="23" t="s">
        <v>41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30</v>
      </c>
      <c r="E17" s="37" t="s">
        <v>16</v>
      </c>
      <c r="F17" s="23" t="s">
        <v>48</v>
      </c>
      <c r="G17" s="40"/>
      <c r="O17">
        <v>45</v>
      </c>
    </row>
    <row r="18" spans="1:15" x14ac:dyDescent="0.25">
      <c r="A18" s="62">
        <f>IF(ISBLANK(B18),"",_xlfn.ISOWEEKNUM('Journal de travail'!$B18))</f>
        <v>19</v>
      </c>
      <c r="B18" s="30">
        <v>45782</v>
      </c>
      <c r="C18" s="31">
        <v>1</v>
      </c>
      <c r="D18" s="32">
        <v>20</v>
      </c>
      <c r="E18" s="33" t="s">
        <v>16</v>
      </c>
      <c r="F18" s="23" t="s">
        <v>49</v>
      </c>
      <c r="G18" s="39"/>
      <c r="O18">
        <v>50</v>
      </c>
    </row>
    <row r="19" spans="1:15" x14ac:dyDescent="0.25">
      <c r="A19" s="63">
        <f>IF(ISBLANK(B19),"",_xlfn.ISOWEEKNUM('Journal de travail'!$B19))</f>
        <v>19</v>
      </c>
      <c r="B19" s="34">
        <v>45782</v>
      </c>
      <c r="C19" s="35"/>
      <c r="D19" s="36">
        <v>5</v>
      </c>
      <c r="E19" s="37" t="s">
        <v>16</v>
      </c>
      <c r="F19" s="23" t="s">
        <v>50</v>
      </c>
      <c r="G19" s="40" t="s">
        <v>51</v>
      </c>
      <c r="O19">
        <v>55</v>
      </c>
    </row>
    <row r="20" spans="1:15" x14ac:dyDescent="0.25">
      <c r="A20" s="62">
        <f>IF(ISBLANK(B20),"",_xlfn.ISOWEEKNUM('Journal de travail'!$B20))</f>
        <v>19</v>
      </c>
      <c r="B20" s="30">
        <v>45782</v>
      </c>
      <c r="C20" s="31"/>
      <c r="D20" s="32">
        <v>20</v>
      </c>
      <c r="E20" s="33" t="s">
        <v>16</v>
      </c>
      <c r="F20" s="23" t="s">
        <v>52</v>
      </c>
      <c r="G20" s="39"/>
    </row>
    <row r="21" spans="1:15" x14ac:dyDescent="0.25">
      <c r="A21" s="63">
        <f>IF(ISBLANK(B21),"",_xlfn.ISOWEEKNUM('Journal de travail'!$B21))</f>
        <v>20</v>
      </c>
      <c r="B21" s="34">
        <v>45789</v>
      </c>
      <c r="C21" s="35">
        <v>2</v>
      </c>
      <c r="D21" s="36">
        <v>15</v>
      </c>
      <c r="E21" s="37" t="s">
        <v>16</v>
      </c>
      <c r="F21" s="23" t="s">
        <v>53</v>
      </c>
      <c r="G21" s="40"/>
    </row>
    <row r="22" spans="1:15" x14ac:dyDescent="0.25">
      <c r="A22" s="62">
        <f>IF(ISBLANK(B22),"",_xlfn.ISOWEEKNUM('Journal de travail'!$B22))</f>
        <v>21</v>
      </c>
      <c r="B22" s="30">
        <v>45796</v>
      </c>
      <c r="C22" s="31">
        <v>2</v>
      </c>
      <c r="D22" s="32">
        <v>15</v>
      </c>
      <c r="E22" s="33" t="s">
        <v>16</v>
      </c>
      <c r="F22" s="23" t="s">
        <v>54</v>
      </c>
      <c r="G22" s="39" t="s">
        <v>55</v>
      </c>
    </row>
    <row r="23" spans="1:15" x14ac:dyDescent="0.25">
      <c r="A23" s="63">
        <f>IF(ISBLANK(B23),"",_xlfn.ISOWEEKNUM('Journal de travail'!$B23))</f>
        <v>21</v>
      </c>
      <c r="B23" s="34">
        <v>45802</v>
      </c>
      <c r="C23" s="35">
        <v>3</v>
      </c>
      <c r="D23" s="36">
        <v>45</v>
      </c>
      <c r="E23" s="37" t="s">
        <v>16</v>
      </c>
      <c r="F23" s="23" t="s">
        <v>56</v>
      </c>
      <c r="G23" s="40"/>
    </row>
    <row r="24" spans="1:15" x14ac:dyDescent="0.25">
      <c r="A24" s="62">
        <f>IF(ISBLANK(B24),"",_xlfn.ISOWEEKNUM('Journal de travail'!$B24))</f>
        <v>21</v>
      </c>
      <c r="B24" s="30">
        <v>45802</v>
      </c>
      <c r="C24" s="31"/>
      <c r="D24" s="32">
        <v>15</v>
      </c>
      <c r="E24" s="33" t="s">
        <v>15</v>
      </c>
      <c r="F24" s="23" t="s">
        <v>57</v>
      </c>
      <c r="G24" s="39"/>
    </row>
    <row r="25" spans="1:15" x14ac:dyDescent="0.25">
      <c r="A25" s="63">
        <f>IF(ISBLANK(B25),"",_xlfn.ISOWEEKNUM('Journal de travail'!$B25))</f>
        <v>22</v>
      </c>
      <c r="B25" s="34">
        <v>45806</v>
      </c>
      <c r="C25" s="35">
        <v>4</v>
      </c>
      <c r="D25" s="36">
        <v>30</v>
      </c>
      <c r="E25" s="37" t="s">
        <v>16</v>
      </c>
      <c r="F25" s="23" t="s">
        <v>58</v>
      </c>
      <c r="G25" s="40" t="s">
        <v>59</v>
      </c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8 E10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conditionalFormatting sqref="F9">
    <cfRule type="expression" dxfId="8" priority="20">
      <formula>$F9="Absent"</formula>
    </cfRule>
    <cfRule type="expression" dxfId="7" priority="21">
      <formula>$F9="Autre"</formula>
    </cfRule>
    <cfRule type="expression" dxfId="6" priority="22" stopIfTrue="1">
      <formula>$F9="Design"</formula>
    </cfRule>
    <cfRule type="expression" dxfId="5" priority="23" stopIfTrue="1">
      <formula>$F9="Présentation"</formula>
    </cfRule>
    <cfRule type="expression" dxfId="4" priority="24" stopIfTrue="1">
      <formula>$F9="Meeting"</formula>
    </cfRule>
    <cfRule type="expression" dxfId="3" priority="25" stopIfTrue="1">
      <formula>$F9="Documentation"</formula>
    </cfRule>
    <cfRule type="expression" dxfId="2" priority="26" stopIfTrue="1">
      <formula>$F9="Test"</formula>
    </cfRule>
    <cfRule type="expression" dxfId="1" priority="27" stopIfTrue="1">
      <formula>$F9="Analyse"</formula>
    </cfRule>
    <cfRule type="expression" dxfId="0" priority="28" stopIfTrue="1">
      <formula>$F9="Implémentation"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8 E10:E532 F9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G11" sqref="G11"/>
    </sheetView>
  </sheetViews>
  <sheetFormatPr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21</v>
      </c>
      <c r="F2" s="68">
        <v>88</v>
      </c>
      <c r="G2" s="66" t="s">
        <v>22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23</v>
      </c>
      <c r="L4" s="66" t="s">
        <v>24</v>
      </c>
      <c r="M4" s="41"/>
      <c r="N4" s="19"/>
    </row>
    <row r="5" spans="1:14" x14ac:dyDescent="0.3">
      <c r="A5" t="s">
        <v>25</v>
      </c>
      <c r="B5" t="s">
        <v>26</v>
      </c>
      <c r="C5" s="41" t="s">
        <v>27</v>
      </c>
      <c r="D5" s="42"/>
      <c r="E5" s="45" t="s">
        <v>28</v>
      </c>
      <c r="F5" s="46" t="s">
        <v>29</v>
      </c>
      <c r="G5" s="47" t="s">
        <v>30</v>
      </c>
      <c r="L5" s="48" t="s">
        <v>28</v>
      </c>
      <c r="M5" s="49" t="s">
        <v>29</v>
      </c>
      <c r="N5" s="50" t="s">
        <v>30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0</v>
      </c>
      <c r="C6">
        <f t="shared" ref="C6:C10" si="0">SUM(A6:B6)</f>
        <v>60</v>
      </c>
      <c r="E6" s="70" t="str">
        <f>'Journal de travail'!M8</f>
        <v>Analyse</v>
      </c>
      <c r="F6" s="71" t="str">
        <f>QUOTIENT(SUM(A6:B6),60)&amp;" h "&amp;TEXT(MOD(SUM(A6:B6),60), "00")&amp;" min"</f>
        <v>1 h 00 min</v>
      </c>
      <c r="G6" s="72">
        <f>SUM(A6:B6)/$C$11</f>
        <v>2.9197080291970802E-2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1560</v>
      </c>
      <c r="B7">
        <f>SUMIF('Journal de travail'!$E$7:$E$532,Plannification!E7,'Journal de travail'!$D$7:$D$532)</f>
        <v>240</v>
      </c>
      <c r="C7">
        <f t="shared" si="0"/>
        <v>1800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30 h 00 min</v>
      </c>
      <c r="G7" s="75">
        <f t="shared" ref="G7:G9" si="2">SUM(A7:B7)/$C$11</f>
        <v>0.87591240875912413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120</v>
      </c>
      <c r="B9">
        <f>SUMIF('Journal de travail'!$E$7:$E$532,Plannification!E9,'Journal de travail'!$D$7:$D$532)</f>
        <v>75</v>
      </c>
      <c r="C9">
        <f t="shared" si="0"/>
        <v>195</v>
      </c>
      <c r="E9" s="77" t="str">
        <f>'Journal de travail'!M11</f>
        <v>Documentation</v>
      </c>
      <c r="F9" s="74" t="str">
        <f t="shared" si="1"/>
        <v>3 h 15 min</v>
      </c>
      <c r="G9" s="75">
        <f t="shared" si="2"/>
        <v>9.4890510948905105E-2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20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20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1740</v>
      </c>
      <c r="B11">
        <f>SUM(B6:B10)</f>
        <v>315</v>
      </c>
      <c r="C11">
        <f>SUM(A11:B11)</f>
        <v>2055</v>
      </c>
      <c r="E11" s="81" t="s">
        <v>31</v>
      </c>
      <c r="F11" s="71" t="str">
        <f t="shared" si="1"/>
        <v>34 h 15 min</v>
      </c>
      <c r="G11" s="82">
        <f>C11/C12</f>
        <v>0.38920454545454547</v>
      </c>
      <c r="L11" s="56" t="s">
        <v>31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2025-05-28T23:18:30Z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