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70iyc\Documents\GitHub\Vanguard-Fighter-s\Doc\JDT\"/>
    </mc:Choice>
  </mc:AlternateContent>
  <xr:revisionPtr revIDLastSave="0" documentId="13_ncr:1_{7E5F33E2-9756-45A0-A8D0-A0BB411431B6}" xr6:coauthVersionLast="47" xr6:coauthVersionMax="47" xr10:uidLastSave="{00000000-0000-0000-0000-000000000000}"/>
  <bookViews>
    <workbookView xWindow="30315" yWindow="2370" windowWidth="21600" windowHeight="11385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<sst xmlns="http://schemas.openxmlformats.org/spreadsheetml/2006/main" count="36" uniqueCount="31">
  <si>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</si>
  <si>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</si>
  <si>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</si>
  <si>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</si>
  <si>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</si>
  <si>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</si>
  <si>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</si>
  <si>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</si>
  <si>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</si>
  <si>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</si>
  <si>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</si>
  <si>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</si>
  <si>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</si>
  <si>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</si>
  <si>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</si>
  <si>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</si>
  <si>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</si>
  <si>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</si>
  <si>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</si>
  <si>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</si>
  <si>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</si>
  <si>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</si>
  <si>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</si>
  <si>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</si>
  <si>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</si>
  <si>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</si>
  <si>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</si>
  <si>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</si>
  <si>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De Pina Correia Ryan</t>
  </si>
  <si>
    <t>UX-UI 322</t>
  </si>
  <si>
    <t xml:space="preserve">02.09.2024  à 8h00 au 01.11.2024 à 17h35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</si>
</sst>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0</c:v>
                </c:pt>
                <c:pt idx="1">
                  <c:v>90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topLeftCell="E1" zoomScale="40" zoomScaleNormal="40" workbookViewId="0">
      <pane ySplit="6" topLeftCell="A156" activePane="bottomLeft" state="frozen"/>
      <selection pane="bottomLeft" activeCell="G532" activeCellId="1" sqref="G503:G504 G184:G532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1 heures 30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60</v>
      </c>
      <c r="D4" s="19">
        <f>SUBTOTAL(9,$D$7:$D$531)</f>
        <v>30</v>
      </c>
      <c r="E4" s="29">
        <f>SUM(C4:D4)</f>
        <v>90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 t="str">
        <f>IF(ISBLANK(B7),"",_xlfn.ISOWEEKNUM('Journal de travail'!$B7))</f>
        <v/>
      </c>
      <c r="B7" s="32"/>
      <c r="C7" s="33"/>
      <c r="D7" s="34"/>
      <c r="E7" s="35"/>
      <c r="F7" s="28"/>
      <c r="G7" s="44"/>
    </row>
    <row r="8" spans="1:15" x14ac:dyDescent="0.25">
      <c r="A8" s="73" t="str">
        <f>IF(ISBLANK(B8),"",_xlfn.ISOWEEKNUM('Journal de travail'!$B8))</f>
        <v/>
      </c>
      <c r="B8" s="36"/>
      <c r="C8" s="37"/>
      <c r="D8" s="38"/>
      <c r="E8" s="39"/>
      <c r="F8" s="28"/>
      <c r="G8" s="45"/>
      <c r="M8" t="s">
        <v>2</v>
      </c>
      <c r="N8">
        <v>1</v>
      </c>
      <c r="O8">
        <v>0</v>
      </c>
    </row>
    <row r="9" spans="1:15" x14ac:dyDescent="0.25">
      <c r="A9" s="74" t="str">
        <f>IF(ISBLANK(B9),"",_xlfn.ISOWEEKNUM('Journal de travail'!$B9))</f>
        <v/>
      </c>
      <c r="B9" s="40"/>
      <c r="C9" s="41"/>
      <c r="D9" s="42"/>
      <c r="E9" s="43"/>
      <c r="F9" s="28"/>
      <c r="G9" s="46"/>
      <c r="M9" t="s">
        <v>19</v>
      </c>
      <c r="N9">
        <v>2</v>
      </c>
      <c r="O9">
        <v>5</v>
      </c>
    </row>
    <row r="10" spans="1:15" x14ac:dyDescent="0.25">
      <c r="A10" s="73" t="str">
        <f>IF(ISBLANK(B10),"",_xlfn.ISOWEEKNUM('Journal de travail'!$B10))</f>
        <v/>
      </c>
      <c r="B10" s="36"/>
      <c r="C10" s="37"/>
      <c r="D10" s="38"/>
      <c r="E10" s="39"/>
      <c r="F10" s="28"/>
      <c r="G10" s="45"/>
      <c r="M10" t="s">
        <v>3</v>
      </c>
      <c r="N10">
        <v>3</v>
      </c>
      <c r="O10">
        <v>10</v>
      </c>
    </row>
    <row r="11" spans="1:15" x14ac:dyDescent="0.25">
      <c r="A11" s="74" t="str">
        <f>IF(ISBLANK(B11),"",_xlfn.ISOWEEKNUM('Journal de travail'!$B11))</f>
        <v/>
      </c>
      <c r="B11" s="40"/>
      <c r="C11" s="41"/>
      <c r="D11" s="42"/>
      <c r="E11" s="43"/>
      <c r="F11" s="28"/>
      <c r="G11" s="46"/>
      <c r="M11" t="s">
        <v>4</v>
      </c>
      <c r="N11">
        <v>4</v>
      </c>
      <c r="O11">
        <v>15</v>
      </c>
    </row>
    <row r="12" spans="1:15" x14ac:dyDescent="0.25">
      <c r="A12" s="73" t="str">
        <f>IF(ISBLANK(B12),"",_xlfn.ISOWEEKNUM('Journal de travail'!$B12))</f>
        <v/>
      </c>
      <c r="B12" s="36"/>
      <c r="C12" s="37"/>
      <c r="D12" s="38"/>
      <c r="E12" s="39"/>
      <c r="F12" s="28"/>
      <c r="G12" s="45"/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>
        <f>IF(ISBLANK(B494),"",_xlfn.ISOWEEKNUM('Journal de travail'!$B494))</f>
        <v>36</v>
      </c>
      <c r="B494" s="36">
        <v>45541</v>
      </c>
      <c r="C494" s="37">
        <v>1</v>
      </c>
      <c r="D494" s="38">
        <v>30</v>
      </c>
      <c r="E494" s="39" t="s">
        <v>19</v>
      </c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0</v>
      </c>
      <c r="C6">
        <f t="shared" ref="C6:C9" si="0">SUM(A6:B6)</f>
        <v>0</v>
      </c>
      <c r="E6" s="21" t="str">
        <f>'Journal de travail'!M8</f>
        <v>Analyse</v>
      </c>
      <c r="F6" s="50" t="str">
        <f>QUOTIENT(SUM(A6:B6),60)&amp;" h "&amp;TEXT(MOD(SUM(A6:B6),60), "00")&amp;" min"</f>
        <v>0 h 00 min</v>
      </c>
      <c r="G6" s="47">
        <f>SUM(A6:B6)/$C$10</f>
        <v>0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60</v>
      </c>
      <c r="B7">
        <f>SUMIF('Journal de travail'!$E$7:$E$532,Plannification!E7,'Journal de travail'!$D$7:$D$532)</f>
        <v>30</v>
      </c>
      <c r="C7">
        <f t="shared" si="0"/>
        <v>90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1 h 30 min</v>
      </c>
      <c r="G7" s="56">
        <f t="shared" ref="G7:G9" si="2">SUM(A7:B7)/$C$10</f>
        <v>1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0</v>
      </c>
      <c r="C9">
        <f t="shared" si="0"/>
        <v>0</v>
      </c>
      <c r="E9" s="23" t="str">
        <f>'Journal de travail'!M11</f>
        <v>Documentation</v>
      </c>
      <c r="F9" s="55" t="str">
        <f t="shared" si="1"/>
        <v>0 h 00 min</v>
      </c>
      <c r="G9" s="56">
        <f t="shared" si="2"/>
        <v>0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60</v>
      </c>
      <c r="B10">
        <f>SUM(B6:B9)</f>
        <v>30</v>
      </c>
      <c r="C10">
        <f>SUM(A10:B10)</f>
        <v>90</v>
      </c>
      <c r="E10" s="20" t="s">
        <v>18</v>
      </c>
      <c r="F10" s="50" t="str">
        <f t="shared" si="1"/>
        <v>1 h 30 min</v>
      </c>
      <c r="G10" s="57">
        <f>C10/C11</f>
        <v>1.7045454545454544E-2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Ryan Felipé De Pina Correia</cp:lastModifiedBy>
  <cp:revision/>
  <dcterms:created xsi:type="dcterms:W3CDTF">2023-11-21T20:00:34Z</dcterms:created>
  <dcterms:modified xsi:type="dcterms:W3CDTF">2024-09-06T14:28:10Z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