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Documents/GitHub/Stephanocoenia_FKNMS_PopGen/lab/"/>
    </mc:Choice>
  </mc:AlternateContent>
  <xr:revisionPtr revIDLastSave="0" documentId="13_ncr:1_{CAB3053F-D894-B447-9993-3A4D5CAD9D0E}" xr6:coauthVersionLast="45" xr6:coauthVersionMax="45" xr10:uidLastSave="{00000000-0000-0000-0000-000000000000}"/>
  <bookViews>
    <workbookView xWindow="1360" yWindow="900" windowWidth="23480" windowHeight="19700" firstSheet="8" activeTab="12" xr2:uid="{98C28B52-02DC-C348-8CA4-76EA147CC573}"/>
  </bookViews>
  <sheets>
    <sheet name="Samples" sheetId="17" r:id="rId1"/>
    <sheet name="Quantification" sheetId="13" r:id="rId2"/>
    <sheet name="reextractions" sheetId="40" r:id="rId3"/>
    <sheet name="Test Digestion Ligation Amp" sheetId="36" r:id="rId4"/>
    <sheet name="ITS2 test" sheetId="38" r:id="rId5"/>
    <sheet name="Dilution_Plate_1" sheetId="14" r:id="rId6"/>
    <sheet name="Dilution_Plate_2" sheetId="15" r:id="rId7"/>
    <sheet name="Dilution_Plate_3" sheetId="16" r:id="rId8"/>
    <sheet name="Ligation_Plate1" sheetId="18" r:id="rId9"/>
    <sheet name="Ligation_Plate2" sheetId="19" r:id="rId10"/>
    <sheet name="Ligation_Plate3" sheetId="20" r:id="rId11"/>
    <sheet name="qPCR_Plate1" sheetId="21" r:id="rId12"/>
    <sheet name="qPCR_Plate1_results" sheetId="22" r:id="rId13"/>
    <sheet name="qPCR_Plate2" sheetId="23" r:id="rId14"/>
    <sheet name="qPCR_Plate2_results" sheetId="24" r:id="rId15"/>
    <sheet name="qPCR_Plate3" sheetId="31" r:id="rId16"/>
    <sheet name="qPCR_Plate3_results" sheetId="32" r:id="rId17"/>
    <sheet name="Plate1_Test_PCR" sheetId="1" r:id="rId18"/>
    <sheet name="2bRAD_Plate1" sheetId="2" r:id="rId19"/>
    <sheet name="2bRAD_Plate2" sheetId="4" r:id="rId20"/>
    <sheet name="2bRAD_Plate3" sheetId="5" r:id="rId21"/>
    <sheet name="Size Selection" sheetId="6" r:id="rId22"/>
    <sheet name="Pool X1.3 re-amplicifation" sheetId="7" r:id="rId23"/>
    <sheet name="qPCR_SeqPools" sheetId="33" r:id="rId24"/>
    <sheet name="qPCR_SeqPools_results" sheetId="34" r:id="rId25"/>
    <sheet name="FinalPool" sheetId="8" r:id="rId26"/>
    <sheet name="BarcodedPools" sheetId="11" r:id="rId27"/>
    <sheet name="AllBarcodes" sheetId="12" r:id="rId28"/>
    <sheet name="BarcodedSamples" sheetId="9" r:id="rId29"/>
  </sheets>
  <externalReferences>
    <externalReference r:id="rId3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9" i="31" l="1"/>
  <c r="Q8" i="31"/>
  <c r="Q7" i="31"/>
  <c r="Q6" i="31"/>
  <c r="Q5" i="31"/>
  <c r="Q4" i="31"/>
  <c r="Q10" i="23"/>
  <c r="P10" i="23"/>
  <c r="Q8" i="23"/>
  <c r="Q7" i="23"/>
  <c r="Q6" i="23"/>
  <c r="Q5" i="23"/>
  <c r="Q4" i="23"/>
  <c r="Q3" i="23"/>
  <c r="Q5" i="21"/>
  <c r="Q6" i="21"/>
  <c r="Q7" i="21"/>
  <c r="Q8" i="21"/>
  <c r="Q4" i="21"/>
  <c r="Q3" i="21"/>
  <c r="V30" i="19"/>
  <c r="V31" i="19" s="1"/>
  <c r="V28" i="19"/>
  <c r="AB27" i="19"/>
  <c r="P19" i="19"/>
  <c r="Q19" i="19" s="1"/>
  <c r="U18" i="19"/>
  <c r="V18" i="19" s="1"/>
  <c r="T18" i="19"/>
  <c r="Q18" i="19"/>
  <c r="U17" i="19"/>
  <c r="V17" i="19" s="1"/>
  <c r="Q17" i="19"/>
  <c r="U16" i="19"/>
  <c r="V16" i="19" s="1"/>
  <c r="Q16" i="19"/>
  <c r="V15" i="19"/>
  <c r="U15" i="19"/>
  <c r="Q15" i="19"/>
  <c r="V31" i="18"/>
  <c r="V30" i="18"/>
  <c r="V28" i="18"/>
  <c r="U17" i="18"/>
  <c r="U16" i="18"/>
  <c r="U15" i="18"/>
  <c r="V15" i="18" s="1"/>
  <c r="Q19" i="18"/>
  <c r="Q18" i="18"/>
  <c r="Q17" i="18"/>
  <c r="Q16" i="18"/>
  <c r="Q15" i="18"/>
  <c r="Q11" i="31" l="1"/>
  <c r="L28" i="16"/>
  <c r="L29" i="16"/>
  <c r="L27" i="16"/>
  <c r="B26" i="16"/>
  <c r="C26" i="16"/>
  <c r="D26" i="16"/>
  <c r="E26" i="16"/>
  <c r="F26" i="16"/>
  <c r="G26" i="16"/>
  <c r="H26" i="16"/>
  <c r="I26" i="16"/>
  <c r="J26" i="16"/>
  <c r="K26" i="16"/>
  <c r="L26" i="16"/>
  <c r="B27" i="16"/>
  <c r="C27" i="16"/>
  <c r="D27" i="16"/>
  <c r="E27" i="16"/>
  <c r="F27" i="16"/>
  <c r="G27" i="16"/>
  <c r="H27" i="16"/>
  <c r="I27" i="16"/>
  <c r="J27" i="16"/>
  <c r="K27" i="16"/>
  <c r="B28" i="16"/>
  <c r="C28" i="16"/>
  <c r="D28" i="16"/>
  <c r="E28" i="16"/>
  <c r="F28" i="16"/>
  <c r="G28" i="16"/>
  <c r="H28" i="16"/>
  <c r="I28" i="16"/>
  <c r="J28" i="16"/>
  <c r="K28" i="16"/>
  <c r="B29" i="16"/>
  <c r="C29" i="16"/>
  <c r="D29" i="16"/>
  <c r="E29" i="16"/>
  <c r="F29" i="16"/>
  <c r="G29" i="16"/>
  <c r="H29" i="16"/>
  <c r="I29" i="16"/>
  <c r="J29" i="16"/>
  <c r="K29" i="16"/>
  <c r="C25" i="16"/>
  <c r="D25" i="16"/>
  <c r="E25" i="16"/>
  <c r="F25" i="16"/>
  <c r="G25" i="16"/>
  <c r="H25" i="16"/>
  <c r="I25" i="16"/>
  <c r="J25" i="16"/>
  <c r="K25" i="16"/>
  <c r="L25" i="16"/>
  <c r="B25" i="16"/>
  <c r="B31" i="15"/>
  <c r="C31" i="15"/>
  <c r="D31" i="15"/>
  <c r="E31" i="15"/>
  <c r="F31" i="15"/>
  <c r="G31" i="15"/>
  <c r="H31" i="15"/>
  <c r="I31" i="15"/>
  <c r="J31" i="15"/>
  <c r="K31" i="15"/>
  <c r="L31" i="15"/>
  <c r="M31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C25" i="15"/>
  <c r="D25" i="15"/>
  <c r="E25" i="15"/>
  <c r="F25" i="15"/>
  <c r="G25" i="15"/>
  <c r="H25" i="15"/>
  <c r="I25" i="15"/>
  <c r="J25" i="15"/>
  <c r="K25" i="15"/>
  <c r="L25" i="15"/>
  <c r="M25" i="15"/>
  <c r="B25" i="15"/>
  <c r="B26" i="14"/>
  <c r="C26" i="14"/>
  <c r="D26" i="14"/>
  <c r="E26" i="14"/>
  <c r="F26" i="14"/>
  <c r="G26" i="14"/>
  <c r="H26" i="14"/>
  <c r="I26" i="14"/>
  <c r="J26" i="14"/>
  <c r="K26" i="14"/>
  <c r="L26" i="14"/>
  <c r="M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C25" i="14"/>
  <c r="D25" i="14"/>
  <c r="E25" i="14"/>
  <c r="F25" i="14"/>
  <c r="G25" i="14"/>
  <c r="H25" i="14"/>
  <c r="I25" i="14"/>
  <c r="J25" i="14"/>
  <c r="K25" i="14"/>
  <c r="L25" i="14"/>
  <c r="M25" i="14"/>
  <c r="B25" i="14"/>
  <c r="Q3" i="17"/>
  <c r="Q4" i="17"/>
  <c r="Q2" i="17"/>
  <c r="U17" i="20" l="1"/>
  <c r="U16" i="20"/>
  <c r="U15" i="20"/>
  <c r="B4" i="38"/>
  <c r="B11" i="38"/>
  <c r="C4" i="38"/>
  <c r="C9" i="38" l="1"/>
  <c r="C8" i="38"/>
  <c r="C7" i="38"/>
  <c r="C6" i="38"/>
  <c r="C5" i="38"/>
  <c r="C11" i="38"/>
  <c r="M44" i="36" l="1"/>
  <c r="M43" i="36"/>
  <c r="M42" i="36"/>
  <c r="M41" i="36"/>
  <c r="M40" i="36"/>
  <c r="M39" i="36"/>
  <c r="M38" i="36"/>
  <c r="M37" i="36"/>
  <c r="M36" i="36"/>
  <c r="V29" i="36" l="1"/>
  <c r="V30" i="36"/>
  <c r="V31" i="36"/>
  <c r="V32" i="36"/>
  <c r="V28" i="36"/>
  <c r="U33" i="36"/>
  <c r="V33" i="36" s="1"/>
  <c r="M26" i="36"/>
  <c r="M23" i="36"/>
  <c r="M24" i="36"/>
  <c r="M25" i="36"/>
  <c r="M22" i="36"/>
  <c r="L26" i="36"/>
  <c r="D2" i="34" l="1"/>
  <c r="D4" i="34"/>
  <c r="D6" i="34"/>
  <c r="D8" i="34"/>
  <c r="D10" i="34"/>
  <c r="D12" i="34"/>
  <c r="D14" i="34"/>
  <c r="D16" i="34"/>
  <c r="D18" i="34"/>
  <c r="D20" i="34"/>
  <c r="D22" i="34"/>
  <c r="D24" i="34"/>
  <c r="D26" i="34"/>
  <c r="D28" i="34"/>
  <c r="D30" i="34"/>
  <c r="D32" i="34"/>
  <c r="D34" i="34"/>
  <c r="D36" i="34"/>
  <c r="D38" i="34"/>
  <c r="D40" i="34"/>
  <c r="D42" i="34"/>
  <c r="Q4" i="33"/>
  <c r="Q5" i="33"/>
  <c r="Q6" i="33"/>
  <c r="Q9" i="33" s="1"/>
  <c r="Q7" i="33"/>
  <c r="P9" i="33"/>
  <c r="D50" i="32"/>
  <c r="P11" i="31"/>
  <c r="D2" i="24"/>
  <c r="D5" i="24"/>
  <c r="D7" i="24"/>
  <c r="D9" i="24"/>
  <c r="D11" i="24"/>
  <c r="D13" i="24"/>
  <c r="D15" i="24"/>
  <c r="D17" i="24"/>
  <c r="D19" i="24"/>
  <c r="D21" i="24"/>
  <c r="D23" i="24"/>
  <c r="D25" i="24"/>
  <c r="D27" i="24"/>
  <c r="D29" i="24"/>
  <c r="D31" i="24"/>
  <c r="D33" i="24"/>
  <c r="D35" i="24"/>
  <c r="D37" i="24"/>
  <c r="D39" i="24"/>
  <c r="D41" i="24"/>
  <c r="D43" i="24"/>
  <c r="D45" i="24"/>
  <c r="D47" i="24"/>
  <c r="D49" i="24"/>
  <c r="D51" i="24"/>
  <c r="D53" i="24"/>
  <c r="D55" i="24"/>
  <c r="D57" i="24"/>
  <c r="D59" i="24"/>
  <c r="D61" i="24"/>
  <c r="D63" i="24"/>
  <c r="D65" i="24"/>
  <c r="D67" i="24"/>
  <c r="D69" i="24"/>
  <c r="D71" i="24"/>
  <c r="D73" i="24"/>
  <c r="D75" i="24"/>
  <c r="P10" i="21"/>
  <c r="Q10" i="21"/>
  <c r="D18" i="12" a="1"/>
  <c r="D16" i="12" a="1"/>
  <c r="D23" i="12" a="1"/>
  <c r="D24" i="12" a="1"/>
  <c r="D20" i="12" a="1"/>
  <c r="D19" i="12" a="1"/>
  <c r="D26" i="12" a="1"/>
  <c r="D27" i="12" a="1"/>
  <c r="D17" i="12" a="1"/>
  <c r="D21" i="12" a="1"/>
  <c r="D22" i="12" a="1"/>
  <c r="D25" i="12" a="1"/>
  <c r="D21" i="12" l="1"/>
  <c r="D27" i="12"/>
  <c r="D23" i="12"/>
  <c r="D19" i="12"/>
  <c r="D20" i="12"/>
  <c r="D18" i="12"/>
  <c r="D25" i="12"/>
  <c r="D24" i="12"/>
  <c r="D26" i="12"/>
  <c r="D22" i="12"/>
  <c r="D17" i="12"/>
  <c r="D16" i="12"/>
  <c r="Q15" i="20"/>
  <c r="V15" i="20"/>
  <c r="Q16" i="20"/>
  <c r="U18" i="20"/>
  <c r="V16" i="20"/>
  <c r="Q17" i="20"/>
  <c r="V17" i="20"/>
  <c r="Q18" i="20"/>
  <c r="T18" i="20"/>
  <c r="P19" i="20"/>
  <c r="Q19" i="20"/>
  <c r="AB27" i="20"/>
  <c r="V16" i="18"/>
  <c r="V17" i="18"/>
  <c r="T18" i="18"/>
  <c r="P19" i="18"/>
  <c r="AB27" i="18"/>
  <c r="V18" i="20" l="1"/>
  <c r="U18" i="18"/>
  <c r="V18" i="18" s="1"/>
  <c r="D8" i="8" l="1"/>
  <c r="P20" i="7"/>
  <c r="D12" i="12" a="1"/>
  <c r="D11" i="12" a="1"/>
  <c r="D14" i="12" a="1"/>
  <c r="D9" i="12" a="1"/>
  <c r="D8" i="12" a="1"/>
  <c r="D15" i="12" a="1"/>
  <c r="D10" i="12" a="1"/>
  <c r="D13" i="12" a="1"/>
  <c r="D14" i="12" l="1"/>
  <c r="D9" i="12"/>
  <c r="D10" i="12"/>
  <c r="D13" i="12"/>
  <c r="D12" i="12"/>
  <c r="D8" i="12"/>
  <c r="D15" i="12"/>
  <c r="D11" i="12"/>
  <c r="Q20" i="5"/>
  <c r="Q14" i="5"/>
  <c r="Q15" i="5"/>
  <c r="Q16" i="5"/>
  <c r="Q17" i="5"/>
  <c r="Q18" i="5"/>
  <c r="Q19" i="5"/>
  <c r="Q13" i="5"/>
  <c r="P20" i="5"/>
  <c r="P20" i="4"/>
  <c r="Q19" i="4"/>
  <c r="Q18" i="4"/>
  <c r="Q17" i="4"/>
  <c r="Q16" i="4"/>
  <c r="Q15" i="4"/>
  <c r="Q14" i="4"/>
  <c r="Q13" i="4"/>
  <c r="Q20" i="4" s="1"/>
  <c r="P20" i="2"/>
  <c r="Q19" i="2"/>
  <c r="Q18" i="2"/>
  <c r="Q17" i="2"/>
  <c r="Q16" i="2"/>
  <c r="Q15" i="2"/>
  <c r="Q14" i="2"/>
  <c r="Q13" i="2"/>
  <c r="Q20" i="2" s="1"/>
  <c r="O21" i="1" l="1"/>
  <c r="P19" i="1"/>
  <c r="P18" i="1"/>
  <c r="P17" i="1"/>
  <c r="P16" i="1"/>
  <c r="P15" i="1"/>
  <c r="P14" i="1"/>
  <c r="P13" i="1"/>
  <c r="P12" i="1"/>
  <c r="P2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<sst xmlns="http://schemas.openxmlformats.org/spreadsheetml/2006/main" count="8357" uniqueCount="1475">
  <si>
    <t>A</t>
  </si>
  <si>
    <t>B</t>
  </si>
  <si>
    <t>C</t>
  </si>
  <si>
    <t>D</t>
  </si>
  <si>
    <t>E</t>
  </si>
  <si>
    <t>F</t>
  </si>
  <si>
    <t>G</t>
  </si>
  <si>
    <t>H</t>
  </si>
  <si>
    <t>X002</t>
  </si>
  <si>
    <t>X075</t>
  </si>
  <si>
    <t>X090</t>
  </si>
  <si>
    <t>X029</t>
  </si>
  <si>
    <t>X030</t>
  </si>
  <si>
    <t>X070</t>
  </si>
  <si>
    <t>X008</t>
  </si>
  <si>
    <t>X063</t>
  </si>
  <si>
    <t>X001</t>
  </si>
  <si>
    <t>X009</t>
  </si>
  <si>
    <t>X017</t>
  </si>
  <si>
    <t>X025</t>
  </si>
  <si>
    <t>X033</t>
  </si>
  <si>
    <t>X041</t>
  </si>
  <si>
    <t>X049</t>
  </si>
  <si>
    <t>X057</t>
  </si>
  <si>
    <t>X065</t>
  </si>
  <si>
    <t>X073</t>
  </si>
  <si>
    <t>X081</t>
  </si>
  <si>
    <t>X089</t>
  </si>
  <si>
    <t>X010</t>
  </si>
  <si>
    <t>X018</t>
  </si>
  <si>
    <t>X026</t>
  </si>
  <si>
    <t>X034</t>
  </si>
  <si>
    <t>X042</t>
  </si>
  <si>
    <t>X050R</t>
  </si>
  <si>
    <t>X058</t>
  </si>
  <si>
    <t>X066</t>
  </si>
  <si>
    <t>X074</t>
  </si>
  <si>
    <t>X082</t>
  </si>
  <si>
    <t>X003</t>
  </si>
  <si>
    <t>X011R</t>
  </si>
  <si>
    <t>X019</t>
  </si>
  <si>
    <t>X027</t>
  </si>
  <si>
    <t>X035</t>
  </si>
  <si>
    <t>X043</t>
  </si>
  <si>
    <t>X051</t>
  </si>
  <si>
    <t>X059R</t>
  </si>
  <si>
    <t>X067</t>
  </si>
  <si>
    <t>X083</t>
  </si>
  <si>
    <t>X091</t>
  </si>
  <si>
    <t>X004</t>
  </si>
  <si>
    <t>X012</t>
  </si>
  <si>
    <t>X020</t>
  </si>
  <si>
    <t>X028</t>
  </si>
  <si>
    <t>X036</t>
  </si>
  <si>
    <t>X044</t>
  </si>
  <si>
    <t>X052</t>
  </si>
  <si>
    <t>X060</t>
  </si>
  <si>
    <t>X068</t>
  </si>
  <si>
    <t>X076</t>
  </si>
  <si>
    <t>X084</t>
  </si>
  <si>
    <t>X092</t>
  </si>
  <si>
    <t>X005</t>
  </si>
  <si>
    <t>X013</t>
  </si>
  <si>
    <t>X021</t>
  </si>
  <si>
    <t>X037</t>
  </si>
  <si>
    <t>X045</t>
  </si>
  <si>
    <t>X053</t>
  </si>
  <si>
    <t>X061</t>
  </si>
  <si>
    <t>X069</t>
  </si>
  <si>
    <t>X077</t>
  </si>
  <si>
    <t>X085</t>
  </si>
  <si>
    <t>X093</t>
  </si>
  <si>
    <t>X006</t>
  </si>
  <si>
    <t>X014</t>
  </si>
  <si>
    <t>X022</t>
  </si>
  <si>
    <t>X038</t>
  </si>
  <si>
    <t>X046</t>
  </si>
  <si>
    <t>X054R</t>
  </si>
  <si>
    <t>X062</t>
  </si>
  <si>
    <t>X078</t>
  </si>
  <si>
    <t>X086</t>
  </si>
  <si>
    <t>X094</t>
  </si>
  <si>
    <t>X007</t>
  </si>
  <si>
    <t>X015</t>
  </si>
  <si>
    <t>X023</t>
  </si>
  <si>
    <t>X031</t>
  </si>
  <si>
    <t>X039</t>
  </si>
  <si>
    <t>X047</t>
  </si>
  <si>
    <t>X055</t>
  </si>
  <si>
    <t>X071</t>
  </si>
  <si>
    <t>X079</t>
  </si>
  <si>
    <t>X087</t>
  </si>
  <si>
    <t>X095R</t>
  </si>
  <si>
    <t>X016</t>
  </si>
  <si>
    <t>X024</t>
  </si>
  <si>
    <t>X032</t>
  </si>
  <si>
    <t>X040</t>
  </si>
  <si>
    <t>X048</t>
  </si>
  <si>
    <t>X056</t>
  </si>
  <si>
    <t>X064</t>
  </si>
  <si>
    <t>X072</t>
  </si>
  <si>
    <t>X080R</t>
  </si>
  <si>
    <t>X088</t>
  </si>
  <si>
    <t>X096</t>
  </si>
  <si>
    <t>Reagent</t>
  </si>
  <si>
    <t>dNTPs 2.5 mM ea</t>
  </si>
  <si>
    <t>10 µM IC1-P5</t>
  </si>
  <si>
    <t>10 µM IC1-P7</t>
  </si>
  <si>
    <t>1 µM ILL-BC oligo</t>
  </si>
  <si>
    <t>10 µM TruSeq_UN oligo</t>
  </si>
  <si>
    <t>10x Titanium buffer</t>
  </si>
  <si>
    <t>Titanium Taq</t>
  </si>
  <si>
    <t>Total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</si>
  <si>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</si>
  <si>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Rxn Vol (µL)</t>
  </si>
  <si>
    <t>8 rxns + (error)</t>
  </si>
  <si>
    <t>–</t>
  </si>
  <si>
    <t>+ ligation template</t>
  </si>
  <si>
    <t>95 ºC</t>
  </si>
  <si>
    <t>30 s</t>
  </si>
  <si>
    <t>72 ºC</t>
  </si>
  <si>
    <t>PCR Profile</t>
  </si>
  <si>
    <t>15 x</t>
  </si>
  <si>
    <t>65 ºC</t>
  </si>
  <si>
    <t>70 ºC</t>
  </si>
  <si>
    <t>hold</t>
  </si>
  <si>
    <t>4 ºC</t>
  </si>
  <si>
    <t>20 s</t>
  </si>
  <si>
    <t>3 min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</si>
  <si>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</si>
  <si>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</si>
  <si>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</si>
  <si>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</si>
  <si>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</si>
  <si>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</si>
  <si>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</si>
  <si>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</si>
  <si>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</si>
  <si>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</si>
  <si>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</si>
  <si>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</si>
  <si>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</si>
  <si>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ILL-BC-24</t>
  </si>
  <si>
    <t>ILL-BC-25</t>
  </si>
  <si>
    <t>ILL-BC-26</t>
  </si>
  <si>
    <t>ILL-BC-27</t>
  </si>
  <si>
    <t>ILL-BC-28</t>
  </si>
  <si>
    <t>ILL-BC-29</t>
  </si>
  <si>
    <t>ILL-BC-30</t>
  </si>
  <si>
    <t>TruSeq =</t>
  </si>
  <si>
    <t>Xm1.1</t>
  </si>
  <si>
    <t>Xm1.2</t>
  </si>
  <si>
    <t>Xm1.3</t>
  </si>
  <si>
    <t>Xm1.4</t>
  </si>
  <si>
    <t>Xm1.5</t>
  </si>
  <si>
    <t>Xm1.6</t>
  </si>
  <si>
    <t>Xm1.7</t>
  </si>
  <si>
    <t>Xm1.8</t>
  </si>
  <si>
    <t>TruSeq_Un1</t>
  </si>
  <si>
    <t>To each sample add a different 1 uM ILL-BC oligo</t>
  </si>
  <si>
    <t>To each sample add pooled ligation</t>
  </si>
  <si>
    <t>per pool</t>
  </si>
  <si>
    <t>8 pools (+error)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</si>
  <si>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</si>
  <si>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X097</t>
  </si>
  <si>
    <t>X105</t>
  </si>
  <si>
    <t>X113</t>
  </si>
  <si>
    <t>X121</t>
  </si>
  <si>
    <t>X129</t>
  </si>
  <si>
    <t>X137</t>
  </si>
  <si>
    <t>X145</t>
  </si>
  <si>
    <t>X153</t>
  </si>
  <si>
    <t>X161</t>
  </si>
  <si>
    <t>X169</t>
  </si>
  <si>
    <t>X177</t>
  </si>
  <si>
    <t>X185</t>
  </si>
  <si>
    <t>X098</t>
  </si>
  <si>
    <t>X106</t>
  </si>
  <si>
    <t>X114</t>
  </si>
  <si>
    <t>X122</t>
  </si>
  <si>
    <t>X130</t>
  </si>
  <si>
    <t>X138</t>
  </si>
  <si>
    <t>X146</t>
  </si>
  <si>
    <t>X154</t>
  </si>
  <si>
    <t>X162</t>
  </si>
  <si>
    <t>X170</t>
  </si>
  <si>
    <t>X178</t>
  </si>
  <si>
    <t>X186</t>
  </si>
  <si>
    <t>X099</t>
  </si>
  <si>
    <t>X107</t>
  </si>
  <si>
    <t>X115</t>
  </si>
  <si>
    <t>X123</t>
  </si>
  <si>
    <t>X131</t>
  </si>
  <si>
    <t>X139</t>
  </si>
  <si>
    <t>X147</t>
  </si>
  <si>
    <t>X155</t>
  </si>
  <si>
    <t>X163</t>
  </si>
  <si>
    <t>X171</t>
  </si>
  <si>
    <t>X179</t>
  </si>
  <si>
    <t>X187</t>
  </si>
  <si>
    <t>X100</t>
  </si>
  <si>
    <t>X108</t>
  </si>
  <si>
    <t>X116</t>
  </si>
  <si>
    <t>X124</t>
  </si>
  <si>
    <t>X132</t>
  </si>
  <si>
    <t>X140</t>
  </si>
  <si>
    <t>X148</t>
  </si>
  <si>
    <t>X156</t>
  </si>
  <si>
    <t>X164</t>
  </si>
  <si>
    <t>X172</t>
  </si>
  <si>
    <t>X180</t>
  </si>
  <si>
    <t>X188</t>
  </si>
  <si>
    <t>X101</t>
  </si>
  <si>
    <t>X109</t>
  </si>
  <si>
    <t>X117</t>
  </si>
  <si>
    <t>X125</t>
  </si>
  <si>
    <t>X133</t>
  </si>
  <si>
    <t>X141</t>
  </si>
  <si>
    <t>X149</t>
  </si>
  <si>
    <t>X157</t>
  </si>
  <si>
    <t>X165</t>
  </si>
  <si>
    <t>X173</t>
  </si>
  <si>
    <t>X181</t>
  </si>
  <si>
    <t>X189</t>
  </si>
  <si>
    <t>X102</t>
  </si>
  <si>
    <t>X110</t>
  </si>
  <si>
    <t>X118</t>
  </si>
  <si>
    <t>X126</t>
  </si>
  <si>
    <t>X134</t>
  </si>
  <si>
    <t>X142R</t>
  </si>
  <si>
    <t>X150</t>
  </si>
  <si>
    <t>X158</t>
  </si>
  <si>
    <t>X166</t>
  </si>
  <si>
    <t>X174</t>
  </si>
  <si>
    <t>X182</t>
  </si>
  <si>
    <t>X190</t>
  </si>
  <si>
    <t>X103</t>
  </si>
  <si>
    <t>X111</t>
  </si>
  <si>
    <t>X119</t>
  </si>
  <si>
    <t>X127</t>
  </si>
  <si>
    <t>X135</t>
  </si>
  <si>
    <t>X143</t>
  </si>
  <si>
    <t>X151</t>
  </si>
  <si>
    <t>X159</t>
  </si>
  <si>
    <t>X167</t>
  </si>
  <si>
    <t>X175</t>
  </si>
  <si>
    <t>X183</t>
  </si>
  <si>
    <t>X191</t>
  </si>
  <si>
    <t>X104</t>
  </si>
  <si>
    <t>X112</t>
  </si>
  <si>
    <t>X120</t>
  </si>
  <si>
    <t>X128</t>
  </si>
  <si>
    <t>X136</t>
  </si>
  <si>
    <t>X144</t>
  </si>
  <si>
    <t>X152</t>
  </si>
  <si>
    <t>X160</t>
  </si>
  <si>
    <t>X168</t>
  </si>
  <si>
    <t>X176</t>
  </si>
  <si>
    <t>X184</t>
  </si>
  <si>
    <t>X192</t>
  </si>
  <si>
    <t>Xm2.1</t>
  </si>
  <si>
    <t>Xm2.2</t>
  </si>
  <si>
    <t>Xm2.3</t>
  </si>
  <si>
    <t>Xm2.4</t>
  </si>
  <si>
    <t>Xm2.5</t>
  </si>
  <si>
    <t>Xm2.6</t>
  </si>
  <si>
    <t>Xm2.7</t>
  </si>
  <si>
    <t>Xm2.8</t>
  </si>
  <si>
    <t>Xm3.1</t>
  </si>
  <si>
    <t>Xm3.2</t>
  </si>
  <si>
    <t>Xm3.3</t>
  </si>
  <si>
    <t>Xm3.4</t>
  </si>
  <si>
    <t>X193</t>
  </si>
  <si>
    <t>X197</t>
  </si>
  <si>
    <t>X201</t>
  </si>
  <si>
    <t>X205</t>
  </si>
  <si>
    <t>X209</t>
  </si>
  <si>
    <t>X213</t>
  </si>
  <si>
    <t>X217</t>
  </si>
  <si>
    <t>X221</t>
  </si>
  <si>
    <t>X225</t>
  </si>
  <si>
    <t>X229</t>
  </si>
  <si>
    <t>X194</t>
  </si>
  <si>
    <t>X198</t>
  </si>
  <si>
    <t>X202</t>
  </si>
  <si>
    <t>X206</t>
  </si>
  <si>
    <t>X210</t>
  </si>
  <si>
    <t>X214</t>
  </si>
  <si>
    <t>X218</t>
  </si>
  <si>
    <t>X222</t>
  </si>
  <si>
    <t>X226</t>
  </si>
  <si>
    <t>X230</t>
  </si>
  <si>
    <t>X195</t>
  </si>
  <si>
    <t>X199</t>
  </si>
  <si>
    <t>X203</t>
  </si>
  <si>
    <t>X207</t>
  </si>
  <si>
    <t>X211</t>
  </si>
  <si>
    <t>X215</t>
  </si>
  <si>
    <t>X219</t>
  </si>
  <si>
    <t>X223</t>
  </si>
  <si>
    <t>X227</t>
  </si>
  <si>
    <t>X231</t>
  </si>
  <si>
    <t>X196</t>
  </si>
  <si>
    <t>X200</t>
  </si>
  <si>
    <t>X204</t>
  </si>
  <si>
    <t>X208</t>
  </si>
  <si>
    <t>X212</t>
  </si>
  <si>
    <t>X216</t>
  </si>
  <si>
    <t>X220</t>
  </si>
  <si>
    <t>X224</t>
  </si>
  <si>
    <t>X228</t>
  </si>
  <si>
    <t>X232</t>
  </si>
  <si>
    <t>4 pools (+error)</t>
  </si>
  <si>
    <t>X190.2</t>
  </si>
  <si>
    <t>X190.3</t>
  </si>
  <si>
    <t>X121.2</t>
  </si>
  <si>
    <t>X014.2</t>
  </si>
  <si>
    <t>X121.3</t>
  </si>
  <si>
    <t>X014.3</t>
  </si>
  <si>
    <t>L</t>
  </si>
  <si>
    <t>Gel Loading Layout</t>
  </si>
  <si>
    <t>Pooled 25 µL each</t>
  </si>
  <si>
    <t>Cleaned with Zymo DCC-5 using 5:1 Binding Buffer: Sample</t>
  </si>
  <si>
    <t>Eluted in 25 µL NFW for sequencing</t>
  </si>
  <si>
    <t>Qubit</t>
  </si>
  <si>
    <t>ng/µL</t>
  </si>
  <si>
    <t>NanoDrop</t>
  </si>
  <si>
    <t>260/280</t>
  </si>
  <si>
    <t>260/230</t>
  </si>
  <si>
    <t>nM =</t>
  </si>
  <si>
    <t>SamplePool</t>
  </si>
  <si>
    <t>FK_Xm1.1</t>
  </si>
  <si>
    <t>FK_Xm1.2</t>
  </si>
  <si>
    <t>FK_Xm1.3</t>
  </si>
  <si>
    <t>FK_Xm1.4</t>
  </si>
  <si>
    <t>FK_Xm1.5</t>
  </si>
  <si>
    <t>FK_Xm1.6</t>
  </si>
  <si>
    <t>FK_Xm1.7</t>
  </si>
  <si>
    <t>FK_Xm1.8</t>
  </si>
  <si>
    <t>FK_Xm2.1</t>
  </si>
  <si>
    <t>FK_Xm2.2</t>
  </si>
  <si>
    <t>FK_Xm2.3</t>
  </si>
  <si>
    <t>FK_Xm2.4</t>
  </si>
  <si>
    <t>FK_Xm2.5</t>
  </si>
  <si>
    <t>FK_Xm2.6</t>
  </si>
  <si>
    <t>FK_Xm2.7</t>
  </si>
  <si>
    <t>FK_Xm2.8</t>
  </si>
  <si>
    <t>FK_Xm3.1</t>
  </si>
  <si>
    <t>FK_Xm3.2</t>
  </si>
  <si>
    <t>FK_Xm3.3</t>
  </si>
  <si>
    <t>FK_Xm3.4</t>
  </si>
  <si>
    <t>ILL-BC23</t>
  </si>
  <si>
    <r>
      <t>CAAGCAGAAGACGGCATACGAGAT</t>
    </r>
    <r>
      <rPr>
        <sz val="12"/>
        <color indexed="10"/>
        <rFont val="Courier New"/>
        <family val="1"/>
      </rPr>
      <t>CCACTC</t>
    </r>
    <r>
      <rPr>
        <sz val="12"/>
        <color indexed="8"/>
        <rFont val="Courier New"/>
        <family val="1"/>
      </rPr>
      <t>GTGACTGGAGTTCAGACGTGTGCTCTTCCGAT</t>
    </r>
  </si>
  <si>
    <t>ILL-BC24</t>
  </si>
  <si>
    <r>
      <t>CAAGCAGAAGACGGCATACGAGAT</t>
    </r>
    <r>
      <rPr>
        <sz val="12"/>
        <color indexed="10"/>
        <rFont val="Courier New"/>
        <family val="1"/>
      </rPr>
      <t>GCTACC</t>
    </r>
    <r>
      <rPr>
        <sz val="12"/>
        <color indexed="8"/>
        <rFont val="Courier New"/>
        <family val="1"/>
      </rPr>
      <t>GTGACTGGAGTTCAGACGTGTGCTCTTCCGAT</t>
    </r>
  </si>
  <si>
    <t>ILL-BC25</t>
  </si>
  <si>
    <r>
      <t>CAAGCAGAAGACGGCATACGAGAT</t>
    </r>
    <r>
      <rPr>
        <sz val="12"/>
        <color indexed="10"/>
        <rFont val="Courier New"/>
        <family val="1"/>
      </rPr>
      <t>ATCAGT</t>
    </r>
    <r>
      <rPr>
        <sz val="12"/>
        <color indexed="8"/>
        <rFont val="Courier New"/>
        <family val="1"/>
      </rPr>
      <t>GTGACTGGAGTTCAGACGTGTGCTCTTCCGAT</t>
    </r>
  </si>
  <si>
    <t>ILL-BC26</t>
  </si>
  <si>
    <r>
      <t>CAAGCAGAAGACGGCATACGAGAT</t>
    </r>
    <r>
      <rPr>
        <sz val="12"/>
        <color indexed="10"/>
        <rFont val="Courier New"/>
        <family val="1"/>
      </rPr>
      <t>GCTCAT</t>
    </r>
    <r>
      <rPr>
        <sz val="12"/>
        <color indexed="8"/>
        <rFont val="Courier New"/>
        <family val="1"/>
      </rPr>
      <t>GTGACTGGAGTTCAGACGTGTGCTCTTCCGAT</t>
    </r>
  </si>
  <si>
    <t>ILL-BC27</t>
  </si>
  <si>
    <r>
      <t>CAAGCAGAAGACGGCATACGAGAT</t>
    </r>
    <r>
      <rPr>
        <sz val="12"/>
        <color indexed="10"/>
        <rFont val="Courier New"/>
        <family val="1"/>
      </rPr>
      <t>AGGAAT</t>
    </r>
    <r>
      <rPr>
        <sz val="12"/>
        <color indexed="8"/>
        <rFont val="Courier New"/>
        <family val="1"/>
      </rPr>
      <t>GTGACTGGAGTTCAGACGTGTGCTCTTCCGAT</t>
    </r>
  </si>
  <si>
    <t>ILL-BC28</t>
  </si>
  <si>
    <r>
      <t>CAAGCAGAAGACGGCATACGAGAT</t>
    </r>
    <r>
      <rPr>
        <sz val="12"/>
        <color indexed="10"/>
        <rFont val="Courier New"/>
        <family val="1"/>
      </rPr>
      <t>CTTTTG</t>
    </r>
    <r>
      <rPr>
        <sz val="12"/>
        <color indexed="8"/>
        <rFont val="Courier New"/>
        <family val="1"/>
      </rPr>
      <t>GTGACTGGAGTTCAGACGTGTGCTCTTCCGAT</t>
    </r>
  </si>
  <si>
    <t>ILL-BC29</t>
  </si>
  <si>
    <r>
      <t>CAAGCAGAAGACGGCATACGAGAT</t>
    </r>
    <r>
      <rPr>
        <sz val="12"/>
        <color indexed="10"/>
        <rFont val="Courier New"/>
        <family val="1"/>
      </rPr>
      <t>TAGTTG</t>
    </r>
    <r>
      <rPr>
        <sz val="12"/>
        <color indexed="8"/>
        <rFont val="Courier New"/>
        <family val="1"/>
      </rPr>
      <t>GTGACTGGAGTTCAGACGTGTGCTCTTCCGAT</t>
    </r>
  </si>
  <si>
    <t>ILL-BC30</t>
  </si>
  <si>
    <r>
      <t>CAAGCAGAAGACGGCATACGAGAT</t>
    </r>
    <r>
      <rPr>
        <sz val="12"/>
        <color indexed="10"/>
        <rFont val="Courier New"/>
        <family val="1"/>
      </rPr>
      <t>CCGGTG</t>
    </r>
    <r>
      <rPr>
        <sz val="12"/>
        <color indexed="8"/>
        <rFont val="Courier New"/>
        <family val="1"/>
      </rPr>
      <t>GTGACTGGAGTTCAGACGTGTGCTCTTCCGAT</t>
    </r>
  </si>
  <si>
    <t>BC23</t>
  </si>
  <si>
    <t>BC24</t>
  </si>
  <si>
    <t>BC25</t>
  </si>
  <si>
    <t>BC26</t>
  </si>
  <si>
    <t>BC27</t>
  </si>
  <si>
    <t>BC28</t>
  </si>
  <si>
    <t>BC29</t>
  </si>
  <si>
    <t>BC30</t>
  </si>
  <si>
    <t>CCACTC</t>
  </si>
  <si>
    <t>GCTACC</t>
  </si>
  <si>
    <t>ATCAGT</t>
  </si>
  <si>
    <t>GCTCAT</t>
  </si>
  <si>
    <t>AGGAAT</t>
  </si>
  <si>
    <t>CTTTTG</t>
  </si>
  <si>
    <t>TAGTTG</t>
  </si>
  <si>
    <t>CCGGTG</t>
  </si>
  <si>
    <r>
      <t>AATGATACGGCGACCACCGAGATCTACAC</t>
    </r>
    <r>
      <rPr>
        <sz val="12"/>
        <color rgb="FFFF0000"/>
        <rFont val="Courier New"/>
        <family val="1"/>
      </rPr>
      <t>ATCACG</t>
    </r>
    <r>
      <rPr>
        <sz val="12"/>
        <color rgb="FF000000"/>
        <rFont val="Courier New"/>
        <family val="1"/>
      </rPr>
      <t>ACACTCTTTCCCTACACGACGCTCTTCCGATCT</t>
    </r>
  </si>
  <si>
    <t>TruSeq_Un2</t>
  </si>
  <si>
    <r>
      <t>AATGATACGGCGACCACCGAGATCTACAC</t>
    </r>
    <r>
      <rPr>
        <sz val="12"/>
        <color rgb="FFFF0000"/>
        <rFont val="Courier New"/>
        <family val="1"/>
      </rPr>
      <t>ACTTGA</t>
    </r>
    <r>
      <rPr>
        <sz val="12"/>
        <color rgb="FF000000"/>
        <rFont val="Courier New"/>
        <family val="1"/>
      </rPr>
      <t>ACACTCTTTCCCTACACGACGCTCTTCCGATCT</t>
    </r>
  </si>
  <si>
    <t>TruSeq_Un3</t>
  </si>
  <si>
    <r>
      <t>AATGATACGGCGACCACCGAGATCTACAC</t>
    </r>
    <r>
      <rPr>
        <sz val="12"/>
        <color rgb="FFFF0000"/>
        <rFont val="Courier New"/>
        <family val="1"/>
      </rPr>
      <t>TAGCTT</t>
    </r>
    <r>
      <rPr>
        <sz val="12"/>
        <color rgb="FF000000"/>
        <rFont val="Courier New"/>
        <family val="1"/>
      </rPr>
      <t>ACACTCTTTCCCTACACGACGCTCTTCCGATCT</t>
    </r>
  </si>
  <si>
    <t>TSUN1</t>
  </si>
  <si>
    <t>TSUN2</t>
  </si>
  <si>
    <t>TSUN3</t>
  </si>
  <si>
    <t>ATCACG</t>
  </si>
  <si>
    <t>ACTTGA</t>
  </si>
  <si>
    <t>TAGCTT</t>
  </si>
  <si>
    <t>BC i7</t>
  </si>
  <si>
    <t>GAGTGG</t>
  </si>
  <si>
    <t>GGTAGC</t>
  </si>
  <si>
    <t>ACTGAT</t>
  </si>
  <si>
    <t>ATGAGC</t>
  </si>
  <si>
    <t>ATTCCT</t>
  </si>
  <si>
    <t>CAAAAG</t>
  </si>
  <si>
    <t>CAACTA</t>
  </si>
  <si>
    <t>CACCGG</t>
  </si>
  <si>
    <t>SAMPLE</t>
  </si>
  <si>
    <t>Pool</t>
  </si>
  <si>
    <t>BCi5</t>
  </si>
  <si>
    <t>BC i5</t>
  </si>
  <si>
    <r>
      <t>CAGACGTGTGCTCTTCCGATCT</t>
    </r>
    <r>
      <rPr>
        <sz val="12"/>
        <color rgb="FFFF0000"/>
        <rFont val="Courier New"/>
        <family val="1"/>
      </rPr>
      <t>ACAC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</si>
  <si>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GTCT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</si>
  <si>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TGGT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</si>
  <si>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CACT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</si>
  <si>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GATG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</si>
  <si>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TCAC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</si>
  <si>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CTGA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</si>
  <si>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AAGC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</si>
  <si>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GTAG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</si>
  <si>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GACA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</si>
  <si>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GTGA</t>
    </r>
    <r>
      <rPr>
        <sz val="12"/>
        <color rgb="FF000000"/>
        <rFont val="Courier New"/>
        <family val="1"/>
      </rPr>
      <t>NN</t>
    </r>
  </si>
  <si>
    <r>
      <t>CAGACGTGTGCTCTTCCGATCT</t>
    </r>
    <r>
      <rPr>
        <sz val="12"/>
        <color rgb="FFFF0000"/>
        <rFont val="Courier New"/>
        <family val="1"/>
      </rPr>
      <t>AGTC</t>
    </r>
    <r>
      <rPr>
        <sz val="12"/>
        <color rgb="FF000000"/>
        <rFont val="Courier New"/>
        <family val="1"/>
      </rPr>
      <t>NN</t>
    </r>
  </si>
  <si>
    <t>CACT</t>
  </si>
  <si>
    <t>GATG</t>
  </si>
  <si>
    <t>TCAC</t>
  </si>
  <si>
    <t>CTGA</t>
  </si>
  <si>
    <t>AAGC</t>
  </si>
  <si>
    <t>GTAG</t>
  </si>
  <si>
    <t>GACA</t>
  </si>
  <si>
    <t>GTGA</t>
  </si>
  <si>
    <t>AGTC</t>
  </si>
  <si>
    <t>TruSeq_Un4</t>
  </si>
  <si>
    <r>
      <t>AATGATACGGCGACCACCGAGATCTACAC</t>
    </r>
    <r>
      <rPr>
        <sz val="12"/>
        <color rgb="FFFF0000"/>
        <rFont val="Courier New"/>
        <family val="1"/>
      </rPr>
      <t>GGCTAC</t>
    </r>
    <r>
      <rPr>
        <sz val="12"/>
        <color rgb="FF000000"/>
        <rFont val="Courier New"/>
        <family val="1"/>
      </rPr>
      <t>ACACTCTTTCCCTACACGACGCTCTTCCGATCT</t>
    </r>
  </si>
  <si>
    <t>TruSeq_Un5</t>
  </si>
  <si>
    <r>
      <t>AATGATACGGCGACCACCGAGATCTACAC</t>
    </r>
    <r>
      <rPr>
        <sz val="12"/>
        <color rgb="FFFF0000"/>
        <rFont val="Courier New"/>
        <family val="1"/>
      </rPr>
      <t>TTAGGC</t>
    </r>
    <r>
      <rPr>
        <sz val="12"/>
        <color rgb="FF000000"/>
        <rFont val="Courier New"/>
        <family val="1"/>
      </rPr>
      <t>ACACTCTTTCCCTACACGACGCTCTTCCGATCT</t>
    </r>
  </si>
  <si>
    <t>TruSeq_Un6</t>
  </si>
  <si>
    <r>
      <t>AATGATACGGCGACCACCGAGATCTACAC</t>
    </r>
    <r>
      <rPr>
        <sz val="12"/>
        <color rgb="FFFF0000"/>
        <rFont val="Courier New"/>
        <family val="1"/>
      </rPr>
      <t>CGATGT</t>
    </r>
    <r>
      <rPr>
        <sz val="12"/>
        <color rgb="FF000000"/>
        <rFont val="Courier New"/>
        <family val="1"/>
      </rPr>
      <t>ACACTCTTTCCCTACACGACGCTCTTCCGATCT</t>
    </r>
  </si>
  <si>
    <t>3illBC1</t>
  </si>
  <si>
    <t>3illBC2</t>
  </si>
  <si>
    <t>3illBC3</t>
  </si>
  <si>
    <t>3illBC4</t>
  </si>
  <si>
    <t>3illBC5</t>
  </si>
  <si>
    <t>3illBC6</t>
  </si>
  <si>
    <t>3illBC7</t>
  </si>
  <si>
    <t>3illBC8</t>
  </si>
  <si>
    <t>3illBC9</t>
  </si>
  <si>
    <t>3illBC10</t>
  </si>
  <si>
    <t>3illBC11</t>
  </si>
  <si>
    <t>3illBC12</t>
  </si>
  <si>
    <t>Name</t>
  </si>
  <si>
    <t>Sequence</t>
  </si>
  <si>
    <t>Barcode</t>
  </si>
  <si>
    <t>RevComp</t>
  </si>
  <si>
    <t>CGATGT</t>
  </si>
  <si>
    <t>TTAGGC</t>
  </si>
  <si>
    <t>GGCTAC</t>
  </si>
  <si>
    <t>ACAC</t>
  </si>
  <si>
    <t>GTCT</t>
  </si>
  <si>
    <t>TGGT</t>
  </si>
  <si>
    <t>region</t>
  </si>
  <si>
    <t>location</t>
  </si>
  <si>
    <t>site</t>
  </si>
  <si>
    <t>date</t>
  </si>
  <si>
    <t>sampleID</t>
  </si>
  <si>
    <t>tubeID</t>
  </si>
  <si>
    <t>species</t>
  </si>
  <si>
    <t>latDD</t>
  </si>
  <si>
    <t>longDD</t>
  </si>
  <si>
    <t>depthFt</t>
  </si>
  <si>
    <t>depthM</t>
  </si>
  <si>
    <t>depthZone</t>
  </si>
  <si>
    <t>collection</t>
  </si>
  <si>
    <t>Upper Keys</t>
  </si>
  <si>
    <t>Carysfort</t>
  </si>
  <si>
    <t>FK-01</t>
  </si>
  <si>
    <t>13-VIII-19-1-012</t>
  </si>
  <si>
    <t>Xestospongia muta</t>
  </si>
  <si>
    <t>Mesophotic</t>
  </si>
  <si>
    <t>ROV</t>
  </si>
  <si>
    <t>The Elbow</t>
  </si>
  <si>
    <t>FK-02</t>
  </si>
  <si>
    <t>14-VIII-19-1-009</t>
  </si>
  <si>
    <t>14-VIII-19-1-014</t>
  </si>
  <si>
    <t>FK-03</t>
  </si>
  <si>
    <t>14-VIII-19-2-002</t>
  </si>
  <si>
    <t>14-VIII-19-2-004</t>
  </si>
  <si>
    <t>Grecian Rocks</t>
  </si>
  <si>
    <t>FK-04</t>
  </si>
  <si>
    <t>15-VIII-19-1-004</t>
  </si>
  <si>
    <t>French Reef</t>
  </si>
  <si>
    <t>FK-06</t>
  </si>
  <si>
    <t>15-VIII-19-2-001</t>
  </si>
  <si>
    <t>15-VIII-19-2-007</t>
  </si>
  <si>
    <t>Shallow</t>
  </si>
  <si>
    <t>15-VIII-19-2-009</t>
  </si>
  <si>
    <t>Lower Keys</t>
  </si>
  <si>
    <t>Big Coppitt</t>
  </si>
  <si>
    <t>FK-08</t>
  </si>
  <si>
    <t>16-VIII-19-2-007</t>
  </si>
  <si>
    <t>TER-North</t>
  </si>
  <si>
    <t>Sherwood Forrest</t>
  </si>
  <si>
    <t>Site 17</t>
  </si>
  <si>
    <t>22-VIII-19-1-003</t>
  </si>
  <si>
    <t>X011</t>
  </si>
  <si>
    <t>Tech Dive</t>
  </si>
  <si>
    <t>22-VIII-19-1-023</t>
  </si>
  <si>
    <t>Site 35/36</t>
  </si>
  <si>
    <t>23-VIII-19-1-010</t>
  </si>
  <si>
    <t>23-VIII-19-1-011</t>
  </si>
  <si>
    <t>23-VIII-19-1-012</t>
  </si>
  <si>
    <t>23-VIII-19-1-013</t>
  </si>
  <si>
    <t>23-VIII-19-1-016</t>
  </si>
  <si>
    <t>23-VIII-19-1-032</t>
  </si>
  <si>
    <t>Site 37</t>
  </si>
  <si>
    <t>23-VIII-19-2-001</t>
  </si>
  <si>
    <t>Scuba</t>
  </si>
  <si>
    <t>23-VIII-19-2-003</t>
  </si>
  <si>
    <t>23-VIII-19-2-004</t>
  </si>
  <si>
    <t>23-VIII-19-2-005</t>
  </si>
  <si>
    <t>23-VIII-19-2-006</t>
  </si>
  <si>
    <t>23-VIII-19-2-007</t>
  </si>
  <si>
    <t>23-VIII-19-2-009</t>
  </si>
  <si>
    <t>23-VIII-19-2-010</t>
  </si>
  <si>
    <t>23-VIII-19-2-013</t>
  </si>
  <si>
    <t>23-VIII-19-2-018</t>
  </si>
  <si>
    <t>23-VIII-19-2-019</t>
  </si>
  <si>
    <t>23-VIII-19-2-020</t>
  </si>
  <si>
    <t>23-VIII-19-2-021</t>
  </si>
  <si>
    <t>23-VIII-19-2-023</t>
  </si>
  <si>
    <t>23-VIII-19-2-024</t>
  </si>
  <si>
    <t>23-VIII-19-2-032</t>
  </si>
  <si>
    <t>23-VIII-19-2-037</t>
  </si>
  <si>
    <t>23-VIII-19-2-038</t>
  </si>
  <si>
    <t>23-VIII-19-2-039</t>
  </si>
  <si>
    <t>23-VIII-19-2-042</t>
  </si>
  <si>
    <t>23-VIII-19-2-043</t>
  </si>
  <si>
    <t>23-VIII-19-2-044</t>
  </si>
  <si>
    <t>23-VIII-19-2-045</t>
  </si>
  <si>
    <t>23-VIII-19-2-046</t>
  </si>
  <si>
    <t>23-VIII-19-4-002</t>
  </si>
  <si>
    <t>23-VIII-19-4-003</t>
  </si>
  <si>
    <t>23-VIII-19-4-004</t>
  </si>
  <si>
    <t>23-VIII-19-4-005</t>
  </si>
  <si>
    <t>23-VIII-19-4-006</t>
  </si>
  <si>
    <t>23-VIII-19-4-007</t>
  </si>
  <si>
    <t>23-VIII-19-4-008</t>
  </si>
  <si>
    <t>23-VIII-19-4-009</t>
  </si>
  <si>
    <t>X050</t>
  </si>
  <si>
    <t>23-VIII-19-4-010</t>
  </si>
  <si>
    <t>23-VIII-19-4-011</t>
  </si>
  <si>
    <t>23-VIII-19-4-012</t>
  </si>
  <si>
    <t>23-VIII-19-4-013</t>
  </si>
  <si>
    <t>X054</t>
  </si>
  <si>
    <t>23-VIII-19-4-014</t>
  </si>
  <si>
    <t>23-VIII-19-4-015</t>
  </si>
  <si>
    <t>23-VIII-19-4-016</t>
  </si>
  <si>
    <t>23-VIII-19-4-018</t>
  </si>
  <si>
    <t>23-VIII-19-4-019</t>
  </si>
  <si>
    <t>X059</t>
  </si>
  <si>
    <t>23-VIII-19-4-020</t>
  </si>
  <si>
    <t>23-VIII-19-4-021</t>
  </si>
  <si>
    <t>23-VIII-19-4-022</t>
  </si>
  <si>
    <t>TER-South</t>
  </si>
  <si>
    <t>Riley's Hump</t>
  </si>
  <si>
    <t>Site 18</t>
  </si>
  <si>
    <t>24-VIII-19-1-023</t>
  </si>
  <si>
    <t>24-VIII-19-1-024</t>
  </si>
  <si>
    <t>24-VIII-19-1-025</t>
  </si>
  <si>
    <t>24-VIII-19-1-026</t>
  </si>
  <si>
    <t>24-VIII-19-1-027</t>
  </si>
  <si>
    <t>24-VIII-19-1-030</t>
  </si>
  <si>
    <t>24-VIII-19-1-033</t>
  </si>
  <si>
    <t>24-VIII-19-1-035</t>
  </si>
  <si>
    <t>24-VIII-19-1-036</t>
  </si>
  <si>
    <t>24-VIII-19-1-037</t>
  </si>
  <si>
    <t>Site 38</t>
  </si>
  <si>
    <t>24-VIII-19-2-001</t>
  </si>
  <si>
    <t>24-VIII-19-2-003</t>
  </si>
  <si>
    <t>24-VIII-19-2-005</t>
  </si>
  <si>
    <t>24-VIII-19-2-006</t>
  </si>
  <si>
    <t>24-VIII-19-2-007</t>
  </si>
  <si>
    <t>24-VIII-19-2-009</t>
  </si>
  <si>
    <t>24-VIII-19-2-010</t>
  </si>
  <si>
    <t>24-VIII-19-2-012</t>
  </si>
  <si>
    <t>X080</t>
  </si>
  <si>
    <t>24-VIII-19-2-013</t>
  </si>
  <si>
    <t>24-VIII-19-2-014</t>
  </si>
  <si>
    <t>24-VIII-19-2-016</t>
  </si>
  <si>
    <t>24-VIII-19-2-017</t>
  </si>
  <si>
    <t>24-VIII-19-2-019</t>
  </si>
  <si>
    <t>24-VIII-19-2-020</t>
  </si>
  <si>
    <t>24-VIII-19-2-022</t>
  </si>
  <si>
    <t>24-VIII-19-2-029</t>
  </si>
  <si>
    <t>24-VIII-19-2-031</t>
  </si>
  <si>
    <t>24-VIII-19-2-033</t>
  </si>
  <si>
    <t>24-VIII-19-2-036</t>
  </si>
  <si>
    <t>24-VIII-19-2-038</t>
  </si>
  <si>
    <t>24-VIII-19-2-040</t>
  </si>
  <si>
    <t>24-VIII-19-2-042</t>
  </si>
  <si>
    <t>24-VIII-19-2-044</t>
  </si>
  <si>
    <t>X095</t>
  </si>
  <si>
    <t>24-VIII-19-2-046</t>
  </si>
  <si>
    <t>24-VIII-19-2-048</t>
  </si>
  <si>
    <t>24-VIII-19-2-050</t>
  </si>
  <si>
    <t>24-VIII-19-2-052</t>
  </si>
  <si>
    <t>24-VIII-19-2-054</t>
  </si>
  <si>
    <t>Site 19</t>
  </si>
  <si>
    <t>24-VIII-19-3-001</t>
  </si>
  <si>
    <t>24-VIII-19-3-002</t>
  </si>
  <si>
    <t>24-VIII-19-3-003</t>
  </si>
  <si>
    <t>24-VIII-19-3-005</t>
  </si>
  <si>
    <t>24-VIII-19-3-008</t>
  </si>
  <si>
    <t>24-VIII-19-3-009</t>
  </si>
  <si>
    <t>24-VIII-19-3-010</t>
  </si>
  <si>
    <t>24-VIII-19-3-012</t>
  </si>
  <si>
    <t>24-VIII-19-3-013</t>
  </si>
  <si>
    <t>Site 39</t>
  </si>
  <si>
    <t>24-VIII-19-4-011</t>
  </si>
  <si>
    <t>24-VIII-19-4-012</t>
  </si>
  <si>
    <t>Site 44</t>
  </si>
  <si>
    <t>25-VIII-19-1-003</t>
  </si>
  <si>
    <t>25-VIII-19-1-004</t>
  </si>
  <si>
    <t>25-VIII-19-1-010</t>
  </si>
  <si>
    <t>25-VIII-19-1-014</t>
  </si>
  <si>
    <t>25-VIII-19-1-015</t>
  </si>
  <si>
    <t>25-VIII-19-1-016</t>
  </si>
  <si>
    <t>25-VIII-19-1-018</t>
  </si>
  <si>
    <t>25-VIII-19-1-019</t>
  </si>
  <si>
    <t>25-VIII-19-1-021</t>
  </si>
  <si>
    <t>25-VIII-19-1-025</t>
  </si>
  <si>
    <t>25-VIII-19-1-027</t>
  </si>
  <si>
    <t>Site 45</t>
  </si>
  <si>
    <t>26-VIII-19-1-001</t>
  </si>
  <si>
    <t>26-VIII-19-1-002</t>
  </si>
  <si>
    <t>26-VIII-19-1-005</t>
  </si>
  <si>
    <t>26-VIII-19-1-008</t>
  </si>
  <si>
    <t>26-VIII-19-1-009</t>
  </si>
  <si>
    <t>26-VIII-19-1-010</t>
  </si>
  <si>
    <t>26-VIII-19-1-012</t>
  </si>
  <si>
    <t>26-VIII-19-1-014</t>
  </si>
  <si>
    <t>26-VIII-19-1-015</t>
  </si>
  <si>
    <t>26-VIII-19-1-018</t>
  </si>
  <si>
    <t>26-VIII-19-1-021</t>
  </si>
  <si>
    <t>26-VIII-19-1-026</t>
  </si>
  <si>
    <t>26-VIII-19-1-027</t>
  </si>
  <si>
    <t>26-VIII-19-1-028</t>
  </si>
  <si>
    <t>26-VIII-19-1-030</t>
  </si>
  <si>
    <t>26-VIII-19-1-032</t>
  </si>
  <si>
    <t>26-VIII-19-1-037</t>
  </si>
  <si>
    <t>26-VIII-19-1-039</t>
  </si>
  <si>
    <t>26-VIII-19-1-042</t>
  </si>
  <si>
    <t>26-VIII-19-1-043</t>
  </si>
  <si>
    <t>X142</t>
  </si>
  <si>
    <t>26-VIII-19-1-045</t>
  </si>
  <si>
    <t>26-VIII-19-1-047</t>
  </si>
  <si>
    <t>26-VIII-19-1-050</t>
  </si>
  <si>
    <t>Site 46</t>
  </si>
  <si>
    <t>26-VIII-19-2-059</t>
  </si>
  <si>
    <t>26-VIII-19-2-060</t>
  </si>
  <si>
    <t>26-VIII-19-2-061</t>
  </si>
  <si>
    <t>26-VIII-19-2-062</t>
  </si>
  <si>
    <t>26-VIII-19-2-063</t>
  </si>
  <si>
    <t>26-VIII-19-2-064</t>
  </si>
  <si>
    <t>26-VIII-19-2-065</t>
  </si>
  <si>
    <t>26-VIII-19-2-066</t>
  </si>
  <si>
    <t>26-VIII-19-2-067</t>
  </si>
  <si>
    <t>26-VIII-19-2-068</t>
  </si>
  <si>
    <t>26-VIII-19-2-069</t>
  </si>
  <si>
    <t>26-VIII-19-2-070</t>
  </si>
  <si>
    <t>26-VIII-19-2-071</t>
  </si>
  <si>
    <t>26-VIII-19-2-072</t>
  </si>
  <si>
    <t>26-VIII-19-2-073</t>
  </si>
  <si>
    <t>26-VIII-19-2-074</t>
  </si>
  <si>
    <t>26-VIII-19-2-075</t>
  </si>
  <si>
    <t>26-VIII-19-2-076</t>
  </si>
  <si>
    <t>26-VIII-19-2-077</t>
  </si>
  <si>
    <t>26-VIII-19-2-078</t>
  </si>
  <si>
    <t>26-VIII-19-2-079</t>
  </si>
  <si>
    <t>26-VIII-19-2-080</t>
  </si>
  <si>
    <t>26-VIII-19-2-081</t>
  </si>
  <si>
    <t>26-VIII-19-2-082</t>
  </si>
  <si>
    <t>26-VIII-19-2-083</t>
  </si>
  <si>
    <t>26-VIII-19-2-084</t>
  </si>
  <si>
    <t>26-VIII-19-2-085</t>
  </si>
  <si>
    <t>26-VIII-19-2-098</t>
  </si>
  <si>
    <t>26-VIII-19-2-099</t>
  </si>
  <si>
    <t>26-VIII-19-3-010</t>
  </si>
  <si>
    <t>26-VIII-19-3-011</t>
  </si>
  <si>
    <t>26-VIII-19-3-012</t>
  </si>
  <si>
    <t>26-VIII-19-3-013</t>
  </si>
  <si>
    <t>26-VIII-19-3-017</t>
  </si>
  <si>
    <t>26-VIII-19-3-019</t>
  </si>
  <si>
    <t>26-VIII-19-3-020</t>
  </si>
  <si>
    <t>Site 51</t>
  </si>
  <si>
    <t>27-VIII-19-1-001</t>
  </si>
  <si>
    <t>27-VIII-19-1-002</t>
  </si>
  <si>
    <t>27-VIII-19-1-003</t>
  </si>
  <si>
    <t>27-VIII-19-1-004</t>
  </si>
  <si>
    <t>27-VIII-19-1-005</t>
  </si>
  <si>
    <t>27-VIII-19-1-007</t>
  </si>
  <si>
    <t>27-VIII-19-1-008</t>
  </si>
  <si>
    <t>27-VIII-19-1-009</t>
  </si>
  <si>
    <t>27-VIII-19-2-001</t>
  </si>
  <si>
    <t>27-VIII-19-2-002</t>
  </si>
  <si>
    <t>27-VIII-19-2-003</t>
  </si>
  <si>
    <t>27-VIII-19-2-004</t>
  </si>
  <si>
    <t>27-VIII-19-2-005</t>
  </si>
  <si>
    <t>27-VIII-19-2-006</t>
  </si>
  <si>
    <t>27-VIII-19-2-007</t>
  </si>
  <si>
    <t>27-VIII-19-2-008</t>
  </si>
  <si>
    <t>Ian's Lumps Site 52</t>
  </si>
  <si>
    <t>27-VIII-19-4-001</t>
  </si>
  <si>
    <t>27-VIII-19-4-005</t>
  </si>
  <si>
    <t>27-VIII-19-4-008</t>
  </si>
  <si>
    <t>27-VIII-19-4-009</t>
  </si>
  <si>
    <t>27-VIII-19-4-011</t>
  </si>
  <si>
    <t>27-VIII-19-4-013</t>
  </si>
  <si>
    <t>Site 49</t>
  </si>
  <si>
    <t>27-VIII-19-5-015</t>
  </si>
  <si>
    <t>27-VIII-19-5-016</t>
  </si>
  <si>
    <t>27-VIII-19-5-017</t>
  </si>
  <si>
    <t>27-VIII-19-5-018</t>
  </si>
  <si>
    <t>27-VIII-19-5-019</t>
  </si>
  <si>
    <t>27-VIII-19-5-020</t>
  </si>
  <si>
    <t>27-VIII-19-5-021</t>
  </si>
  <si>
    <t>Site 1</t>
  </si>
  <si>
    <t>28-VIII-19-1-001</t>
  </si>
  <si>
    <t>28-VIII-19-1-002</t>
  </si>
  <si>
    <t>28-VIII-19-1-003</t>
  </si>
  <si>
    <t>28-VIII-19-3-024</t>
  </si>
  <si>
    <t>28-VIII-19-3-025</t>
  </si>
  <si>
    <t>28-VIII-19-3-026</t>
  </si>
  <si>
    <t>28-VIII-19-3-027</t>
  </si>
  <si>
    <t>28-VIII-19-3-028</t>
  </si>
  <si>
    <t>Site 48</t>
  </si>
  <si>
    <t>28-VIII-19-4-001</t>
  </si>
  <si>
    <t>28-VIII-19-4-002</t>
  </si>
  <si>
    <t>28-VIII-19-4-003</t>
  </si>
  <si>
    <t>28-VIII-19-4-005</t>
  </si>
  <si>
    <t>28-VIII-19-4-006</t>
  </si>
  <si>
    <t>28-VIII-19-4-007</t>
  </si>
  <si>
    <t>28-VIII-19-4-008</t>
  </si>
  <si>
    <t>28-VIII-19-4-009</t>
  </si>
  <si>
    <t>28-VIII-19-4-010</t>
  </si>
  <si>
    <t>28-VIII-19-4-012</t>
  </si>
  <si>
    <t>28-VIII-19-4-013</t>
  </si>
  <si>
    <t>28-VIII-19-4-014</t>
  </si>
  <si>
    <t>28-VIII-19-4-015</t>
  </si>
  <si>
    <t>28-VIII-19-4-016</t>
  </si>
  <si>
    <t>X029.2</t>
  </si>
  <si>
    <t>X029.1</t>
  </si>
  <si>
    <t>X159.2</t>
  </si>
  <si>
    <t>X014.1</t>
  </si>
  <si>
    <t>X121.1</t>
  </si>
  <si>
    <t>X159.1</t>
  </si>
  <si>
    <t>X190.1</t>
  </si>
  <si>
    <t>inlineBC</t>
  </si>
  <si>
    <t>BCi7</t>
  </si>
  <si>
    <t>Sample</t>
  </si>
  <si>
    <t>Qubit Conc. (ng/µL)</t>
  </si>
  <si>
    <t>Unit</t>
  </si>
  <si>
    <t>Dilution Plate 1 µL DNA</t>
  </si>
  <si>
    <t>Dilution Plate 1 µL NFW</t>
  </si>
  <si>
    <t>Dilution Plate 1 Layout</t>
  </si>
  <si>
    <t>Dilution Plate 2 µL DNA</t>
  </si>
  <si>
    <t>Dilution Plate 2 µL NFW</t>
  </si>
  <si>
    <t>Dilution Plate 2 Layout</t>
  </si>
  <si>
    <t>Dilution Plate 3 µL DNA</t>
  </si>
  <si>
    <t>Dilution Plate 3 µL NFW</t>
  </si>
  <si>
    <t>Dilution Plate 3 Layout</t>
  </si>
  <si>
    <t>n</t>
  </si>
  <si>
    <t>rackID</t>
  </si>
  <si>
    <t>Add 20 µL of the appropriate ligation mix to each well using multichannel pipette</t>
  </si>
  <si>
    <t>NFW</t>
  </si>
  <si>
    <t>5 μM Adapter 2*</t>
  </si>
  <si>
    <t>Initial MM</t>
  </si>
  <si>
    <t>Total Vol (uL)
8 rxn + 10% error</t>
  </si>
  <si>
    <t>To which a different one of these is added:</t>
  </si>
  <si>
    <t>T4 DNA ligase</t>
  </si>
  <si>
    <t>Ligation</t>
  </si>
  <si>
    <t>x 12 3illBC</t>
  </si>
  <si>
    <t>5 μM Adapter 1*</t>
  </si>
  <si>
    <t>Adapter 2</t>
  </si>
  <si>
    <t>Adapter 1</t>
  </si>
  <si>
    <t>10x T4 ligase buffer w 10 mM ATP</t>
  </si>
  <si>
    <t>Anti-ill-BC (1-11)</t>
  </si>
  <si>
    <t>Anti5ill-NNRW</t>
  </si>
  <si>
    <t>3illBC (1-12)</t>
  </si>
  <si>
    <t>5ILL-NNRW</t>
  </si>
  <si>
    <t>Reaction Vol (uL)</t>
  </si>
  <si>
    <t>Component</t>
  </si>
  <si>
    <t>Total Vol (uL)</t>
  </si>
  <si>
    <t>Adapter 2 Component</t>
  </si>
  <si>
    <t>Adapter 1 Component</t>
  </si>
  <si>
    <t>H2O</t>
  </si>
  <si>
    <t>BcgI (2 U µl-1)</t>
  </si>
  <si>
    <t>320 µM SAM</t>
  </si>
  <si>
    <t>NEB Buffer #3</t>
  </si>
  <si>
    <t>Total Volume for 12 MM + 10% Error</t>
  </si>
  <si>
    <t>Total Volume (uL)
96 rxn + 10% error</t>
  </si>
  <si>
    <t>Digest</t>
  </si>
  <si>
    <t>12 MM (+error)</t>
  </si>
  <si>
    <t>Total Vol (uL)
4 rxn + 10% error</t>
  </si>
  <si>
    <t>Total Volume (uL)
48 rxn + 10% error</t>
  </si>
  <si>
    <t>TOTAL</t>
  </si>
  <si>
    <t>– C</t>
  </si>
  <si>
    <t>10 uM P7</t>
  </si>
  <si>
    <t>10 uM P5</t>
  </si>
  <si>
    <t>1 uM any ILLBC  Primer</t>
  </si>
  <si>
    <t>40 x</t>
  </si>
  <si>
    <t>60 ºC</t>
  </si>
  <si>
    <t>10 uM TruSeq</t>
  </si>
  <si>
    <t>15 s</t>
  </si>
  <si>
    <t>SYBR Green Mastermix</t>
  </si>
  <si>
    <t>10 min</t>
  </si>
  <si>
    <t>qPCR Profile</t>
  </si>
  <si>
    <t>Rxn Vol. (µL)</t>
  </si>
  <si>
    <t xml:space="preserve"> </t>
  </si>
  <si>
    <t>F12</t>
  </si>
  <si>
    <t>E12</t>
  </si>
  <si>
    <t>D12</t>
  </si>
  <si>
    <t>C12</t>
  </si>
  <si>
    <t>B12</t>
  </si>
  <si>
    <t>A12</t>
  </si>
  <si>
    <t>F11</t>
  </si>
  <si>
    <t>E11</t>
  </si>
  <si>
    <t>D11</t>
  </si>
  <si>
    <t>C11</t>
  </si>
  <si>
    <t>B11</t>
  </si>
  <si>
    <t>A11</t>
  </si>
  <si>
    <t>F10</t>
  </si>
  <si>
    <t>E10</t>
  </si>
  <si>
    <t>D10</t>
  </si>
  <si>
    <t>C10</t>
  </si>
  <si>
    <t>B10</t>
  </si>
  <si>
    <t>A10</t>
  </si>
  <si>
    <t>F9</t>
  </si>
  <si>
    <t>E9</t>
  </si>
  <si>
    <t>D9</t>
  </si>
  <si>
    <t>C9</t>
  </si>
  <si>
    <t>B9</t>
  </si>
  <si>
    <t>A9</t>
  </si>
  <si>
    <t>F8</t>
  </si>
  <si>
    <t>E8</t>
  </si>
  <si>
    <t>D8</t>
  </si>
  <si>
    <t>C8</t>
  </si>
  <si>
    <t>B8</t>
  </si>
  <si>
    <t>A8</t>
  </si>
  <si>
    <t>F7</t>
  </si>
  <si>
    <t>E7</t>
  </si>
  <si>
    <t>D7</t>
  </si>
  <si>
    <t>C7</t>
  </si>
  <si>
    <t>B7</t>
  </si>
  <si>
    <t>A7</t>
  </si>
  <si>
    <t>F6</t>
  </si>
  <si>
    <t>E6</t>
  </si>
  <si>
    <t>D6</t>
  </si>
  <si>
    <t>C6</t>
  </si>
  <si>
    <t>B6</t>
  </si>
  <si>
    <t>A6</t>
  </si>
  <si>
    <t>F5</t>
  </si>
  <si>
    <t>E5</t>
  </si>
  <si>
    <t>D5</t>
  </si>
  <si>
    <t>C5</t>
  </si>
  <si>
    <t>B5</t>
  </si>
  <si>
    <t>A5</t>
  </si>
  <si>
    <t>F4</t>
  </si>
  <si>
    <t>E4</t>
  </si>
  <si>
    <t>D4</t>
  </si>
  <si>
    <t>C4</t>
  </si>
  <si>
    <t>B4</t>
  </si>
  <si>
    <t>A4</t>
  </si>
  <si>
    <t>F3</t>
  </si>
  <si>
    <t>E3</t>
  </si>
  <si>
    <t>D3</t>
  </si>
  <si>
    <t>C3</t>
  </si>
  <si>
    <t>B3</t>
  </si>
  <si>
    <t>A3</t>
  </si>
  <si>
    <t>F2</t>
  </si>
  <si>
    <t>E2</t>
  </si>
  <si>
    <t>D2</t>
  </si>
  <si>
    <t>C2</t>
  </si>
  <si>
    <t>B2</t>
  </si>
  <si>
    <t>A2</t>
  </si>
  <si>
    <t>F1</t>
  </si>
  <si>
    <t>E1</t>
  </si>
  <si>
    <t>D1</t>
  </si>
  <si>
    <t>C1</t>
  </si>
  <si>
    <t>B1</t>
  </si>
  <si>
    <t>A1</t>
  </si>
  <si>
    <t>–C</t>
  </si>
  <si>
    <t>G3</t>
  </si>
  <si>
    <t>G2</t>
  </si>
  <si>
    <t>G1</t>
  </si>
  <si>
    <t>AVG CT</t>
  </si>
  <si>
    <t>SAMPLE ID</t>
  </si>
  <si>
    <t>Ct SYBR</t>
  </si>
  <si>
    <t>Pos</t>
  </si>
  <si>
    <t>qPCR MM</t>
  </si>
  <si>
    <t>51 rxn (+error)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</si>
  <si>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Plate 3 - qPCR Plate 1</t>
    </r>
  </si>
  <si>
    <t>_x001F_-C</t>
  </si>
  <si>
    <t>X3.4</t>
  </si>
  <si>
    <t>X3.3</t>
  </si>
  <si>
    <t>X3.2</t>
  </si>
  <si>
    <t>X3.1</t>
  </si>
  <si>
    <t>X2.8</t>
  </si>
  <si>
    <t>X2.7</t>
  </si>
  <si>
    <t>X2.6</t>
  </si>
  <si>
    <t>X2.5</t>
  </si>
  <si>
    <t>X2.4</t>
  </si>
  <si>
    <t>X2.3</t>
  </si>
  <si>
    <t>X2.2</t>
  </si>
  <si>
    <t>X2.1</t>
  </si>
  <si>
    <t>X1.8</t>
  </si>
  <si>
    <t>X1.7</t>
  </si>
  <si>
    <t>X1.6</t>
  </si>
  <si>
    <t>X1.5</t>
  </si>
  <si>
    <t>X1.4</t>
  </si>
  <si>
    <t>X1.3</t>
  </si>
  <si>
    <t>X1.2</t>
  </si>
  <si>
    <t>X1.1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</si>
  <si>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Sequencing Pools - qPCR</t>
    </r>
  </si>
  <si>
    <t>+ dilution template</t>
  </si>
  <si>
    <t>43 rxn (+error)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</si>
  <si>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Sequencing Pool 1:100 dilutions</t>
    </r>
  </si>
  <si>
    <t>Did not recover pool 1.3 from gel. Reamplifying from pooled ligations.</t>
  </si>
  <si>
    <t>Pool 6µL from each ligation across rows (e.g. 6µL each from A1-A12 into one pool)</t>
  </si>
  <si>
    <t xml:space="preserve"> GTGT</t>
  </si>
  <si>
    <t xml:space="preserve"> AGAC</t>
  </si>
  <si>
    <t>GACT</t>
  </si>
  <si>
    <t xml:space="preserve"> ACCA</t>
  </si>
  <si>
    <t>AGTG</t>
  </si>
  <si>
    <t>CATC</t>
  </si>
  <si>
    <t>TCAG</t>
  </si>
  <si>
    <t>GCTT</t>
  </si>
  <si>
    <t>CTAC</t>
  </si>
  <si>
    <t>TGTC</t>
  </si>
  <si>
    <t>22-VIII-19-1-002</t>
  </si>
  <si>
    <t>S001</t>
  </si>
  <si>
    <t>Stephanocoenia intersepta</t>
  </si>
  <si>
    <t>22-VIII-19-1-004</t>
  </si>
  <si>
    <t>S002</t>
  </si>
  <si>
    <t>22-VIII-19-1-006</t>
  </si>
  <si>
    <t>S003</t>
  </si>
  <si>
    <t>22-VIII-19-1-008</t>
  </si>
  <si>
    <t>S004</t>
  </si>
  <si>
    <t>22-VIII-19-1-009</t>
  </si>
  <si>
    <t>S005</t>
  </si>
  <si>
    <t>22-VIII-19-1-010</t>
  </si>
  <si>
    <t>S006</t>
  </si>
  <si>
    <t>22-VIII-19-1-011</t>
  </si>
  <si>
    <t>S007</t>
  </si>
  <si>
    <t>22-VIII-19-1-012</t>
  </si>
  <si>
    <t>S008</t>
  </si>
  <si>
    <t>22-VIII-19-1-016</t>
  </si>
  <si>
    <t>S009</t>
  </si>
  <si>
    <t>Site 33</t>
  </si>
  <si>
    <t>22-VIII-19-2-006</t>
  </si>
  <si>
    <t>S010</t>
  </si>
  <si>
    <t>23-VIII-19-1-003</t>
  </si>
  <si>
    <t>S011</t>
  </si>
  <si>
    <t>23-VIII-19-1-017</t>
  </si>
  <si>
    <t>S012</t>
  </si>
  <si>
    <t>23-VIII-19-1-018</t>
  </si>
  <si>
    <t>S013</t>
  </si>
  <si>
    <t>23-VIII-19-1-019</t>
  </si>
  <si>
    <t>S014</t>
  </si>
  <si>
    <t>23-VIII-19-1-020</t>
  </si>
  <si>
    <t>S015</t>
  </si>
  <si>
    <t>23-VIII-19-1-021</t>
  </si>
  <si>
    <t>S016</t>
  </si>
  <si>
    <t>23-VIII-19-1-022</t>
  </si>
  <si>
    <t>S017</t>
  </si>
  <si>
    <t>23-VIII-19-1-023</t>
  </si>
  <si>
    <t>S018</t>
  </si>
  <si>
    <t>23-VIII-19-1-025</t>
  </si>
  <si>
    <t>S019</t>
  </si>
  <si>
    <t>23-VIII-19-1-026</t>
  </si>
  <si>
    <t>S020</t>
  </si>
  <si>
    <t>23-VIII-19-1-027</t>
  </si>
  <si>
    <t>S021</t>
  </si>
  <si>
    <t>23-VIII-19-1-028</t>
  </si>
  <si>
    <t>S022</t>
  </si>
  <si>
    <t>23-VIII-19-1-029</t>
  </si>
  <si>
    <t>S023</t>
  </si>
  <si>
    <t>23-VIII-19-1-030</t>
  </si>
  <si>
    <t>S024</t>
  </si>
  <si>
    <t>23-VIII-19-1-031</t>
  </si>
  <si>
    <t>S025</t>
  </si>
  <si>
    <t>23-VIII-19-2-022</t>
  </si>
  <si>
    <t>S026</t>
  </si>
  <si>
    <t>23-VIII-19-2-025</t>
  </si>
  <si>
    <t>S027</t>
  </si>
  <si>
    <t>23-VIII-19-2-036</t>
  </si>
  <si>
    <t>S028</t>
  </si>
  <si>
    <t>23-VIII-19-4-026</t>
  </si>
  <si>
    <t>S029</t>
  </si>
  <si>
    <t>23-VIII-19-4-030</t>
  </si>
  <si>
    <t>S030</t>
  </si>
  <si>
    <t>23-VIII-19-4-033</t>
  </si>
  <si>
    <t>S031</t>
  </si>
  <si>
    <t>23-VIII-19-4-034</t>
  </si>
  <si>
    <t>S032</t>
  </si>
  <si>
    <t>23-VIII-19-4-035</t>
  </si>
  <si>
    <t>S033</t>
  </si>
  <si>
    <t>23-VIII-19-4-037</t>
  </si>
  <si>
    <t>S034</t>
  </si>
  <si>
    <t>23-VIII-19-6-002</t>
  </si>
  <si>
    <t>S035</t>
  </si>
  <si>
    <t>23-VIII-19-6-003</t>
  </si>
  <si>
    <t>S036</t>
  </si>
  <si>
    <t>23-VIII-19-6-004</t>
  </si>
  <si>
    <t>S037</t>
  </si>
  <si>
    <t>23-VIII-19-6-006</t>
  </si>
  <si>
    <t>S038</t>
  </si>
  <si>
    <t>23-VIII-19-7-003</t>
  </si>
  <si>
    <t>S039</t>
  </si>
  <si>
    <t>23-VIII-19-7-004</t>
  </si>
  <si>
    <t>S040</t>
  </si>
  <si>
    <t>23-VIII-19-7-005</t>
  </si>
  <si>
    <t>S041</t>
  </si>
  <si>
    <t>23-VIII-19-7-006</t>
  </si>
  <si>
    <t>S042</t>
  </si>
  <si>
    <t>23-VIII-19-7-007</t>
  </si>
  <si>
    <t>S043</t>
  </si>
  <si>
    <t>23-VIII-19-7-009</t>
  </si>
  <si>
    <t>S044</t>
  </si>
  <si>
    <t>23-VIII-19-7-010</t>
  </si>
  <si>
    <t>S045</t>
  </si>
  <si>
    <t>23-VIII-19-7-011</t>
  </si>
  <si>
    <t>S046</t>
  </si>
  <si>
    <t>23-VIII-19-7-013</t>
  </si>
  <si>
    <t>S047</t>
  </si>
  <si>
    <t>23-VIII-19-7-014</t>
  </si>
  <si>
    <t>S048</t>
  </si>
  <si>
    <t>23-VIII-19-7-015</t>
  </si>
  <si>
    <t>S049</t>
  </si>
  <si>
    <t>23-VIII-19-7-016</t>
  </si>
  <si>
    <t>S050</t>
  </si>
  <si>
    <t>23-VIII-19-7-017</t>
  </si>
  <si>
    <t>S051</t>
  </si>
  <si>
    <t>23-VIII-19-7-018</t>
  </si>
  <si>
    <t>S052</t>
  </si>
  <si>
    <t>23-VIII-19-7-019</t>
  </si>
  <si>
    <t>S053</t>
  </si>
  <si>
    <t>23-VIII-19-7-020</t>
  </si>
  <si>
    <t>S054</t>
  </si>
  <si>
    <t>23-VIII-19-7-021</t>
  </si>
  <si>
    <t>S055</t>
  </si>
  <si>
    <t>24-VIII-19-1-008</t>
  </si>
  <si>
    <t>S056</t>
  </si>
  <si>
    <t>24-VIII-19-1-011</t>
  </si>
  <si>
    <t>S057</t>
  </si>
  <si>
    <t>24-VIII-19-1-038</t>
  </si>
  <si>
    <t>S058</t>
  </si>
  <si>
    <t>24-VIII-19-1-040</t>
  </si>
  <si>
    <t>S059</t>
  </si>
  <si>
    <t>24-VIII-19-1-042</t>
  </si>
  <si>
    <t>S060</t>
  </si>
  <si>
    <t>24-VIII-19-3-018</t>
  </si>
  <si>
    <t>S061</t>
  </si>
  <si>
    <t>24-VIII-19-4-001</t>
  </si>
  <si>
    <t>S062</t>
  </si>
  <si>
    <t>24-VIII-19-4-002</t>
  </si>
  <si>
    <t>S063</t>
  </si>
  <si>
    <t>24-VIII-19-4-003</t>
  </si>
  <si>
    <t>S064</t>
  </si>
  <si>
    <t>24-VIII-19-4-004</t>
  </si>
  <si>
    <t>S065</t>
  </si>
  <si>
    <t>24-VIII-19-4-005</t>
  </si>
  <si>
    <t>S066</t>
  </si>
  <si>
    <t>24-VIII-19-4-006</t>
  </si>
  <si>
    <t>S067</t>
  </si>
  <si>
    <t>24-VIII-19-4-008</t>
  </si>
  <si>
    <t>S068</t>
  </si>
  <si>
    <t>24-VIII-19-4-009</t>
  </si>
  <si>
    <t>S069</t>
  </si>
  <si>
    <t>24-VIII-19-4-016</t>
  </si>
  <si>
    <t>S070</t>
  </si>
  <si>
    <t>24-VIII-19-4-017</t>
  </si>
  <si>
    <t>S071</t>
  </si>
  <si>
    <t>Site 40</t>
  </si>
  <si>
    <t>25-VIII-19-2-001</t>
  </si>
  <si>
    <t>S072</t>
  </si>
  <si>
    <t>25-VIII-19-2-002</t>
  </si>
  <si>
    <t>S073</t>
  </si>
  <si>
    <t>25-VIII-19-2-003</t>
  </si>
  <si>
    <t>S074</t>
  </si>
  <si>
    <t>25-VIII-19-2-004</t>
  </si>
  <si>
    <t>S075</t>
  </si>
  <si>
    <t>25-VIII-19-2-005</t>
  </si>
  <si>
    <t>S076</t>
  </si>
  <si>
    <t>25-VIII-19-2-006</t>
  </si>
  <si>
    <t>S077</t>
  </si>
  <si>
    <t>25-VIII-19-2-007</t>
  </si>
  <si>
    <t>S078</t>
  </si>
  <si>
    <t>25-VIII-19-2-008</t>
  </si>
  <si>
    <t>S079</t>
  </si>
  <si>
    <t>25-VIII-19-2-009</t>
  </si>
  <si>
    <t>S080</t>
  </si>
  <si>
    <t>25-VIII-19-2-010</t>
  </si>
  <si>
    <t>S081</t>
  </si>
  <si>
    <t>25-VIII-19-2-011</t>
  </si>
  <si>
    <t>S082</t>
  </si>
  <si>
    <t>25-VIII-19-2-012</t>
  </si>
  <si>
    <t>S083</t>
  </si>
  <si>
    <t>25-VIII-19-2-013</t>
  </si>
  <si>
    <t>S084</t>
  </si>
  <si>
    <t>25-VIII-19-2-014</t>
  </si>
  <si>
    <t>S085</t>
  </si>
  <si>
    <t>25-VIII-19-2-015</t>
  </si>
  <si>
    <t>S086</t>
  </si>
  <si>
    <t>25-VIII-19-2-016</t>
  </si>
  <si>
    <t>S087</t>
  </si>
  <si>
    <t>25-VIII-19-2-017</t>
  </si>
  <si>
    <t>S088</t>
  </si>
  <si>
    <t>25-VIII-19-2-018</t>
  </si>
  <si>
    <t>S089</t>
  </si>
  <si>
    <t>25-VIII-19-2-019</t>
  </si>
  <si>
    <t>S090</t>
  </si>
  <si>
    <t>25-VIII-19-2-020</t>
  </si>
  <si>
    <t>S091</t>
  </si>
  <si>
    <t>Site 41</t>
  </si>
  <si>
    <t>25-VIII-19-5-001</t>
  </si>
  <si>
    <t>S092</t>
  </si>
  <si>
    <t>25-VIII-19-5-004</t>
  </si>
  <si>
    <t>S093</t>
  </si>
  <si>
    <t>25-VIII-19-5-005</t>
  </si>
  <si>
    <t>S094</t>
  </si>
  <si>
    <t>25-VIII-19-5-008</t>
  </si>
  <si>
    <t>S095</t>
  </si>
  <si>
    <t>25-VIII-19-5-013</t>
  </si>
  <si>
    <t>S096</t>
  </si>
  <si>
    <t>25-VIII-19-5-014</t>
  </si>
  <si>
    <t>S097</t>
  </si>
  <si>
    <t>25-VIII-19-5-016</t>
  </si>
  <si>
    <t>S098</t>
  </si>
  <si>
    <t>25-VIII-19-5-018</t>
  </si>
  <si>
    <t>S099</t>
  </si>
  <si>
    <t>25-VIII-19-5-020</t>
  </si>
  <si>
    <t>S100</t>
  </si>
  <si>
    <t>26-VIII-19-1-003</t>
  </si>
  <si>
    <t>S101</t>
  </si>
  <si>
    <t>26-VIII-19-1-004</t>
  </si>
  <si>
    <t>S102</t>
  </si>
  <si>
    <t>26-VIII-19-1-006</t>
  </si>
  <si>
    <t>S103</t>
  </si>
  <si>
    <t>26-VIII-19-1-007</t>
  </si>
  <si>
    <t>S104</t>
  </si>
  <si>
    <t>26-VIII-19-1-011</t>
  </si>
  <si>
    <t>S105</t>
  </si>
  <si>
    <t>26-VIII-19-1-013</t>
  </si>
  <si>
    <t>S106</t>
  </si>
  <si>
    <t>26-VIII-19-1-016</t>
  </si>
  <si>
    <t>S107</t>
  </si>
  <si>
    <t>26-VIII-19-1-017</t>
  </si>
  <si>
    <t>S108</t>
  </si>
  <si>
    <t>26-VIII-19-1-019</t>
  </si>
  <si>
    <t>S109</t>
  </si>
  <si>
    <t>26-VIII-19-1-020</t>
  </si>
  <si>
    <t>S110</t>
  </si>
  <si>
    <t>26-VIII-19-1-022</t>
  </si>
  <si>
    <t>S111</t>
  </si>
  <si>
    <t>26-VIII-19-1-023</t>
  </si>
  <si>
    <t>S112</t>
  </si>
  <si>
    <t>26-VIII-19-1-024</t>
  </si>
  <si>
    <t>S113</t>
  </si>
  <si>
    <t>26-VIII-19-1-025</t>
  </si>
  <si>
    <t>S114</t>
  </si>
  <si>
    <t>26-VIII-19-1-029</t>
  </si>
  <si>
    <t>S115</t>
  </si>
  <si>
    <t>26-VIII-19-1-031</t>
  </si>
  <si>
    <t>S116</t>
  </si>
  <si>
    <t>26-VIII-19-1-033</t>
  </si>
  <si>
    <t>S117</t>
  </si>
  <si>
    <t>26-VIII-19-1-034</t>
  </si>
  <si>
    <t>S118</t>
  </si>
  <si>
    <t>26-VIII-19-1-035</t>
  </si>
  <si>
    <t>S119</t>
  </si>
  <si>
    <t>26-VIII-19-1-036</t>
  </si>
  <si>
    <t>S120</t>
  </si>
  <si>
    <t>26-VIII-19-1-038</t>
  </si>
  <si>
    <t>S121</t>
  </si>
  <si>
    <t>26-VIII-19-1-040</t>
  </si>
  <si>
    <t>S122</t>
  </si>
  <si>
    <t>26-VIII-19-1-041</t>
  </si>
  <si>
    <t>S123</t>
  </si>
  <si>
    <t>26-VIII-19-1-044</t>
  </si>
  <si>
    <t>S124</t>
  </si>
  <si>
    <t>26-VIII-19-1-046</t>
  </si>
  <si>
    <t>S125</t>
  </si>
  <si>
    <t>26-VIII-19-1-048</t>
  </si>
  <si>
    <t>S126</t>
  </si>
  <si>
    <t>26-VIII-19-1-049</t>
  </si>
  <si>
    <t>S127</t>
  </si>
  <si>
    <t>S128</t>
  </si>
  <si>
    <t>26-VIII-19-2-004</t>
  </si>
  <si>
    <t>S129</t>
  </si>
  <si>
    <t>26-VIII-19-2-008</t>
  </si>
  <si>
    <t>S130</t>
  </si>
  <si>
    <t>26-VIII-19-2-010</t>
  </si>
  <si>
    <t>S131</t>
  </si>
  <si>
    <t>26-VIII-19-2-012</t>
  </si>
  <si>
    <t>S132</t>
  </si>
  <si>
    <t>26-VIII-19-2-014</t>
  </si>
  <si>
    <t>S133</t>
  </si>
  <si>
    <t>26-VIII-19-2-016</t>
  </si>
  <si>
    <t>S134</t>
  </si>
  <si>
    <t>26-VIII-19-2-018</t>
  </si>
  <si>
    <t>S135</t>
  </si>
  <si>
    <t>26-VIII-19-2-020</t>
  </si>
  <si>
    <t>S136</t>
  </si>
  <si>
    <t>26-VIII-19-2-022</t>
  </si>
  <si>
    <t>S137</t>
  </si>
  <si>
    <t>26-VIII-19-2-024</t>
  </si>
  <si>
    <t>S138</t>
  </si>
  <si>
    <t>26-VIII-19-2-026</t>
  </si>
  <si>
    <t>S139</t>
  </si>
  <si>
    <t>26-VIII-19-2-027</t>
  </si>
  <si>
    <t>S140</t>
  </si>
  <si>
    <t>26-VIII-19-2-028</t>
  </si>
  <si>
    <t>S141</t>
  </si>
  <si>
    <t>26-VIII-19-2-029</t>
  </si>
  <si>
    <t>S142</t>
  </si>
  <si>
    <t>26-VIII-19-2-031</t>
  </si>
  <si>
    <t>S143</t>
  </si>
  <si>
    <t>26-VIII-19-2-034</t>
  </si>
  <si>
    <t>S144</t>
  </si>
  <si>
    <t>26-VIII-19-2-037</t>
  </si>
  <si>
    <t>S145</t>
  </si>
  <si>
    <t>26-VIII-19-2-039</t>
  </si>
  <si>
    <t>S146</t>
  </si>
  <si>
    <t>26-VIII-19-2-041</t>
  </si>
  <si>
    <t>S147</t>
  </si>
  <si>
    <t>26-VIII-19-2-043</t>
  </si>
  <si>
    <t>S148</t>
  </si>
  <si>
    <t>26-VIII-19-2-044</t>
  </si>
  <si>
    <t>S149</t>
  </si>
  <si>
    <t>26-VIII-19-2-047</t>
  </si>
  <si>
    <t>S150</t>
  </si>
  <si>
    <t>26-VIII-19-2-051</t>
  </si>
  <si>
    <t>S151</t>
  </si>
  <si>
    <t>26-VIII-19-2-055</t>
  </si>
  <si>
    <t>S152</t>
  </si>
  <si>
    <t>26-VIII-19-2-056</t>
  </si>
  <si>
    <t>S153</t>
  </si>
  <si>
    <t>26-VIII-19-3-014</t>
  </si>
  <si>
    <t>S154</t>
  </si>
  <si>
    <t>26-VIII-19-3-016</t>
  </si>
  <si>
    <t>S155</t>
  </si>
  <si>
    <t>26-VIII-19-3-018</t>
  </si>
  <si>
    <t>S156</t>
  </si>
  <si>
    <t>Site 47</t>
  </si>
  <si>
    <t>26-VIII-19-4-001</t>
  </si>
  <si>
    <t>S157</t>
  </si>
  <si>
    <t>26-VIII-19-4-003</t>
  </si>
  <si>
    <t>S158</t>
  </si>
  <si>
    <t>26-VIII-19-4-004</t>
  </si>
  <si>
    <t>S159</t>
  </si>
  <si>
    <t>26-VIII-19-4-005</t>
  </si>
  <si>
    <t>S160</t>
  </si>
  <si>
    <t>27-VIII-19-2-011</t>
  </si>
  <si>
    <t>S161</t>
  </si>
  <si>
    <t>27-VIII-19-2-013</t>
  </si>
  <si>
    <t>S162</t>
  </si>
  <si>
    <t>27-VIII-19-2-015</t>
  </si>
  <si>
    <t>S163</t>
  </si>
  <si>
    <t>27-VIII-19-2-016</t>
  </si>
  <si>
    <t>S164</t>
  </si>
  <si>
    <t>27-VIII-19-2-019</t>
  </si>
  <si>
    <t>S165</t>
  </si>
  <si>
    <t>27-VIII-19-2-020</t>
  </si>
  <si>
    <t>S166</t>
  </si>
  <si>
    <t>27-VIII-19-2-022</t>
  </si>
  <si>
    <t>S167</t>
  </si>
  <si>
    <t>27-VIII-19-2-023</t>
  </si>
  <si>
    <t>S168</t>
  </si>
  <si>
    <t>27-VIII-19-4-014</t>
  </si>
  <si>
    <t>S169</t>
  </si>
  <si>
    <t>27-VIII-19-4-015</t>
  </si>
  <si>
    <t>S170</t>
  </si>
  <si>
    <t>27-VIII-19-4-016</t>
  </si>
  <si>
    <t>S171</t>
  </si>
  <si>
    <t>27-VIII-19-4-017</t>
  </si>
  <si>
    <t>S172</t>
  </si>
  <si>
    <t>27-VIII-19-5-001</t>
  </si>
  <si>
    <t>S173</t>
  </si>
  <si>
    <t>27-VIII-19-5-002</t>
  </si>
  <si>
    <t>S174</t>
  </si>
  <si>
    <t>27-VIII-19-5-005</t>
  </si>
  <si>
    <t>S175</t>
  </si>
  <si>
    <t>27-VIII-19-5-006</t>
  </si>
  <si>
    <t>S176</t>
  </si>
  <si>
    <t>27-VIII-19-5-007</t>
  </si>
  <si>
    <t>S177</t>
  </si>
  <si>
    <t>27-VIII-19-5-009</t>
  </si>
  <si>
    <t>S178</t>
  </si>
  <si>
    <t>27-VIII-19-5-011</t>
  </si>
  <si>
    <t>S179</t>
  </si>
  <si>
    <t>28-VIII-19-1-007</t>
  </si>
  <si>
    <t>S180</t>
  </si>
  <si>
    <t>28-VIII-19-1-011</t>
  </si>
  <si>
    <t>S181</t>
  </si>
  <si>
    <t>28-VIII-19-1-021</t>
  </si>
  <si>
    <t>S182</t>
  </si>
  <si>
    <t>28-VIII-19-2-001</t>
  </si>
  <si>
    <t>S183</t>
  </si>
  <si>
    <t>28-VIII-19-2-003</t>
  </si>
  <si>
    <t>S184</t>
  </si>
  <si>
    <t>28-VIII-19-2-005</t>
  </si>
  <si>
    <t>S185</t>
  </si>
  <si>
    <t>28-VIII-19-2-007</t>
  </si>
  <si>
    <t>S186</t>
  </si>
  <si>
    <t>28-VIII-19-2-009</t>
  </si>
  <si>
    <t>S187</t>
  </si>
  <si>
    <t>28-VIII-19-2-010</t>
  </si>
  <si>
    <t>S188</t>
  </si>
  <si>
    <t>28-VIII-19-2-011</t>
  </si>
  <si>
    <t>S189</t>
  </si>
  <si>
    <t>28-VIII-19-2-012</t>
  </si>
  <si>
    <t>S190</t>
  </si>
  <si>
    <t>28-VIII-19-2-014</t>
  </si>
  <si>
    <t>S191</t>
  </si>
  <si>
    <t>28-VIII-19-2-015</t>
  </si>
  <si>
    <t>S192</t>
  </si>
  <si>
    <t>28-VIII-19-2-016</t>
  </si>
  <si>
    <t>S193</t>
  </si>
  <si>
    <t>28-VIII-19-3-001</t>
  </si>
  <si>
    <t>S194</t>
  </si>
  <si>
    <t>28-VIII-19-3-002</t>
  </si>
  <si>
    <t>S195</t>
  </si>
  <si>
    <t>28-VIII-19-3-003</t>
  </si>
  <si>
    <t>S196</t>
  </si>
  <si>
    <t>28-VIII-19-3-004</t>
  </si>
  <si>
    <t>S197</t>
  </si>
  <si>
    <t>28-VIII-19-3-005</t>
  </si>
  <si>
    <t>S198</t>
  </si>
  <si>
    <t>28-VIII-19-3-006</t>
  </si>
  <si>
    <t>S199</t>
  </si>
  <si>
    <t>28-VIII-19-3-007</t>
  </si>
  <si>
    <t>S200</t>
  </si>
  <si>
    <t>28-VIII-19-3-008</t>
  </si>
  <si>
    <t>S201</t>
  </si>
  <si>
    <t>28-VIII-19-3-009</t>
  </si>
  <si>
    <t>S202</t>
  </si>
  <si>
    <t>28-VIII-19-3-010</t>
  </si>
  <si>
    <t>S203</t>
  </si>
  <si>
    <t>28-VIII-19-3-011</t>
  </si>
  <si>
    <t>S204</t>
  </si>
  <si>
    <t>28-VIII-19-3-012</t>
  </si>
  <si>
    <t>S205</t>
  </si>
  <si>
    <t>28-VIII-19-3-013</t>
  </si>
  <si>
    <t>S206</t>
  </si>
  <si>
    <t>28-VIII-19-3-014</t>
  </si>
  <si>
    <t>S207</t>
  </si>
  <si>
    <t>28-VIII-19-3-015</t>
  </si>
  <si>
    <t>S208</t>
  </si>
  <si>
    <t>28-VIII-19-3-016</t>
  </si>
  <si>
    <t>S209</t>
  </si>
  <si>
    <t>28-VIII-19-3-017</t>
  </si>
  <si>
    <t>S210</t>
  </si>
  <si>
    <t>28-VIII-19-3-018</t>
  </si>
  <si>
    <t>S211</t>
  </si>
  <si>
    <t>28-VIII-19-3-019</t>
  </si>
  <si>
    <t>S212</t>
  </si>
  <si>
    <t>28-VIII-19-3-020</t>
  </si>
  <si>
    <t>S213</t>
  </si>
  <si>
    <t>28-VIII-19-3-021</t>
  </si>
  <si>
    <t>S214</t>
  </si>
  <si>
    <t>28-VIII-19-3-022</t>
  </si>
  <si>
    <t>S215</t>
  </si>
  <si>
    <t>28-VIII-19-3-023</t>
  </si>
  <si>
    <t>S216</t>
  </si>
  <si>
    <t>28-VIII-19-4-017</t>
  </si>
  <si>
    <t>S217</t>
  </si>
  <si>
    <t>28-VIII-19-4-018</t>
  </si>
  <si>
    <t>S218</t>
  </si>
  <si>
    <t>28-VIII-19-4-020</t>
  </si>
  <si>
    <t>S219</t>
  </si>
  <si>
    <t>28-VIII-19-4-022</t>
  </si>
  <si>
    <t>S220</t>
  </si>
  <si>
    <t>26-VIII-19-2-003</t>
  </si>
  <si>
    <t>Nanodrop for quality/purity; Qubit for concentration</t>
  </si>
  <si>
    <t>Tube Number</t>
  </si>
  <si>
    <t>Volume H2O</t>
  </si>
  <si>
    <t>uL DNA for 25 ng/µL dilution</t>
  </si>
  <si>
    <t>25 ng/µL Dilution Total Vol</t>
  </si>
  <si>
    <t>Total Volume (uL)
16 rxn + 10% error</t>
  </si>
  <si>
    <t>Total Vol 16 rxn + error</t>
  </si>
  <si>
    <t>per rxn</t>
  </si>
  <si>
    <t>16 rxns (+error)</t>
  </si>
  <si>
    <t>Testing success of some less than ideal extractions.</t>
  </si>
  <si>
    <t>Even samples with lower than ideal 260/230 ratios worked well.</t>
  </si>
  <si>
    <t>Moving forward, starting extraction with 1mL dispersion buffer (+10 µL prot.K and 1µL RNaseA).</t>
  </si>
  <si>
    <t>After incubation, removing ~800 µL supernatant to new tube for phase separtation.</t>
  </si>
  <si>
    <t>ITS-2 PCR</t>
  </si>
  <si>
    <t>RNase free H2O</t>
  </si>
  <si>
    <t>10X ExTaq Buffer</t>
  </si>
  <si>
    <t>2.5mM dNTP mix</t>
  </si>
  <si>
    <t>ITS2-F primer (10µM)</t>
  </si>
  <si>
    <t>ITS2-R primer (10µM)</t>
  </si>
  <si>
    <t>TaKaRa ExTaq HS</t>
  </si>
  <si>
    <t>Total Volume</t>
  </si>
  <si>
    <t>Template DNA (25ng)</t>
  </si>
  <si>
    <t>Rxn Vol (µl)</t>
  </si>
  <si>
    <t>16 rxns + error (µl)</t>
  </si>
  <si>
    <t>5 min</t>
  </si>
  <si>
    <t>40 s</t>
  </si>
  <si>
    <t>2 min</t>
  </si>
  <si>
    <t>1 min</t>
  </si>
  <si>
    <t>25 x</t>
  </si>
  <si>
    <t>Notes</t>
  </si>
  <si>
    <t>Re-Extract</t>
  </si>
  <si>
    <t>S031R</t>
  </si>
  <si>
    <t>S032R</t>
  </si>
  <si>
    <t>S138R</t>
  </si>
  <si>
    <t>S104R</t>
  </si>
  <si>
    <t>S106R</t>
  </si>
  <si>
    <t>S107R</t>
  </si>
  <si>
    <t>S115R</t>
  </si>
  <si>
    <t>S116R</t>
  </si>
  <si>
    <t>S117R</t>
  </si>
  <si>
    <t>Total Vol (uL)
3 rxn+10% error</t>
  </si>
  <si>
    <t>S008R</t>
  </si>
  <si>
    <t>S020R</t>
  </si>
  <si>
    <t>S040R</t>
  </si>
  <si>
    <t>S128R</t>
  </si>
  <si>
    <t>S131R</t>
  </si>
  <si>
    <t>S161R</t>
  </si>
  <si>
    <t>S168R</t>
  </si>
  <si>
    <t>S170R</t>
  </si>
  <si>
    <t>S027R</t>
  </si>
  <si>
    <t>S051R</t>
  </si>
  <si>
    <t>**Initial samples had lower than ideal 260/230 ratios.</t>
  </si>
  <si>
    <t>S012R</t>
  </si>
  <si>
    <t>S125R</t>
  </si>
  <si>
    <t>S. intersepta</t>
  </si>
  <si>
    <t>f</t>
  </si>
  <si>
    <t>S066.2</t>
  </si>
  <si>
    <t>S066.1</t>
  </si>
  <si>
    <t>S162.2</t>
  </si>
  <si>
    <t>S162.1</t>
  </si>
  <si>
    <t>S205.2</t>
  </si>
  <si>
    <t>Total Vol (uL)
7 rxn+10% error</t>
  </si>
  <si>
    <t>S066.3</t>
  </si>
  <si>
    <t>S162.3</t>
  </si>
  <si>
    <t>S205.3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</si>
  <si>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1 - qPCR</t>
    </r>
  </si>
  <si>
    <t>87 rxn (+error)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</si>
  <si>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2 - qPCR</t>
    </r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</si>
  <si>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</si>
  <si>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</si>
  <si>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</si>
  <si>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</si>
  <si>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</si>
  <si>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</si>
  <si>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</si>
  <si>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</si>
  <si>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</si>
  <si>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</si>
  <si>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</si>
  <si>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</si>
  <si>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Analysis Parameters</t>
  </si>
  <si>
    <t>Type of Application</t>
  </si>
  <si>
    <t>Quantification</t>
  </si>
  <si>
    <t>Dye(s)</t>
  </si>
  <si>
    <t>SYBR</t>
  </si>
  <si>
    <t>Inverted Data</t>
  </si>
  <si>
    <t>OFF</t>
  </si>
  <si>
    <t>Threshold setting</t>
  </si>
  <si>
    <t>Noiseband</t>
  </si>
  <si>
    <t>Threshold level</t>
  </si>
  <si>
    <t>Baseline setting</t>
  </si>
  <si>
    <t>Automatic</t>
  </si>
  <si>
    <t>Baseline range (from cycle no. ... to)</t>
  </si>
  <si>
    <t>n/a</t>
  </si>
  <si>
    <t>Drift 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</si>
</sst>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>
    <font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6100"/>
      <name val="Helvetica"/>
      <family val="2"/>
    </font>
    <font>
      <b/>
      <sz val="12"/>
      <color theme="1"/>
      <name val="Helvetica"/>
      <family val="2"/>
    </font>
    <font>
      <sz val="12"/>
      <name val="Helvetica"/>
      <family val="2"/>
    </font>
    <font>
      <vertAlign val="subscript"/>
      <sz val="12"/>
      <color theme="1"/>
      <name val="Helvetica"/>
      <family val="2"/>
    </font>
    <font>
      <b/>
      <sz val="12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8"/>
      <name val="Helvetica"/>
      <family val="2"/>
    </font>
    <font>
      <sz val="11"/>
      <color theme="1"/>
      <name val="Helvetica"/>
      <family val="2"/>
    </font>
    <font>
      <sz val="12"/>
      <color rgb="FF9C0006"/>
      <name val="Helvetica"/>
      <family val="2"/>
    </font>
    <font>
      <sz val="12"/>
      <color rgb="FF000000"/>
      <name val="Courier New"/>
      <family val="1"/>
    </font>
    <font>
      <sz val="12"/>
      <color indexed="10"/>
      <name val="Courier New"/>
      <family val="1"/>
    </font>
    <font>
      <sz val="12"/>
      <color indexed="8"/>
      <name val="Courier New"/>
      <family val="1"/>
    </font>
    <font>
      <sz val="12"/>
      <color rgb="FFFF0000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Helvetica"/>
      <family val="2"/>
    </font>
    <font>
      <b/>
      <i/>
      <sz val="12"/>
      <color theme="1"/>
      <name val="Helvetica"/>
      <family val="2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9C5700"/>
      <name val="Helvetica"/>
      <family val="2"/>
    </font>
    <font>
      <i/>
      <sz val="12"/>
      <color theme="1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5091"/>
        <bgColor indexed="64"/>
      </patternFill>
    </fill>
    <fill>
      <patternFill patternType="solid">
        <fgColor rgb="FF905096"/>
        <bgColor indexed="64"/>
      </patternFill>
    </fill>
    <fill>
      <patternFill patternType="solid">
        <fgColor rgb="FFB84F91"/>
        <bgColor indexed="64"/>
      </patternFill>
    </fill>
    <fill>
      <patternFill patternType="solid">
        <fgColor rgb="FFDB5184"/>
        <bgColor indexed="64"/>
      </patternFill>
    </fill>
    <fill>
      <patternFill patternType="solid">
        <fgColor rgb="FFF65A6F"/>
        <bgColor indexed="64"/>
      </patternFill>
    </fill>
    <fill>
      <patternFill patternType="solid">
        <fgColor rgb="FFFF6D55"/>
        <bgColor indexed="64"/>
      </patternFill>
    </fill>
    <fill>
      <patternFill patternType="solid">
        <fgColor rgb="FFFF8836"/>
        <bgColor indexed="64"/>
      </patternFill>
    </fill>
    <fill>
      <patternFill patternType="solid">
        <fgColor rgb="FFFFA7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7CE"/>
      </patternFill>
    </fill>
    <fill>
      <patternFill patternType="solid">
        <fgColor rgb="FFD9D9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</borders>
  <cellStyleXfs count="6">
    <xf numFmtId="0" fontId="0" fillId="0" borderId="0"/>
    <xf numFmtId="0" fontId="2" fillId="2" borderId="0" applyNumberFormat="0" applyBorder="0" applyAlignment="0" applyProtection="0"/>
    <xf numFmtId="0" fontId="18" fillId="0" borderId="0"/>
    <xf numFmtId="0" fontId="20" fillId="13" borderId="0" applyNumberFormat="0" applyBorder="0" applyAlignment="0" applyProtection="0"/>
    <xf numFmtId="0" fontId="23" fillId="2" borderId="0" applyNumberFormat="0" applyBorder="0" applyAlignment="0" applyProtection="0"/>
    <xf numFmtId="0" fontId="26" fillId="16" borderId="0" applyNumberFormat="0" applyBorder="0" applyAlignment="0" applyProtection="0"/>
  </cellStyleXfs>
  <cellXfs count="442">
    <xf numFmtId="0" fontId="0" fillId="0" borderId="0" xfId="0"/>
    <xf numFmtId="0" fontId="4" fillId="0" borderId="0" xfId="0" applyFont="1" applyFill="1"/>
    <xf numFmtId="0" fontId="4" fillId="0" borderId="2" xfId="1" applyFont="1" applyFill="1" applyBorder="1" applyAlignment="1">
      <alignment horizontal="left"/>
    </xf>
    <xf numFmtId="0" fontId="4" fillId="0" borderId="3" xfId="1" applyFont="1" applyFill="1" applyBorder="1" applyAlignment="1">
      <alignment horizontal="left"/>
    </xf>
    <xf numFmtId="0" fontId="4" fillId="0" borderId="4" xfId="1" applyFont="1" applyFill="1" applyBorder="1" applyAlignment="1">
      <alignment horizontal="left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0" fillId="0" borderId="18" xfId="0" applyFont="1" applyFill="1" applyBorder="1" applyAlignment="1">
      <alignment horizontal="left" wrapText="1"/>
    </xf>
    <xf numFmtId="0" fontId="0" fillId="0" borderId="19" xfId="0" applyFont="1" applyFill="1" applyBorder="1" applyAlignment="1">
      <alignment horizontal="left" wrapText="1"/>
    </xf>
    <xf numFmtId="0" fontId="3" fillId="0" borderId="20" xfId="0" applyFont="1" applyFill="1" applyBorder="1" applyAlignment="1">
      <alignment horizontal="left" wrapText="1"/>
    </xf>
    <xf numFmtId="0" fontId="3" fillId="0" borderId="21" xfId="0" applyFont="1" applyFill="1" applyBorder="1" applyAlignment="1">
      <alignment horizontal="left" wrapText="1"/>
    </xf>
    <xf numFmtId="0" fontId="3" fillId="0" borderId="22" xfId="0" applyFont="1" applyFill="1" applyBorder="1" applyAlignment="1">
      <alignment horizontal="left" wrapText="1"/>
    </xf>
    <xf numFmtId="0" fontId="6" fillId="0" borderId="23" xfId="0" applyFont="1" applyFill="1" applyBorder="1" applyAlignment="1">
      <alignment horizontal="right"/>
    </xf>
    <xf numFmtId="0" fontId="4" fillId="0" borderId="24" xfId="0" applyFont="1" applyFill="1" applyBorder="1" applyAlignment="1">
      <alignment horizontal="right" wrapText="1"/>
    </xf>
    <xf numFmtId="0" fontId="4" fillId="0" borderId="25" xfId="0" applyFont="1" applyFill="1" applyBorder="1" applyAlignment="1">
      <alignment horizontal="right" wrapText="1"/>
    </xf>
    <xf numFmtId="0" fontId="0" fillId="0" borderId="15" xfId="0" applyFont="1" applyFill="1" applyBorder="1" applyAlignment="1">
      <alignment horizontal="left" wrapText="1"/>
    </xf>
    <xf numFmtId="0" fontId="0" fillId="0" borderId="16" xfId="0" applyFont="1" applyFill="1" applyBorder="1" applyAlignment="1">
      <alignment horizontal="left" wrapText="1"/>
    </xf>
    <xf numFmtId="0" fontId="0" fillId="0" borderId="17" xfId="0" applyFont="1" applyFill="1" applyBorder="1" applyAlignment="1">
      <alignment horizontal="left" wrapText="1"/>
    </xf>
    <xf numFmtId="0" fontId="0" fillId="0" borderId="26" xfId="0" applyFont="1" applyFill="1" applyBorder="1" applyAlignment="1">
      <alignment horizontal="left" wrapText="1"/>
    </xf>
    <xf numFmtId="0" fontId="0" fillId="0" borderId="27" xfId="0" applyFont="1" applyFill="1" applyBorder="1" applyAlignment="1">
      <alignment horizontal="left" wrapText="1"/>
    </xf>
    <xf numFmtId="0" fontId="0" fillId="0" borderId="28" xfId="0" applyFont="1" applyFill="1" applyBorder="1" applyAlignment="1">
      <alignment horizontal="left" wrapText="1"/>
    </xf>
    <xf numFmtId="0" fontId="0" fillId="0" borderId="3" xfId="0" applyFont="1" applyFill="1" applyBorder="1" applyAlignment="1">
      <alignment horizontal="left" wrapText="1"/>
    </xf>
    <xf numFmtId="0" fontId="0" fillId="0" borderId="4" xfId="0" applyFont="1" applyFill="1" applyBorder="1" applyAlignment="1">
      <alignment horizontal="left" wrapText="1"/>
    </xf>
    <xf numFmtId="0" fontId="0" fillId="0" borderId="2" xfId="0" quotePrefix="1" applyFont="1" applyFill="1" applyBorder="1" applyAlignment="1">
      <alignment horizontal="left" wrapText="1"/>
    </xf>
    <xf numFmtId="0" fontId="6" fillId="0" borderId="0" xfId="0" applyFont="1" applyFill="1"/>
    <xf numFmtId="0" fontId="0" fillId="0" borderId="0" xfId="0" applyFont="1"/>
    <xf numFmtId="0" fontId="3" fillId="0" borderId="0" xfId="0" applyFont="1"/>
    <xf numFmtId="0" fontId="1" fillId="0" borderId="29" xfId="0" applyFont="1" applyBorder="1"/>
    <xf numFmtId="0" fontId="3" fillId="0" borderId="30" xfId="0" applyFont="1" applyBorder="1"/>
    <xf numFmtId="0" fontId="1" fillId="0" borderId="30" xfId="0" applyFont="1" applyBorder="1"/>
    <xf numFmtId="0" fontId="1" fillId="0" borderId="31" xfId="0" applyFont="1" applyBorder="1"/>
    <xf numFmtId="0" fontId="1" fillId="0" borderId="32" xfId="0" applyFont="1" applyBorder="1"/>
    <xf numFmtId="0" fontId="1" fillId="0" borderId="0" xfId="0" applyFont="1"/>
    <xf numFmtId="0" fontId="1" fillId="0" borderId="33" xfId="0" applyFont="1" applyBorder="1"/>
    <xf numFmtId="0" fontId="3" fillId="0" borderId="33" xfId="0" applyFont="1" applyBorder="1"/>
    <xf numFmtId="0" fontId="1" fillId="0" borderId="34" xfId="0" applyFont="1" applyBorder="1"/>
    <xf numFmtId="0" fontId="1" fillId="0" borderId="35" xfId="0" applyFont="1" applyBorder="1"/>
    <xf numFmtId="0" fontId="1" fillId="0" borderId="36" xfId="0" applyFont="1" applyBorder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4" fillId="7" borderId="40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41" xfId="0" applyFont="1" applyFill="1" applyBorder="1" applyAlignment="1">
      <alignment horizontal="center"/>
    </xf>
    <xf numFmtId="0" fontId="4" fillId="8" borderId="40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41" xfId="0" applyFont="1" applyFill="1" applyBorder="1" applyAlignment="1">
      <alignment horizontal="center"/>
    </xf>
    <xf numFmtId="0" fontId="4" fillId="9" borderId="40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4" fillId="10" borderId="40" xfId="0" applyFont="1" applyFill="1" applyBorder="1" applyAlignment="1">
      <alignment horizontal="center"/>
    </xf>
    <xf numFmtId="0" fontId="4" fillId="10" borderId="9" xfId="0" applyFont="1" applyFill="1" applyBorder="1" applyAlignment="1">
      <alignment horizontal="center"/>
    </xf>
    <xf numFmtId="0" fontId="4" fillId="10" borderId="41" xfId="0" applyFont="1" applyFill="1" applyBorder="1" applyAlignment="1">
      <alignment horizontal="center"/>
    </xf>
    <xf numFmtId="0" fontId="4" fillId="11" borderId="42" xfId="0" applyFont="1" applyFill="1" applyBorder="1" applyAlignment="1">
      <alignment horizontal="center"/>
    </xf>
    <xf numFmtId="0" fontId="4" fillId="11" borderId="43" xfId="0" applyFont="1" applyFill="1" applyBorder="1" applyAlignment="1">
      <alignment horizontal="center"/>
    </xf>
    <xf numFmtId="0" fontId="4" fillId="11" borderId="44" xfId="0" applyFont="1" applyFill="1" applyBorder="1" applyAlignment="1">
      <alignment horizontal="center"/>
    </xf>
    <xf numFmtId="0" fontId="0" fillId="6" borderId="40" xfId="0" applyFont="1" applyFill="1" applyBorder="1" applyAlignment="1">
      <alignment horizontal="center"/>
    </xf>
    <xf numFmtId="0" fontId="0" fillId="6" borderId="9" xfId="0" applyFont="1" applyFill="1" applyBorder="1" applyAlignment="1">
      <alignment horizontal="center"/>
    </xf>
    <xf numFmtId="0" fontId="0" fillId="6" borderId="41" xfId="0" applyFont="1" applyFill="1" applyBorder="1" applyAlignment="1">
      <alignment horizontal="center"/>
    </xf>
    <xf numFmtId="0" fontId="0" fillId="5" borderId="40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5" borderId="41" xfId="0" applyFont="1" applyFill="1" applyBorder="1" applyAlignment="1">
      <alignment horizontal="center"/>
    </xf>
    <xf numFmtId="0" fontId="0" fillId="4" borderId="37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 vertical="center"/>
    </xf>
    <xf numFmtId="0" fontId="0" fillId="4" borderId="39" xfId="0" applyFont="1" applyFill="1" applyBorder="1" applyAlignment="1">
      <alignment horizontal="center"/>
    </xf>
    <xf numFmtId="0" fontId="8" fillId="0" borderId="0" xfId="0" quotePrefix="1" applyFont="1" applyAlignment="1">
      <alignment horizontal="left"/>
    </xf>
    <xf numFmtId="0" fontId="0" fillId="4" borderId="2" xfId="0" applyFill="1" applyBorder="1"/>
    <xf numFmtId="0" fontId="0" fillId="11" borderId="4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9" borderId="3" xfId="0" applyFont="1" applyFill="1" applyBorder="1"/>
    <xf numFmtId="0" fontId="0" fillId="10" borderId="3" xfId="0" applyFill="1" applyBorder="1"/>
    <xf numFmtId="0" fontId="0" fillId="0" borderId="0" xfId="0" applyFill="1"/>
    <xf numFmtId="0" fontId="3" fillId="0" borderId="24" xfId="0" applyFont="1" applyFill="1" applyBorder="1" applyAlignment="1">
      <alignment horizontal="right"/>
    </xf>
    <xf numFmtId="0" fontId="3" fillId="0" borderId="20" xfId="0" applyFont="1" applyFill="1" applyBorder="1" applyAlignment="1">
      <alignment horizontal="left"/>
    </xf>
    <xf numFmtId="0" fontId="3" fillId="0" borderId="21" xfId="0" applyFont="1" applyFill="1" applyBorder="1" applyAlignment="1">
      <alignment horizontal="left"/>
    </xf>
    <xf numFmtId="0" fontId="3" fillId="0" borderId="22" xfId="0" applyFont="1" applyFill="1" applyBorder="1" applyAlignment="1">
      <alignment horizontal="left"/>
    </xf>
    <xf numFmtId="0" fontId="0" fillId="0" borderId="15" xfId="0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17" xfId="0" applyFont="1" applyFill="1" applyBorder="1" applyAlignment="1">
      <alignment horizontal="left" vertical="center"/>
    </xf>
    <xf numFmtId="0" fontId="0" fillId="0" borderId="18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9" xfId="0" applyFont="1" applyFill="1" applyBorder="1" applyAlignment="1">
      <alignment horizontal="left" vertical="center"/>
    </xf>
    <xf numFmtId="0" fontId="0" fillId="0" borderId="45" xfId="0" applyFont="1" applyFill="1" applyBorder="1" applyAlignment="1">
      <alignment horizontal="left" vertical="center"/>
    </xf>
    <xf numFmtId="0" fontId="0" fillId="0" borderId="46" xfId="0" applyFont="1" applyFill="1" applyBorder="1" applyAlignment="1">
      <alignment horizontal="left" vertical="center"/>
    </xf>
    <xf numFmtId="0" fontId="0" fillId="0" borderId="47" xfId="0" applyFont="1" applyFill="1" applyBorder="1" applyAlignment="1">
      <alignment horizontal="left" vertical="center"/>
    </xf>
    <xf numFmtId="0" fontId="3" fillId="0" borderId="23" xfId="0" applyFont="1" applyFill="1" applyBorder="1" applyAlignment="1">
      <alignment horizontal="right" vertical="center"/>
    </xf>
    <xf numFmtId="0" fontId="3" fillId="0" borderId="25" xfId="0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0" fillId="0" borderId="3" xfId="0" applyFill="1" applyBorder="1"/>
    <xf numFmtId="0" fontId="0" fillId="0" borderId="3" xfId="0" applyFont="1" applyFill="1" applyBorder="1"/>
    <xf numFmtId="0" fontId="0" fillId="0" borderId="4" xfId="0" applyFill="1" applyBorder="1"/>
    <xf numFmtId="0" fontId="4" fillId="0" borderId="40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41" xfId="0" applyFont="1" applyFill="1" applyBorder="1" applyAlignment="1">
      <alignment horizontal="center"/>
    </xf>
    <xf numFmtId="0" fontId="4" fillId="0" borderId="42" xfId="0" applyFont="1" applyFill="1" applyBorder="1" applyAlignment="1">
      <alignment horizontal="center"/>
    </xf>
    <xf numFmtId="0" fontId="4" fillId="0" borderId="43" xfId="0" applyFont="1" applyFill="1" applyBorder="1" applyAlignment="1">
      <alignment horizontal="center"/>
    </xf>
    <xf numFmtId="0" fontId="4" fillId="0" borderId="44" xfId="0" applyFont="1" applyFill="1" applyBorder="1" applyAlignment="1">
      <alignment horizontal="center"/>
    </xf>
    <xf numFmtId="0" fontId="3" fillId="5" borderId="3" xfId="0" applyFont="1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3" fillId="8" borderId="3" xfId="0" applyFont="1" applyFill="1" applyBorder="1"/>
    <xf numFmtId="0" fontId="3" fillId="9" borderId="3" xfId="0" applyFont="1" applyFill="1" applyBorder="1"/>
    <xf numFmtId="0" fontId="3" fillId="10" borderId="3" xfId="0" applyFont="1" applyFill="1" applyBorder="1"/>
    <xf numFmtId="0" fontId="3" fillId="0" borderId="0" xfId="0" applyFont="1" applyAlignment="1">
      <alignment horizontal="left"/>
    </xf>
    <xf numFmtId="0" fontId="3" fillId="0" borderId="0" xfId="0" applyFont="1" applyBorder="1"/>
    <xf numFmtId="0" fontId="3" fillId="11" borderId="49" xfId="0" applyFont="1" applyFill="1" applyBorder="1"/>
    <xf numFmtId="0" fontId="3" fillId="12" borderId="48" xfId="0" applyFont="1" applyFill="1" applyBorder="1"/>
    <xf numFmtId="0" fontId="3" fillId="4" borderId="50" xfId="0" applyFont="1" applyFill="1" applyBorder="1"/>
    <xf numFmtId="0" fontId="3" fillId="0" borderId="51" xfId="0" applyFont="1" applyBorder="1"/>
    <xf numFmtId="0" fontId="3" fillId="0" borderId="52" xfId="0" applyFont="1" applyBorder="1"/>
    <xf numFmtId="0" fontId="3" fillId="0" borderId="53" xfId="0" applyFont="1" applyBorder="1"/>
    <xf numFmtId="0" fontId="3" fillId="0" borderId="54" xfId="0" applyFont="1" applyBorder="1"/>
    <xf numFmtId="0" fontId="3" fillId="0" borderId="55" xfId="0" applyFont="1" applyBorder="1"/>
    <xf numFmtId="0" fontId="3" fillId="0" borderId="48" xfId="0" applyFont="1" applyBorder="1"/>
    <xf numFmtId="0" fontId="3" fillId="7" borderId="49" xfId="0" applyFont="1" applyFill="1" applyBorder="1"/>
    <xf numFmtId="0" fontId="8" fillId="0" borderId="0" xfId="0" quotePrefix="1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0" borderId="0" xfId="0" applyFont="1" applyFill="1" applyBorder="1"/>
    <xf numFmtId="0" fontId="0" fillId="6" borderId="48" xfId="0" applyFill="1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14" fontId="0" fillId="0" borderId="0" xfId="0" applyNumberFormat="1"/>
    <xf numFmtId="0" fontId="8" fillId="14" borderId="56" xfId="0" applyFont="1" applyFill="1" applyBorder="1"/>
    <xf numFmtId="0" fontId="7" fillId="0" borderId="57" xfId="0" applyFont="1" applyBorder="1"/>
    <xf numFmtId="0" fontId="7" fillId="0" borderId="23" xfId="0" applyFont="1" applyBorder="1"/>
    <xf numFmtId="0" fontId="18" fillId="0" borderId="0" xfId="2"/>
    <xf numFmtId="0" fontId="19" fillId="0" borderId="0" xfId="2" applyFont="1"/>
    <xf numFmtId="164" fontId="7" fillId="0" borderId="19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18" xfId="2" applyNumberFormat="1" applyFont="1" applyBorder="1" applyAlignment="1">
      <alignment horizontal="center"/>
    </xf>
    <xf numFmtId="164" fontId="7" fillId="0" borderId="17" xfId="2" applyNumberFormat="1" applyFont="1" applyBorder="1" applyAlignment="1">
      <alignment horizontal="center"/>
    </xf>
    <xf numFmtId="164" fontId="7" fillId="0" borderId="16" xfId="2" applyNumberFormat="1" applyFont="1" applyBorder="1" applyAlignment="1">
      <alignment horizontal="center"/>
    </xf>
    <xf numFmtId="164" fontId="7" fillId="0" borderId="15" xfId="2" applyNumberFormat="1" applyFont="1" applyBorder="1" applyAlignment="1">
      <alignment horizontal="center"/>
    </xf>
    <xf numFmtId="0" fontId="7" fillId="0" borderId="0" xfId="2" applyFont="1" applyAlignment="1">
      <alignment horizontal="center"/>
    </xf>
    <xf numFmtId="0" fontId="4" fillId="0" borderId="11" xfId="2" applyFont="1" applyBorder="1" applyAlignment="1">
      <alignment horizontal="center"/>
    </xf>
    <xf numFmtId="0" fontId="4" fillId="0" borderId="9" xfId="2" applyFont="1" applyBorder="1" applyAlignment="1">
      <alignment horizontal="center"/>
    </xf>
    <xf numFmtId="0" fontId="4" fillId="0" borderId="8" xfId="2" applyFont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164" fontId="19" fillId="0" borderId="0" xfId="2" applyNumberFormat="1" applyFont="1"/>
    <xf numFmtId="0" fontId="18" fillId="0" borderId="1" xfId="2" applyBorder="1"/>
    <xf numFmtId="0" fontId="18" fillId="0" borderId="18" xfId="2" applyBorder="1"/>
    <xf numFmtId="0" fontId="1" fillId="0" borderId="0" xfId="2" applyFont="1"/>
    <xf numFmtId="0" fontId="10" fillId="0" borderId="0" xfId="2" applyFont="1"/>
    <xf numFmtId="0" fontId="10" fillId="0" borderId="0" xfId="2" applyFont="1" applyAlignment="1">
      <alignment horizontal="left"/>
    </xf>
    <xf numFmtId="0" fontId="21" fillId="0" borderId="25" xfId="2" applyFont="1" applyBorder="1" applyAlignment="1">
      <alignment horizontal="right"/>
    </xf>
    <xf numFmtId="0" fontId="21" fillId="0" borderId="23" xfId="2" applyFont="1" applyBorder="1" applyAlignment="1">
      <alignment horizontal="right"/>
    </xf>
    <xf numFmtId="0" fontId="10" fillId="0" borderId="47" xfId="2" applyFont="1" applyBorder="1" applyAlignment="1">
      <alignment horizontal="left"/>
    </xf>
    <xf numFmtId="0" fontId="10" fillId="0" borderId="45" xfId="2" applyFont="1" applyBorder="1" applyAlignment="1">
      <alignment horizontal="left"/>
    </xf>
    <xf numFmtId="0" fontId="10" fillId="0" borderId="19" xfId="2" applyFont="1" applyBorder="1" applyAlignment="1">
      <alignment horizontal="left"/>
    </xf>
    <xf numFmtId="0" fontId="10" fillId="0" borderId="18" xfId="2" applyFont="1" applyBorder="1" applyAlignment="1">
      <alignment horizontal="left"/>
    </xf>
    <xf numFmtId="0" fontId="10" fillId="0" borderId="17" xfId="2" applyFont="1" applyBorder="1" applyAlignment="1">
      <alignment horizontal="left"/>
    </xf>
    <xf numFmtId="0" fontId="10" fillId="0" borderId="15" xfId="2" applyFont="1" applyBorder="1" applyAlignment="1">
      <alignment horizontal="left"/>
    </xf>
    <xf numFmtId="0" fontId="21" fillId="0" borderId="22" xfId="2" applyFont="1" applyBorder="1" applyAlignment="1">
      <alignment horizontal="left" wrapText="1"/>
    </xf>
    <xf numFmtId="0" fontId="21" fillId="0" borderId="20" xfId="2" applyFont="1" applyBorder="1" applyAlignment="1">
      <alignment horizontal="left" wrapText="1"/>
    </xf>
    <xf numFmtId="0" fontId="21" fillId="0" borderId="0" xfId="2" applyFont="1" applyAlignment="1">
      <alignment horizontal="left"/>
    </xf>
    <xf numFmtId="0" fontId="1" fillId="0" borderId="0" xfId="2" applyFont="1" applyAlignment="1">
      <alignment horizontal="left"/>
    </xf>
    <xf numFmtId="0" fontId="3" fillId="0" borderId="0" xfId="2" applyFont="1"/>
    <xf numFmtId="0" fontId="21" fillId="0" borderId="0" xfId="2" applyFont="1" applyAlignment="1">
      <alignment horizontal="right" vertical="center" wrapText="1"/>
    </xf>
    <xf numFmtId="0" fontId="21" fillId="0" borderId="25" xfId="2" applyFont="1" applyBorder="1" applyAlignment="1">
      <alignment horizontal="right" vertical="center" wrapText="1"/>
    </xf>
    <xf numFmtId="0" fontId="21" fillId="0" borderId="24" xfId="2" applyFont="1" applyBorder="1" applyAlignment="1">
      <alignment horizontal="right" vertical="center" wrapText="1"/>
    </xf>
    <xf numFmtId="0" fontId="21" fillId="0" borderId="23" xfId="2" applyFont="1" applyBorder="1" applyAlignment="1">
      <alignment horizontal="right" vertical="center" wrapText="1"/>
    </xf>
    <xf numFmtId="0" fontId="10" fillId="0" borderId="18" xfId="2" applyFont="1" applyBorder="1" applyAlignment="1">
      <alignment horizontal="left" wrapText="1"/>
    </xf>
    <xf numFmtId="0" fontId="10" fillId="0" borderId="0" xfId="2" applyFont="1" applyAlignment="1">
      <alignment horizontal="left" vertical="center" wrapText="1"/>
    </xf>
    <xf numFmtId="0" fontId="10" fillId="0" borderId="47" xfId="2" applyFont="1" applyBorder="1" applyAlignment="1">
      <alignment horizontal="left" vertical="center" wrapText="1"/>
    </xf>
    <xf numFmtId="0" fontId="10" fillId="0" borderId="46" xfId="2" applyFont="1" applyBorder="1" applyAlignment="1">
      <alignment horizontal="left" vertical="center" wrapText="1"/>
    </xf>
    <xf numFmtId="0" fontId="10" fillId="0" borderId="45" xfId="2" applyFont="1" applyBorder="1" applyAlignment="1">
      <alignment horizontal="left" vertical="center" wrapText="1"/>
    </xf>
    <xf numFmtId="0" fontId="10" fillId="0" borderId="17" xfId="2" applyFont="1" applyBorder="1" applyAlignment="1">
      <alignment horizontal="left" vertical="center" wrapText="1"/>
    </xf>
    <xf numFmtId="0" fontId="10" fillId="0" borderId="16" xfId="2" applyFont="1" applyBorder="1" applyAlignment="1">
      <alignment horizontal="left" vertical="center" wrapText="1"/>
    </xf>
    <xf numFmtId="0" fontId="10" fillId="0" borderId="15" xfId="2" applyFont="1" applyBorder="1" applyAlignment="1">
      <alignment horizontal="left" vertical="center" wrapText="1"/>
    </xf>
    <xf numFmtId="0" fontId="21" fillId="0" borderId="0" xfId="2" applyFont="1" applyAlignment="1">
      <alignment horizontal="left" wrapText="1"/>
    </xf>
    <xf numFmtId="0" fontId="21" fillId="0" borderId="21" xfId="2" applyFont="1" applyBorder="1" applyAlignment="1">
      <alignment horizontal="left" wrapText="1"/>
    </xf>
    <xf numFmtId="0" fontId="21" fillId="0" borderId="0" xfId="2" applyFont="1" applyAlignment="1">
      <alignment horizontal="center" vertical="center"/>
    </xf>
    <xf numFmtId="0" fontId="21" fillId="0" borderId="25" xfId="2" applyFont="1" applyBorder="1" applyAlignment="1">
      <alignment horizontal="right" vertical="center"/>
    </xf>
    <xf numFmtId="0" fontId="21" fillId="0" borderId="24" xfId="2" applyFont="1" applyBorder="1" applyAlignment="1">
      <alignment horizontal="right" vertical="center"/>
    </xf>
    <xf numFmtId="0" fontId="21" fillId="0" borderId="23" xfId="2" applyFont="1" applyBorder="1" applyAlignment="1">
      <alignment horizontal="right" vertical="center"/>
    </xf>
    <xf numFmtId="0" fontId="10" fillId="0" borderId="4" xfId="2" applyFont="1" applyBorder="1" applyAlignment="1">
      <alignment horizontal="left"/>
    </xf>
    <xf numFmtId="0" fontId="21" fillId="0" borderId="3" xfId="2" applyFont="1" applyBorder="1" applyAlignment="1">
      <alignment horizontal="right"/>
    </xf>
    <xf numFmtId="0" fontId="21" fillId="0" borderId="2" xfId="2" applyFont="1" applyBorder="1" applyAlignment="1">
      <alignment horizontal="right"/>
    </xf>
    <xf numFmtId="0" fontId="10" fillId="0" borderId="47" xfId="2" applyFont="1" applyBorder="1" applyAlignment="1">
      <alignment horizontal="left" vertical="center"/>
    </xf>
    <xf numFmtId="0" fontId="10" fillId="0" borderId="46" xfId="2" applyFont="1" applyBorder="1" applyAlignment="1">
      <alignment horizontal="left" vertical="center"/>
    </xf>
    <xf numFmtId="0" fontId="10" fillId="0" borderId="45" xfId="2" applyFont="1" applyBorder="1" applyAlignment="1">
      <alignment horizontal="left" vertical="center"/>
    </xf>
    <xf numFmtId="0" fontId="10" fillId="0" borderId="28" xfId="2" applyFont="1" applyBorder="1" applyAlignment="1">
      <alignment horizontal="left"/>
    </xf>
    <xf numFmtId="0" fontId="10" fillId="0" borderId="27" xfId="2" applyFont="1" applyBorder="1" applyAlignment="1">
      <alignment horizontal="left"/>
    </xf>
    <xf numFmtId="0" fontId="10" fillId="0" borderId="26" xfId="2" applyFont="1" applyBorder="1" applyAlignment="1">
      <alignment horizontal="left"/>
    </xf>
    <xf numFmtId="0" fontId="10" fillId="0" borderId="19" xfId="2" applyFont="1" applyBorder="1" applyAlignment="1">
      <alignment horizontal="left" vertical="center"/>
    </xf>
    <xf numFmtId="0" fontId="10" fillId="0" borderId="1" xfId="2" applyFont="1" applyBorder="1" applyAlignment="1">
      <alignment horizontal="left" vertical="center"/>
    </xf>
    <xf numFmtId="0" fontId="10" fillId="0" borderId="18" xfId="2" applyFont="1" applyBorder="1" applyAlignment="1">
      <alignment horizontal="left" vertical="center"/>
    </xf>
    <xf numFmtId="0" fontId="10" fillId="0" borderId="1" xfId="2" applyFont="1" applyBorder="1" applyAlignment="1">
      <alignment horizontal="left"/>
    </xf>
    <xf numFmtId="0" fontId="10" fillId="0" borderId="62" xfId="2" applyFont="1" applyBorder="1" applyAlignment="1">
      <alignment horizontal="left"/>
    </xf>
    <xf numFmtId="0" fontId="10" fillId="0" borderId="61" xfId="2" applyFont="1" applyBorder="1" applyAlignment="1">
      <alignment horizontal="left"/>
    </xf>
    <xf numFmtId="0" fontId="10" fillId="0" borderId="57" xfId="2" applyFont="1" applyBorder="1" applyAlignment="1">
      <alignment horizontal="left" wrapText="1"/>
    </xf>
    <xf numFmtId="0" fontId="10" fillId="0" borderId="17" xfId="2" applyFont="1" applyBorder="1" applyAlignment="1">
      <alignment horizontal="left" vertical="center"/>
    </xf>
    <xf numFmtId="0" fontId="10" fillId="0" borderId="16" xfId="2" applyFont="1" applyBorder="1" applyAlignment="1">
      <alignment horizontal="left" vertical="center"/>
    </xf>
    <xf numFmtId="0" fontId="10" fillId="0" borderId="15" xfId="2" applyFont="1" applyBorder="1" applyAlignment="1">
      <alignment horizontal="left" vertical="center"/>
    </xf>
    <xf numFmtId="0" fontId="21" fillId="0" borderId="4" xfId="2" applyFont="1" applyBorder="1" applyAlignment="1">
      <alignment horizontal="left" wrapText="1"/>
    </xf>
    <xf numFmtId="0" fontId="21" fillId="0" borderId="3" xfId="2" applyFont="1" applyBorder="1" applyAlignment="1">
      <alignment horizontal="left" wrapText="1"/>
    </xf>
    <xf numFmtId="0" fontId="21" fillId="0" borderId="2" xfId="2" applyFont="1" applyBorder="1" applyAlignment="1">
      <alignment horizontal="left" wrapText="1"/>
    </xf>
    <xf numFmtId="0" fontId="21" fillId="0" borderId="20" xfId="2" applyFont="1" applyBorder="1" applyAlignment="1">
      <alignment horizontal="left"/>
    </xf>
    <xf numFmtId="0" fontId="21" fillId="0" borderId="0" xfId="2" applyFont="1"/>
    <xf numFmtId="0" fontId="7" fillId="0" borderId="0" xfId="2" applyFont="1"/>
    <xf numFmtId="0" fontId="7" fillId="0" borderId="0" xfId="2" quotePrefix="1" applyFont="1"/>
    <xf numFmtId="0" fontId="8" fillId="0" borderId="0" xfId="2" applyFont="1" applyAlignment="1">
      <alignment horizontal="left"/>
    </xf>
    <xf numFmtId="0" fontId="8" fillId="0" borderId="0" xfId="2" applyFont="1" applyAlignment="1">
      <alignment horizontal="right"/>
    </xf>
    <xf numFmtId="0" fontId="8" fillId="0" borderId="0" xfId="2" applyFont="1"/>
    <xf numFmtId="0" fontId="4" fillId="0" borderId="41" xfId="2" applyFont="1" applyBorder="1" applyAlignment="1">
      <alignment horizontal="center"/>
    </xf>
    <xf numFmtId="0" fontId="4" fillId="0" borderId="40" xfId="2" applyFont="1" applyBorder="1" applyAlignment="1">
      <alignment horizontal="center"/>
    </xf>
    <xf numFmtId="0" fontId="4" fillId="0" borderId="39" xfId="2" applyFont="1" applyBorder="1" applyAlignment="1">
      <alignment horizontal="center"/>
    </xf>
    <xf numFmtId="0" fontId="4" fillId="0" borderId="38" xfId="2" applyFont="1" applyBorder="1" applyAlignment="1">
      <alignment horizontal="center"/>
    </xf>
    <xf numFmtId="0" fontId="4" fillId="0" borderId="38" xfId="2" applyFont="1" applyBorder="1" applyAlignment="1">
      <alignment horizontal="center" vertical="center"/>
    </xf>
    <xf numFmtId="0" fontId="4" fillId="0" borderId="37" xfId="2" applyFont="1" applyBorder="1" applyAlignment="1">
      <alignment horizontal="center"/>
    </xf>
    <xf numFmtId="0" fontId="7" fillId="0" borderId="0" xfId="2" applyFont="1" applyAlignment="1">
      <alignment horizontal="left"/>
    </xf>
    <xf numFmtId="0" fontId="7" fillId="0" borderId="0" xfId="2" applyFont="1" applyAlignment="1">
      <alignment horizontal="right"/>
    </xf>
    <xf numFmtId="0" fontId="4" fillId="0" borderId="47" xfId="2" applyFont="1" applyBorder="1" applyAlignment="1">
      <alignment horizontal="center"/>
    </xf>
    <xf numFmtId="0" fontId="4" fillId="0" borderId="46" xfId="2" applyFont="1" applyBorder="1" applyAlignment="1">
      <alignment horizontal="center"/>
    </xf>
    <xf numFmtId="0" fontId="4" fillId="0" borderId="45" xfId="2" applyFont="1" applyBorder="1" applyAlignment="1">
      <alignment horizontal="center"/>
    </xf>
    <xf numFmtId="2" fontId="3" fillId="0" borderId="25" xfId="2" applyNumberFormat="1" applyFont="1" applyBorder="1" applyAlignment="1">
      <alignment horizontal="right" vertical="center"/>
    </xf>
    <xf numFmtId="0" fontId="3" fillId="0" borderId="24" xfId="2" applyFont="1" applyBorder="1" applyAlignment="1">
      <alignment horizontal="right" vertical="center"/>
    </xf>
    <xf numFmtId="0" fontId="3" fillId="0" borderId="23" xfId="2" applyFont="1" applyBorder="1" applyAlignment="1">
      <alignment horizontal="right" vertical="center"/>
    </xf>
    <xf numFmtId="0" fontId="4" fillId="0" borderId="19" xfId="2" applyFont="1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8" xfId="2" applyFont="1" applyBorder="1" applyAlignment="1">
      <alignment horizontal="center"/>
    </xf>
    <xf numFmtId="2" fontId="1" fillId="0" borderId="25" xfId="2" applyNumberFormat="1" applyFont="1" applyBorder="1" applyAlignment="1">
      <alignment horizontal="right" vertical="center"/>
    </xf>
    <xf numFmtId="0" fontId="1" fillId="0" borderId="24" xfId="2" applyFont="1" applyBorder="1" applyAlignment="1">
      <alignment vertical="center"/>
    </xf>
    <xf numFmtId="0" fontId="1" fillId="0" borderId="23" xfId="2" quotePrefix="1" applyFont="1" applyBorder="1" applyAlignment="1">
      <alignment horizontal="left" vertical="center"/>
    </xf>
    <xf numFmtId="2" fontId="1" fillId="0" borderId="47" xfId="2" applyNumberFormat="1" applyFont="1" applyBorder="1" applyAlignment="1">
      <alignment horizontal="right" vertical="center"/>
    </xf>
    <xf numFmtId="0" fontId="1" fillId="0" borderId="46" xfId="2" applyFont="1" applyBorder="1" applyAlignment="1">
      <alignment horizontal="right" vertical="center"/>
    </xf>
    <xf numFmtId="0" fontId="1" fillId="0" borderId="45" xfId="2" applyFont="1" applyBorder="1" applyAlignment="1">
      <alignment horizontal="left" vertical="center"/>
    </xf>
    <xf numFmtId="0" fontId="1" fillId="0" borderId="35" xfId="2" applyFont="1" applyBorder="1"/>
    <xf numFmtId="0" fontId="1" fillId="0" borderId="34" xfId="2" applyFont="1" applyBorder="1"/>
    <xf numFmtId="0" fontId="1" fillId="0" borderId="36" xfId="2" applyFont="1" applyBorder="1"/>
    <xf numFmtId="2" fontId="1" fillId="0" borderId="19" xfId="2" applyNumberFormat="1" applyFont="1" applyBorder="1" applyAlignment="1">
      <alignment horizontal="right" vertical="center"/>
    </xf>
    <xf numFmtId="0" fontId="1" fillId="0" borderId="1" xfId="2" applyFont="1" applyBorder="1" applyAlignment="1">
      <alignment horizontal="right" vertical="center"/>
    </xf>
    <xf numFmtId="0" fontId="1" fillId="0" borderId="18" xfId="2" applyFont="1" applyBorder="1" applyAlignment="1">
      <alignment horizontal="left" vertical="center"/>
    </xf>
    <xf numFmtId="0" fontId="1" fillId="0" borderId="33" xfId="2" applyFont="1" applyBorder="1"/>
    <xf numFmtId="0" fontId="1" fillId="0" borderId="32" xfId="2" applyFont="1" applyBorder="1"/>
    <xf numFmtId="0" fontId="3" fillId="0" borderId="33" xfId="2" applyFont="1" applyBorder="1"/>
    <xf numFmtId="0" fontId="1" fillId="0" borderId="31" xfId="2" applyFont="1" applyBorder="1"/>
    <xf numFmtId="0" fontId="1" fillId="0" borderId="30" xfId="2" applyFont="1" applyBorder="1"/>
    <xf numFmtId="0" fontId="4" fillId="0" borderId="17" xfId="2" applyFont="1" applyBorder="1" applyAlignment="1">
      <alignment horizontal="center"/>
    </xf>
    <xf numFmtId="0" fontId="4" fillId="0" borderId="16" xfId="2" applyFont="1" applyBorder="1" applyAlignment="1">
      <alignment horizontal="center"/>
    </xf>
    <xf numFmtId="0" fontId="4" fillId="0" borderId="15" xfId="2" applyFont="1" applyBorder="1" applyAlignment="1">
      <alignment horizontal="center"/>
    </xf>
    <xf numFmtId="2" fontId="1" fillId="0" borderId="17" xfId="2" applyNumberFormat="1" applyFont="1" applyBorder="1" applyAlignment="1">
      <alignment horizontal="right" vertical="center"/>
    </xf>
    <xf numFmtId="0" fontId="1" fillId="0" borderId="16" xfId="2" applyFont="1" applyBorder="1" applyAlignment="1">
      <alignment horizontal="right" vertical="center"/>
    </xf>
    <xf numFmtId="0" fontId="1" fillId="0" borderId="15" xfId="2" applyFont="1" applyBorder="1" applyAlignment="1">
      <alignment horizontal="left" vertical="center"/>
    </xf>
    <xf numFmtId="0" fontId="3" fillId="0" borderId="30" xfId="2" applyFont="1" applyBorder="1"/>
    <xf numFmtId="0" fontId="1" fillId="0" borderId="29" xfId="2" applyFont="1" applyBorder="1"/>
    <xf numFmtId="0" fontId="3" fillId="0" borderId="22" xfId="2" applyFont="1" applyBorder="1" applyAlignment="1">
      <alignment horizontal="left" wrapText="1"/>
    </xf>
    <xf numFmtId="0" fontId="3" fillId="0" borderId="21" xfId="2" applyFont="1" applyBorder="1" applyAlignment="1">
      <alignment horizontal="left"/>
    </xf>
    <xf numFmtId="0" fontId="3" fillId="0" borderId="20" xfId="2" applyFont="1" applyBorder="1" applyAlignment="1">
      <alignment horizontal="left"/>
    </xf>
    <xf numFmtId="2" fontId="18" fillId="0" borderId="0" xfId="2" applyNumberFormat="1"/>
    <xf numFmtId="49" fontId="18" fillId="0" borderId="0" xfId="2" applyNumberFormat="1"/>
    <xf numFmtId="2" fontId="1" fillId="0" borderId="0" xfId="2" applyNumberFormat="1" applyFont="1" applyAlignment="1">
      <alignment horizontal="left"/>
    </xf>
    <xf numFmtId="0" fontId="4" fillId="0" borderId="0" xfId="2" applyFont="1" applyAlignment="1">
      <alignment horizontal="left"/>
    </xf>
    <xf numFmtId="2" fontId="1" fillId="0" borderId="0" xfId="2" applyNumberFormat="1" applyFont="1"/>
    <xf numFmtId="2" fontId="2" fillId="2" borderId="0" xfId="4" applyNumberFormat="1" applyFont="1"/>
    <xf numFmtId="0" fontId="2" fillId="2" borderId="0" xfId="4" applyFont="1" applyBorder="1" applyAlignment="1">
      <alignment horizontal="left"/>
    </xf>
    <xf numFmtId="49" fontId="1" fillId="0" borderId="0" xfId="2" applyNumberFormat="1" applyFont="1" applyAlignment="1">
      <alignment horizontal="left"/>
    </xf>
    <xf numFmtId="2" fontId="4" fillId="0" borderId="0" xfId="4" applyNumberFormat="1" applyFont="1" applyFill="1"/>
    <xf numFmtId="0" fontId="4" fillId="0" borderId="0" xfId="4" applyFont="1" applyFill="1" applyBorder="1" applyAlignment="1">
      <alignment horizontal="left"/>
    </xf>
    <xf numFmtId="0" fontId="3" fillId="0" borderId="25" xfId="0" applyFont="1" applyFill="1" applyBorder="1" applyAlignment="1">
      <alignment horizontal="right"/>
    </xf>
    <xf numFmtId="0" fontId="7" fillId="0" borderId="63" xfId="0" applyFont="1" applyBorder="1" applyAlignment="1">
      <alignment horizontal="right"/>
    </xf>
    <xf numFmtId="0" fontId="8" fillId="0" borderId="2" xfId="0" applyFont="1" applyBorder="1" applyAlignment="1">
      <alignment horizontal="left" wrapText="1"/>
    </xf>
    <xf numFmtId="0" fontId="8" fillId="0" borderId="65" xfId="0" applyFont="1" applyBorder="1" applyAlignment="1">
      <alignment horizontal="left" wrapText="1"/>
    </xf>
    <xf numFmtId="0" fontId="8" fillId="0" borderId="50" xfId="0" applyFont="1" applyBorder="1" applyAlignment="1">
      <alignment horizontal="left" wrapText="1"/>
    </xf>
    <xf numFmtId="0" fontId="6" fillId="0" borderId="66" xfId="0" applyFont="1" applyBorder="1" applyAlignment="1">
      <alignment horizontal="left" wrapText="1"/>
    </xf>
    <xf numFmtId="0" fontId="4" fillId="0" borderId="64" xfId="0" applyFont="1" applyBorder="1" applyAlignment="1">
      <alignment horizontal="right"/>
    </xf>
    <xf numFmtId="0" fontId="11" fillId="15" borderId="67" xfId="0" applyFont="1" applyFill="1" applyBorder="1" applyAlignment="1">
      <alignment horizontal="right"/>
    </xf>
    <xf numFmtId="0" fontId="11" fillId="15" borderId="64" xfId="0" applyFont="1" applyFill="1" applyBorder="1" applyAlignment="1">
      <alignment horizontal="right"/>
    </xf>
    <xf numFmtId="0" fontId="4" fillId="0" borderId="67" xfId="0" applyFont="1" applyBorder="1" applyAlignment="1">
      <alignment horizontal="right"/>
    </xf>
    <xf numFmtId="0" fontId="7" fillId="0" borderId="68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0" fontId="7" fillId="0" borderId="69" xfId="0" applyFont="1" applyBorder="1" applyAlignment="1">
      <alignment horizontal="right"/>
    </xf>
    <xf numFmtId="0" fontId="4" fillId="0" borderId="58" xfId="0" applyFont="1" applyBorder="1" applyAlignment="1">
      <alignment horizontal="left"/>
    </xf>
    <xf numFmtId="164" fontId="7" fillId="0" borderId="58" xfId="0" applyNumberFormat="1" applyFont="1" applyBorder="1" applyAlignment="1">
      <alignment horizontal="left"/>
    </xf>
    <xf numFmtId="164" fontId="7" fillId="0" borderId="59" xfId="0" applyNumberFormat="1" applyFont="1" applyBorder="1" applyAlignment="1">
      <alignment horizontal="left"/>
    </xf>
    <xf numFmtId="0" fontId="4" fillId="0" borderId="60" xfId="0" applyFont="1" applyBorder="1" applyAlignment="1">
      <alignment horizontal="left"/>
    </xf>
    <xf numFmtId="164" fontId="7" fillId="0" borderId="60" xfId="0" applyNumberFormat="1" applyFont="1" applyBorder="1" applyAlignment="1">
      <alignment horizontal="left"/>
    </xf>
    <xf numFmtId="164" fontId="7" fillId="0" borderId="35" xfId="0" applyNumberFormat="1" applyFont="1" applyBorder="1" applyAlignment="1">
      <alignment horizontal="left"/>
    </xf>
    <xf numFmtId="0" fontId="21" fillId="0" borderId="22" xfId="2" applyFont="1" applyFill="1" applyBorder="1" applyAlignment="1">
      <alignment horizontal="left" wrapText="1"/>
    </xf>
    <xf numFmtId="0" fontId="21" fillId="0" borderId="24" xfId="2" applyFont="1" applyBorder="1" applyAlignment="1">
      <alignment horizontal="right"/>
    </xf>
    <xf numFmtId="0" fontId="10" fillId="0" borderId="16" xfId="2" applyFont="1" applyBorder="1" applyAlignment="1">
      <alignment horizontal="left"/>
    </xf>
    <xf numFmtId="0" fontId="10" fillId="0" borderId="46" xfId="2" applyFont="1" applyBorder="1" applyAlignment="1">
      <alignment horizontal="left"/>
    </xf>
    <xf numFmtId="0" fontId="3" fillId="0" borderId="25" xfId="0" applyFont="1" applyBorder="1"/>
    <xf numFmtId="0" fontId="0" fillId="0" borderId="17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0" xfId="0" applyBorder="1"/>
    <xf numFmtId="0" fontId="6" fillId="0" borderId="0" xfId="0" applyFont="1" applyBorder="1" applyAlignment="1">
      <alignment horizontal="left" wrapText="1"/>
    </xf>
    <xf numFmtId="164" fontId="7" fillId="0" borderId="0" xfId="0" applyNumberFormat="1" applyFont="1" applyBorder="1" applyAlignment="1">
      <alignment horizontal="left"/>
    </xf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8" fillId="0" borderId="0" xfId="0" applyFont="1" applyFill="1" applyBorder="1"/>
    <xf numFmtId="0" fontId="1" fillId="0" borderId="0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7" xfId="0" applyFont="1" applyFill="1" applyBorder="1" applyAlignment="1">
      <alignment horizontal="left"/>
    </xf>
    <xf numFmtId="0" fontId="0" fillId="0" borderId="28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right" vertical="center"/>
    </xf>
    <xf numFmtId="0" fontId="0" fillId="0" borderId="26" xfId="0" applyFont="1" applyFill="1" applyBorder="1" applyAlignment="1">
      <alignment horizontal="left" vertical="center"/>
    </xf>
    <xf numFmtId="0" fontId="0" fillId="0" borderId="18" xfId="0" applyFont="1" applyFill="1" applyBorder="1" applyAlignment="1">
      <alignment horizontal="left" vertical="center" wrapText="1"/>
    </xf>
    <xf numFmtId="0" fontId="19" fillId="0" borderId="0" xfId="0" applyFont="1"/>
    <xf numFmtId="2" fontId="0" fillId="0" borderId="0" xfId="0" applyNumberFormat="1"/>
    <xf numFmtId="0" fontId="24" fillId="0" borderId="16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8" xfId="0" applyFont="1" applyBorder="1" applyAlignment="1">
      <alignment horizontal="center" wrapText="1"/>
    </xf>
    <xf numFmtId="0" fontId="24" fillId="0" borderId="46" xfId="0" applyFont="1" applyBorder="1" applyAlignment="1">
      <alignment horizontal="center"/>
    </xf>
    <xf numFmtId="0" fontId="24" fillId="0" borderId="61" xfId="0" applyFont="1" applyBorder="1" applyAlignment="1">
      <alignment horizontal="center"/>
    </xf>
    <xf numFmtId="0" fontId="25" fillId="0" borderId="45" xfId="0" applyFont="1" applyBorder="1" applyAlignment="1">
      <alignment horizontal="center"/>
    </xf>
    <xf numFmtId="0" fontId="25" fillId="0" borderId="46" xfId="0" applyFont="1" applyBorder="1" applyAlignment="1">
      <alignment horizontal="center"/>
    </xf>
    <xf numFmtId="0" fontId="24" fillId="0" borderId="15" xfId="0" applyFont="1" applyBorder="1" applyAlignment="1">
      <alignment horizontal="center" wrapText="1"/>
    </xf>
    <xf numFmtId="0" fontId="24" fillId="0" borderId="45" xfId="0" applyFont="1" applyBorder="1" applyAlignment="1">
      <alignment horizontal="center" wrapText="1"/>
    </xf>
    <xf numFmtId="0" fontId="24" fillId="0" borderId="57" xfId="0" applyFont="1" applyBorder="1" applyAlignment="1">
      <alignment horizontal="center" wrapText="1"/>
    </xf>
    <xf numFmtId="0" fontId="24" fillId="0" borderId="17" xfId="0" applyFont="1" applyBorder="1" applyAlignment="1">
      <alignment horizontal="center"/>
    </xf>
    <xf numFmtId="0" fontId="24" fillId="0" borderId="19" xfId="0" applyFont="1" applyBorder="1" applyAlignment="1">
      <alignment horizontal="center"/>
    </xf>
    <xf numFmtId="0" fontId="24" fillId="0" borderId="47" xfId="0" applyFont="1" applyBorder="1" applyAlignment="1">
      <alignment horizontal="center"/>
    </xf>
    <xf numFmtId="0" fontId="24" fillId="0" borderId="62" xfId="0" applyFont="1" applyBorder="1" applyAlignment="1">
      <alignment horizontal="center"/>
    </xf>
    <xf numFmtId="0" fontId="25" fillId="0" borderId="20" xfId="0" applyFont="1" applyBorder="1" applyAlignment="1">
      <alignment horizontal="center" wrapText="1"/>
    </xf>
    <xf numFmtId="0" fontId="25" fillId="0" borderId="21" xfId="0" applyFont="1" applyBorder="1" applyAlignment="1">
      <alignment horizontal="center" wrapText="1"/>
    </xf>
    <xf numFmtId="0" fontId="25" fillId="0" borderId="22" xfId="0" applyFont="1" applyBorder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33" xfId="0" applyFont="1" applyBorder="1"/>
    <xf numFmtId="0" fontId="0" fillId="0" borderId="31" xfId="0" applyFont="1" applyBorder="1"/>
    <xf numFmtId="0" fontId="0" fillId="0" borderId="35" xfId="0" applyFont="1" applyBorder="1"/>
    <xf numFmtId="0" fontId="0" fillId="0" borderId="34" xfId="0" applyFont="1" applyBorder="1"/>
    <xf numFmtId="0" fontId="7" fillId="0" borderId="50" xfId="0" applyFont="1" applyBorder="1"/>
    <xf numFmtId="0" fontId="4" fillId="0" borderId="1" xfId="0" applyFont="1" applyFill="1" applyBorder="1" applyAlignment="1">
      <alignment horizontal="right"/>
    </xf>
    <xf numFmtId="0" fontId="8" fillId="14" borderId="70" xfId="0" applyFont="1" applyFill="1" applyBorder="1"/>
    <xf numFmtId="0" fontId="0" fillId="0" borderId="51" xfId="0" applyFont="1" applyBorder="1"/>
    <xf numFmtId="0" fontId="26" fillId="16" borderId="18" xfId="5" applyBorder="1"/>
    <xf numFmtId="0" fontId="4" fillId="0" borderId="18" xfId="5" applyFont="1" applyFill="1" applyBorder="1"/>
    <xf numFmtId="0" fontId="7" fillId="0" borderId="71" xfId="0" applyFont="1" applyBorder="1"/>
    <xf numFmtId="0" fontId="4" fillId="0" borderId="45" xfId="5" applyFont="1" applyFill="1" applyBorder="1"/>
    <xf numFmtId="0" fontId="0" fillId="0" borderId="1" xfId="0" applyBorder="1"/>
    <xf numFmtId="0" fontId="0" fillId="0" borderId="19" xfId="0" applyBorder="1"/>
    <xf numFmtId="0" fontId="0" fillId="0" borderId="46" xfId="0" applyBorder="1"/>
    <xf numFmtId="0" fontId="0" fillId="0" borderId="47" xfId="0" applyBorder="1"/>
    <xf numFmtId="0" fontId="4" fillId="0" borderId="57" xfId="0" applyFont="1" applyFill="1" applyBorder="1"/>
    <xf numFmtId="0" fontId="4" fillId="0" borderId="18" xfId="0" applyFont="1" applyFill="1" applyBorder="1"/>
    <xf numFmtId="0" fontId="4" fillId="0" borderId="45" xfId="0" applyFont="1" applyFill="1" applyBorder="1"/>
    <xf numFmtId="0" fontId="4" fillId="0" borderId="26" xfId="0" applyFont="1" applyFill="1" applyBorder="1"/>
    <xf numFmtId="0" fontId="4" fillId="0" borderId="46" xfId="0" applyFont="1" applyFill="1" applyBorder="1" applyAlignment="1">
      <alignment horizontal="right"/>
    </xf>
    <xf numFmtId="0" fontId="4" fillId="0" borderId="15" xfId="5" applyFont="1" applyFill="1" applyBorder="1"/>
    <xf numFmtId="0" fontId="4" fillId="0" borderId="16" xfId="0" applyFont="1" applyFill="1" applyBorder="1" applyAlignment="1">
      <alignment horizontal="right"/>
    </xf>
    <xf numFmtId="0" fontId="0" fillId="0" borderId="16" xfId="0" applyBorder="1"/>
    <xf numFmtId="0" fontId="0" fillId="0" borderId="1" xfId="0" applyFont="1" applyBorder="1"/>
    <xf numFmtId="0" fontId="4" fillId="0" borderId="15" xfId="0" applyFont="1" applyFill="1" applyBorder="1"/>
    <xf numFmtId="0" fontId="4" fillId="0" borderId="27" xfId="0" applyFont="1" applyFill="1" applyBorder="1" applyAlignment="1">
      <alignment horizontal="right"/>
    </xf>
    <xf numFmtId="0" fontId="0" fillId="0" borderId="72" xfId="0" applyFont="1" applyBorder="1"/>
    <xf numFmtId="0" fontId="0" fillId="0" borderId="47" xfId="0" applyFont="1" applyBorder="1"/>
    <xf numFmtId="0" fontId="0" fillId="0" borderId="17" xfId="0" applyBorder="1"/>
    <xf numFmtId="0" fontId="27" fillId="0" borderId="16" xfId="0" applyFont="1" applyBorder="1"/>
    <xf numFmtId="0" fontId="27" fillId="0" borderId="1" xfId="0" applyFont="1" applyBorder="1"/>
    <xf numFmtId="0" fontId="27" fillId="0" borderId="46" xfId="0" applyFont="1" applyBorder="1"/>
    <xf numFmtId="0" fontId="4" fillId="17" borderId="18" xfId="5" applyFont="1" applyFill="1" applyBorder="1"/>
    <xf numFmtId="0" fontId="0" fillId="17" borderId="1" xfId="0" applyFill="1" applyBorder="1"/>
    <xf numFmtId="0" fontId="27" fillId="17" borderId="1" xfId="0" applyFont="1" applyFill="1" applyBorder="1"/>
    <xf numFmtId="0" fontId="0" fillId="17" borderId="19" xfId="0" applyFill="1" applyBorder="1"/>
    <xf numFmtId="0" fontId="0" fillId="17" borderId="0" xfId="0" applyFill="1" applyBorder="1"/>
    <xf numFmtId="0" fontId="3" fillId="17" borderId="2" xfId="0" applyFont="1" applyFill="1" applyBorder="1"/>
    <xf numFmtId="0" fontId="3" fillId="17" borderId="3" xfId="0" applyFont="1" applyFill="1" applyBorder="1"/>
    <xf numFmtId="0" fontId="3" fillId="17" borderId="4" xfId="0" applyFont="1" applyFill="1" applyBorder="1"/>
    <xf numFmtId="0" fontId="26" fillId="16" borderId="23" xfId="5" applyBorder="1"/>
    <xf numFmtId="0" fontId="2" fillId="2" borderId="18" xfId="1" applyBorder="1"/>
    <xf numFmtId="0" fontId="7" fillId="0" borderId="1" xfId="0" applyFont="1" applyBorder="1"/>
    <xf numFmtId="0" fontId="4" fillId="0" borderId="61" xfId="0" applyFont="1" applyFill="1" applyBorder="1" applyAlignment="1">
      <alignment horizontal="right"/>
    </xf>
    <xf numFmtId="0" fontId="8" fillId="14" borderId="73" xfId="0" applyFont="1" applyFill="1" applyBorder="1"/>
    <xf numFmtId="0" fontId="8" fillId="14" borderId="73" xfId="0" applyFont="1" applyFill="1" applyBorder="1" applyAlignment="1">
      <alignment wrapText="1"/>
    </xf>
    <xf numFmtId="0" fontId="4" fillId="0" borderId="26" xfId="5" applyFont="1" applyFill="1" applyBorder="1"/>
    <xf numFmtId="0" fontId="7" fillId="0" borderId="16" xfId="0" applyFont="1" applyBorder="1"/>
    <xf numFmtId="0" fontId="0" fillId="0" borderId="17" xfId="0" applyFont="1" applyBorder="1"/>
    <xf numFmtId="0" fontId="0" fillId="0" borderId="19" xfId="0" applyFont="1" applyBorder="1"/>
    <xf numFmtId="0" fontId="26" fillId="16" borderId="19" xfId="5" applyBorder="1"/>
    <xf numFmtId="0" fontId="26" fillId="0" borderId="19" xfId="5" applyFill="1" applyBorder="1"/>
    <xf numFmtId="0" fontId="7" fillId="0" borderId="46" xfId="0" applyFont="1" applyBorder="1"/>
    <xf numFmtId="0" fontId="7" fillId="0" borderId="74" xfId="0" applyFont="1" applyBorder="1"/>
    <xf numFmtId="0" fontId="0" fillId="0" borderId="62" xfId="0" applyFont="1" applyBorder="1"/>
    <xf numFmtId="0" fontId="8" fillId="14" borderId="75" xfId="0" applyFont="1" applyFill="1" applyBorder="1"/>
    <xf numFmtId="0" fontId="7" fillId="0" borderId="76" xfId="0" applyFont="1" applyBorder="1"/>
    <xf numFmtId="0" fontId="26" fillId="16" borderId="72" xfId="5" applyBorder="1"/>
    <xf numFmtId="0" fontId="0" fillId="0" borderId="77" xfId="0" applyFont="1" applyBorder="1"/>
    <xf numFmtId="0" fontId="7" fillId="0" borderId="61" xfId="0" applyFont="1" applyBorder="1"/>
    <xf numFmtId="0" fontId="7" fillId="0" borderId="27" xfId="0" applyFont="1" applyBorder="1"/>
    <xf numFmtId="0" fontId="0" fillId="0" borderId="28" xfId="0" applyFont="1" applyBorder="1"/>
    <xf numFmtId="0" fontId="4" fillId="0" borderId="24" xfId="0" applyFont="1" applyFill="1" applyBorder="1" applyAlignment="1">
      <alignment horizontal="right"/>
    </xf>
    <xf numFmtId="0" fontId="7" fillId="0" borderId="24" xfId="0" applyFont="1" applyBorder="1"/>
    <xf numFmtId="0" fontId="0" fillId="0" borderId="24" xfId="0" applyBorder="1"/>
    <xf numFmtId="0" fontId="26" fillId="16" borderId="25" xfId="5" applyBorder="1"/>
    <xf numFmtId="0" fontId="18" fillId="0" borderId="78" xfId="2" applyBorder="1"/>
    <xf numFmtId="0" fontId="18" fillId="0" borderId="79" xfId="2" applyBorder="1"/>
    <xf numFmtId="0" fontId="18" fillId="0" borderId="80" xfId="2" applyBorder="1"/>
    <xf numFmtId="0" fontId="18" fillId="0" borderId="81" xfId="2" applyBorder="1"/>
    <xf numFmtId="0" fontId="18" fillId="0" borderId="82" xfId="2" applyBorder="1"/>
    <xf numFmtId="0" fontId="18" fillId="0" borderId="83" xfId="2" applyBorder="1"/>
    <xf numFmtId="0" fontId="18" fillId="0" borderId="84" xfId="2" applyBorder="1"/>
    <xf numFmtId="0" fontId="4" fillId="0" borderId="85" xfId="2" applyFont="1" applyBorder="1" applyAlignment="1">
      <alignment horizontal="center"/>
    </xf>
    <xf numFmtId="0" fontId="4" fillId="0" borderId="86" xfId="2" applyFont="1" applyBorder="1" applyAlignment="1">
      <alignment horizontal="center"/>
    </xf>
    <xf numFmtId="0" fontId="4" fillId="0" borderId="87" xfId="2" applyFont="1" applyBorder="1" applyAlignment="1">
      <alignment horizontal="center"/>
    </xf>
    <xf numFmtId="0" fontId="10" fillId="0" borderId="26" xfId="2" applyFont="1" applyBorder="1" applyAlignment="1">
      <alignment horizontal="left" vertical="center"/>
    </xf>
    <xf numFmtId="0" fontId="10" fillId="0" borderId="27" xfId="2" applyFont="1" applyBorder="1" applyAlignment="1">
      <alignment horizontal="left" vertical="center"/>
    </xf>
    <xf numFmtId="0" fontId="10" fillId="0" borderId="28" xfId="2" applyFont="1" applyBorder="1" applyAlignment="1">
      <alignment horizontal="left" vertical="center"/>
    </xf>
    <xf numFmtId="0" fontId="21" fillId="0" borderId="2" xfId="2" applyFont="1" applyBorder="1" applyAlignment="1">
      <alignment horizontal="right" vertical="center"/>
    </xf>
    <xf numFmtId="0" fontId="21" fillId="0" borderId="3" xfId="2" applyFont="1" applyBorder="1" applyAlignment="1">
      <alignment horizontal="right" vertical="center"/>
    </xf>
    <xf numFmtId="0" fontId="21" fillId="0" borderId="4" xfId="2" applyFont="1" applyBorder="1" applyAlignment="1">
      <alignment horizontal="left" vertical="center"/>
    </xf>
    <xf numFmtId="0" fontId="4" fillId="0" borderId="88" xfId="2" applyFont="1" applyBorder="1" applyAlignment="1">
      <alignment horizontal="center"/>
    </xf>
    <xf numFmtId="0" fontId="4" fillId="0" borderId="89" xfId="2" applyFont="1" applyBorder="1" applyAlignment="1">
      <alignment horizontal="center"/>
    </xf>
    <xf numFmtId="0" fontId="4" fillId="0" borderId="90" xfId="2" applyFont="1" applyBorder="1" applyAlignment="1">
      <alignment horizontal="center"/>
    </xf>
    <xf numFmtId="2" fontId="1" fillId="0" borderId="22" xfId="2" applyNumberFormat="1" applyFont="1" applyBorder="1" applyAlignment="1">
      <alignment horizontal="right" vertical="center"/>
    </xf>
    <xf numFmtId="0" fontId="3" fillId="0" borderId="0" xfId="2" applyFont="1" applyAlignment="1"/>
    <xf numFmtId="0" fontId="4" fillId="0" borderId="0" xfId="2" applyFont="1" applyAlignment="1">
      <alignment horizontal="center"/>
    </xf>
    <xf numFmtId="0" fontId="0" fillId="0" borderId="0" xfId="0" applyAlignment="1">
      <alignment horizontal="center" wrapText="1"/>
    </xf>
  </cellXfs>
  <cellStyles count="6">
    <cellStyle name="Bad 2" xfId="3" xr:uid="{87E13064-B662-534B-9B5D-8BEAB39282EA}"/>
    <cellStyle name="Good" xfId="1" builtinId="26"/>
    <cellStyle name="Good 2" xfId="4" xr:uid="{31D80D6A-1366-734D-A06C-244214DD1558}"/>
    <cellStyle name="Neutral" xfId="5" builtinId="28"/>
    <cellStyle name="Normal" xfId="0" builtinId="0"/>
    <cellStyle name="Normal 2" xfId="2" xr:uid="{37801CD2-F3CF-5E4E-8C0B-0FDB21EF745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05096"/>
      <color rgb="FFFF8836"/>
      <color rgb="FFFF6D55"/>
      <color rgb="FFF65A6F"/>
      <color rgb="FFDB5184"/>
      <color rgb="FFB84F91"/>
      <color rgb="FFFFA700"/>
      <color rgb="FF665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25</xdr:row>
      <xdr:rowOff>203200</xdr:rowOff>
    </xdr:from>
    <xdr:to>
      <xdr:col>8</xdr:col>
      <xdr:colOff>698500</xdr:colOff>
      <xdr:row>58</xdr:row>
      <xdr:rowOff>83504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EBBFE-ACB9-C646-A06A-3CE8B301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464300"/>
          <a:ext cx="6261100" cy="8249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1</xdr:row>
      <xdr:rowOff>38100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A81D9DDD-2B4D-CB4A-AF15-BF3B06E6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241300"/>
          <a:ext cx="10058399" cy="5968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38100</xdr:colOff>
      <xdr:row>1</xdr:row>
      <xdr:rowOff>38100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06830BD6-9BCE-244C-BDBE-1033EA3D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2100" y="241300"/>
          <a:ext cx="10058400" cy="596826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38100</xdr:colOff>
      <xdr:row>1</xdr:row>
      <xdr:rowOff>38100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F3A1CD13-C662-6A4D-B09F-0348C527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2100" y="241300"/>
          <a:ext cx="10058400" cy="596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22</xdr:row>
      <xdr:rowOff>25400</xdr:rowOff>
    </xdr:from>
    <xdr:to>
      <xdr:col>13</xdr:col>
      <xdr:colOff>787400</xdr:colOff>
      <xdr:row>38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3082A9-724C-B449-A529-EE7795056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863" t="30304" r="5392" b="37121"/>
        <a:stretch/>
      </xdr:blipFill>
      <xdr:spPr>
        <a:xfrm>
          <a:off x="190500" y="4813300"/>
          <a:ext cx="6819900" cy="3276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18</xdr:row>
      <xdr:rowOff>190500</xdr:rowOff>
    </xdr:from>
    <xdr:to>
      <xdr:col>22</xdr:col>
      <xdr:colOff>787400</xdr:colOff>
      <xdr:row>68</xdr:row>
      <xdr:rowOff>25400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6B8AC91-7B07-6948-883B-30988CAA55AA}"/>
            </a:ext>
          </a:extLst>
        </xdr:cNvPr>
        <xdr:cNvSpPr>
          <a:spLocks noChangeAspect="1" noChangeArrowheads="1"/>
        </xdr:cNvSpPr>
      </xdr:nvSpPr>
      <xdr:spPr bwMode="auto">
        <a:xfrm>
          <a:off x="6642100" y="4102100"/>
          <a:ext cx="7772400" cy="1005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419100</xdr:colOff>
      <xdr:row>18</xdr:row>
      <xdr:rowOff>190500</xdr:rowOff>
    </xdr:from>
    <xdr:to>
      <xdr:col>22</xdr:col>
      <xdr:colOff>787400</xdr:colOff>
      <xdr:row>68</xdr:row>
      <xdr:rowOff>25400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2D966AFF-23B9-3E4E-9CA3-22A463442CD3}"/>
            </a:ext>
          </a:extLst>
        </xdr:cNvPr>
        <xdr:cNvSpPr>
          <a:spLocks noChangeAspect="1" noChangeArrowheads="1"/>
        </xdr:cNvSpPr>
      </xdr:nvSpPr>
      <xdr:spPr bwMode="auto">
        <a:xfrm>
          <a:off x="6642100" y="4102100"/>
          <a:ext cx="7772400" cy="1005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</xdr:row>
      <xdr:rowOff>25400</xdr:rowOff>
    </xdr:from>
    <xdr:to>
      <xdr:col>12</xdr:col>
      <xdr:colOff>518012</xdr:colOff>
      <xdr:row>55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B9DE7-FA69-FC40-B846-6CEBAB59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" y="1295400"/>
          <a:ext cx="6093312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12700</xdr:colOff>
      <xdr:row>1</xdr:row>
      <xdr:rowOff>12700</xdr:rowOff>
    </xdr:from>
    <xdr:ext cx="7772400" cy="4611839"/>
    <xdr:pic>
      <xdr:nvPicPr>
        <xdr:cNvPr id="2" name="Picture 1">
          <a:extLst>
            <a:ext uri="{FF2B5EF4-FFF2-40B4-BE49-F238E27FC236}">
              <a16:creationId xmlns:a16="http://schemas.microsoft.com/office/drawing/2014/main" id="{A530662B-3017-A848-A6A3-2F05AC794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6700" y="215900"/>
          <a:ext cx="7772400" cy="461183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aneckert/Documents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revco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D463-F27C-7C4C-82B0-B356F096AA08}">
  <dimension ref="A1:Q221"/>
  <sheetViews>
    <sheetView topLeftCell="C1" workbookViewId="0">
      <selection activeCell="Q2" sqref="Q2:Q4"/>
    </sheetView>
  </sheetViews>
  <sheetFormatPr baseColWidth="10" defaultRowHeight="16"/>
  <cols>
    <col min="1" max="1" width="10.140625" bestFit="1" customWidth="1"/>
    <col min="2" max="2" width="14.85546875" bestFit="1" customWidth="1"/>
    <col min="3" max="3" width="16.28515625" bestFit="1" customWidth="1"/>
    <col min="4" max="4" width="10.42578125" customWidth="1"/>
    <col min="5" max="5" width="13.7109375" bestFit="1" customWidth="1"/>
    <col min="6" max="6" width="6.140625" bestFit="1" customWidth="1"/>
    <col min="7" max="7" width="22.28515625" bestFit="1" customWidth="1"/>
    <col min="8" max="8" width="12" bestFit="1" customWidth="1"/>
    <col min="9" max="9" width="12.5703125" bestFit="1" customWidth="1"/>
    <col min="10" max="11" width="6.85546875" bestFit="1" customWidth="1"/>
    <col min="12" max="12" width="10" bestFit="1" customWidth="1"/>
    <col min="13" max="13" width="8.85546875" bestFit="1" customWidth="1"/>
    <col min="14" max="14" width="6" bestFit="1" customWidth="1"/>
    <col min="15" max="15" width="3" bestFit="1" customWidth="1"/>
  </cols>
  <sheetData>
    <row r="1" spans="1:17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768</v>
      </c>
      <c r="O1" t="s">
        <v>767</v>
      </c>
    </row>
    <row r="2" spans="1:17">
      <c r="A2" t="s">
        <v>496</v>
      </c>
      <c r="B2" t="s">
        <v>497</v>
      </c>
      <c r="C2" t="s">
        <v>498</v>
      </c>
      <c r="D2" s="147">
        <v>43699</v>
      </c>
      <c r="E2" t="s">
        <v>935</v>
      </c>
      <c r="F2" t="s">
        <v>936</v>
      </c>
      <c r="G2" t="s">
        <v>937</v>
      </c>
      <c r="H2">
        <v>24.65211</v>
      </c>
      <c r="I2">
        <v>-83.103094999999996</v>
      </c>
      <c r="J2">
        <v>115</v>
      </c>
      <c r="K2">
        <v>35.1</v>
      </c>
      <c r="L2" t="s">
        <v>474</v>
      </c>
      <c r="M2" t="s">
        <v>501</v>
      </c>
      <c r="N2">
        <v>1</v>
      </c>
      <c r="O2">
        <v>25</v>
      </c>
      <c r="Q2">
        <f ca="1">RANDBETWEEN(1,220)</f>
        <v>53</v>
      </c>
    </row>
    <row r="3" spans="1:17">
      <c r="A3" t="s">
        <v>496</v>
      </c>
      <c r="B3" t="s">
        <v>497</v>
      </c>
      <c r="C3" t="s">
        <v>498</v>
      </c>
      <c r="D3" s="147">
        <v>43699</v>
      </c>
      <c r="E3" t="s">
        <v>938</v>
      </c>
      <c r="F3" t="s">
        <v>939</v>
      </c>
      <c r="G3" t="s">
        <v>937</v>
      </c>
      <c r="H3">
        <v>24.65211</v>
      </c>
      <c r="I3">
        <v>-83.103094999999996</v>
      </c>
      <c r="J3">
        <v>113</v>
      </c>
      <c r="K3">
        <v>34.4</v>
      </c>
      <c r="L3" t="s">
        <v>474</v>
      </c>
      <c r="M3" t="s">
        <v>501</v>
      </c>
      <c r="N3">
        <v>1</v>
      </c>
      <c r="O3">
        <v>25</v>
      </c>
      <c r="Q3">
        <f t="shared" ref="Q3:Q4" ca="1" si="0">RANDBETWEEN(1,220)</f>
        <v>12</v>
      </c>
    </row>
    <row r="4" spans="1:17">
      <c r="A4" t="s">
        <v>496</v>
      </c>
      <c r="B4" t="s">
        <v>497</v>
      </c>
      <c r="C4" t="s">
        <v>498</v>
      </c>
      <c r="D4" s="147">
        <v>43699</v>
      </c>
      <c r="E4" t="s">
        <v>940</v>
      </c>
      <c r="F4" t="s">
        <v>941</v>
      </c>
      <c r="G4" t="s">
        <v>937</v>
      </c>
      <c r="H4">
        <v>24.65211</v>
      </c>
      <c r="I4">
        <v>-83.103094999999996</v>
      </c>
      <c r="J4">
        <v>115</v>
      </c>
      <c r="K4">
        <v>35.1</v>
      </c>
      <c r="L4" t="s">
        <v>474</v>
      </c>
      <c r="M4" t="s">
        <v>501</v>
      </c>
      <c r="N4">
        <v>1</v>
      </c>
      <c r="O4">
        <v>25</v>
      </c>
      <c r="Q4">
        <f t="shared" ca="1" si="0"/>
        <v>187</v>
      </c>
    </row>
    <row r="5" spans="1:17">
      <c r="A5" t="s">
        <v>496</v>
      </c>
      <c r="B5" t="s">
        <v>497</v>
      </c>
      <c r="C5" t="s">
        <v>498</v>
      </c>
      <c r="D5" s="147">
        <v>43699</v>
      </c>
      <c r="E5" t="s">
        <v>942</v>
      </c>
      <c r="F5" t="s">
        <v>943</v>
      </c>
      <c r="G5" t="s">
        <v>937</v>
      </c>
      <c r="H5">
        <v>24.65211</v>
      </c>
      <c r="I5">
        <v>-83.103094999999996</v>
      </c>
      <c r="J5">
        <v>110</v>
      </c>
      <c r="K5">
        <v>33.5</v>
      </c>
      <c r="L5" t="s">
        <v>474</v>
      </c>
      <c r="M5" t="s">
        <v>501</v>
      </c>
      <c r="N5">
        <v>1</v>
      </c>
      <c r="O5">
        <v>25</v>
      </c>
    </row>
    <row r="6" spans="1:17">
      <c r="A6" t="s">
        <v>496</v>
      </c>
      <c r="B6" t="s">
        <v>497</v>
      </c>
      <c r="C6" t="s">
        <v>498</v>
      </c>
      <c r="D6" s="147">
        <v>43699</v>
      </c>
      <c r="E6" t="s">
        <v>944</v>
      </c>
      <c r="F6" t="s">
        <v>945</v>
      </c>
      <c r="G6" t="s">
        <v>937</v>
      </c>
      <c r="H6">
        <v>24.65211</v>
      </c>
      <c r="I6">
        <v>-83.103094999999996</v>
      </c>
      <c r="J6">
        <v>113</v>
      </c>
      <c r="K6">
        <v>34.4</v>
      </c>
      <c r="L6" t="s">
        <v>474</v>
      </c>
      <c r="M6" t="s">
        <v>501</v>
      </c>
      <c r="N6">
        <v>1</v>
      </c>
      <c r="O6">
        <v>25</v>
      </c>
    </row>
    <row r="7" spans="1:17">
      <c r="A7" t="s">
        <v>496</v>
      </c>
      <c r="B7" t="s">
        <v>497</v>
      </c>
      <c r="C7" t="s">
        <v>498</v>
      </c>
      <c r="D7" s="147">
        <v>43699</v>
      </c>
      <c r="E7" t="s">
        <v>946</v>
      </c>
      <c r="F7" t="s">
        <v>947</v>
      </c>
      <c r="G7" t="s">
        <v>937</v>
      </c>
      <c r="H7">
        <v>24.65211</v>
      </c>
      <c r="I7">
        <v>-83.103094999999996</v>
      </c>
      <c r="J7">
        <v>113</v>
      </c>
      <c r="K7">
        <v>34.4</v>
      </c>
      <c r="L7" t="s">
        <v>474</v>
      </c>
      <c r="M7" t="s">
        <v>501</v>
      </c>
      <c r="N7">
        <v>1</v>
      </c>
      <c r="O7">
        <v>25</v>
      </c>
      <c r="Q7" t="s">
        <v>1435</v>
      </c>
    </row>
    <row r="8" spans="1:17">
      <c r="A8" t="s">
        <v>496</v>
      </c>
      <c r="B8" t="s">
        <v>497</v>
      </c>
      <c r="C8" t="s">
        <v>498</v>
      </c>
      <c r="D8" s="147">
        <v>43699</v>
      </c>
      <c r="E8" t="s">
        <v>948</v>
      </c>
      <c r="F8" t="s">
        <v>949</v>
      </c>
      <c r="G8" t="s">
        <v>937</v>
      </c>
      <c r="H8">
        <v>24.65211</v>
      </c>
      <c r="I8">
        <v>-83.103094999999996</v>
      </c>
      <c r="J8">
        <v>114</v>
      </c>
      <c r="K8">
        <v>34.700000000000003</v>
      </c>
      <c r="L8" t="s">
        <v>474</v>
      </c>
      <c r="M8" t="s">
        <v>501</v>
      </c>
      <c r="N8">
        <v>1</v>
      </c>
      <c r="O8">
        <v>25</v>
      </c>
    </row>
    <row r="9" spans="1:17">
      <c r="A9" t="s">
        <v>496</v>
      </c>
      <c r="B9" t="s">
        <v>497</v>
      </c>
      <c r="C9" t="s">
        <v>498</v>
      </c>
      <c r="D9" s="147">
        <v>43699</v>
      </c>
      <c r="E9" t="s">
        <v>950</v>
      </c>
      <c r="F9" t="s">
        <v>951</v>
      </c>
      <c r="G9" t="s">
        <v>937</v>
      </c>
      <c r="H9">
        <v>24.65211</v>
      </c>
      <c r="I9">
        <v>-83.103094999999996</v>
      </c>
      <c r="J9">
        <v>112</v>
      </c>
      <c r="K9">
        <v>34.1</v>
      </c>
      <c r="L9" t="s">
        <v>474</v>
      </c>
      <c r="M9" t="s">
        <v>501</v>
      </c>
      <c r="N9">
        <v>1</v>
      </c>
      <c r="O9">
        <v>25</v>
      </c>
    </row>
    <row r="10" spans="1:17">
      <c r="A10" t="s">
        <v>496</v>
      </c>
      <c r="B10" t="s">
        <v>497</v>
      </c>
      <c r="C10" t="s">
        <v>498</v>
      </c>
      <c r="D10" s="147">
        <v>43699</v>
      </c>
      <c r="E10" t="s">
        <v>952</v>
      </c>
      <c r="F10" t="s">
        <v>953</v>
      </c>
      <c r="G10" t="s">
        <v>937</v>
      </c>
      <c r="H10">
        <v>24.65211</v>
      </c>
      <c r="I10">
        <v>-83.103094999999996</v>
      </c>
      <c r="J10">
        <v>113</v>
      </c>
      <c r="K10">
        <v>34.4</v>
      </c>
      <c r="L10" t="s">
        <v>474</v>
      </c>
      <c r="M10" t="s">
        <v>501</v>
      </c>
      <c r="N10">
        <v>1</v>
      </c>
      <c r="O10">
        <v>25</v>
      </c>
    </row>
    <row r="11" spans="1:17">
      <c r="A11" t="s">
        <v>496</v>
      </c>
      <c r="B11" t="s">
        <v>497</v>
      </c>
      <c r="C11" t="s">
        <v>954</v>
      </c>
      <c r="D11" s="147">
        <v>43699</v>
      </c>
      <c r="E11" t="s">
        <v>955</v>
      </c>
      <c r="F11" t="s">
        <v>956</v>
      </c>
      <c r="G11" t="s">
        <v>937</v>
      </c>
      <c r="H11">
        <v>24.660196670000001</v>
      </c>
      <c r="I11">
        <v>-83.078903330000003</v>
      </c>
      <c r="J11">
        <v>48</v>
      </c>
      <c r="K11">
        <v>14.6</v>
      </c>
      <c r="L11" t="s">
        <v>490</v>
      </c>
      <c r="M11" t="s">
        <v>512</v>
      </c>
      <c r="N11">
        <v>1</v>
      </c>
      <c r="O11">
        <v>30</v>
      </c>
    </row>
    <row r="12" spans="1:17">
      <c r="A12" t="s">
        <v>496</v>
      </c>
      <c r="B12" t="s">
        <v>497</v>
      </c>
      <c r="C12" t="s">
        <v>503</v>
      </c>
      <c r="D12" s="147">
        <v>43700</v>
      </c>
      <c r="E12" t="s">
        <v>957</v>
      </c>
      <c r="F12" t="s">
        <v>958</v>
      </c>
      <c r="G12" t="s">
        <v>937</v>
      </c>
      <c r="H12">
        <v>24.640419999999999</v>
      </c>
      <c r="I12">
        <v>-83.102943330000002</v>
      </c>
      <c r="J12">
        <v>101</v>
      </c>
      <c r="K12">
        <v>30.8</v>
      </c>
      <c r="L12" t="s">
        <v>474</v>
      </c>
      <c r="M12" t="s">
        <v>501</v>
      </c>
      <c r="N12">
        <v>1</v>
      </c>
      <c r="O12">
        <v>25</v>
      </c>
    </row>
    <row r="13" spans="1:17">
      <c r="A13" t="s">
        <v>496</v>
      </c>
      <c r="B13" t="s">
        <v>497</v>
      </c>
      <c r="C13" t="s">
        <v>503</v>
      </c>
      <c r="D13" s="147">
        <v>43700</v>
      </c>
      <c r="E13" t="s">
        <v>959</v>
      </c>
      <c r="F13" t="s">
        <v>960</v>
      </c>
      <c r="G13" t="s">
        <v>937</v>
      </c>
      <c r="H13">
        <v>24.640419999999999</v>
      </c>
      <c r="I13">
        <v>-83.102943330000002</v>
      </c>
      <c r="J13">
        <v>97</v>
      </c>
      <c r="K13">
        <v>29.6</v>
      </c>
      <c r="L13" t="s">
        <v>490</v>
      </c>
      <c r="M13" t="s">
        <v>501</v>
      </c>
      <c r="N13">
        <v>1</v>
      </c>
      <c r="O13">
        <v>30</v>
      </c>
    </row>
    <row r="14" spans="1:17">
      <c r="A14" t="s">
        <v>496</v>
      </c>
      <c r="B14" t="s">
        <v>497</v>
      </c>
      <c r="C14" t="s">
        <v>503</v>
      </c>
      <c r="D14" s="147">
        <v>43700</v>
      </c>
      <c r="E14" t="s">
        <v>961</v>
      </c>
      <c r="F14" t="s">
        <v>962</v>
      </c>
      <c r="G14" t="s">
        <v>937</v>
      </c>
      <c r="H14">
        <v>24.640419999999999</v>
      </c>
      <c r="I14">
        <v>-83.102943330000002</v>
      </c>
      <c r="J14">
        <v>95</v>
      </c>
      <c r="K14">
        <v>29</v>
      </c>
      <c r="L14" t="s">
        <v>490</v>
      </c>
      <c r="M14" t="s">
        <v>501</v>
      </c>
      <c r="N14">
        <v>1</v>
      </c>
      <c r="O14">
        <v>30</v>
      </c>
    </row>
    <row r="15" spans="1:17">
      <c r="A15" t="s">
        <v>496</v>
      </c>
      <c r="B15" t="s">
        <v>497</v>
      </c>
      <c r="C15" t="s">
        <v>503</v>
      </c>
      <c r="D15" s="147">
        <v>43700</v>
      </c>
      <c r="E15" t="s">
        <v>963</v>
      </c>
      <c r="F15" t="s">
        <v>964</v>
      </c>
      <c r="G15" t="s">
        <v>937</v>
      </c>
      <c r="H15">
        <v>24.640419999999999</v>
      </c>
      <c r="I15">
        <v>-83.102943330000002</v>
      </c>
      <c r="J15">
        <v>99</v>
      </c>
      <c r="K15">
        <v>30.2</v>
      </c>
      <c r="L15" t="s">
        <v>474</v>
      </c>
      <c r="M15" t="s">
        <v>501</v>
      </c>
      <c r="N15">
        <v>1</v>
      </c>
      <c r="O15">
        <v>25</v>
      </c>
    </row>
    <row r="16" spans="1:17">
      <c r="A16" t="s">
        <v>496</v>
      </c>
      <c r="B16" t="s">
        <v>497</v>
      </c>
      <c r="C16" t="s">
        <v>503</v>
      </c>
      <c r="D16" s="147">
        <v>43700</v>
      </c>
      <c r="E16" t="s">
        <v>965</v>
      </c>
      <c r="F16" t="s">
        <v>966</v>
      </c>
      <c r="G16" t="s">
        <v>937</v>
      </c>
      <c r="H16">
        <v>24.640419999999999</v>
      </c>
      <c r="I16">
        <v>-83.102943330000002</v>
      </c>
      <c r="J16">
        <v>100</v>
      </c>
      <c r="K16">
        <v>30.5</v>
      </c>
      <c r="L16" t="s">
        <v>474</v>
      </c>
      <c r="M16" t="s">
        <v>501</v>
      </c>
      <c r="N16">
        <v>1</v>
      </c>
      <c r="O16">
        <v>25</v>
      </c>
    </row>
    <row r="17" spans="1:15">
      <c r="A17" t="s">
        <v>496</v>
      </c>
      <c r="B17" t="s">
        <v>497</v>
      </c>
      <c r="C17" t="s">
        <v>503</v>
      </c>
      <c r="D17" s="147">
        <v>43700</v>
      </c>
      <c r="E17" t="s">
        <v>967</v>
      </c>
      <c r="F17" t="s">
        <v>968</v>
      </c>
      <c r="G17" t="s">
        <v>937</v>
      </c>
      <c r="H17">
        <v>24.640419999999999</v>
      </c>
      <c r="I17">
        <v>-83.102943330000002</v>
      </c>
      <c r="J17">
        <v>98</v>
      </c>
      <c r="K17">
        <v>29.9</v>
      </c>
      <c r="L17" t="s">
        <v>490</v>
      </c>
      <c r="M17" t="s">
        <v>501</v>
      </c>
      <c r="N17">
        <v>1</v>
      </c>
      <c r="O17">
        <v>30</v>
      </c>
    </row>
    <row r="18" spans="1:15">
      <c r="A18" t="s">
        <v>496</v>
      </c>
      <c r="B18" t="s">
        <v>497</v>
      </c>
      <c r="C18" t="s">
        <v>503</v>
      </c>
      <c r="D18" s="147">
        <v>43700</v>
      </c>
      <c r="E18" t="s">
        <v>969</v>
      </c>
      <c r="F18" t="s">
        <v>970</v>
      </c>
      <c r="G18" t="s">
        <v>937</v>
      </c>
      <c r="H18">
        <v>24.640419999999999</v>
      </c>
      <c r="I18">
        <v>-83.102943330000002</v>
      </c>
      <c r="J18">
        <v>100</v>
      </c>
      <c r="K18">
        <v>30.5</v>
      </c>
      <c r="L18" t="s">
        <v>474</v>
      </c>
      <c r="M18" t="s">
        <v>501</v>
      </c>
      <c r="N18">
        <v>1</v>
      </c>
      <c r="O18">
        <v>25</v>
      </c>
    </row>
    <row r="19" spans="1:15">
      <c r="A19" t="s">
        <v>496</v>
      </c>
      <c r="B19" t="s">
        <v>497</v>
      </c>
      <c r="C19" t="s">
        <v>503</v>
      </c>
      <c r="D19" s="147">
        <v>43700</v>
      </c>
      <c r="E19" t="s">
        <v>971</v>
      </c>
      <c r="F19" t="s">
        <v>972</v>
      </c>
      <c r="G19" t="s">
        <v>937</v>
      </c>
      <c r="H19">
        <v>24.640419999999999</v>
      </c>
      <c r="I19">
        <v>-83.102943330000002</v>
      </c>
      <c r="J19">
        <v>101</v>
      </c>
      <c r="K19">
        <v>30.8</v>
      </c>
      <c r="L19" t="s">
        <v>474</v>
      </c>
      <c r="M19" t="s">
        <v>501</v>
      </c>
      <c r="N19">
        <v>1</v>
      </c>
      <c r="O19">
        <v>25</v>
      </c>
    </row>
    <row r="20" spans="1:15">
      <c r="A20" t="s">
        <v>496</v>
      </c>
      <c r="B20" t="s">
        <v>497</v>
      </c>
      <c r="C20" t="s">
        <v>503</v>
      </c>
      <c r="D20" s="147">
        <v>43700</v>
      </c>
      <c r="E20" t="s">
        <v>973</v>
      </c>
      <c r="F20" t="s">
        <v>974</v>
      </c>
      <c r="G20" t="s">
        <v>937</v>
      </c>
      <c r="H20">
        <v>24.640419999999999</v>
      </c>
      <c r="I20">
        <v>-83.102943330000002</v>
      </c>
      <c r="J20">
        <v>100</v>
      </c>
      <c r="K20">
        <v>30.5</v>
      </c>
      <c r="L20" t="s">
        <v>474</v>
      </c>
      <c r="M20" t="s">
        <v>501</v>
      </c>
      <c r="N20">
        <v>1</v>
      </c>
      <c r="O20">
        <v>25</v>
      </c>
    </row>
    <row r="21" spans="1:15">
      <c r="A21" t="s">
        <v>496</v>
      </c>
      <c r="B21" t="s">
        <v>497</v>
      </c>
      <c r="C21" t="s">
        <v>503</v>
      </c>
      <c r="D21" s="147">
        <v>43700</v>
      </c>
      <c r="E21" t="s">
        <v>975</v>
      </c>
      <c r="F21" t="s">
        <v>976</v>
      </c>
      <c r="G21" t="s">
        <v>937</v>
      </c>
      <c r="H21">
        <v>24.640419999999999</v>
      </c>
      <c r="I21">
        <v>-83.102943330000002</v>
      </c>
      <c r="J21">
        <v>100</v>
      </c>
      <c r="K21">
        <v>30.5</v>
      </c>
      <c r="L21" t="s">
        <v>474</v>
      </c>
      <c r="M21" t="s">
        <v>501</v>
      </c>
      <c r="N21">
        <v>1</v>
      </c>
      <c r="O21">
        <v>25</v>
      </c>
    </row>
    <row r="22" spans="1:15">
      <c r="A22" t="s">
        <v>496</v>
      </c>
      <c r="B22" t="s">
        <v>497</v>
      </c>
      <c r="C22" t="s">
        <v>503</v>
      </c>
      <c r="D22" s="147">
        <v>43700</v>
      </c>
      <c r="E22" t="s">
        <v>977</v>
      </c>
      <c r="F22" t="s">
        <v>978</v>
      </c>
      <c r="G22" t="s">
        <v>937</v>
      </c>
      <c r="H22">
        <v>24.640419999999999</v>
      </c>
      <c r="I22">
        <v>-83.102943330000002</v>
      </c>
      <c r="J22">
        <v>100</v>
      </c>
      <c r="K22">
        <v>30.5</v>
      </c>
      <c r="L22" t="s">
        <v>474</v>
      </c>
      <c r="M22" t="s">
        <v>501</v>
      </c>
      <c r="N22">
        <v>1</v>
      </c>
      <c r="O22">
        <v>25</v>
      </c>
    </row>
    <row r="23" spans="1:15">
      <c r="A23" t="s">
        <v>496</v>
      </c>
      <c r="B23" t="s">
        <v>497</v>
      </c>
      <c r="C23" t="s">
        <v>503</v>
      </c>
      <c r="D23" s="147">
        <v>43700</v>
      </c>
      <c r="E23" t="s">
        <v>979</v>
      </c>
      <c r="F23" t="s">
        <v>980</v>
      </c>
      <c r="G23" t="s">
        <v>937</v>
      </c>
      <c r="H23">
        <v>24.640419999999999</v>
      </c>
      <c r="I23">
        <v>-83.102943330000002</v>
      </c>
      <c r="J23">
        <v>102</v>
      </c>
      <c r="K23">
        <v>31.1</v>
      </c>
      <c r="L23" t="s">
        <v>474</v>
      </c>
      <c r="M23" t="s">
        <v>501</v>
      </c>
      <c r="N23">
        <v>1</v>
      </c>
      <c r="O23">
        <v>25</v>
      </c>
    </row>
    <row r="24" spans="1:15">
      <c r="A24" t="s">
        <v>496</v>
      </c>
      <c r="B24" t="s">
        <v>497</v>
      </c>
      <c r="C24" t="s">
        <v>503</v>
      </c>
      <c r="D24" s="147">
        <v>43700</v>
      </c>
      <c r="E24" t="s">
        <v>981</v>
      </c>
      <c r="F24" t="s">
        <v>982</v>
      </c>
      <c r="G24" t="s">
        <v>937</v>
      </c>
      <c r="H24">
        <v>24.640419999999999</v>
      </c>
      <c r="I24">
        <v>-83.102943330000002</v>
      </c>
      <c r="J24">
        <v>102</v>
      </c>
      <c r="K24">
        <v>31.1</v>
      </c>
      <c r="L24" t="s">
        <v>474</v>
      </c>
      <c r="M24" t="s">
        <v>501</v>
      </c>
      <c r="N24">
        <v>1</v>
      </c>
      <c r="O24">
        <v>25</v>
      </c>
    </row>
    <row r="25" spans="1:15">
      <c r="A25" t="s">
        <v>496</v>
      </c>
      <c r="B25" t="s">
        <v>497</v>
      </c>
      <c r="C25" t="s">
        <v>503</v>
      </c>
      <c r="D25" s="147">
        <v>43700</v>
      </c>
      <c r="E25" t="s">
        <v>983</v>
      </c>
      <c r="F25" t="s">
        <v>984</v>
      </c>
      <c r="G25" t="s">
        <v>937</v>
      </c>
      <c r="H25">
        <v>24.640419999999999</v>
      </c>
      <c r="I25">
        <v>-83.102943330000002</v>
      </c>
      <c r="J25">
        <v>101</v>
      </c>
      <c r="K25">
        <v>30.8</v>
      </c>
      <c r="L25" t="s">
        <v>474</v>
      </c>
      <c r="M25" t="s">
        <v>501</v>
      </c>
      <c r="N25">
        <v>1</v>
      </c>
      <c r="O25">
        <v>25</v>
      </c>
    </row>
    <row r="26" spans="1:15">
      <c r="A26" t="s">
        <v>496</v>
      </c>
      <c r="B26" t="s">
        <v>497</v>
      </c>
      <c r="C26" t="s">
        <v>503</v>
      </c>
      <c r="D26" s="147">
        <v>43700</v>
      </c>
      <c r="E26" t="s">
        <v>985</v>
      </c>
      <c r="F26" t="s">
        <v>986</v>
      </c>
      <c r="G26" t="s">
        <v>937</v>
      </c>
      <c r="H26">
        <v>24.640419999999999</v>
      </c>
      <c r="I26">
        <v>-83.102943330000002</v>
      </c>
      <c r="J26">
        <v>100</v>
      </c>
      <c r="K26">
        <v>30.5</v>
      </c>
      <c r="L26" t="s">
        <v>474</v>
      </c>
      <c r="M26" t="s">
        <v>501</v>
      </c>
      <c r="N26">
        <v>2</v>
      </c>
      <c r="O26">
        <v>25</v>
      </c>
    </row>
    <row r="27" spans="1:15">
      <c r="A27" t="s">
        <v>496</v>
      </c>
      <c r="B27" t="s">
        <v>497</v>
      </c>
      <c r="C27" t="s">
        <v>510</v>
      </c>
      <c r="D27" s="147">
        <v>43700</v>
      </c>
      <c r="E27" t="s">
        <v>987</v>
      </c>
      <c r="F27" t="s">
        <v>988</v>
      </c>
      <c r="G27" t="s">
        <v>937</v>
      </c>
      <c r="H27">
        <v>24.675186669999999</v>
      </c>
      <c r="I27">
        <v>-83.068584999999999</v>
      </c>
      <c r="J27">
        <v>69</v>
      </c>
      <c r="K27">
        <v>21</v>
      </c>
      <c r="L27" t="s">
        <v>490</v>
      </c>
      <c r="M27" t="s">
        <v>512</v>
      </c>
      <c r="N27">
        <v>2</v>
      </c>
      <c r="O27">
        <v>30</v>
      </c>
    </row>
    <row r="28" spans="1:15">
      <c r="A28" t="s">
        <v>496</v>
      </c>
      <c r="B28" t="s">
        <v>497</v>
      </c>
      <c r="C28" t="s">
        <v>510</v>
      </c>
      <c r="D28" s="147">
        <v>43700</v>
      </c>
      <c r="E28" t="s">
        <v>989</v>
      </c>
      <c r="F28" t="s">
        <v>990</v>
      </c>
      <c r="G28" t="s">
        <v>937</v>
      </c>
      <c r="H28">
        <v>24.675186669999999</v>
      </c>
      <c r="I28">
        <v>-83.068584999999999</v>
      </c>
      <c r="J28">
        <v>67</v>
      </c>
      <c r="K28">
        <v>20.399999999999999</v>
      </c>
      <c r="L28" t="s">
        <v>490</v>
      </c>
      <c r="M28" t="s">
        <v>512</v>
      </c>
      <c r="N28">
        <v>2</v>
      </c>
      <c r="O28">
        <v>30</v>
      </c>
    </row>
    <row r="29" spans="1:15">
      <c r="A29" t="s">
        <v>496</v>
      </c>
      <c r="B29" t="s">
        <v>497</v>
      </c>
      <c r="C29" t="s">
        <v>510</v>
      </c>
      <c r="D29" s="147">
        <v>43700</v>
      </c>
      <c r="E29" t="s">
        <v>991</v>
      </c>
      <c r="F29" t="s">
        <v>992</v>
      </c>
      <c r="G29" t="s">
        <v>937</v>
      </c>
      <c r="H29">
        <v>24.675186669999999</v>
      </c>
      <c r="I29">
        <v>-83.068584999999999</v>
      </c>
      <c r="J29">
        <v>67</v>
      </c>
      <c r="K29">
        <v>20.399999999999999</v>
      </c>
      <c r="L29" t="s">
        <v>490</v>
      </c>
      <c r="M29" t="s">
        <v>512</v>
      </c>
      <c r="N29">
        <v>2</v>
      </c>
      <c r="O29">
        <v>30</v>
      </c>
    </row>
    <row r="30" spans="1:15">
      <c r="A30" t="s">
        <v>496</v>
      </c>
      <c r="B30" t="s">
        <v>497</v>
      </c>
      <c r="C30" t="s">
        <v>503</v>
      </c>
      <c r="D30" s="147">
        <v>43700</v>
      </c>
      <c r="E30" t="s">
        <v>993</v>
      </c>
      <c r="F30" t="s">
        <v>994</v>
      </c>
      <c r="G30" t="s">
        <v>937</v>
      </c>
      <c r="H30">
        <v>24.640415000000001</v>
      </c>
      <c r="I30">
        <v>-83.102946669999994</v>
      </c>
      <c r="J30">
        <v>99</v>
      </c>
      <c r="K30">
        <v>30.2</v>
      </c>
      <c r="L30" t="s">
        <v>474</v>
      </c>
      <c r="M30" t="s">
        <v>512</v>
      </c>
      <c r="N30">
        <v>2</v>
      </c>
      <c r="O30">
        <v>25</v>
      </c>
    </row>
    <row r="31" spans="1:15">
      <c r="A31" t="s">
        <v>496</v>
      </c>
      <c r="B31" t="s">
        <v>497</v>
      </c>
      <c r="C31" t="s">
        <v>503</v>
      </c>
      <c r="D31" s="147">
        <v>43700</v>
      </c>
      <c r="E31" t="s">
        <v>995</v>
      </c>
      <c r="F31" t="s">
        <v>996</v>
      </c>
      <c r="G31" t="s">
        <v>937</v>
      </c>
      <c r="H31">
        <v>24.640415000000001</v>
      </c>
      <c r="I31">
        <v>-83.102946669999994</v>
      </c>
      <c r="J31">
        <v>99</v>
      </c>
      <c r="K31">
        <v>30.2</v>
      </c>
      <c r="L31" t="s">
        <v>474</v>
      </c>
      <c r="M31" t="s">
        <v>512</v>
      </c>
      <c r="N31">
        <v>2</v>
      </c>
      <c r="O31">
        <v>25</v>
      </c>
    </row>
    <row r="32" spans="1:15">
      <c r="A32" t="s">
        <v>496</v>
      </c>
      <c r="B32" t="s">
        <v>497</v>
      </c>
      <c r="C32" t="s">
        <v>503</v>
      </c>
      <c r="D32" s="147">
        <v>43700</v>
      </c>
      <c r="E32" t="s">
        <v>997</v>
      </c>
      <c r="F32" t="s">
        <v>998</v>
      </c>
      <c r="G32" t="s">
        <v>937</v>
      </c>
      <c r="H32">
        <v>24.640415000000001</v>
      </c>
      <c r="I32">
        <v>-83.102946669999994</v>
      </c>
      <c r="J32">
        <v>94</v>
      </c>
      <c r="K32">
        <v>28.7</v>
      </c>
      <c r="L32" t="s">
        <v>490</v>
      </c>
      <c r="M32" t="s">
        <v>512</v>
      </c>
      <c r="N32">
        <v>2</v>
      </c>
      <c r="O32">
        <v>30</v>
      </c>
    </row>
    <row r="33" spans="1:15">
      <c r="A33" t="s">
        <v>496</v>
      </c>
      <c r="B33" t="s">
        <v>497</v>
      </c>
      <c r="C33" t="s">
        <v>503</v>
      </c>
      <c r="D33" s="147">
        <v>43700</v>
      </c>
      <c r="E33" t="s">
        <v>999</v>
      </c>
      <c r="F33" t="s">
        <v>1000</v>
      </c>
      <c r="G33" t="s">
        <v>937</v>
      </c>
      <c r="H33">
        <v>24.640415000000001</v>
      </c>
      <c r="I33">
        <v>-83.102946669999994</v>
      </c>
      <c r="J33">
        <v>100</v>
      </c>
      <c r="K33">
        <v>30.5</v>
      </c>
      <c r="L33" t="s">
        <v>474</v>
      </c>
      <c r="M33" t="s">
        <v>512</v>
      </c>
      <c r="N33">
        <v>2</v>
      </c>
      <c r="O33">
        <v>25</v>
      </c>
    </row>
    <row r="34" spans="1:15">
      <c r="A34" t="s">
        <v>496</v>
      </c>
      <c r="B34" t="s">
        <v>497</v>
      </c>
      <c r="C34" t="s">
        <v>503</v>
      </c>
      <c r="D34" s="147">
        <v>43700</v>
      </c>
      <c r="E34" t="s">
        <v>1001</v>
      </c>
      <c r="F34" t="s">
        <v>1002</v>
      </c>
      <c r="G34" t="s">
        <v>937</v>
      </c>
      <c r="H34">
        <v>24.640415000000001</v>
      </c>
      <c r="I34">
        <v>-83.102946669999994</v>
      </c>
      <c r="J34">
        <v>100</v>
      </c>
      <c r="K34">
        <v>30.5</v>
      </c>
      <c r="L34" t="s">
        <v>474</v>
      </c>
      <c r="M34" t="s">
        <v>512</v>
      </c>
      <c r="N34">
        <v>2</v>
      </c>
      <c r="O34">
        <v>25</v>
      </c>
    </row>
    <row r="35" spans="1:15">
      <c r="A35" t="s">
        <v>496</v>
      </c>
      <c r="B35" t="s">
        <v>497</v>
      </c>
      <c r="C35" t="s">
        <v>503</v>
      </c>
      <c r="D35" s="147">
        <v>43700</v>
      </c>
      <c r="E35" t="s">
        <v>1003</v>
      </c>
      <c r="F35" t="s">
        <v>1004</v>
      </c>
      <c r="G35" t="s">
        <v>937</v>
      </c>
      <c r="H35">
        <v>24.640415000000001</v>
      </c>
      <c r="I35">
        <v>-83.102946669999994</v>
      </c>
      <c r="J35">
        <v>97</v>
      </c>
      <c r="K35">
        <v>29.6</v>
      </c>
      <c r="L35" t="s">
        <v>490</v>
      </c>
      <c r="M35" t="s">
        <v>512</v>
      </c>
      <c r="N35">
        <v>2</v>
      </c>
      <c r="O35">
        <v>30</v>
      </c>
    </row>
    <row r="36" spans="1:15">
      <c r="A36" t="s">
        <v>496</v>
      </c>
      <c r="B36" t="s">
        <v>497</v>
      </c>
      <c r="C36" t="s">
        <v>510</v>
      </c>
      <c r="D36" s="147">
        <v>43700</v>
      </c>
      <c r="E36" t="s">
        <v>1005</v>
      </c>
      <c r="F36" t="s">
        <v>1006</v>
      </c>
      <c r="G36" t="s">
        <v>937</v>
      </c>
      <c r="H36">
        <v>24.675186669999999</v>
      </c>
      <c r="I36">
        <v>-83.068584999999999</v>
      </c>
      <c r="J36">
        <v>68</v>
      </c>
      <c r="K36">
        <v>20.7</v>
      </c>
      <c r="L36" t="s">
        <v>490</v>
      </c>
      <c r="M36" t="s">
        <v>512</v>
      </c>
      <c r="N36">
        <v>2</v>
      </c>
      <c r="O36">
        <v>30</v>
      </c>
    </row>
    <row r="37" spans="1:15">
      <c r="A37" t="s">
        <v>496</v>
      </c>
      <c r="B37" t="s">
        <v>497</v>
      </c>
      <c r="C37" t="s">
        <v>510</v>
      </c>
      <c r="D37" s="147">
        <v>43700</v>
      </c>
      <c r="E37" t="s">
        <v>1007</v>
      </c>
      <c r="F37" t="s">
        <v>1008</v>
      </c>
      <c r="G37" t="s">
        <v>937</v>
      </c>
      <c r="H37">
        <v>24.675186669999999</v>
      </c>
      <c r="I37">
        <v>-83.068584999999999</v>
      </c>
      <c r="J37">
        <v>67</v>
      </c>
      <c r="K37">
        <v>20.399999999999999</v>
      </c>
      <c r="L37" t="s">
        <v>490</v>
      </c>
      <c r="M37" t="s">
        <v>512</v>
      </c>
      <c r="N37">
        <v>2</v>
      </c>
      <c r="O37">
        <v>30</v>
      </c>
    </row>
    <row r="38" spans="1:15">
      <c r="A38" t="s">
        <v>496</v>
      </c>
      <c r="B38" t="s">
        <v>497</v>
      </c>
      <c r="C38" t="s">
        <v>510</v>
      </c>
      <c r="D38" s="147">
        <v>43700</v>
      </c>
      <c r="E38" t="s">
        <v>1009</v>
      </c>
      <c r="F38" t="s">
        <v>1010</v>
      </c>
      <c r="G38" t="s">
        <v>937</v>
      </c>
      <c r="H38">
        <v>24.675186669999999</v>
      </c>
      <c r="I38">
        <v>-83.068584999999999</v>
      </c>
      <c r="J38">
        <v>69</v>
      </c>
      <c r="K38">
        <v>21</v>
      </c>
      <c r="L38" t="s">
        <v>490</v>
      </c>
      <c r="M38" t="s">
        <v>512</v>
      </c>
      <c r="N38">
        <v>2</v>
      </c>
      <c r="O38">
        <v>30</v>
      </c>
    </row>
    <row r="39" spans="1:15">
      <c r="A39" t="s">
        <v>496</v>
      </c>
      <c r="B39" t="s">
        <v>497</v>
      </c>
      <c r="C39" t="s">
        <v>510</v>
      </c>
      <c r="D39" s="147">
        <v>43700</v>
      </c>
      <c r="E39" t="s">
        <v>1011</v>
      </c>
      <c r="F39" t="s">
        <v>1012</v>
      </c>
      <c r="G39" t="s">
        <v>937</v>
      </c>
      <c r="H39">
        <v>24.675186669999999</v>
      </c>
      <c r="I39">
        <v>-83.068584999999999</v>
      </c>
      <c r="J39">
        <v>67</v>
      </c>
      <c r="K39">
        <v>20.399999999999999</v>
      </c>
      <c r="L39" t="s">
        <v>490</v>
      </c>
      <c r="M39" t="s">
        <v>512</v>
      </c>
      <c r="N39">
        <v>2</v>
      </c>
      <c r="O39">
        <v>30</v>
      </c>
    </row>
    <row r="40" spans="1:15">
      <c r="A40" t="s">
        <v>496</v>
      </c>
      <c r="B40" t="s">
        <v>497</v>
      </c>
      <c r="C40" t="s">
        <v>510</v>
      </c>
      <c r="D40" s="147">
        <v>43700</v>
      </c>
      <c r="E40" t="s">
        <v>1013</v>
      </c>
      <c r="F40" t="s">
        <v>1014</v>
      </c>
      <c r="G40" t="s">
        <v>937</v>
      </c>
      <c r="H40">
        <v>24.656913329999998</v>
      </c>
      <c r="I40">
        <v>-83.100796669999994</v>
      </c>
      <c r="J40">
        <v>67</v>
      </c>
      <c r="K40">
        <v>20.399999999999999</v>
      </c>
      <c r="L40" t="s">
        <v>490</v>
      </c>
      <c r="M40" t="s">
        <v>512</v>
      </c>
      <c r="N40">
        <v>2</v>
      </c>
      <c r="O40">
        <v>30</v>
      </c>
    </row>
    <row r="41" spans="1:15">
      <c r="A41" t="s">
        <v>496</v>
      </c>
      <c r="B41" t="s">
        <v>497</v>
      </c>
      <c r="C41" t="s">
        <v>510</v>
      </c>
      <c r="D41" s="147">
        <v>43700</v>
      </c>
      <c r="E41" t="s">
        <v>1015</v>
      </c>
      <c r="F41" t="s">
        <v>1016</v>
      </c>
      <c r="G41" t="s">
        <v>937</v>
      </c>
      <c r="H41">
        <v>24.656913329999998</v>
      </c>
      <c r="I41">
        <v>-83.100796669999994</v>
      </c>
      <c r="J41">
        <v>66</v>
      </c>
      <c r="K41">
        <v>20.100000000000001</v>
      </c>
      <c r="L41" t="s">
        <v>490</v>
      </c>
      <c r="M41" t="s">
        <v>512</v>
      </c>
      <c r="N41">
        <v>2</v>
      </c>
      <c r="O41">
        <v>30</v>
      </c>
    </row>
    <row r="42" spans="1:15">
      <c r="A42" t="s">
        <v>496</v>
      </c>
      <c r="B42" t="s">
        <v>497</v>
      </c>
      <c r="C42" t="s">
        <v>510</v>
      </c>
      <c r="D42" s="147">
        <v>43700</v>
      </c>
      <c r="E42" t="s">
        <v>1017</v>
      </c>
      <c r="F42" t="s">
        <v>1018</v>
      </c>
      <c r="G42" t="s">
        <v>937</v>
      </c>
      <c r="H42">
        <v>24.656913329999998</v>
      </c>
      <c r="I42">
        <v>-83.100796669999994</v>
      </c>
      <c r="J42">
        <v>67</v>
      </c>
      <c r="K42">
        <v>20.399999999999999</v>
      </c>
      <c r="L42" t="s">
        <v>490</v>
      </c>
      <c r="M42" t="s">
        <v>512</v>
      </c>
      <c r="N42">
        <v>2</v>
      </c>
      <c r="O42">
        <v>30</v>
      </c>
    </row>
    <row r="43" spans="1:15">
      <c r="A43" t="s">
        <v>496</v>
      </c>
      <c r="B43" t="s">
        <v>497</v>
      </c>
      <c r="C43" t="s">
        <v>510</v>
      </c>
      <c r="D43" s="147">
        <v>43700</v>
      </c>
      <c r="E43" t="s">
        <v>1019</v>
      </c>
      <c r="F43" t="s">
        <v>1020</v>
      </c>
      <c r="G43" t="s">
        <v>937</v>
      </c>
      <c r="H43">
        <v>24.656913329999998</v>
      </c>
      <c r="I43">
        <v>-83.100796669999994</v>
      </c>
      <c r="J43">
        <v>67</v>
      </c>
      <c r="K43">
        <v>20.399999999999999</v>
      </c>
      <c r="L43" t="s">
        <v>490</v>
      </c>
      <c r="M43" t="s">
        <v>512</v>
      </c>
      <c r="N43">
        <v>2</v>
      </c>
      <c r="O43">
        <v>30</v>
      </c>
    </row>
    <row r="44" spans="1:15">
      <c r="A44" t="s">
        <v>496</v>
      </c>
      <c r="B44" t="s">
        <v>497</v>
      </c>
      <c r="C44" t="s">
        <v>510</v>
      </c>
      <c r="D44" s="147">
        <v>43700</v>
      </c>
      <c r="E44" t="s">
        <v>1021</v>
      </c>
      <c r="F44" t="s">
        <v>1022</v>
      </c>
      <c r="G44" t="s">
        <v>937</v>
      </c>
      <c r="H44">
        <v>24.656913329999998</v>
      </c>
      <c r="I44">
        <v>-83.100796669999994</v>
      </c>
      <c r="J44">
        <v>67</v>
      </c>
      <c r="K44">
        <v>20.399999999999999</v>
      </c>
      <c r="L44" t="s">
        <v>490</v>
      </c>
      <c r="M44" t="s">
        <v>512</v>
      </c>
      <c r="N44">
        <v>2</v>
      </c>
      <c r="O44">
        <v>30</v>
      </c>
    </row>
    <row r="45" spans="1:15">
      <c r="A45" t="s">
        <v>496</v>
      </c>
      <c r="B45" t="s">
        <v>497</v>
      </c>
      <c r="C45" t="s">
        <v>510</v>
      </c>
      <c r="D45" s="147">
        <v>43700</v>
      </c>
      <c r="E45" t="s">
        <v>1023</v>
      </c>
      <c r="F45" t="s">
        <v>1024</v>
      </c>
      <c r="G45" t="s">
        <v>937</v>
      </c>
      <c r="H45">
        <v>24.656913329999998</v>
      </c>
      <c r="I45">
        <v>-83.100796669999994</v>
      </c>
      <c r="J45">
        <v>64</v>
      </c>
      <c r="K45">
        <v>19.5</v>
      </c>
      <c r="L45" t="s">
        <v>490</v>
      </c>
      <c r="M45" t="s">
        <v>512</v>
      </c>
      <c r="N45">
        <v>2</v>
      </c>
      <c r="O45">
        <v>30</v>
      </c>
    </row>
    <row r="46" spans="1:15">
      <c r="A46" t="s">
        <v>496</v>
      </c>
      <c r="B46" t="s">
        <v>497</v>
      </c>
      <c r="C46" t="s">
        <v>510</v>
      </c>
      <c r="D46" s="147">
        <v>43700</v>
      </c>
      <c r="E46" t="s">
        <v>1025</v>
      </c>
      <c r="F46" t="s">
        <v>1026</v>
      </c>
      <c r="G46" t="s">
        <v>937</v>
      </c>
      <c r="H46">
        <v>24.656913329999998</v>
      </c>
      <c r="I46">
        <v>-83.100796669999994</v>
      </c>
      <c r="J46">
        <v>65</v>
      </c>
      <c r="K46">
        <v>19.8</v>
      </c>
      <c r="L46" t="s">
        <v>490</v>
      </c>
      <c r="M46" t="s">
        <v>512</v>
      </c>
      <c r="N46">
        <v>2</v>
      </c>
      <c r="O46">
        <v>30</v>
      </c>
    </row>
    <row r="47" spans="1:15">
      <c r="A47" t="s">
        <v>496</v>
      </c>
      <c r="B47" t="s">
        <v>497</v>
      </c>
      <c r="C47" t="s">
        <v>510</v>
      </c>
      <c r="D47" s="147">
        <v>43700</v>
      </c>
      <c r="E47" t="s">
        <v>1027</v>
      </c>
      <c r="F47" t="s">
        <v>1028</v>
      </c>
      <c r="G47" t="s">
        <v>937</v>
      </c>
      <c r="H47">
        <v>24.656913329999998</v>
      </c>
      <c r="I47">
        <v>-83.100796669999994</v>
      </c>
      <c r="J47">
        <v>55</v>
      </c>
      <c r="K47">
        <v>16.8</v>
      </c>
      <c r="L47" t="s">
        <v>490</v>
      </c>
      <c r="M47" t="s">
        <v>512</v>
      </c>
      <c r="N47">
        <v>3</v>
      </c>
      <c r="O47">
        <v>30</v>
      </c>
    </row>
    <row r="48" spans="1:15">
      <c r="A48" t="s">
        <v>496</v>
      </c>
      <c r="B48" t="s">
        <v>497</v>
      </c>
      <c r="C48" t="s">
        <v>510</v>
      </c>
      <c r="D48" s="147">
        <v>43700</v>
      </c>
      <c r="E48" t="s">
        <v>1029</v>
      </c>
      <c r="F48" t="s">
        <v>1030</v>
      </c>
      <c r="G48" t="s">
        <v>937</v>
      </c>
      <c r="H48">
        <v>24.656913329999998</v>
      </c>
      <c r="I48">
        <v>-83.100796669999994</v>
      </c>
      <c r="J48">
        <v>65</v>
      </c>
      <c r="K48">
        <v>19.8</v>
      </c>
      <c r="L48" t="s">
        <v>490</v>
      </c>
      <c r="M48" t="s">
        <v>512</v>
      </c>
      <c r="N48">
        <v>3</v>
      </c>
      <c r="O48">
        <v>30</v>
      </c>
    </row>
    <row r="49" spans="1:15">
      <c r="A49" t="s">
        <v>496</v>
      </c>
      <c r="B49" t="s">
        <v>497</v>
      </c>
      <c r="C49" t="s">
        <v>510</v>
      </c>
      <c r="D49" s="147">
        <v>43700</v>
      </c>
      <c r="E49" t="s">
        <v>1031</v>
      </c>
      <c r="F49" t="s">
        <v>1032</v>
      </c>
      <c r="G49" t="s">
        <v>937</v>
      </c>
      <c r="H49">
        <v>24.656913329999998</v>
      </c>
      <c r="I49">
        <v>-83.100796669999994</v>
      </c>
      <c r="J49">
        <v>59</v>
      </c>
      <c r="K49">
        <v>18</v>
      </c>
      <c r="L49" t="s">
        <v>490</v>
      </c>
      <c r="M49" t="s">
        <v>512</v>
      </c>
      <c r="N49">
        <v>3</v>
      </c>
      <c r="O49">
        <v>30</v>
      </c>
    </row>
    <row r="50" spans="1:15">
      <c r="A50" t="s">
        <v>496</v>
      </c>
      <c r="B50" t="s">
        <v>497</v>
      </c>
      <c r="C50" t="s">
        <v>510</v>
      </c>
      <c r="D50" s="147">
        <v>43700</v>
      </c>
      <c r="E50" t="s">
        <v>1033</v>
      </c>
      <c r="F50" t="s">
        <v>1034</v>
      </c>
      <c r="G50" t="s">
        <v>937</v>
      </c>
      <c r="H50">
        <v>24.656913329999998</v>
      </c>
      <c r="I50">
        <v>-83.100796669999994</v>
      </c>
      <c r="J50">
        <v>58</v>
      </c>
      <c r="K50">
        <v>17.7</v>
      </c>
      <c r="L50" t="s">
        <v>490</v>
      </c>
      <c r="M50" t="s">
        <v>512</v>
      </c>
      <c r="N50">
        <v>3</v>
      </c>
      <c r="O50">
        <v>30</v>
      </c>
    </row>
    <row r="51" spans="1:15">
      <c r="A51" t="s">
        <v>496</v>
      </c>
      <c r="B51" t="s">
        <v>497</v>
      </c>
      <c r="C51" t="s">
        <v>510</v>
      </c>
      <c r="D51" s="147">
        <v>43700</v>
      </c>
      <c r="E51" t="s">
        <v>1035</v>
      </c>
      <c r="F51" t="s">
        <v>1036</v>
      </c>
      <c r="G51" t="s">
        <v>937</v>
      </c>
      <c r="H51">
        <v>24.656913329999998</v>
      </c>
      <c r="I51">
        <v>-83.100796669999994</v>
      </c>
      <c r="J51">
        <v>65</v>
      </c>
      <c r="K51">
        <v>19.8</v>
      </c>
      <c r="L51" t="s">
        <v>490</v>
      </c>
      <c r="M51" t="s">
        <v>512</v>
      </c>
      <c r="N51">
        <v>3</v>
      </c>
      <c r="O51">
        <v>30</v>
      </c>
    </row>
    <row r="52" spans="1:15">
      <c r="A52" t="s">
        <v>496</v>
      </c>
      <c r="B52" t="s">
        <v>497</v>
      </c>
      <c r="C52" t="s">
        <v>510</v>
      </c>
      <c r="D52" s="147">
        <v>43700</v>
      </c>
      <c r="E52" t="s">
        <v>1037</v>
      </c>
      <c r="F52" t="s">
        <v>1038</v>
      </c>
      <c r="G52" t="s">
        <v>937</v>
      </c>
      <c r="H52">
        <v>24.656913329999998</v>
      </c>
      <c r="I52">
        <v>-83.100796669999994</v>
      </c>
      <c r="J52">
        <v>66</v>
      </c>
      <c r="K52">
        <v>20.100000000000001</v>
      </c>
      <c r="L52" t="s">
        <v>490</v>
      </c>
      <c r="M52" t="s">
        <v>512</v>
      </c>
      <c r="N52">
        <v>3</v>
      </c>
      <c r="O52">
        <v>30</v>
      </c>
    </row>
    <row r="53" spans="1:15">
      <c r="A53" t="s">
        <v>496</v>
      </c>
      <c r="B53" t="s">
        <v>497</v>
      </c>
      <c r="C53" t="s">
        <v>510</v>
      </c>
      <c r="D53" s="147">
        <v>43700</v>
      </c>
      <c r="E53" t="s">
        <v>1039</v>
      </c>
      <c r="F53" t="s">
        <v>1040</v>
      </c>
      <c r="G53" t="s">
        <v>937</v>
      </c>
      <c r="H53">
        <v>24.656913329999998</v>
      </c>
      <c r="I53">
        <v>-83.100796669999994</v>
      </c>
      <c r="J53">
        <v>67</v>
      </c>
      <c r="K53">
        <v>20.399999999999999</v>
      </c>
      <c r="L53" t="s">
        <v>490</v>
      </c>
      <c r="M53" t="s">
        <v>512</v>
      </c>
      <c r="N53">
        <v>3</v>
      </c>
      <c r="O53">
        <v>30</v>
      </c>
    </row>
    <row r="54" spans="1:15">
      <c r="A54" t="s">
        <v>496</v>
      </c>
      <c r="B54" t="s">
        <v>497</v>
      </c>
      <c r="C54" t="s">
        <v>510</v>
      </c>
      <c r="D54" s="147">
        <v>43700</v>
      </c>
      <c r="E54" t="s">
        <v>1041</v>
      </c>
      <c r="F54" t="s">
        <v>1042</v>
      </c>
      <c r="G54" t="s">
        <v>937</v>
      </c>
      <c r="H54">
        <v>24.656913329999998</v>
      </c>
      <c r="I54">
        <v>-83.100796669999994</v>
      </c>
      <c r="J54">
        <v>61</v>
      </c>
      <c r="K54">
        <v>18.600000000000001</v>
      </c>
      <c r="L54" t="s">
        <v>490</v>
      </c>
      <c r="M54" t="s">
        <v>512</v>
      </c>
      <c r="N54">
        <v>3</v>
      </c>
      <c r="O54">
        <v>30</v>
      </c>
    </row>
    <row r="55" spans="1:15">
      <c r="A55" t="s">
        <v>496</v>
      </c>
      <c r="B55" t="s">
        <v>497</v>
      </c>
      <c r="C55" t="s">
        <v>510</v>
      </c>
      <c r="D55" s="147">
        <v>43700</v>
      </c>
      <c r="E55" t="s">
        <v>1043</v>
      </c>
      <c r="F55" t="s">
        <v>1044</v>
      </c>
      <c r="G55" t="s">
        <v>937</v>
      </c>
      <c r="H55">
        <v>24.656913329999998</v>
      </c>
      <c r="I55">
        <v>-83.100796669999994</v>
      </c>
      <c r="J55">
        <v>60</v>
      </c>
      <c r="K55">
        <v>18.3</v>
      </c>
      <c r="L55" t="s">
        <v>490</v>
      </c>
      <c r="M55" t="s">
        <v>512</v>
      </c>
      <c r="N55">
        <v>3</v>
      </c>
      <c r="O55">
        <v>30</v>
      </c>
    </row>
    <row r="56" spans="1:15">
      <c r="A56" t="s">
        <v>496</v>
      </c>
      <c r="B56" t="s">
        <v>497</v>
      </c>
      <c r="C56" t="s">
        <v>510</v>
      </c>
      <c r="D56" s="147">
        <v>43700</v>
      </c>
      <c r="E56" t="s">
        <v>1045</v>
      </c>
      <c r="F56" t="s">
        <v>1046</v>
      </c>
      <c r="G56" t="s">
        <v>937</v>
      </c>
      <c r="H56">
        <v>24.656913329999998</v>
      </c>
      <c r="I56">
        <v>-83.100796669999994</v>
      </c>
      <c r="J56">
        <v>57</v>
      </c>
      <c r="K56">
        <v>17.399999999999999</v>
      </c>
      <c r="L56" t="s">
        <v>490</v>
      </c>
      <c r="M56" t="s">
        <v>512</v>
      </c>
      <c r="N56">
        <v>3</v>
      </c>
      <c r="O56">
        <v>30</v>
      </c>
    </row>
    <row r="57" spans="1:15">
      <c r="A57" t="s">
        <v>559</v>
      </c>
      <c r="B57" t="s">
        <v>560</v>
      </c>
      <c r="C57" t="s">
        <v>561</v>
      </c>
      <c r="D57" s="147">
        <v>43701</v>
      </c>
      <c r="E57" t="s">
        <v>1047</v>
      </c>
      <c r="F57" t="s">
        <v>1048</v>
      </c>
      <c r="G57" t="s">
        <v>937</v>
      </c>
      <c r="H57">
        <v>24.493960000000001</v>
      </c>
      <c r="I57">
        <v>-83.096078329999997</v>
      </c>
      <c r="J57">
        <v>112</v>
      </c>
      <c r="K57">
        <v>34.1</v>
      </c>
      <c r="L57" t="s">
        <v>474</v>
      </c>
      <c r="M57" t="s">
        <v>501</v>
      </c>
      <c r="N57">
        <v>3</v>
      </c>
      <c r="O57">
        <v>15</v>
      </c>
    </row>
    <row r="58" spans="1:15">
      <c r="A58" t="s">
        <v>559</v>
      </c>
      <c r="B58" t="s">
        <v>560</v>
      </c>
      <c r="C58" t="s">
        <v>561</v>
      </c>
      <c r="D58" s="147">
        <v>43701</v>
      </c>
      <c r="E58" t="s">
        <v>1049</v>
      </c>
      <c r="F58" t="s">
        <v>1050</v>
      </c>
      <c r="G58" t="s">
        <v>937</v>
      </c>
      <c r="H58">
        <v>24.493960000000001</v>
      </c>
      <c r="I58">
        <v>-83.096078329999997</v>
      </c>
      <c r="J58">
        <v>111</v>
      </c>
      <c r="K58">
        <v>33.799999999999997</v>
      </c>
      <c r="L58" t="s">
        <v>474</v>
      </c>
      <c r="M58" t="s">
        <v>501</v>
      </c>
      <c r="N58">
        <v>3</v>
      </c>
      <c r="O58">
        <v>15</v>
      </c>
    </row>
    <row r="59" spans="1:15">
      <c r="A59" t="s">
        <v>559</v>
      </c>
      <c r="B59" t="s">
        <v>560</v>
      </c>
      <c r="C59" t="s">
        <v>561</v>
      </c>
      <c r="D59" s="147">
        <v>43701</v>
      </c>
      <c r="E59" t="s">
        <v>1051</v>
      </c>
      <c r="F59" t="s">
        <v>1052</v>
      </c>
      <c r="G59" t="s">
        <v>937</v>
      </c>
      <c r="H59">
        <v>24.493960000000001</v>
      </c>
      <c r="I59">
        <v>-83.096078329999997</v>
      </c>
      <c r="J59">
        <v>108</v>
      </c>
      <c r="K59">
        <v>32.9</v>
      </c>
      <c r="L59" t="s">
        <v>474</v>
      </c>
      <c r="M59" t="s">
        <v>501</v>
      </c>
      <c r="N59">
        <v>3</v>
      </c>
      <c r="O59">
        <v>15</v>
      </c>
    </row>
    <row r="60" spans="1:15">
      <c r="A60" t="s">
        <v>559</v>
      </c>
      <c r="B60" t="s">
        <v>560</v>
      </c>
      <c r="C60" t="s">
        <v>561</v>
      </c>
      <c r="D60" s="147">
        <v>43701</v>
      </c>
      <c r="E60" t="s">
        <v>1053</v>
      </c>
      <c r="F60" t="s">
        <v>1054</v>
      </c>
      <c r="G60" t="s">
        <v>937</v>
      </c>
      <c r="H60">
        <v>24.493960000000001</v>
      </c>
      <c r="I60">
        <v>-83.096078329999997</v>
      </c>
      <c r="J60">
        <v>105</v>
      </c>
      <c r="K60">
        <v>32</v>
      </c>
      <c r="L60" t="s">
        <v>474</v>
      </c>
      <c r="M60" t="s">
        <v>501</v>
      </c>
      <c r="N60">
        <v>3</v>
      </c>
      <c r="O60">
        <v>15</v>
      </c>
    </row>
    <row r="61" spans="1:15">
      <c r="A61" t="s">
        <v>559</v>
      </c>
      <c r="B61" t="s">
        <v>560</v>
      </c>
      <c r="C61" t="s">
        <v>561</v>
      </c>
      <c r="D61" s="147">
        <v>43701</v>
      </c>
      <c r="E61" t="s">
        <v>1055</v>
      </c>
      <c r="F61" t="s">
        <v>1056</v>
      </c>
      <c r="G61" t="s">
        <v>937</v>
      </c>
      <c r="H61">
        <v>24.493960000000001</v>
      </c>
      <c r="I61">
        <v>-83.096078329999997</v>
      </c>
      <c r="J61">
        <v>103</v>
      </c>
      <c r="K61">
        <v>31.4</v>
      </c>
      <c r="L61" t="s">
        <v>474</v>
      </c>
      <c r="M61" t="s">
        <v>501</v>
      </c>
      <c r="N61">
        <v>3</v>
      </c>
      <c r="O61">
        <v>15</v>
      </c>
    </row>
    <row r="62" spans="1:15">
      <c r="A62" t="s">
        <v>559</v>
      </c>
      <c r="B62" t="s">
        <v>560</v>
      </c>
      <c r="C62" t="s">
        <v>603</v>
      </c>
      <c r="D62" s="147">
        <v>43701</v>
      </c>
      <c r="E62" t="s">
        <v>1057</v>
      </c>
      <c r="F62" t="s">
        <v>1058</v>
      </c>
      <c r="G62" t="s">
        <v>937</v>
      </c>
      <c r="H62">
        <v>24.48925667</v>
      </c>
      <c r="I62">
        <v>-83.122694999999993</v>
      </c>
      <c r="J62">
        <v>123</v>
      </c>
      <c r="K62">
        <v>37.5</v>
      </c>
      <c r="L62" t="s">
        <v>474</v>
      </c>
      <c r="M62" t="s">
        <v>501</v>
      </c>
      <c r="N62">
        <v>3</v>
      </c>
      <c r="O62">
        <v>15</v>
      </c>
    </row>
    <row r="63" spans="1:15">
      <c r="A63" t="s">
        <v>559</v>
      </c>
      <c r="B63" t="s">
        <v>560</v>
      </c>
      <c r="C63" t="s">
        <v>613</v>
      </c>
      <c r="D63" s="147">
        <v>43701</v>
      </c>
      <c r="E63" t="s">
        <v>1059</v>
      </c>
      <c r="F63" t="s">
        <v>1060</v>
      </c>
      <c r="G63" t="s">
        <v>937</v>
      </c>
      <c r="H63">
        <v>24.51135833</v>
      </c>
      <c r="I63">
        <v>-83.095160000000007</v>
      </c>
      <c r="J63">
        <v>91</v>
      </c>
      <c r="K63">
        <v>27.7</v>
      </c>
      <c r="L63" t="s">
        <v>490</v>
      </c>
      <c r="M63" t="s">
        <v>512</v>
      </c>
      <c r="N63">
        <v>3</v>
      </c>
      <c r="O63">
        <v>30</v>
      </c>
    </row>
    <row r="64" spans="1:15">
      <c r="A64" t="s">
        <v>559</v>
      </c>
      <c r="B64" t="s">
        <v>560</v>
      </c>
      <c r="C64" t="s">
        <v>613</v>
      </c>
      <c r="D64" s="147">
        <v>43701</v>
      </c>
      <c r="E64" t="s">
        <v>1061</v>
      </c>
      <c r="F64" t="s">
        <v>1062</v>
      </c>
      <c r="G64" t="s">
        <v>937</v>
      </c>
      <c r="H64">
        <v>24.51135833</v>
      </c>
      <c r="I64">
        <v>-83.095160000000007</v>
      </c>
      <c r="J64">
        <v>92</v>
      </c>
      <c r="K64">
        <v>28</v>
      </c>
      <c r="L64" t="s">
        <v>490</v>
      </c>
      <c r="M64" t="s">
        <v>512</v>
      </c>
      <c r="N64">
        <v>3</v>
      </c>
      <c r="O64">
        <v>30</v>
      </c>
    </row>
    <row r="65" spans="1:15">
      <c r="A65" t="s">
        <v>559</v>
      </c>
      <c r="B65" t="s">
        <v>560</v>
      </c>
      <c r="C65" t="s">
        <v>613</v>
      </c>
      <c r="D65" s="147">
        <v>43701</v>
      </c>
      <c r="E65" t="s">
        <v>1063</v>
      </c>
      <c r="F65" t="s">
        <v>1064</v>
      </c>
      <c r="G65" t="s">
        <v>937</v>
      </c>
      <c r="H65">
        <v>24.51135833</v>
      </c>
      <c r="I65">
        <v>-83.095160000000007</v>
      </c>
      <c r="J65">
        <v>91</v>
      </c>
      <c r="K65">
        <v>27.7</v>
      </c>
      <c r="L65" t="s">
        <v>490</v>
      </c>
      <c r="M65" t="s">
        <v>512</v>
      </c>
      <c r="N65">
        <v>3</v>
      </c>
      <c r="O65">
        <v>30</v>
      </c>
    </row>
    <row r="66" spans="1:15">
      <c r="A66" t="s">
        <v>559</v>
      </c>
      <c r="B66" t="s">
        <v>560</v>
      </c>
      <c r="C66" t="s">
        <v>613</v>
      </c>
      <c r="D66" s="147">
        <v>43701</v>
      </c>
      <c r="E66" t="s">
        <v>1065</v>
      </c>
      <c r="F66" t="s">
        <v>1066</v>
      </c>
      <c r="G66" t="s">
        <v>937</v>
      </c>
      <c r="H66">
        <v>24.51135833</v>
      </c>
      <c r="I66">
        <v>-83.095160000000007</v>
      </c>
      <c r="J66">
        <v>90</v>
      </c>
      <c r="K66">
        <v>27.4</v>
      </c>
      <c r="L66" t="s">
        <v>490</v>
      </c>
      <c r="M66" t="s">
        <v>512</v>
      </c>
      <c r="N66">
        <v>3</v>
      </c>
      <c r="O66">
        <v>30</v>
      </c>
    </row>
    <row r="67" spans="1:15">
      <c r="A67" t="s">
        <v>559</v>
      </c>
      <c r="B67" t="s">
        <v>560</v>
      </c>
      <c r="C67" t="s">
        <v>613</v>
      </c>
      <c r="D67" s="147">
        <v>43701</v>
      </c>
      <c r="E67" t="s">
        <v>1067</v>
      </c>
      <c r="F67" t="s">
        <v>1068</v>
      </c>
      <c r="G67" t="s">
        <v>937</v>
      </c>
      <c r="H67">
        <v>24.51135833</v>
      </c>
      <c r="I67">
        <v>-83.095160000000007</v>
      </c>
      <c r="J67">
        <v>91</v>
      </c>
      <c r="K67">
        <v>27.7</v>
      </c>
      <c r="L67" t="s">
        <v>490</v>
      </c>
      <c r="M67" t="s">
        <v>512</v>
      </c>
      <c r="N67">
        <v>3</v>
      </c>
      <c r="O67">
        <v>30</v>
      </c>
    </row>
    <row r="68" spans="1:15">
      <c r="A68" t="s">
        <v>559</v>
      </c>
      <c r="B68" t="s">
        <v>560</v>
      </c>
      <c r="C68" t="s">
        <v>613</v>
      </c>
      <c r="D68" s="147">
        <v>43701</v>
      </c>
      <c r="E68" t="s">
        <v>1069</v>
      </c>
      <c r="F68" t="s">
        <v>1070</v>
      </c>
      <c r="G68" t="s">
        <v>937</v>
      </c>
      <c r="H68">
        <v>24.51135833</v>
      </c>
      <c r="I68">
        <v>-83.095160000000007</v>
      </c>
      <c r="J68">
        <v>90</v>
      </c>
      <c r="K68">
        <v>27.4</v>
      </c>
      <c r="L68" t="s">
        <v>490</v>
      </c>
      <c r="M68" t="s">
        <v>512</v>
      </c>
      <c r="N68">
        <v>3</v>
      </c>
      <c r="O68">
        <v>30</v>
      </c>
    </row>
    <row r="69" spans="1:15">
      <c r="A69" t="s">
        <v>559</v>
      </c>
      <c r="B69" t="s">
        <v>560</v>
      </c>
      <c r="C69" t="s">
        <v>613</v>
      </c>
      <c r="D69" s="147">
        <v>43701</v>
      </c>
      <c r="E69" t="s">
        <v>1071</v>
      </c>
      <c r="F69" t="s">
        <v>1072</v>
      </c>
      <c r="G69" t="s">
        <v>937</v>
      </c>
      <c r="H69">
        <v>24.51135833</v>
      </c>
      <c r="I69">
        <v>-83.095160000000007</v>
      </c>
      <c r="J69">
        <v>90</v>
      </c>
      <c r="K69">
        <v>27.4</v>
      </c>
      <c r="L69" t="s">
        <v>490</v>
      </c>
      <c r="M69" t="s">
        <v>512</v>
      </c>
      <c r="N69">
        <v>3</v>
      </c>
      <c r="O69">
        <v>30</v>
      </c>
    </row>
    <row r="70" spans="1:15">
      <c r="A70" t="s">
        <v>559</v>
      </c>
      <c r="B70" t="s">
        <v>560</v>
      </c>
      <c r="C70" t="s">
        <v>613</v>
      </c>
      <c r="D70" s="147">
        <v>43701</v>
      </c>
      <c r="E70" t="s">
        <v>1073</v>
      </c>
      <c r="F70" t="s">
        <v>1074</v>
      </c>
      <c r="G70" t="s">
        <v>937</v>
      </c>
      <c r="H70">
        <v>24.51135833</v>
      </c>
      <c r="I70">
        <v>-83.095160000000007</v>
      </c>
      <c r="J70">
        <v>89</v>
      </c>
      <c r="K70">
        <v>27.1</v>
      </c>
      <c r="L70" t="s">
        <v>490</v>
      </c>
      <c r="M70" t="s">
        <v>512</v>
      </c>
      <c r="N70">
        <v>4</v>
      </c>
      <c r="O70">
        <v>30</v>
      </c>
    </row>
    <row r="71" spans="1:15">
      <c r="A71" t="s">
        <v>559</v>
      </c>
      <c r="B71" t="s">
        <v>560</v>
      </c>
      <c r="C71" t="s">
        <v>613</v>
      </c>
      <c r="D71" s="147">
        <v>43701</v>
      </c>
      <c r="E71" t="s">
        <v>1075</v>
      </c>
      <c r="F71" t="s">
        <v>1076</v>
      </c>
      <c r="G71" t="s">
        <v>937</v>
      </c>
      <c r="H71">
        <v>24.51135833</v>
      </c>
      <c r="I71">
        <v>-83.095160000000007</v>
      </c>
      <c r="J71">
        <v>85</v>
      </c>
      <c r="K71">
        <v>25.9</v>
      </c>
      <c r="L71" t="s">
        <v>490</v>
      </c>
      <c r="M71" t="s">
        <v>512</v>
      </c>
      <c r="N71">
        <v>4</v>
      </c>
      <c r="O71">
        <v>30</v>
      </c>
    </row>
    <row r="72" spans="1:15">
      <c r="A72" t="s">
        <v>559</v>
      </c>
      <c r="B72" t="s">
        <v>560</v>
      </c>
      <c r="C72" t="s">
        <v>613</v>
      </c>
      <c r="D72" s="147">
        <v>43701</v>
      </c>
      <c r="E72" t="s">
        <v>1077</v>
      </c>
      <c r="F72" t="s">
        <v>1078</v>
      </c>
      <c r="G72" t="s">
        <v>937</v>
      </c>
      <c r="H72">
        <v>24.51135833</v>
      </c>
      <c r="I72">
        <v>-83.095160000000007</v>
      </c>
      <c r="J72">
        <v>86</v>
      </c>
      <c r="K72">
        <v>26.2</v>
      </c>
      <c r="L72" t="s">
        <v>490</v>
      </c>
      <c r="M72" t="s">
        <v>512</v>
      </c>
      <c r="N72">
        <v>4</v>
      </c>
      <c r="O72">
        <v>30</v>
      </c>
    </row>
    <row r="73" spans="1:15">
      <c r="A73" t="s">
        <v>559</v>
      </c>
      <c r="B73" t="s">
        <v>560</v>
      </c>
      <c r="C73" t="s">
        <v>1079</v>
      </c>
      <c r="D73" s="147">
        <v>43702</v>
      </c>
      <c r="E73" t="s">
        <v>1080</v>
      </c>
      <c r="F73" t="s">
        <v>1081</v>
      </c>
      <c r="G73" t="s">
        <v>937</v>
      </c>
      <c r="H73">
        <v>24.492393329999999</v>
      </c>
      <c r="I73">
        <v>-83.121513329999999</v>
      </c>
      <c r="J73">
        <v>86</v>
      </c>
      <c r="K73">
        <v>26.2</v>
      </c>
      <c r="L73" t="s">
        <v>490</v>
      </c>
      <c r="M73" t="s">
        <v>512</v>
      </c>
      <c r="N73">
        <v>4</v>
      </c>
      <c r="O73">
        <v>30</v>
      </c>
    </row>
    <row r="74" spans="1:15">
      <c r="A74" t="s">
        <v>559</v>
      </c>
      <c r="B74" t="s">
        <v>560</v>
      </c>
      <c r="C74" t="s">
        <v>1079</v>
      </c>
      <c r="D74" s="147">
        <v>43702</v>
      </c>
      <c r="E74" t="s">
        <v>1082</v>
      </c>
      <c r="F74" t="s">
        <v>1083</v>
      </c>
      <c r="G74" t="s">
        <v>937</v>
      </c>
      <c r="H74">
        <v>24.492393329999999</v>
      </c>
      <c r="I74">
        <v>-83.121513329999999</v>
      </c>
      <c r="J74">
        <v>86</v>
      </c>
      <c r="K74">
        <v>26.2</v>
      </c>
      <c r="L74" t="s">
        <v>490</v>
      </c>
      <c r="M74" t="s">
        <v>512</v>
      </c>
      <c r="N74">
        <v>4</v>
      </c>
      <c r="O74">
        <v>30</v>
      </c>
    </row>
    <row r="75" spans="1:15">
      <c r="A75" t="s">
        <v>559</v>
      </c>
      <c r="B75" t="s">
        <v>560</v>
      </c>
      <c r="C75" t="s">
        <v>1079</v>
      </c>
      <c r="D75" s="147">
        <v>43702</v>
      </c>
      <c r="E75" t="s">
        <v>1084</v>
      </c>
      <c r="F75" t="s">
        <v>1085</v>
      </c>
      <c r="G75" t="s">
        <v>937</v>
      </c>
      <c r="H75">
        <v>24.492393329999999</v>
      </c>
      <c r="I75">
        <v>-83.121513329999999</v>
      </c>
      <c r="J75">
        <v>84</v>
      </c>
      <c r="K75">
        <v>25.6</v>
      </c>
      <c r="L75" t="s">
        <v>490</v>
      </c>
      <c r="M75" t="s">
        <v>512</v>
      </c>
      <c r="N75">
        <v>4</v>
      </c>
      <c r="O75">
        <v>30</v>
      </c>
    </row>
    <row r="76" spans="1:15">
      <c r="A76" t="s">
        <v>559</v>
      </c>
      <c r="B76" t="s">
        <v>560</v>
      </c>
      <c r="C76" t="s">
        <v>1079</v>
      </c>
      <c r="D76" s="147">
        <v>43702</v>
      </c>
      <c r="E76" t="s">
        <v>1086</v>
      </c>
      <c r="F76" t="s">
        <v>1087</v>
      </c>
      <c r="G76" t="s">
        <v>937</v>
      </c>
      <c r="H76">
        <v>24.492393329999999</v>
      </c>
      <c r="I76">
        <v>-83.121513329999999</v>
      </c>
      <c r="J76">
        <v>85</v>
      </c>
      <c r="K76">
        <v>25.9</v>
      </c>
      <c r="L76" t="s">
        <v>490</v>
      </c>
      <c r="M76" t="s">
        <v>512</v>
      </c>
      <c r="N76">
        <v>4</v>
      </c>
      <c r="O76">
        <v>30</v>
      </c>
    </row>
    <row r="77" spans="1:15">
      <c r="A77" t="s">
        <v>559</v>
      </c>
      <c r="B77" t="s">
        <v>560</v>
      </c>
      <c r="C77" t="s">
        <v>1079</v>
      </c>
      <c r="D77" s="147">
        <v>43702</v>
      </c>
      <c r="E77" t="s">
        <v>1088</v>
      </c>
      <c r="F77" t="s">
        <v>1089</v>
      </c>
      <c r="G77" t="s">
        <v>937</v>
      </c>
      <c r="H77">
        <v>24.492393329999999</v>
      </c>
      <c r="I77">
        <v>-83.121513329999999</v>
      </c>
      <c r="J77">
        <v>85</v>
      </c>
      <c r="K77">
        <v>25.9</v>
      </c>
      <c r="L77" t="s">
        <v>490</v>
      </c>
      <c r="M77" t="s">
        <v>512</v>
      </c>
      <c r="N77">
        <v>4</v>
      </c>
      <c r="O77">
        <v>30</v>
      </c>
    </row>
    <row r="78" spans="1:15">
      <c r="A78" t="s">
        <v>559</v>
      </c>
      <c r="B78" t="s">
        <v>560</v>
      </c>
      <c r="C78" t="s">
        <v>1079</v>
      </c>
      <c r="D78" s="147">
        <v>43702</v>
      </c>
      <c r="E78" t="s">
        <v>1090</v>
      </c>
      <c r="F78" t="s">
        <v>1091</v>
      </c>
      <c r="G78" t="s">
        <v>937</v>
      </c>
      <c r="H78">
        <v>24.492393329999999</v>
      </c>
      <c r="I78">
        <v>-83.121513329999999</v>
      </c>
      <c r="J78">
        <v>85</v>
      </c>
      <c r="K78">
        <v>25.9</v>
      </c>
      <c r="L78" t="s">
        <v>490</v>
      </c>
      <c r="M78" t="s">
        <v>512</v>
      </c>
      <c r="N78">
        <v>4</v>
      </c>
      <c r="O78">
        <v>30</v>
      </c>
    </row>
    <row r="79" spans="1:15">
      <c r="A79" t="s">
        <v>559</v>
      </c>
      <c r="B79" t="s">
        <v>560</v>
      </c>
      <c r="C79" t="s">
        <v>1079</v>
      </c>
      <c r="D79" s="147">
        <v>43702</v>
      </c>
      <c r="E79" t="s">
        <v>1092</v>
      </c>
      <c r="F79" t="s">
        <v>1093</v>
      </c>
      <c r="G79" t="s">
        <v>937</v>
      </c>
      <c r="H79">
        <v>24.492393329999999</v>
      </c>
      <c r="I79">
        <v>-83.121513329999999</v>
      </c>
      <c r="J79">
        <v>86</v>
      </c>
      <c r="K79">
        <v>26.2</v>
      </c>
      <c r="L79" t="s">
        <v>490</v>
      </c>
      <c r="M79" t="s">
        <v>512</v>
      </c>
      <c r="N79">
        <v>4</v>
      </c>
      <c r="O79">
        <v>30</v>
      </c>
    </row>
    <row r="80" spans="1:15">
      <c r="A80" t="s">
        <v>559</v>
      </c>
      <c r="B80" t="s">
        <v>560</v>
      </c>
      <c r="C80" t="s">
        <v>1079</v>
      </c>
      <c r="D80" s="147">
        <v>43702</v>
      </c>
      <c r="E80" t="s">
        <v>1094</v>
      </c>
      <c r="F80" t="s">
        <v>1095</v>
      </c>
      <c r="G80" t="s">
        <v>937</v>
      </c>
      <c r="H80">
        <v>24.492393329999999</v>
      </c>
      <c r="I80">
        <v>-83.121513329999999</v>
      </c>
      <c r="J80">
        <v>84</v>
      </c>
      <c r="K80">
        <v>25.6</v>
      </c>
      <c r="L80" t="s">
        <v>490</v>
      </c>
      <c r="M80" t="s">
        <v>512</v>
      </c>
      <c r="N80">
        <v>4</v>
      </c>
      <c r="O80">
        <v>30</v>
      </c>
    </row>
    <row r="81" spans="1:15">
      <c r="A81" t="s">
        <v>559</v>
      </c>
      <c r="B81" t="s">
        <v>560</v>
      </c>
      <c r="C81" t="s">
        <v>1079</v>
      </c>
      <c r="D81" s="147">
        <v>43702</v>
      </c>
      <c r="E81" t="s">
        <v>1096</v>
      </c>
      <c r="F81" t="s">
        <v>1097</v>
      </c>
      <c r="G81" t="s">
        <v>937</v>
      </c>
      <c r="H81">
        <v>24.492393329999999</v>
      </c>
      <c r="I81">
        <v>-83.121513329999999</v>
      </c>
      <c r="J81">
        <v>86</v>
      </c>
      <c r="K81">
        <v>26.2</v>
      </c>
      <c r="L81" t="s">
        <v>490</v>
      </c>
      <c r="M81" t="s">
        <v>512</v>
      </c>
      <c r="N81">
        <v>4</v>
      </c>
      <c r="O81">
        <v>30</v>
      </c>
    </row>
    <row r="82" spans="1:15">
      <c r="A82" t="s">
        <v>559</v>
      </c>
      <c r="B82" t="s">
        <v>560</v>
      </c>
      <c r="C82" t="s">
        <v>1079</v>
      </c>
      <c r="D82" s="147">
        <v>43702</v>
      </c>
      <c r="E82" t="s">
        <v>1098</v>
      </c>
      <c r="F82" t="s">
        <v>1099</v>
      </c>
      <c r="G82" t="s">
        <v>937</v>
      </c>
      <c r="H82">
        <v>24.492393329999999</v>
      </c>
      <c r="I82">
        <v>-83.121513329999999</v>
      </c>
      <c r="J82">
        <v>86</v>
      </c>
      <c r="K82">
        <v>26.2</v>
      </c>
      <c r="L82" t="s">
        <v>490</v>
      </c>
      <c r="M82" t="s">
        <v>512</v>
      </c>
      <c r="N82">
        <v>4</v>
      </c>
      <c r="O82">
        <v>30</v>
      </c>
    </row>
    <row r="83" spans="1:15">
      <c r="A83" t="s">
        <v>559</v>
      </c>
      <c r="B83" t="s">
        <v>560</v>
      </c>
      <c r="C83" t="s">
        <v>1079</v>
      </c>
      <c r="D83" s="147">
        <v>43702</v>
      </c>
      <c r="E83" t="s">
        <v>1100</v>
      </c>
      <c r="F83" t="s">
        <v>1101</v>
      </c>
      <c r="G83" t="s">
        <v>937</v>
      </c>
      <c r="H83">
        <v>24.492393329999999</v>
      </c>
      <c r="I83">
        <v>-83.121513329999999</v>
      </c>
      <c r="J83">
        <v>87</v>
      </c>
      <c r="K83">
        <v>26.5</v>
      </c>
      <c r="L83" t="s">
        <v>490</v>
      </c>
      <c r="M83" t="s">
        <v>512</v>
      </c>
      <c r="N83">
        <v>4</v>
      </c>
      <c r="O83">
        <v>30</v>
      </c>
    </row>
    <row r="84" spans="1:15">
      <c r="A84" t="s">
        <v>559</v>
      </c>
      <c r="B84" t="s">
        <v>560</v>
      </c>
      <c r="C84" t="s">
        <v>1079</v>
      </c>
      <c r="D84" s="147">
        <v>43702</v>
      </c>
      <c r="E84" t="s">
        <v>1102</v>
      </c>
      <c r="F84" t="s">
        <v>1103</v>
      </c>
      <c r="G84" t="s">
        <v>937</v>
      </c>
      <c r="H84">
        <v>24.492393329999999</v>
      </c>
      <c r="I84">
        <v>-83.121513329999999</v>
      </c>
      <c r="J84">
        <v>86</v>
      </c>
      <c r="K84">
        <v>26.2</v>
      </c>
      <c r="L84" t="s">
        <v>490</v>
      </c>
      <c r="M84" t="s">
        <v>512</v>
      </c>
      <c r="N84">
        <v>4</v>
      </c>
      <c r="O84">
        <v>30</v>
      </c>
    </row>
    <row r="85" spans="1:15">
      <c r="A85" t="s">
        <v>559</v>
      </c>
      <c r="B85" t="s">
        <v>560</v>
      </c>
      <c r="C85" t="s">
        <v>1079</v>
      </c>
      <c r="D85" s="147">
        <v>43702</v>
      </c>
      <c r="E85" t="s">
        <v>1104</v>
      </c>
      <c r="F85" t="s">
        <v>1105</v>
      </c>
      <c r="G85" t="s">
        <v>937</v>
      </c>
      <c r="H85">
        <v>24.492393329999999</v>
      </c>
      <c r="I85">
        <v>-83.121513329999999</v>
      </c>
      <c r="J85">
        <v>86</v>
      </c>
      <c r="K85">
        <v>26.2</v>
      </c>
      <c r="L85" t="s">
        <v>490</v>
      </c>
      <c r="M85" t="s">
        <v>512</v>
      </c>
      <c r="N85">
        <v>4</v>
      </c>
      <c r="O85">
        <v>30</v>
      </c>
    </row>
    <row r="86" spans="1:15">
      <c r="A86" t="s">
        <v>559</v>
      </c>
      <c r="B86" t="s">
        <v>560</v>
      </c>
      <c r="C86" t="s">
        <v>1079</v>
      </c>
      <c r="D86" s="147">
        <v>43702</v>
      </c>
      <c r="E86" t="s">
        <v>1106</v>
      </c>
      <c r="F86" t="s">
        <v>1107</v>
      </c>
      <c r="G86" t="s">
        <v>937</v>
      </c>
      <c r="H86">
        <v>24.492393329999999</v>
      </c>
      <c r="I86">
        <v>-83.121513329999999</v>
      </c>
      <c r="J86">
        <v>85</v>
      </c>
      <c r="K86">
        <v>25.9</v>
      </c>
      <c r="L86" t="s">
        <v>490</v>
      </c>
      <c r="M86" t="s">
        <v>512</v>
      </c>
      <c r="N86">
        <v>4</v>
      </c>
      <c r="O86">
        <v>30</v>
      </c>
    </row>
    <row r="87" spans="1:15">
      <c r="A87" t="s">
        <v>559</v>
      </c>
      <c r="B87" t="s">
        <v>560</v>
      </c>
      <c r="C87" t="s">
        <v>1079</v>
      </c>
      <c r="D87" s="147">
        <v>43702</v>
      </c>
      <c r="E87" t="s">
        <v>1108</v>
      </c>
      <c r="F87" t="s">
        <v>1109</v>
      </c>
      <c r="G87" t="s">
        <v>937</v>
      </c>
      <c r="H87">
        <v>24.492393329999999</v>
      </c>
      <c r="I87">
        <v>-83.121513329999999</v>
      </c>
      <c r="J87">
        <v>85</v>
      </c>
      <c r="K87">
        <v>25.9</v>
      </c>
      <c r="L87" t="s">
        <v>490</v>
      </c>
      <c r="M87" t="s">
        <v>512</v>
      </c>
      <c r="N87">
        <v>4</v>
      </c>
      <c r="O87">
        <v>30</v>
      </c>
    </row>
    <row r="88" spans="1:15">
      <c r="A88" t="s">
        <v>559</v>
      </c>
      <c r="B88" t="s">
        <v>560</v>
      </c>
      <c r="C88" t="s">
        <v>1079</v>
      </c>
      <c r="D88" s="147">
        <v>43702</v>
      </c>
      <c r="E88" t="s">
        <v>1110</v>
      </c>
      <c r="F88" t="s">
        <v>1111</v>
      </c>
      <c r="G88" t="s">
        <v>937</v>
      </c>
      <c r="H88">
        <v>24.492393329999999</v>
      </c>
      <c r="I88">
        <v>-83.121513329999999</v>
      </c>
      <c r="J88">
        <v>85</v>
      </c>
      <c r="K88">
        <v>25.9</v>
      </c>
      <c r="L88" t="s">
        <v>490</v>
      </c>
      <c r="M88" t="s">
        <v>512</v>
      </c>
      <c r="N88">
        <v>4</v>
      </c>
      <c r="O88">
        <v>30</v>
      </c>
    </row>
    <row r="89" spans="1:15">
      <c r="A89" t="s">
        <v>559</v>
      </c>
      <c r="B89" t="s">
        <v>560</v>
      </c>
      <c r="C89" t="s">
        <v>1079</v>
      </c>
      <c r="D89" s="147">
        <v>43702</v>
      </c>
      <c r="E89" t="s">
        <v>1112</v>
      </c>
      <c r="F89" t="s">
        <v>1113</v>
      </c>
      <c r="G89" t="s">
        <v>937</v>
      </c>
      <c r="H89">
        <v>24.492393329999999</v>
      </c>
      <c r="I89">
        <v>-83.121513329999999</v>
      </c>
      <c r="J89">
        <v>83</v>
      </c>
      <c r="K89">
        <v>25.3</v>
      </c>
      <c r="L89" t="s">
        <v>490</v>
      </c>
      <c r="M89" t="s">
        <v>512</v>
      </c>
      <c r="N89">
        <v>4</v>
      </c>
      <c r="O89">
        <v>30</v>
      </c>
    </row>
    <row r="90" spans="1:15">
      <c r="A90" t="s">
        <v>559</v>
      </c>
      <c r="B90" t="s">
        <v>560</v>
      </c>
      <c r="C90" t="s">
        <v>1079</v>
      </c>
      <c r="D90" s="147">
        <v>43702</v>
      </c>
      <c r="E90" t="s">
        <v>1114</v>
      </c>
      <c r="F90" t="s">
        <v>1115</v>
      </c>
      <c r="G90" t="s">
        <v>937</v>
      </c>
      <c r="H90">
        <v>24.492393329999999</v>
      </c>
      <c r="I90">
        <v>-83.121513329999999</v>
      </c>
      <c r="J90">
        <v>86</v>
      </c>
      <c r="K90">
        <v>26.2</v>
      </c>
      <c r="L90" t="s">
        <v>490</v>
      </c>
      <c r="M90" t="s">
        <v>512</v>
      </c>
      <c r="N90">
        <v>4</v>
      </c>
      <c r="O90">
        <v>30</v>
      </c>
    </row>
    <row r="91" spans="1:15">
      <c r="A91" t="s">
        <v>559</v>
      </c>
      <c r="B91" t="s">
        <v>560</v>
      </c>
      <c r="C91" t="s">
        <v>1079</v>
      </c>
      <c r="D91" s="147">
        <v>43702</v>
      </c>
      <c r="E91" t="s">
        <v>1116</v>
      </c>
      <c r="F91" t="s">
        <v>1117</v>
      </c>
      <c r="G91" t="s">
        <v>937</v>
      </c>
      <c r="H91">
        <v>24.492393329999999</v>
      </c>
      <c r="I91">
        <v>-83.121513329999999</v>
      </c>
      <c r="J91">
        <v>85</v>
      </c>
      <c r="K91">
        <v>25.9</v>
      </c>
      <c r="L91" t="s">
        <v>490</v>
      </c>
      <c r="M91" t="s">
        <v>512</v>
      </c>
      <c r="N91">
        <v>4</v>
      </c>
      <c r="O91">
        <v>30</v>
      </c>
    </row>
    <row r="92" spans="1:15">
      <c r="A92" t="s">
        <v>559</v>
      </c>
      <c r="B92" t="s">
        <v>560</v>
      </c>
      <c r="C92" t="s">
        <v>1079</v>
      </c>
      <c r="D92" s="147">
        <v>43702</v>
      </c>
      <c r="E92" t="s">
        <v>1118</v>
      </c>
      <c r="F92" t="s">
        <v>1119</v>
      </c>
      <c r="G92" t="s">
        <v>937</v>
      </c>
      <c r="H92">
        <v>24.492393329999999</v>
      </c>
      <c r="I92">
        <v>-83.121513329999999</v>
      </c>
      <c r="J92">
        <v>86</v>
      </c>
      <c r="K92">
        <v>26.2</v>
      </c>
      <c r="L92" t="s">
        <v>490</v>
      </c>
      <c r="M92" t="s">
        <v>512</v>
      </c>
      <c r="N92">
        <v>4</v>
      </c>
      <c r="O92">
        <v>30</v>
      </c>
    </row>
    <row r="93" spans="1:15">
      <c r="A93" t="s">
        <v>559</v>
      </c>
      <c r="B93" t="s">
        <v>560</v>
      </c>
      <c r="C93" t="s">
        <v>1120</v>
      </c>
      <c r="D93" s="147">
        <v>43702</v>
      </c>
      <c r="E93" t="s">
        <v>1121</v>
      </c>
      <c r="F93" t="s">
        <v>1122</v>
      </c>
      <c r="G93" t="s">
        <v>937</v>
      </c>
      <c r="H93">
        <v>24.487964999999999</v>
      </c>
      <c r="I93">
        <v>-83.113900000000001</v>
      </c>
      <c r="J93">
        <v>117</v>
      </c>
      <c r="K93">
        <v>35.700000000000003</v>
      </c>
      <c r="L93" t="s">
        <v>474</v>
      </c>
      <c r="M93" t="s">
        <v>501</v>
      </c>
      <c r="N93">
        <v>4</v>
      </c>
      <c r="O93">
        <v>15</v>
      </c>
    </row>
    <row r="94" spans="1:15">
      <c r="A94" t="s">
        <v>559</v>
      </c>
      <c r="B94" t="s">
        <v>560</v>
      </c>
      <c r="C94" t="s">
        <v>1120</v>
      </c>
      <c r="D94" s="147">
        <v>43702</v>
      </c>
      <c r="E94" t="s">
        <v>1123</v>
      </c>
      <c r="F94" t="s">
        <v>1124</v>
      </c>
      <c r="G94" t="s">
        <v>937</v>
      </c>
      <c r="H94">
        <v>24.487964999999999</v>
      </c>
      <c r="I94">
        <v>-83.113900000000001</v>
      </c>
      <c r="J94">
        <v>113</v>
      </c>
      <c r="K94">
        <v>34.4</v>
      </c>
      <c r="L94" t="s">
        <v>474</v>
      </c>
      <c r="M94" t="s">
        <v>501</v>
      </c>
      <c r="N94">
        <v>4</v>
      </c>
      <c r="O94">
        <v>15</v>
      </c>
    </row>
    <row r="95" spans="1:15">
      <c r="A95" t="s">
        <v>559</v>
      </c>
      <c r="B95" t="s">
        <v>560</v>
      </c>
      <c r="C95" t="s">
        <v>1120</v>
      </c>
      <c r="D95" s="147">
        <v>43702</v>
      </c>
      <c r="E95" t="s">
        <v>1125</v>
      </c>
      <c r="F95" t="s">
        <v>1126</v>
      </c>
      <c r="G95" t="s">
        <v>937</v>
      </c>
      <c r="H95">
        <v>24.487964999999999</v>
      </c>
      <c r="I95">
        <v>-83.113900000000001</v>
      </c>
      <c r="J95">
        <v>107</v>
      </c>
      <c r="K95">
        <v>32.6</v>
      </c>
      <c r="L95" t="s">
        <v>474</v>
      </c>
      <c r="M95" t="s">
        <v>501</v>
      </c>
      <c r="N95">
        <v>5</v>
      </c>
      <c r="O95">
        <v>15</v>
      </c>
    </row>
    <row r="96" spans="1:15">
      <c r="A96" t="s">
        <v>559</v>
      </c>
      <c r="B96" t="s">
        <v>560</v>
      </c>
      <c r="C96" t="s">
        <v>1120</v>
      </c>
      <c r="D96" s="147">
        <v>43702</v>
      </c>
      <c r="E96" t="s">
        <v>1127</v>
      </c>
      <c r="F96" t="s">
        <v>1128</v>
      </c>
      <c r="G96" t="s">
        <v>937</v>
      </c>
      <c r="H96">
        <v>24.487964999999999</v>
      </c>
      <c r="I96">
        <v>-83.113900000000001</v>
      </c>
      <c r="J96">
        <v>101</v>
      </c>
      <c r="K96">
        <v>30.8</v>
      </c>
      <c r="L96" t="s">
        <v>474</v>
      </c>
      <c r="M96" t="s">
        <v>501</v>
      </c>
      <c r="N96">
        <v>5</v>
      </c>
      <c r="O96">
        <v>15</v>
      </c>
    </row>
    <row r="97" spans="1:15">
      <c r="A97" t="s">
        <v>559</v>
      </c>
      <c r="B97" t="s">
        <v>560</v>
      </c>
      <c r="C97" t="s">
        <v>1120</v>
      </c>
      <c r="D97" s="147">
        <v>43702</v>
      </c>
      <c r="E97" t="s">
        <v>1129</v>
      </c>
      <c r="F97" t="s">
        <v>1130</v>
      </c>
      <c r="G97" t="s">
        <v>937</v>
      </c>
      <c r="H97">
        <v>24.487964999999999</v>
      </c>
      <c r="I97">
        <v>-83.113900000000001</v>
      </c>
      <c r="J97">
        <v>108</v>
      </c>
      <c r="K97">
        <v>32.9</v>
      </c>
      <c r="L97" t="s">
        <v>474</v>
      </c>
      <c r="M97" t="s">
        <v>501</v>
      </c>
      <c r="N97">
        <v>5</v>
      </c>
      <c r="O97">
        <v>15</v>
      </c>
    </row>
    <row r="98" spans="1:15">
      <c r="A98" t="s">
        <v>559</v>
      </c>
      <c r="B98" t="s">
        <v>560</v>
      </c>
      <c r="C98" t="s">
        <v>1120</v>
      </c>
      <c r="D98" s="147">
        <v>43702</v>
      </c>
      <c r="E98" t="s">
        <v>1131</v>
      </c>
      <c r="F98" t="s">
        <v>1132</v>
      </c>
      <c r="G98" t="s">
        <v>937</v>
      </c>
      <c r="H98">
        <v>24.487964999999999</v>
      </c>
      <c r="I98">
        <v>-83.113900000000001</v>
      </c>
      <c r="J98">
        <v>110</v>
      </c>
      <c r="K98">
        <v>33.5</v>
      </c>
      <c r="L98" t="s">
        <v>474</v>
      </c>
      <c r="M98" t="s">
        <v>501</v>
      </c>
      <c r="N98">
        <v>5</v>
      </c>
      <c r="O98">
        <v>15</v>
      </c>
    </row>
    <row r="99" spans="1:15">
      <c r="A99" t="s">
        <v>559</v>
      </c>
      <c r="B99" t="s">
        <v>560</v>
      </c>
      <c r="C99" t="s">
        <v>1120</v>
      </c>
      <c r="D99" s="147">
        <v>43702</v>
      </c>
      <c r="E99" t="s">
        <v>1133</v>
      </c>
      <c r="F99" t="s">
        <v>1134</v>
      </c>
      <c r="G99" t="s">
        <v>937</v>
      </c>
      <c r="H99">
        <v>24.487964999999999</v>
      </c>
      <c r="I99">
        <v>-83.113900000000001</v>
      </c>
      <c r="J99">
        <v>107</v>
      </c>
      <c r="K99">
        <v>32.6</v>
      </c>
      <c r="L99" t="s">
        <v>474</v>
      </c>
      <c r="M99" t="s">
        <v>501</v>
      </c>
      <c r="N99">
        <v>5</v>
      </c>
      <c r="O99">
        <v>15</v>
      </c>
    </row>
    <row r="100" spans="1:15">
      <c r="A100" t="s">
        <v>559</v>
      </c>
      <c r="B100" t="s">
        <v>560</v>
      </c>
      <c r="C100" t="s">
        <v>1120</v>
      </c>
      <c r="D100" s="147">
        <v>43702</v>
      </c>
      <c r="E100" t="s">
        <v>1135</v>
      </c>
      <c r="F100" t="s">
        <v>1136</v>
      </c>
      <c r="G100" t="s">
        <v>937</v>
      </c>
      <c r="H100">
        <v>24.487964999999999</v>
      </c>
      <c r="I100">
        <v>-83.113900000000001</v>
      </c>
      <c r="J100">
        <v>105</v>
      </c>
      <c r="K100">
        <v>32</v>
      </c>
      <c r="L100" t="s">
        <v>474</v>
      </c>
      <c r="M100" t="s">
        <v>501</v>
      </c>
      <c r="N100">
        <v>5</v>
      </c>
      <c r="O100">
        <v>15</v>
      </c>
    </row>
    <row r="101" spans="1:15">
      <c r="A101" t="s">
        <v>559</v>
      </c>
      <c r="B101" t="s">
        <v>560</v>
      </c>
      <c r="C101" t="s">
        <v>1120</v>
      </c>
      <c r="D101" s="147">
        <v>43702</v>
      </c>
      <c r="E101" t="s">
        <v>1137</v>
      </c>
      <c r="F101" t="s">
        <v>1138</v>
      </c>
      <c r="G101" t="s">
        <v>937</v>
      </c>
      <c r="H101">
        <v>24.487964999999999</v>
      </c>
      <c r="I101">
        <v>-83.113900000000001</v>
      </c>
      <c r="J101">
        <v>102</v>
      </c>
      <c r="K101">
        <v>31.1</v>
      </c>
      <c r="L101" t="s">
        <v>474</v>
      </c>
      <c r="M101" t="s">
        <v>501</v>
      </c>
      <c r="N101">
        <v>5</v>
      </c>
      <c r="O101">
        <v>15</v>
      </c>
    </row>
    <row r="102" spans="1:15">
      <c r="A102" t="s">
        <v>492</v>
      </c>
      <c r="B102" t="s">
        <v>493</v>
      </c>
      <c r="C102" t="s">
        <v>628</v>
      </c>
      <c r="D102" s="147">
        <v>43703</v>
      </c>
      <c r="E102" t="s">
        <v>1139</v>
      </c>
      <c r="F102" t="s">
        <v>1140</v>
      </c>
      <c r="G102" t="s">
        <v>937</v>
      </c>
      <c r="H102">
        <v>24.493956669999999</v>
      </c>
      <c r="I102">
        <v>-81.588311669999996</v>
      </c>
      <c r="J102">
        <v>115</v>
      </c>
      <c r="K102">
        <v>35.1</v>
      </c>
      <c r="L102" t="s">
        <v>474</v>
      </c>
      <c r="M102" t="s">
        <v>501</v>
      </c>
      <c r="N102">
        <v>5</v>
      </c>
      <c r="O102">
        <v>30</v>
      </c>
    </row>
    <row r="103" spans="1:15">
      <c r="A103" t="s">
        <v>492</v>
      </c>
      <c r="B103" t="s">
        <v>493</v>
      </c>
      <c r="C103" t="s">
        <v>628</v>
      </c>
      <c r="D103" s="147">
        <v>43703</v>
      </c>
      <c r="E103" t="s">
        <v>1141</v>
      </c>
      <c r="F103" t="s">
        <v>1142</v>
      </c>
      <c r="G103" t="s">
        <v>937</v>
      </c>
      <c r="H103">
        <v>24.493956669999999</v>
      </c>
      <c r="I103">
        <v>-81.588311669999996</v>
      </c>
      <c r="J103">
        <v>114</v>
      </c>
      <c r="K103">
        <v>34.700000000000003</v>
      </c>
      <c r="L103" t="s">
        <v>474</v>
      </c>
      <c r="M103" t="s">
        <v>501</v>
      </c>
      <c r="N103">
        <v>5</v>
      </c>
      <c r="O103">
        <v>30</v>
      </c>
    </row>
    <row r="104" spans="1:15">
      <c r="A104" t="s">
        <v>492</v>
      </c>
      <c r="B104" t="s">
        <v>493</v>
      </c>
      <c r="C104" t="s">
        <v>628</v>
      </c>
      <c r="D104" s="147">
        <v>43703</v>
      </c>
      <c r="E104" t="s">
        <v>1143</v>
      </c>
      <c r="F104" t="s">
        <v>1144</v>
      </c>
      <c r="G104" t="s">
        <v>937</v>
      </c>
      <c r="H104">
        <v>24.493956669999999</v>
      </c>
      <c r="I104">
        <v>-81.588311669999996</v>
      </c>
      <c r="J104">
        <v>112</v>
      </c>
      <c r="K104">
        <v>34.1</v>
      </c>
      <c r="L104" t="s">
        <v>474</v>
      </c>
      <c r="M104" t="s">
        <v>501</v>
      </c>
      <c r="N104">
        <v>5</v>
      </c>
      <c r="O104">
        <v>30</v>
      </c>
    </row>
    <row r="105" spans="1:15">
      <c r="A105" t="s">
        <v>492</v>
      </c>
      <c r="B105" t="s">
        <v>493</v>
      </c>
      <c r="C105" t="s">
        <v>628</v>
      </c>
      <c r="D105" s="147">
        <v>43703</v>
      </c>
      <c r="E105" t="s">
        <v>1145</v>
      </c>
      <c r="F105" t="s">
        <v>1146</v>
      </c>
      <c r="G105" t="s">
        <v>937</v>
      </c>
      <c r="H105">
        <v>24.493956669999999</v>
      </c>
      <c r="I105">
        <v>-81.588311669999996</v>
      </c>
      <c r="J105">
        <v>110</v>
      </c>
      <c r="K105">
        <v>33.5</v>
      </c>
      <c r="L105" t="s">
        <v>474</v>
      </c>
      <c r="M105" t="s">
        <v>501</v>
      </c>
      <c r="N105">
        <v>5</v>
      </c>
      <c r="O105">
        <v>30</v>
      </c>
    </row>
    <row r="106" spans="1:15">
      <c r="A106" t="s">
        <v>492</v>
      </c>
      <c r="B106" t="s">
        <v>493</v>
      </c>
      <c r="C106" t="s">
        <v>628</v>
      </c>
      <c r="D106" s="147">
        <v>43703</v>
      </c>
      <c r="E106" t="s">
        <v>1147</v>
      </c>
      <c r="F106" t="s">
        <v>1148</v>
      </c>
      <c r="G106" t="s">
        <v>937</v>
      </c>
      <c r="H106">
        <v>24.493956669999999</v>
      </c>
      <c r="I106">
        <v>-81.588311669999996</v>
      </c>
      <c r="J106">
        <v>107</v>
      </c>
      <c r="K106">
        <v>32.6</v>
      </c>
      <c r="L106" t="s">
        <v>474</v>
      </c>
      <c r="M106" t="s">
        <v>501</v>
      </c>
      <c r="N106">
        <v>5</v>
      </c>
      <c r="O106">
        <v>30</v>
      </c>
    </row>
    <row r="107" spans="1:15">
      <c r="A107" t="s">
        <v>492</v>
      </c>
      <c r="B107" t="s">
        <v>493</v>
      </c>
      <c r="C107" t="s">
        <v>628</v>
      </c>
      <c r="D107" s="147">
        <v>43703</v>
      </c>
      <c r="E107" t="s">
        <v>1149</v>
      </c>
      <c r="F107" t="s">
        <v>1150</v>
      </c>
      <c r="G107" t="s">
        <v>937</v>
      </c>
      <c r="H107">
        <v>24.493956669999999</v>
      </c>
      <c r="I107">
        <v>-81.588311669999996</v>
      </c>
      <c r="J107">
        <v>106</v>
      </c>
      <c r="K107">
        <v>32.299999999999997</v>
      </c>
      <c r="L107" t="s">
        <v>474</v>
      </c>
      <c r="M107" t="s">
        <v>501</v>
      </c>
      <c r="N107">
        <v>5</v>
      </c>
      <c r="O107">
        <v>30</v>
      </c>
    </row>
    <row r="108" spans="1:15">
      <c r="A108" t="s">
        <v>492</v>
      </c>
      <c r="B108" t="s">
        <v>493</v>
      </c>
      <c r="C108" t="s">
        <v>628</v>
      </c>
      <c r="D108" s="147">
        <v>43703</v>
      </c>
      <c r="E108" t="s">
        <v>1151</v>
      </c>
      <c r="F108" t="s">
        <v>1152</v>
      </c>
      <c r="G108" t="s">
        <v>937</v>
      </c>
      <c r="H108">
        <v>24.493956669999999</v>
      </c>
      <c r="I108">
        <v>-81.588311669999996</v>
      </c>
      <c r="J108">
        <v>107</v>
      </c>
      <c r="K108">
        <v>32.6</v>
      </c>
      <c r="L108" t="s">
        <v>474</v>
      </c>
      <c r="M108" t="s">
        <v>501</v>
      </c>
      <c r="N108">
        <v>5</v>
      </c>
      <c r="O108">
        <v>30</v>
      </c>
    </row>
    <row r="109" spans="1:15">
      <c r="A109" t="s">
        <v>492</v>
      </c>
      <c r="B109" t="s">
        <v>493</v>
      </c>
      <c r="C109" t="s">
        <v>628</v>
      </c>
      <c r="D109" s="147">
        <v>43703</v>
      </c>
      <c r="E109" t="s">
        <v>1153</v>
      </c>
      <c r="F109" t="s">
        <v>1154</v>
      </c>
      <c r="G109" t="s">
        <v>937</v>
      </c>
      <c r="H109">
        <v>24.493956669999999</v>
      </c>
      <c r="I109">
        <v>-81.588311669999996</v>
      </c>
      <c r="J109">
        <v>108</v>
      </c>
      <c r="K109">
        <v>32.9</v>
      </c>
      <c r="L109" t="s">
        <v>474</v>
      </c>
      <c r="M109" t="s">
        <v>501</v>
      </c>
      <c r="N109">
        <v>5</v>
      </c>
      <c r="O109">
        <v>30</v>
      </c>
    </row>
    <row r="110" spans="1:15">
      <c r="A110" t="s">
        <v>492</v>
      </c>
      <c r="B110" t="s">
        <v>493</v>
      </c>
      <c r="C110" t="s">
        <v>628</v>
      </c>
      <c r="D110" s="147">
        <v>43703</v>
      </c>
      <c r="E110" t="s">
        <v>1155</v>
      </c>
      <c r="F110" t="s">
        <v>1156</v>
      </c>
      <c r="G110" t="s">
        <v>937</v>
      </c>
      <c r="H110">
        <v>24.493956669999999</v>
      </c>
      <c r="I110">
        <v>-81.588311669999996</v>
      </c>
      <c r="J110">
        <v>108</v>
      </c>
      <c r="K110">
        <v>32.9</v>
      </c>
      <c r="L110" t="s">
        <v>474</v>
      </c>
      <c r="M110" t="s">
        <v>501</v>
      </c>
      <c r="N110">
        <v>5</v>
      </c>
      <c r="O110">
        <v>30</v>
      </c>
    </row>
    <row r="111" spans="1:15">
      <c r="A111" t="s">
        <v>492</v>
      </c>
      <c r="B111" t="s">
        <v>493</v>
      </c>
      <c r="C111" t="s">
        <v>628</v>
      </c>
      <c r="D111" s="147">
        <v>43703</v>
      </c>
      <c r="E111" t="s">
        <v>1157</v>
      </c>
      <c r="F111" t="s">
        <v>1158</v>
      </c>
      <c r="G111" t="s">
        <v>937</v>
      </c>
      <c r="H111">
        <v>24.493956669999999</v>
      </c>
      <c r="I111">
        <v>-81.588311669999996</v>
      </c>
      <c r="J111">
        <v>107</v>
      </c>
      <c r="K111">
        <v>32.6</v>
      </c>
      <c r="L111" t="s">
        <v>474</v>
      </c>
      <c r="M111" t="s">
        <v>501</v>
      </c>
      <c r="N111">
        <v>5</v>
      </c>
      <c r="O111">
        <v>30</v>
      </c>
    </row>
    <row r="112" spans="1:15">
      <c r="A112" t="s">
        <v>492</v>
      </c>
      <c r="B112" t="s">
        <v>493</v>
      </c>
      <c r="C112" t="s">
        <v>628</v>
      </c>
      <c r="D112" s="147">
        <v>43703</v>
      </c>
      <c r="E112" t="s">
        <v>1159</v>
      </c>
      <c r="F112" t="s">
        <v>1160</v>
      </c>
      <c r="G112" t="s">
        <v>937</v>
      </c>
      <c r="H112">
        <v>24.493956669999999</v>
      </c>
      <c r="I112">
        <v>-81.588311669999996</v>
      </c>
      <c r="J112">
        <v>107</v>
      </c>
      <c r="K112">
        <v>32.6</v>
      </c>
      <c r="L112" t="s">
        <v>474</v>
      </c>
      <c r="M112" t="s">
        <v>501</v>
      </c>
      <c r="N112">
        <v>5</v>
      </c>
      <c r="O112">
        <v>30</v>
      </c>
    </row>
    <row r="113" spans="1:15">
      <c r="A113" t="s">
        <v>492</v>
      </c>
      <c r="B113" t="s">
        <v>493</v>
      </c>
      <c r="C113" t="s">
        <v>628</v>
      </c>
      <c r="D113" s="147">
        <v>43703</v>
      </c>
      <c r="E113" t="s">
        <v>1161</v>
      </c>
      <c r="F113" t="s">
        <v>1162</v>
      </c>
      <c r="G113" t="s">
        <v>937</v>
      </c>
      <c r="H113">
        <v>24.493956669999999</v>
      </c>
      <c r="I113">
        <v>-81.588311669999996</v>
      </c>
      <c r="J113">
        <v>109</v>
      </c>
      <c r="K113">
        <v>33.200000000000003</v>
      </c>
      <c r="L113" t="s">
        <v>474</v>
      </c>
      <c r="M113" t="s">
        <v>501</v>
      </c>
      <c r="N113">
        <v>5</v>
      </c>
      <c r="O113">
        <v>30</v>
      </c>
    </row>
    <row r="114" spans="1:15">
      <c r="A114" t="s">
        <v>492</v>
      </c>
      <c r="B114" t="s">
        <v>493</v>
      </c>
      <c r="C114" t="s">
        <v>628</v>
      </c>
      <c r="D114" s="147">
        <v>43703</v>
      </c>
      <c r="E114" t="s">
        <v>1163</v>
      </c>
      <c r="F114" t="s">
        <v>1164</v>
      </c>
      <c r="G114" t="s">
        <v>937</v>
      </c>
      <c r="H114">
        <v>24.493956669999999</v>
      </c>
      <c r="I114">
        <v>-81.588311669999996</v>
      </c>
      <c r="J114">
        <v>109</v>
      </c>
      <c r="K114">
        <v>33.200000000000003</v>
      </c>
      <c r="L114" t="s">
        <v>474</v>
      </c>
      <c r="M114" t="s">
        <v>501</v>
      </c>
      <c r="N114">
        <v>5</v>
      </c>
      <c r="O114">
        <v>30</v>
      </c>
    </row>
    <row r="115" spans="1:15">
      <c r="A115" t="s">
        <v>492</v>
      </c>
      <c r="B115" t="s">
        <v>493</v>
      </c>
      <c r="C115" t="s">
        <v>628</v>
      </c>
      <c r="D115" s="147">
        <v>43703</v>
      </c>
      <c r="E115" t="s">
        <v>1165</v>
      </c>
      <c r="F115" t="s">
        <v>1166</v>
      </c>
      <c r="G115" t="s">
        <v>937</v>
      </c>
      <c r="H115">
        <v>24.493956669999999</v>
      </c>
      <c r="I115">
        <v>-81.588311669999996</v>
      </c>
      <c r="J115">
        <v>110</v>
      </c>
      <c r="K115">
        <v>33.5</v>
      </c>
      <c r="L115" t="s">
        <v>474</v>
      </c>
      <c r="M115" t="s">
        <v>501</v>
      </c>
      <c r="N115">
        <v>5</v>
      </c>
      <c r="O115">
        <v>30</v>
      </c>
    </row>
    <row r="116" spans="1:15">
      <c r="A116" t="s">
        <v>492</v>
      </c>
      <c r="B116" t="s">
        <v>493</v>
      </c>
      <c r="C116" t="s">
        <v>628</v>
      </c>
      <c r="D116" s="147">
        <v>43703</v>
      </c>
      <c r="E116" t="s">
        <v>1167</v>
      </c>
      <c r="F116" t="s">
        <v>1168</v>
      </c>
      <c r="G116" t="s">
        <v>937</v>
      </c>
      <c r="H116">
        <v>24.493956669999999</v>
      </c>
      <c r="I116">
        <v>-81.588311669999996</v>
      </c>
      <c r="J116">
        <v>110</v>
      </c>
      <c r="K116">
        <v>33.5</v>
      </c>
      <c r="L116" t="s">
        <v>474</v>
      </c>
      <c r="M116" t="s">
        <v>501</v>
      </c>
      <c r="N116">
        <v>5</v>
      </c>
      <c r="O116">
        <v>30</v>
      </c>
    </row>
    <row r="117" spans="1:15">
      <c r="A117" t="s">
        <v>492</v>
      </c>
      <c r="B117" t="s">
        <v>493</v>
      </c>
      <c r="C117" t="s">
        <v>628</v>
      </c>
      <c r="D117" s="147">
        <v>43703</v>
      </c>
      <c r="E117" t="s">
        <v>1169</v>
      </c>
      <c r="F117" t="s">
        <v>1170</v>
      </c>
      <c r="G117" t="s">
        <v>937</v>
      </c>
      <c r="H117">
        <v>24.493956669999999</v>
      </c>
      <c r="I117">
        <v>-81.588311669999996</v>
      </c>
      <c r="J117">
        <v>109</v>
      </c>
      <c r="K117">
        <v>33.200000000000003</v>
      </c>
      <c r="L117" t="s">
        <v>474</v>
      </c>
      <c r="M117" t="s">
        <v>501</v>
      </c>
      <c r="N117">
        <v>5</v>
      </c>
      <c r="O117">
        <v>30</v>
      </c>
    </row>
    <row r="118" spans="1:15">
      <c r="A118" t="s">
        <v>492</v>
      </c>
      <c r="B118" t="s">
        <v>493</v>
      </c>
      <c r="C118" t="s">
        <v>628</v>
      </c>
      <c r="D118" s="147">
        <v>43703</v>
      </c>
      <c r="E118" t="s">
        <v>1171</v>
      </c>
      <c r="F118" t="s">
        <v>1172</v>
      </c>
      <c r="G118" t="s">
        <v>937</v>
      </c>
      <c r="H118">
        <v>24.493956669999999</v>
      </c>
      <c r="I118">
        <v>-81.588311669999996</v>
      </c>
      <c r="J118">
        <v>106</v>
      </c>
      <c r="K118">
        <v>32.299999999999997</v>
      </c>
      <c r="L118" t="s">
        <v>474</v>
      </c>
      <c r="M118" t="s">
        <v>501</v>
      </c>
      <c r="N118">
        <v>5</v>
      </c>
      <c r="O118">
        <v>30</v>
      </c>
    </row>
    <row r="119" spans="1:15">
      <c r="A119" t="s">
        <v>492</v>
      </c>
      <c r="B119" t="s">
        <v>493</v>
      </c>
      <c r="C119" t="s">
        <v>628</v>
      </c>
      <c r="D119" s="147">
        <v>43703</v>
      </c>
      <c r="E119" t="s">
        <v>1173</v>
      </c>
      <c r="F119" t="s">
        <v>1174</v>
      </c>
      <c r="G119" t="s">
        <v>937</v>
      </c>
      <c r="H119">
        <v>24.493956669999999</v>
      </c>
      <c r="I119">
        <v>-81.588311669999996</v>
      </c>
      <c r="J119">
        <v>105</v>
      </c>
      <c r="K119">
        <v>32</v>
      </c>
      <c r="L119" t="s">
        <v>474</v>
      </c>
      <c r="M119" t="s">
        <v>501</v>
      </c>
      <c r="N119">
        <v>5</v>
      </c>
      <c r="O119">
        <v>30</v>
      </c>
    </row>
    <row r="120" spans="1:15">
      <c r="A120" t="s">
        <v>492</v>
      </c>
      <c r="B120" t="s">
        <v>493</v>
      </c>
      <c r="C120" t="s">
        <v>628</v>
      </c>
      <c r="D120" s="147">
        <v>43703</v>
      </c>
      <c r="E120" t="s">
        <v>1175</v>
      </c>
      <c r="F120" t="s">
        <v>1176</v>
      </c>
      <c r="G120" t="s">
        <v>937</v>
      </c>
      <c r="H120">
        <v>24.493956669999999</v>
      </c>
      <c r="I120">
        <v>-81.588311669999996</v>
      </c>
      <c r="J120">
        <v>104</v>
      </c>
      <c r="K120">
        <v>31.7</v>
      </c>
      <c r="L120" t="s">
        <v>474</v>
      </c>
      <c r="M120" t="s">
        <v>501</v>
      </c>
      <c r="N120">
        <v>6</v>
      </c>
      <c r="O120">
        <v>30</v>
      </c>
    </row>
    <row r="121" spans="1:15">
      <c r="A121" t="s">
        <v>492</v>
      </c>
      <c r="B121" t="s">
        <v>493</v>
      </c>
      <c r="C121" t="s">
        <v>628</v>
      </c>
      <c r="D121" s="147">
        <v>43703</v>
      </c>
      <c r="E121" t="s">
        <v>1177</v>
      </c>
      <c r="F121" t="s">
        <v>1178</v>
      </c>
      <c r="G121" t="s">
        <v>937</v>
      </c>
      <c r="H121">
        <v>24.493956669999999</v>
      </c>
      <c r="I121">
        <v>-81.588311669999996</v>
      </c>
      <c r="J121">
        <v>103</v>
      </c>
      <c r="K121">
        <v>31.4</v>
      </c>
      <c r="L121" t="s">
        <v>474</v>
      </c>
      <c r="M121" t="s">
        <v>501</v>
      </c>
      <c r="N121">
        <v>6</v>
      </c>
      <c r="O121">
        <v>30</v>
      </c>
    </row>
    <row r="122" spans="1:15">
      <c r="A122" t="s">
        <v>492</v>
      </c>
      <c r="B122" t="s">
        <v>493</v>
      </c>
      <c r="C122" t="s">
        <v>628</v>
      </c>
      <c r="D122" s="147">
        <v>43703</v>
      </c>
      <c r="E122" t="s">
        <v>1179</v>
      </c>
      <c r="F122" t="s">
        <v>1180</v>
      </c>
      <c r="G122" t="s">
        <v>937</v>
      </c>
      <c r="H122">
        <v>24.493956669999999</v>
      </c>
      <c r="I122">
        <v>-81.588311669999996</v>
      </c>
      <c r="J122">
        <v>104</v>
      </c>
      <c r="K122">
        <v>31.7</v>
      </c>
      <c r="L122" t="s">
        <v>474</v>
      </c>
      <c r="M122" t="s">
        <v>501</v>
      </c>
      <c r="N122">
        <v>6</v>
      </c>
      <c r="O122">
        <v>30</v>
      </c>
    </row>
    <row r="123" spans="1:15">
      <c r="A123" t="s">
        <v>492</v>
      </c>
      <c r="B123" t="s">
        <v>493</v>
      </c>
      <c r="C123" t="s">
        <v>628</v>
      </c>
      <c r="D123" s="147">
        <v>43703</v>
      </c>
      <c r="E123" t="s">
        <v>1181</v>
      </c>
      <c r="F123" t="s">
        <v>1182</v>
      </c>
      <c r="G123" t="s">
        <v>937</v>
      </c>
      <c r="H123">
        <v>24.493956669999999</v>
      </c>
      <c r="I123">
        <v>-81.588311669999996</v>
      </c>
      <c r="J123">
        <v>106</v>
      </c>
      <c r="K123">
        <v>32.299999999999997</v>
      </c>
      <c r="L123" t="s">
        <v>474</v>
      </c>
      <c r="M123" t="s">
        <v>501</v>
      </c>
      <c r="N123">
        <v>6</v>
      </c>
      <c r="O123">
        <v>30</v>
      </c>
    </row>
    <row r="124" spans="1:15">
      <c r="A124" t="s">
        <v>492</v>
      </c>
      <c r="B124" t="s">
        <v>493</v>
      </c>
      <c r="C124" t="s">
        <v>628</v>
      </c>
      <c r="D124" s="147">
        <v>43703</v>
      </c>
      <c r="E124" t="s">
        <v>1183</v>
      </c>
      <c r="F124" t="s">
        <v>1184</v>
      </c>
      <c r="G124" t="s">
        <v>937</v>
      </c>
      <c r="H124">
        <v>24.493956669999999</v>
      </c>
      <c r="I124">
        <v>-81.588311669999996</v>
      </c>
      <c r="J124">
        <v>106</v>
      </c>
      <c r="K124">
        <v>32.299999999999997</v>
      </c>
      <c r="L124" t="s">
        <v>474</v>
      </c>
      <c r="M124" t="s">
        <v>501</v>
      </c>
      <c r="N124">
        <v>6</v>
      </c>
      <c r="O124">
        <v>30</v>
      </c>
    </row>
    <row r="125" spans="1:15">
      <c r="A125" t="s">
        <v>492</v>
      </c>
      <c r="B125" t="s">
        <v>493</v>
      </c>
      <c r="C125" t="s">
        <v>628</v>
      </c>
      <c r="D125" s="147">
        <v>43703</v>
      </c>
      <c r="E125" t="s">
        <v>1185</v>
      </c>
      <c r="F125" t="s">
        <v>1186</v>
      </c>
      <c r="G125" t="s">
        <v>937</v>
      </c>
      <c r="H125">
        <v>24.493956669999999</v>
      </c>
      <c r="I125">
        <v>-81.588311669999996</v>
      </c>
      <c r="J125">
        <v>107</v>
      </c>
      <c r="K125">
        <v>32.6</v>
      </c>
      <c r="L125" t="s">
        <v>474</v>
      </c>
      <c r="M125" t="s">
        <v>501</v>
      </c>
      <c r="N125">
        <v>6</v>
      </c>
      <c r="O125">
        <v>30</v>
      </c>
    </row>
    <row r="126" spans="1:15">
      <c r="A126" t="s">
        <v>492</v>
      </c>
      <c r="B126" t="s">
        <v>493</v>
      </c>
      <c r="C126" t="s">
        <v>628</v>
      </c>
      <c r="D126" s="147">
        <v>43703</v>
      </c>
      <c r="E126" t="s">
        <v>1187</v>
      </c>
      <c r="F126" t="s">
        <v>1188</v>
      </c>
      <c r="G126" t="s">
        <v>937</v>
      </c>
      <c r="H126">
        <v>24.493956669999999</v>
      </c>
      <c r="I126">
        <v>-81.588311669999996</v>
      </c>
      <c r="J126">
        <v>110</v>
      </c>
      <c r="K126">
        <v>33.5</v>
      </c>
      <c r="L126" t="s">
        <v>474</v>
      </c>
      <c r="M126" t="s">
        <v>501</v>
      </c>
      <c r="N126">
        <v>6</v>
      </c>
      <c r="O126">
        <v>30</v>
      </c>
    </row>
    <row r="127" spans="1:15">
      <c r="A127" t="s">
        <v>492</v>
      </c>
      <c r="B127" t="s">
        <v>493</v>
      </c>
      <c r="C127" t="s">
        <v>628</v>
      </c>
      <c r="D127" s="147">
        <v>43703</v>
      </c>
      <c r="E127" t="s">
        <v>1189</v>
      </c>
      <c r="F127" t="s">
        <v>1190</v>
      </c>
      <c r="G127" t="s">
        <v>937</v>
      </c>
      <c r="H127">
        <v>24.493956669999999</v>
      </c>
      <c r="I127">
        <v>-81.588311669999996</v>
      </c>
      <c r="J127">
        <v>107</v>
      </c>
      <c r="K127">
        <v>32.6</v>
      </c>
      <c r="L127" t="s">
        <v>474</v>
      </c>
      <c r="M127" t="s">
        <v>501</v>
      </c>
      <c r="N127">
        <v>6</v>
      </c>
      <c r="O127">
        <v>30</v>
      </c>
    </row>
    <row r="128" spans="1:15">
      <c r="A128" t="s">
        <v>492</v>
      </c>
      <c r="B128" t="s">
        <v>493</v>
      </c>
      <c r="C128" t="s">
        <v>628</v>
      </c>
      <c r="D128" s="147">
        <v>43703</v>
      </c>
      <c r="E128" t="s">
        <v>1191</v>
      </c>
      <c r="F128" t="s">
        <v>1192</v>
      </c>
      <c r="G128" t="s">
        <v>937</v>
      </c>
      <c r="H128">
        <v>24.493956669999999</v>
      </c>
      <c r="I128">
        <v>-81.588311669999996</v>
      </c>
      <c r="J128">
        <v>106</v>
      </c>
      <c r="K128">
        <v>32.299999999999997</v>
      </c>
      <c r="L128" t="s">
        <v>474</v>
      </c>
      <c r="M128" t="s">
        <v>501</v>
      </c>
      <c r="N128">
        <v>6</v>
      </c>
      <c r="O128">
        <v>30</v>
      </c>
    </row>
    <row r="129" spans="1:15">
      <c r="A129" t="s">
        <v>492</v>
      </c>
      <c r="B129" t="s">
        <v>493</v>
      </c>
      <c r="C129" t="s">
        <v>653</v>
      </c>
      <c r="D129" s="147">
        <v>43703</v>
      </c>
      <c r="E129" t="s">
        <v>1379</v>
      </c>
      <c r="F129" t="s">
        <v>1193</v>
      </c>
      <c r="G129" t="s">
        <v>937</v>
      </c>
      <c r="H129">
        <v>24.49297</v>
      </c>
      <c r="I129">
        <v>-81.598926669999997</v>
      </c>
      <c r="J129">
        <v>60</v>
      </c>
      <c r="K129">
        <v>18.3</v>
      </c>
      <c r="L129" t="s">
        <v>490</v>
      </c>
      <c r="M129" t="s">
        <v>512</v>
      </c>
      <c r="N129">
        <v>6</v>
      </c>
      <c r="O129">
        <v>30</v>
      </c>
    </row>
    <row r="130" spans="1:15">
      <c r="A130" t="s">
        <v>492</v>
      </c>
      <c r="B130" t="s">
        <v>493</v>
      </c>
      <c r="C130" t="s">
        <v>653</v>
      </c>
      <c r="D130" s="147">
        <v>43703</v>
      </c>
      <c r="E130" t="s">
        <v>1194</v>
      </c>
      <c r="F130" t="s">
        <v>1195</v>
      </c>
      <c r="G130" t="s">
        <v>937</v>
      </c>
      <c r="H130">
        <v>24.49297</v>
      </c>
      <c r="I130">
        <v>-81.598926669999997</v>
      </c>
      <c r="J130">
        <v>60</v>
      </c>
      <c r="K130">
        <v>18.3</v>
      </c>
      <c r="L130" t="s">
        <v>490</v>
      </c>
      <c r="M130" t="s">
        <v>512</v>
      </c>
      <c r="N130">
        <v>6</v>
      </c>
      <c r="O130">
        <v>30</v>
      </c>
    </row>
    <row r="131" spans="1:15">
      <c r="A131" t="s">
        <v>492</v>
      </c>
      <c r="B131" t="s">
        <v>493</v>
      </c>
      <c r="C131" t="s">
        <v>653</v>
      </c>
      <c r="D131" s="147">
        <v>43703</v>
      </c>
      <c r="E131" t="s">
        <v>1196</v>
      </c>
      <c r="F131" t="s">
        <v>1197</v>
      </c>
      <c r="G131" t="s">
        <v>937</v>
      </c>
      <c r="H131">
        <v>24.49297</v>
      </c>
      <c r="I131">
        <v>-81.598926669999997</v>
      </c>
      <c r="J131">
        <v>59</v>
      </c>
      <c r="K131">
        <v>18</v>
      </c>
      <c r="L131" t="s">
        <v>490</v>
      </c>
      <c r="M131" t="s">
        <v>512</v>
      </c>
      <c r="N131">
        <v>6</v>
      </c>
      <c r="O131">
        <v>30</v>
      </c>
    </row>
    <row r="132" spans="1:15">
      <c r="A132" t="s">
        <v>492</v>
      </c>
      <c r="B132" t="s">
        <v>493</v>
      </c>
      <c r="C132" t="s">
        <v>653</v>
      </c>
      <c r="D132" s="147">
        <v>43703</v>
      </c>
      <c r="E132" t="s">
        <v>1198</v>
      </c>
      <c r="F132" t="s">
        <v>1199</v>
      </c>
      <c r="G132" t="s">
        <v>937</v>
      </c>
      <c r="H132">
        <v>24.49297</v>
      </c>
      <c r="I132">
        <v>-81.598926669999997</v>
      </c>
      <c r="J132">
        <v>59</v>
      </c>
      <c r="K132">
        <v>18</v>
      </c>
      <c r="L132" t="s">
        <v>490</v>
      </c>
      <c r="M132" t="s">
        <v>512</v>
      </c>
      <c r="N132">
        <v>6</v>
      </c>
      <c r="O132">
        <v>30</v>
      </c>
    </row>
    <row r="133" spans="1:15">
      <c r="A133" t="s">
        <v>492</v>
      </c>
      <c r="B133" t="s">
        <v>493</v>
      </c>
      <c r="C133" t="s">
        <v>653</v>
      </c>
      <c r="D133" s="147">
        <v>43703</v>
      </c>
      <c r="E133" t="s">
        <v>1200</v>
      </c>
      <c r="F133" t="s">
        <v>1201</v>
      </c>
      <c r="G133" t="s">
        <v>937</v>
      </c>
      <c r="H133">
        <v>24.49297</v>
      </c>
      <c r="I133">
        <v>-81.598926669999997</v>
      </c>
      <c r="J133">
        <v>58</v>
      </c>
      <c r="K133">
        <v>17.7</v>
      </c>
      <c r="L133" t="s">
        <v>490</v>
      </c>
      <c r="M133" t="s">
        <v>512</v>
      </c>
      <c r="N133">
        <v>6</v>
      </c>
      <c r="O133">
        <v>30</v>
      </c>
    </row>
    <row r="134" spans="1:15">
      <c r="A134" t="s">
        <v>492</v>
      </c>
      <c r="B134" t="s">
        <v>493</v>
      </c>
      <c r="C134" t="s">
        <v>653</v>
      </c>
      <c r="D134" s="147">
        <v>43703</v>
      </c>
      <c r="E134" t="s">
        <v>1202</v>
      </c>
      <c r="F134" t="s">
        <v>1203</v>
      </c>
      <c r="G134" t="s">
        <v>937</v>
      </c>
      <c r="H134">
        <v>24.49297</v>
      </c>
      <c r="I134">
        <v>-81.598926669999997</v>
      </c>
      <c r="J134">
        <v>59</v>
      </c>
      <c r="K134">
        <v>18</v>
      </c>
      <c r="L134" t="s">
        <v>490</v>
      </c>
      <c r="M134" t="s">
        <v>512</v>
      </c>
      <c r="N134">
        <v>6</v>
      </c>
      <c r="O134">
        <v>30</v>
      </c>
    </row>
    <row r="135" spans="1:15">
      <c r="A135" t="s">
        <v>492</v>
      </c>
      <c r="B135" t="s">
        <v>493</v>
      </c>
      <c r="C135" t="s">
        <v>653</v>
      </c>
      <c r="D135" s="147">
        <v>43703</v>
      </c>
      <c r="E135" t="s">
        <v>1204</v>
      </c>
      <c r="F135" t="s">
        <v>1205</v>
      </c>
      <c r="G135" t="s">
        <v>937</v>
      </c>
      <c r="H135">
        <v>24.49297</v>
      </c>
      <c r="I135">
        <v>-81.598926669999997</v>
      </c>
      <c r="J135">
        <v>58</v>
      </c>
      <c r="K135">
        <v>17.7</v>
      </c>
      <c r="L135" t="s">
        <v>490</v>
      </c>
      <c r="M135" t="s">
        <v>512</v>
      </c>
      <c r="N135">
        <v>6</v>
      </c>
      <c r="O135">
        <v>30</v>
      </c>
    </row>
    <row r="136" spans="1:15">
      <c r="A136" t="s">
        <v>492</v>
      </c>
      <c r="B136" t="s">
        <v>493</v>
      </c>
      <c r="C136" t="s">
        <v>653</v>
      </c>
      <c r="D136" s="147">
        <v>43703</v>
      </c>
      <c r="E136" t="s">
        <v>1206</v>
      </c>
      <c r="F136" t="s">
        <v>1207</v>
      </c>
      <c r="G136" t="s">
        <v>937</v>
      </c>
      <c r="H136">
        <v>24.49297</v>
      </c>
      <c r="I136">
        <v>-81.598926669999997</v>
      </c>
      <c r="J136">
        <v>58</v>
      </c>
      <c r="K136">
        <v>17.7</v>
      </c>
      <c r="L136" t="s">
        <v>490</v>
      </c>
      <c r="M136" t="s">
        <v>512</v>
      </c>
      <c r="N136">
        <v>6</v>
      </c>
      <c r="O136">
        <v>30</v>
      </c>
    </row>
    <row r="137" spans="1:15">
      <c r="A137" t="s">
        <v>492</v>
      </c>
      <c r="B137" t="s">
        <v>493</v>
      </c>
      <c r="C137" t="s">
        <v>653</v>
      </c>
      <c r="D137" s="147">
        <v>43703</v>
      </c>
      <c r="E137" t="s">
        <v>1208</v>
      </c>
      <c r="F137" t="s">
        <v>1209</v>
      </c>
      <c r="G137" t="s">
        <v>937</v>
      </c>
      <c r="H137">
        <v>24.49297</v>
      </c>
      <c r="I137">
        <v>-81.598926669999997</v>
      </c>
      <c r="J137">
        <v>58</v>
      </c>
      <c r="K137">
        <v>17.7</v>
      </c>
      <c r="L137" t="s">
        <v>490</v>
      </c>
      <c r="M137" t="s">
        <v>512</v>
      </c>
      <c r="N137">
        <v>6</v>
      </c>
      <c r="O137">
        <v>30</v>
      </c>
    </row>
    <row r="138" spans="1:15">
      <c r="A138" t="s">
        <v>492</v>
      </c>
      <c r="B138" t="s">
        <v>493</v>
      </c>
      <c r="C138" t="s">
        <v>653</v>
      </c>
      <c r="D138" s="147">
        <v>43703</v>
      </c>
      <c r="E138" t="s">
        <v>1210</v>
      </c>
      <c r="F138" t="s">
        <v>1211</v>
      </c>
      <c r="G138" t="s">
        <v>937</v>
      </c>
      <c r="H138">
        <v>24.49297</v>
      </c>
      <c r="I138">
        <v>-81.598926669999997</v>
      </c>
      <c r="J138">
        <v>58</v>
      </c>
      <c r="K138">
        <v>17.7</v>
      </c>
      <c r="L138" t="s">
        <v>490</v>
      </c>
      <c r="M138" t="s">
        <v>512</v>
      </c>
      <c r="N138">
        <v>6</v>
      </c>
      <c r="O138">
        <v>30</v>
      </c>
    </row>
    <row r="139" spans="1:15">
      <c r="A139" t="s">
        <v>492</v>
      </c>
      <c r="B139" t="s">
        <v>493</v>
      </c>
      <c r="C139" t="s">
        <v>653</v>
      </c>
      <c r="D139" s="147">
        <v>43703</v>
      </c>
      <c r="E139" t="s">
        <v>1212</v>
      </c>
      <c r="F139" t="s">
        <v>1213</v>
      </c>
      <c r="G139" t="s">
        <v>937</v>
      </c>
      <c r="H139">
        <v>24.49297</v>
      </c>
      <c r="I139">
        <v>-81.598926669999997</v>
      </c>
      <c r="J139">
        <v>59</v>
      </c>
      <c r="K139">
        <v>18</v>
      </c>
      <c r="L139" t="s">
        <v>490</v>
      </c>
      <c r="M139" t="s">
        <v>512</v>
      </c>
      <c r="N139">
        <v>6</v>
      </c>
      <c r="O139">
        <v>30</v>
      </c>
    </row>
    <row r="140" spans="1:15">
      <c r="A140" t="s">
        <v>492</v>
      </c>
      <c r="B140" t="s">
        <v>493</v>
      </c>
      <c r="C140" t="s">
        <v>653</v>
      </c>
      <c r="D140" s="147">
        <v>43703</v>
      </c>
      <c r="E140" t="s">
        <v>1214</v>
      </c>
      <c r="F140" t="s">
        <v>1215</v>
      </c>
      <c r="G140" t="s">
        <v>937</v>
      </c>
      <c r="H140">
        <v>24.49297</v>
      </c>
      <c r="I140">
        <v>-81.598926669999997</v>
      </c>
      <c r="J140">
        <v>59</v>
      </c>
      <c r="K140">
        <v>18</v>
      </c>
      <c r="L140" t="s">
        <v>490</v>
      </c>
      <c r="M140" t="s">
        <v>512</v>
      </c>
      <c r="N140">
        <v>6</v>
      </c>
      <c r="O140">
        <v>30</v>
      </c>
    </row>
    <row r="141" spans="1:15">
      <c r="A141" t="s">
        <v>492</v>
      </c>
      <c r="B141" t="s">
        <v>493</v>
      </c>
      <c r="C141" t="s">
        <v>653</v>
      </c>
      <c r="D141" s="147">
        <v>43703</v>
      </c>
      <c r="E141" t="s">
        <v>1216</v>
      </c>
      <c r="F141" t="s">
        <v>1217</v>
      </c>
      <c r="G141" t="s">
        <v>937</v>
      </c>
      <c r="H141">
        <v>24.49297</v>
      </c>
      <c r="I141">
        <v>-81.598926669999997</v>
      </c>
      <c r="J141">
        <v>61</v>
      </c>
      <c r="K141">
        <v>18.600000000000001</v>
      </c>
      <c r="L141" t="s">
        <v>490</v>
      </c>
      <c r="M141" t="s">
        <v>512</v>
      </c>
      <c r="N141">
        <v>6</v>
      </c>
      <c r="O141">
        <v>30</v>
      </c>
    </row>
    <row r="142" spans="1:15">
      <c r="A142" t="s">
        <v>492</v>
      </c>
      <c r="B142" t="s">
        <v>493</v>
      </c>
      <c r="C142" t="s">
        <v>653</v>
      </c>
      <c r="D142" s="147">
        <v>43703</v>
      </c>
      <c r="E142" t="s">
        <v>1218</v>
      </c>
      <c r="F142" t="s">
        <v>1219</v>
      </c>
      <c r="G142" t="s">
        <v>937</v>
      </c>
      <c r="H142">
        <v>24.49297</v>
      </c>
      <c r="I142">
        <v>-81.598926669999997</v>
      </c>
      <c r="J142">
        <v>59</v>
      </c>
      <c r="K142">
        <v>18</v>
      </c>
      <c r="L142" t="s">
        <v>490</v>
      </c>
      <c r="M142" t="s">
        <v>512</v>
      </c>
      <c r="N142">
        <v>6</v>
      </c>
      <c r="O142">
        <v>30</v>
      </c>
    </row>
    <row r="143" spans="1:15">
      <c r="A143" t="s">
        <v>492</v>
      </c>
      <c r="B143" t="s">
        <v>493</v>
      </c>
      <c r="C143" t="s">
        <v>653</v>
      </c>
      <c r="D143" s="147">
        <v>43703</v>
      </c>
      <c r="E143" t="s">
        <v>1220</v>
      </c>
      <c r="F143" t="s">
        <v>1221</v>
      </c>
      <c r="G143" t="s">
        <v>937</v>
      </c>
      <c r="H143">
        <v>24.49297</v>
      </c>
      <c r="I143">
        <v>-81.598926669999997</v>
      </c>
      <c r="J143">
        <v>59</v>
      </c>
      <c r="K143">
        <v>18</v>
      </c>
      <c r="L143" t="s">
        <v>490</v>
      </c>
      <c r="M143" t="s">
        <v>512</v>
      </c>
      <c r="N143">
        <v>6</v>
      </c>
      <c r="O143">
        <v>30</v>
      </c>
    </row>
    <row r="144" spans="1:15">
      <c r="A144" t="s">
        <v>492</v>
      </c>
      <c r="B144" t="s">
        <v>493</v>
      </c>
      <c r="C144" t="s">
        <v>653</v>
      </c>
      <c r="D144" s="147">
        <v>43703</v>
      </c>
      <c r="E144" t="s">
        <v>1222</v>
      </c>
      <c r="F144" t="s">
        <v>1223</v>
      </c>
      <c r="G144" t="s">
        <v>937</v>
      </c>
      <c r="H144">
        <v>24.49297</v>
      </c>
      <c r="I144">
        <v>-81.598926669999997</v>
      </c>
      <c r="J144">
        <v>59</v>
      </c>
      <c r="K144">
        <v>18</v>
      </c>
      <c r="L144" t="s">
        <v>490</v>
      </c>
      <c r="M144" t="s">
        <v>512</v>
      </c>
      <c r="N144">
        <v>7</v>
      </c>
      <c r="O144">
        <v>30</v>
      </c>
    </row>
    <row r="145" spans="1:15">
      <c r="A145" t="s">
        <v>492</v>
      </c>
      <c r="B145" t="s">
        <v>493</v>
      </c>
      <c r="C145" t="s">
        <v>653</v>
      </c>
      <c r="D145" s="147">
        <v>43703</v>
      </c>
      <c r="E145" t="s">
        <v>1224</v>
      </c>
      <c r="F145" t="s">
        <v>1225</v>
      </c>
      <c r="G145" t="s">
        <v>937</v>
      </c>
      <c r="H145">
        <v>24.49297</v>
      </c>
      <c r="I145">
        <v>-81.598926669999997</v>
      </c>
      <c r="J145">
        <v>58</v>
      </c>
      <c r="K145">
        <v>17.7</v>
      </c>
      <c r="L145" t="s">
        <v>490</v>
      </c>
      <c r="M145" t="s">
        <v>512</v>
      </c>
      <c r="N145">
        <v>7</v>
      </c>
      <c r="O145">
        <v>30</v>
      </c>
    </row>
    <row r="146" spans="1:15">
      <c r="A146" t="s">
        <v>492</v>
      </c>
      <c r="B146" t="s">
        <v>493</v>
      </c>
      <c r="C146" t="s">
        <v>653</v>
      </c>
      <c r="D146" s="147">
        <v>43703</v>
      </c>
      <c r="E146" t="s">
        <v>1226</v>
      </c>
      <c r="F146" t="s">
        <v>1227</v>
      </c>
      <c r="G146" t="s">
        <v>937</v>
      </c>
      <c r="H146">
        <v>24.49297</v>
      </c>
      <c r="I146">
        <v>-81.598926669999997</v>
      </c>
      <c r="J146">
        <v>56</v>
      </c>
      <c r="K146">
        <v>17.100000000000001</v>
      </c>
      <c r="L146" t="s">
        <v>490</v>
      </c>
      <c r="M146" t="s">
        <v>512</v>
      </c>
      <c r="N146">
        <v>7</v>
      </c>
      <c r="O146">
        <v>30</v>
      </c>
    </row>
    <row r="147" spans="1:15">
      <c r="A147" t="s">
        <v>492</v>
      </c>
      <c r="B147" t="s">
        <v>493</v>
      </c>
      <c r="C147" t="s">
        <v>653</v>
      </c>
      <c r="D147" s="147">
        <v>43703</v>
      </c>
      <c r="E147" t="s">
        <v>1228</v>
      </c>
      <c r="F147" t="s">
        <v>1229</v>
      </c>
      <c r="G147" t="s">
        <v>937</v>
      </c>
      <c r="H147">
        <v>24.49297</v>
      </c>
      <c r="I147">
        <v>-81.598926669999997</v>
      </c>
      <c r="J147">
        <v>57</v>
      </c>
      <c r="K147">
        <v>17.399999999999999</v>
      </c>
      <c r="L147" t="s">
        <v>490</v>
      </c>
      <c r="M147" t="s">
        <v>512</v>
      </c>
      <c r="N147">
        <v>7</v>
      </c>
      <c r="O147">
        <v>30</v>
      </c>
    </row>
    <row r="148" spans="1:15">
      <c r="A148" t="s">
        <v>492</v>
      </c>
      <c r="B148" t="s">
        <v>493</v>
      </c>
      <c r="C148" t="s">
        <v>653</v>
      </c>
      <c r="D148" s="147">
        <v>43703</v>
      </c>
      <c r="E148" t="s">
        <v>1230</v>
      </c>
      <c r="F148" t="s">
        <v>1231</v>
      </c>
      <c r="G148" t="s">
        <v>937</v>
      </c>
      <c r="H148">
        <v>24.49297</v>
      </c>
      <c r="I148">
        <v>-81.598926669999997</v>
      </c>
      <c r="J148">
        <v>59</v>
      </c>
      <c r="K148">
        <v>18</v>
      </c>
      <c r="L148" t="s">
        <v>490</v>
      </c>
      <c r="M148" t="s">
        <v>512</v>
      </c>
      <c r="N148">
        <v>7</v>
      </c>
      <c r="O148">
        <v>30</v>
      </c>
    </row>
    <row r="149" spans="1:15">
      <c r="A149" t="s">
        <v>492</v>
      </c>
      <c r="B149" t="s">
        <v>493</v>
      </c>
      <c r="C149" t="s">
        <v>653</v>
      </c>
      <c r="D149" s="147">
        <v>43703</v>
      </c>
      <c r="E149" t="s">
        <v>1232</v>
      </c>
      <c r="F149" t="s">
        <v>1233</v>
      </c>
      <c r="G149" t="s">
        <v>937</v>
      </c>
      <c r="H149">
        <v>24.49297</v>
      </c>
      <c r="I149">
        <v>-81.598926669999997</v>
      </c>
      <c r="J149">
        <v>57</v>
      </c>
      <c r="K149">
        <v>17.399999999999999</v>
      </c>
      <c r="L149" t="s">
        <v>490</v>
      </c>
      <c r="M149" t="s">
        <v>512</v>
      </c>
      <c r="N149">
        <v>7</v>
      </c>
      <c r="O149">
        <v>30</v>
      </c>
    </row>
    <row r="150" spans="1:15">
      <c r="A150" t="s">
        <v>492</v>
      </c>
      <c r="B150" t="s">
        <v>493</v>
      </c>
      <c r="C150" t="s">
        <v>653</v>
      </c>
      <c r="D150" s="147">
        <v>43703</v>
      </c>
      <c r="E150" t="s">
        <v>1234</v>
      </c>
      <c r="F150" t="s">
        <v>1235</v>
      </c>
      <c r="G150" t="s">
        <v>937</v>
      </c>
      <c r="H150">
        <v>24.49297</v>
      </c>
      <c r="I150">
        <v>-81.598926669999997</v>
      </c>
      <c r="J150">
        <v>59</v>
      </c>
      <c r="K150">
        <v>18</v>
      </c>
      <c r="L150" t="s">
        <v>490</v>
      </c>
      <c r="M150" t="s">
        <v>512</v>
      </c>
      <c r="N150">
        <v>7</v>
      </c>
      <c r="O150">
        <v>30</v>
      </c>
    </row>
    <row r="151" spans="1:15">
      <c r="A151" t="s">
        <v>492</v>
      </c>
      <c r="B151" t="s">
        <v>493</v>
      </c>
      <c r="C151" t="s">
        <v>653</v>
      </c>
      <c r="D151" s="147">
        <v>43703</v>
      </c>
      <c r="E151" t="s">
        <v>1236</v>
      </c>
      <c r="F151" t="s">
        <v>1237</v>
      </c>
      <c r="G151" t="s">
        <v>937</v>
      </c>
      <c r="H151">
        <v>24.49297</v>
      </c>
      <c r="I151">
        <v>-81.598926669999997</v>
      </c>
      <c r="J151">
        <v>57</v>
      </c>
      <c r="K151">
        <v>17.399999999999999</v>
      </c>
      <c r="L151" t="s">
        <v>490</v>
      </c>
      <c r="M151" t="s">
        <v>512</v>
      </c>
      <c r="N151">
        <v>7</v>
      </c>
      <c r="O151">
        <v>30</v>
      </c>
    </row>
    <row r="152" spans="1:15">
      <c r="A152" t="s">
        <v>492</v>
      </c>
      <c r="B152" t="s">
        <v>493</v>
      </c>
      <c r="C152" t="s">
        <v>653</v>
      </c>
      <c r="D152" s="147">
        <v>43703</v>
      </c>
      <c r="E152" t="s">
        <v>1238</v>
      </c>
      <c r="F152" t="s">
        <v>1239</v>
      </c>
      <c r="G152" t="s">
        <v>937</v>
      </c>
      <c r="H152">
        <v>24.49297</v>
      </c>
      <c r="I152">
        <v>-81.598926669999997</v>
      </c>
      <c r="J152">
        <v>57</v>
      </c>
      <c r="K152">
        <v>17.399999999999999</v>
      </c>
      <c r="L152" t="s">
        <v>490</v>
      </c>
      <c r="M152" t="s">
        <v>512</v>
      </c>
      <c r="N152">
        <v>7</v>
      </c>
      <c r="O152">
        <v>30</v>
      </c>
    </row>
    <row r="153" spans="1:15">
      <c r="A153" t="s">
        <v>492</v>
      </c>
      <c r="B153" t="s">
        <v>493</v>
      </c>
      <c r="C153" t="s">
        <v>653</v>
      </c>
      <c r="D153" s="147">
        <v>43703</v>
      </c>
      <c r="E153" t="s">
        <v>1240</v>
      </c>
      <c r="F153" t="s">
        <v>1241</v>
      </c>
      <c r="G153" t="s">
        <v>937</v>
      </c>
      <c r="H153">
        <v>24.49297</v>
      </c>
      <c r="I153">
        <v>-81.598926669999997</v>
      </c>
      <c r="J153">
        <v>61</v>
      </c>
      <c r="K153">
        <v>18.600000000000001</v>
      </c>
      <c r="L153" t="s">
        <v>490</v>
      </c>
      <c r="M153" t="s">
        <v>512</v>
      </c>
      <c r="N153">
        <v>7</v>
      </c>
      <c r="O153">
        <v>30</v>
      </c>
    </row>
    <row r="154" spans="1:15">
      <c r="A154" t="s">
        <v>492</v>
      </c>
      <c r="B154" t="s">
        <v>493</v>
      </c>
      <c r="C154" t="s">
        <v>653</v>
      </c>
      <c r="D154" s="147">
        <v>43703</v>
      </c>
      <c r="E154" t="s">
        <v>1242</v>
      </c>
      <c r="F154" t="s">
        <v>1243</v>
      </c>
      <c r="G154" t="s">
        <v>937</v>
      </c>
      <c r="H154">
        <v>24.49297</v>
      </c>
      <c r="I154">
        <v>-81.598926669999997</v>
      </c>
      <c r="J154">
        <v>60</v>
      </c>
      <c r="K154">
        <v>18.3</v>
      </c>
      <c r="L154" t="s">
        <v>490</v>
      </c>
      <c r="M154" t="s">
        <v>512</v>
      </c>
      <c r="N154">
        <v>7</v>
      </c>
      <c r="O154">
        <v>30</v>
      </c>
    </row>
    <row r="155" spans="1:15">
      <c r="A155" t="s">
        <v>492</v>
      </c>
      <c r="B155" t="s">
        <v>493</v>
      </c>
      <c r="C155" t="s">
        <v>628</v>
      </c>
      <c r="D155" s="147">
        <v>43703</v>
      </c>
      <c r="E155" t="s">
        <v>1244</v>
      </c>
      <c r="F155" t="s">
        <v>1245</v>
      </c>
      <c r="G155" t="s">
        <v>937</v>
      </c>
      <c r="H155">
        <v>24.494035</v>
      </c>
      <c r="I155">
        <v>-81.587908330000005</v>
      </c>
      <c r="J155">
        <v>106</v>
      </c>
      <c r="K155">
        <v>32.299999999999997</v>
      </c>
      <c r="L155" t="s">
        <v>474</v>
      </c>
      <c r="M155" t="s">
        <v>501</v>
      </c>
      <c r="N155">
        <v>7</v>
      </c>
      <c r="O155">
        <v>30</v>
      </c>
    </row>
    <row r="156" spans="1:15">
      <c r="A156" t="s">
        <v>492</v>
      </c>
      <c r="B156" t="s">
        <v>493</v>
      </c>
      <c r="C156" t="s">
        <v>628</v>
      </c>
      <c r="D156" s="147">
        <v>43703</v>
      </c>
      <c r="E156" t="s">
        <v>1246</v>
      </c>
      <c r="F156" t="s">
        <v>1247</v>
      </c>
      <c r="G156" t="s">
        <v>937</v>
      </c>
      <c r="H156">
        <v>24.494035</v>
      </c>
      <c r="I156">
        <v>-81.587908330000005</v>
      </c>
      <c r="J156">
        <v>106</v>
      </c>
      <c r="K156">
        <v>32.299999999999997</v>
      </c>
      <c r="L156" t="s">
        <v>474</v>
      </c>
      <c r="M156" t="s">
        <v>501</v>
      </c>
      <c r="N156">
        <v>7</v>
      </c>
      <c r="O156">
        <v>30</v>
      </c>
    </row>
    <row r="157" spans="1:15">
      <c r="A157" t="s">
        <v>492</v>
      </c>
      <c r="B157" t="s">
        <v>493</v>
      </c>
      <c r="C157" t="s">
        <v>628</v>
      </c>
      <c r="D157" s="147">
        <v>43703</v>
      </c>
      <c r="E157" t="s">
        <v>1248</v>
      </c>
      <c r="F157" t="s">
        <v>1249</v>
      </c>
      <c r="G157" t="s">
        <v>937</v>
      </c>
      <c r="H157">
        <v>24.494035</v>
      </c>
      <c r="I157">
        <v>-81.587908330000005</v>
      </c>
      <c r="J157">
        <v>106</v>
      </c>
      <c r="K157">
        <v>32.299999999999997</v>
      </c>
      <c r="L157" t="s">
        <v>474</v>
      </c>
      <c r="M157" t="s">
        <v>501</v>
      </c>
      <c r="N157">
        <v>7</v>
      </c>
      <c r="O157">
        <v>30</v>
      </c>
    </row>
    <row r="158" spans="1:15">
      <c r="A158" t="s">
        <v>492</v>
      </c>
      <c r="B158" t="s">
        <v>493</v>
      </c>
      <c r="C158" t="s">
        <v>1250</v>
      </c>
      <c r="D158" s="147">
        <v>43703</v>
      </c>
      <c r="E158" t="s">
        <v>1251</v>
      </c>
      <c r="F158" t="s">
        <v>1252</v>
      </c>
      <c r="G158" t="s">
        <v>937</v>
      </c>
      <c r="H158">
        <v>24.491051670000001</v>
      </c>
      <c r="I158">
        <v>-81.606028330000001</v>
      </c>
      <c r="J158">
        <v>62</v>
      </c>
      <c r="K158">
        <v>18.899999999999999</v>
      </c>
      <c r="L158" t="s">
        <v>490</v>
      </c>
      <c r="M158" t="s">
        <v>512</v>
      </c>
      <c r="N158">
        <v>7</v>
      </c>
      <c r="O158">
        <v>30</v>
      </c>
    </row>
    <row r="159" spans="1:15">
      <c r="A159" t="s">
        <v>492</v>
      </c>
      <c r="B159" t="s">
        <v>493</v>
      </c>
      <c r="C159" t="s">
        <v>1250</v>
      </c>
      <c r="D159" s="147">
        <v>43703</v>
      </c>
      <c r="E159" t="s">
        <v>1253</v>
      </c>
      <c r="F159" t="s">
        <v>1254</v>
      </c>
      <c r="G159" t="s">
        <v>937</v>
      </c>
      <c r="H159">
        <v>24.491051670000001</v>
      </c>
      <c r="I159">
        <v>-81.606028330000001</v>
      </c>
      <c r="J159">
        <v>60</v>
      </c>
      <c r="K159">
        <v>18.3</v>
      </c>
      <c r="L159" t="s">
        <v>490</v>
      </c>
      <c r="M159" t="s">
        <v>512</v>
      </c>
      <c r="N159">
        <v>7</v>
      </c>
      <c r="O159">
        <v>30</v>
      </c>
    </row>
    <row r="160" spans="1:15">
      <c r="A160" t="s">
        <v>492</v>
      </c>
      <c r="B160" t="s">
        <v>493</v>
      </c>
      <c r="C160" t="s">
        <v>1250</v>
      </c>
      <c r="D160" s="147">
        <v>43703</v>
      </c>
      <c r="E160" t="s">
        <v>1255</v>
      </c>
      <c r="F160" t="s">
        <v>1256</v>
      </c>
      <c r="G160" t="s">
        <v>937</v>
      </c>
      <c r="H160">
        <v>24.491051670000001</v>
      </c>
      <c r="I160">
        <v>-81.606028330000001</v>
      </c>
      <c r="J160">
        <v>63</v>
      </c>
      <c r="K160">
        <v>19.2</v>
      </c>
      <c r="L160" t="s">
        <v>490</v>
      </c>
      <c r="M160" t="s">
        <v>512</v>
      </c>
      <c r="N160">
        <v>7</v>
      </c>
      <c r="O160">
        <v>30</v>
      </c>
    </row>
    <row r="161" spans="1:15">
      <c r="A161" t="s">
        <v>492</v>
      </c>
      <c r="B161" t="s">
        <v>493</v>
      </c>
      <c r="C161" t="s">
        <v>1250</v>
      </c>
      <c r="D161" s="147">
        <v>43703</v>
      </c>
      <c r="E161" t="s">
        <v>1257</v>
      </c>
      <c r="F161" t="s">
        <v>1258</v>
      </c>
      <c r="G161" t="s">
        <v>937</v>
      </c>
      <c r="H161">
        <v>24.491051670000001</v>
      </c>
      <c r="I161">
        <v>-81.606028330000001</v>
      </c>
      <c r="J161">
        <v>59</v>
      </c>
      <c r="K161">
        <v>18</v>
      </c>
      <c r="L161" t="s">
        <v>490</v>
      </c>
      <c r="M161" t="s">
        <v>512</v>
      </c>
      <c r="N161">
        <v>7</v>
      </c>
      <c r="O161">
        <v>30</v>
      </c>
    </row>
    <row r="162" spans="1:15">
      <c r="A162" t="s">
        <v>469</v>
      </c>
      <c r="B162" t="s">
        <v>476</v>
      </c>
      <c r="C162" t="s">
        <v>690</v>
      </c>
      <c r="D162" s="147">
        <v>43704</v>
      </c>
      <c r="E162" t="s">
        <v>1259</v>
      </c>
      <c r="F162" t="s">
        <v>1260</v>
      </c>
      <c r="G162" t="s">
        <v>937</v>
      </c>
      <c r="H162">
        <v>25.144156670000001</v>
      </c>
      <c r="I162">
        <v>-80.252054999999999</v>
      </c>
      <c r="J162">
        <v>78</v>
      </c>
      <c r="K162">
        <v>23.8</v>
      </c>
      <c r="L162" t="s">
        <v>490</v>
      </c>
      <c r="M162" t="s">
        <v>512</v>
      </c>
      <c r="N162">
        <v>7</v>
      </c>
      <c r="O162">
        <v>30</v>
      </c>
    </row>
    <row r="163" spans="1:15">
      <c r="A163" t="s">
        <v>469</v>
      </c>
      <c r="B163" t="s">
        <v>476</v>
      </c>
      <c r="C163" t="s">
        <v>690</v>
      </c>
      <c r="D163" s="147">
        <v>43704</v>
      </c>
      <c r="E163" t="s">
        <v>1261</v>
      </c>
      <c r="F163" t="s">
        <v>1262</v>
      </c>
      <c r="G163" t="s">
        <v>937</v>
      </c>
      <c r="H163">
        <v>25.144156670000001</v>
      </c>
      <c r="I163">
        <v>-80.252054999999999</v>
      </c>
      <c r="J163">
        <v>74</v>
      </c>
      <c r="K163">
        <v>22.6</v>
      </c>
      <c r="L163" t="s">
        <v>490</v>
      </c>
      <c r="M163" t="s">
        <v>512</v>
      </c>
      <c r="N163">
        <v>7</v>
      </c>
      <c r="O163">
        <v>30</v>
      </c>
    </row>
    <row r="164" spans="1:15">
      <c r="A164" t="s">
        <v>469</v>
      </c>
      <c r="B164" t="s">
        <v>476</v>
      </c>
      <c r="C164" t="s">
        <v>690</v>
      </c>
      <c r="D164" s="147">
        <v>43704</v>
      </c>
      <c r="E164" t="s">
        <v>1263</v>
      </c>
      <c r="F164" t="s">
        <v>1264</v>
      </c>
      <c r="G164" t="s">
        <v>937</v>
      </c>
      <c r="H164">
        <v>25.144156670000001</v>
      </c>
      <c r="I164">
        <v>-80.252054999999999</v>
      </c>
      <c r="J164">
        <v>68</v>
      </c>
      <c r="K164">
        <v>20.7</v>
      </c>
      <c r="L164" t="s">
        <v>490</v>
      </c>
      <c r="M164" t="s">
        <v>512</v>
      </c>
      <c r="N164">
        <v>7</v>
      </c>
      <c r="O164">
        <v>30</v>
      </c>
    </row>
    <row r="165" spans="1:15">
      <c r="A165" t="s">
        <v>469</v>
      </c>
      <c r="B165" t="s">
        <v>476</v>
      </c>
      <c r="C165" t="s">
        <v>690</v>
      </c>
      <c r="D165" s="147">
        <v>43704</v>
      </c>
      <c r="E165" t="s">
        <v>1265</v>
      </c>
      <c r="F165" t="s">
        <v>1266</v>
      </c>
      <c r="G165" t="s">
        <v>937</v>
      </c>
      <c r="H165">
        <v>25.144156670000001</v>
      </c>
      <c r="I165">
        <v>-80.252054999999999</v>
      </c>
      <c r="J165">
        <v>65</v>
      </c>
      <c r="K165">
        <v>19.8</v>
      </c>
      <c r="L165" t="s">
        <v>490</v>
      </c>
      <c r="M165" t="s">
        <v>512</v>
      </c>
      <c r="N165">
        <v>7</v>
      </c>
      <c r="O165">
        <v>30</v>
      </c>
    </row>
    <row r="166" spans="1:15">
      <c r="A166" t="s">
        <v>469</v>
      </c>
      <c r="B166" t="s">
        <v>476</v>
      </c>
      <c r="C166" t="s">
        <v>690</v>
      </c>
      <c r="D166" s="147">
        <v>43704</v>
      </c>
      <c r="E166" t="s">
        <v>1267</v>
      </c>
      <c r="F166" t="s">
        <v>1268</v>
      </c>
      <c r="G166" t="s">
        <v>937</v>
      </c>
      <c r="H166">
        <v>25.144156670000001</v>
      </c>
      <c r="I166">
        <v>-80.252054999999999</v>
      </c>
      <c r="J166">
        <v>65</v>
      </c>
      <c r="K166">
        <v>19.8</v>
      </c>
      <c r="L166" t="s">
        <v>490</v>
      </c>
      <c r="M166" t="s">
        <v>512</v>
      </c>
      <c r="N166">
        <v>7</v>
      </c>
      <c r="O166">
        <v>30</v>
      </c>
    </row>
    <row r="167" spans="1:15">
      <c r="A167" t="s">
        <v>469</v>
      </c>
      <c r="B167" t="s">
        <v>476</v>
      </c>
      <c r="C167" t="s">
        <v>690</v>
      </c>
      <c r="D167" s="147">
        <v>43704</v>
      </c>
      <c r="E167" t="s">
        <v>1269</v>
      </c>
      <c r="F167" t="s">
        <v>1270</v>
      </c>
      <c r="G167" t="s">
        <v>937</v>
      </c>
      <c r="H167">
        <v>25.144156670000001</v>
      </c>
      <c r="I167">
        <v>-80.252054999999999</v>
      </c>
      <c r="J167">
        <v>65</v>
      </c>
      <c r="K167">
        <v>19.8</v>
      </c>
      <c r="L167" t="s">
        <v>490</v>
      </c>
      <c r="M167" t="s">
        <v>512</v>
      </c>
      <c r="N167">
        <v>8</v>
      </c>
      <c r="O167">
        <v>30</v>
      </c>
    </row>
    <row r="168" spans="1:15">
      <c r="A168" t="s">
        <v>469</v>
      </c>
      <c r="B168" t="s">
        <v>476</v>
      </c>
      <c r="C168" t="s">
        <v>690</v>
      </c>
      <c r="D168" s="147">
        <v>43704</v>
      </c>
      <c r="E168" t="s">
        <v>1271</v>
      </c>
      <c r="F168" t="s">
        <v>1272</v>
      </c>
      <c r="G168" t="s">
        <v>937</v>
      </c>
      <c r="H168">
        <v>25.144156670000001</v>
      </c>
      <c r="I168">
        <v>-80.252054999999999</v>
      </c>
      <c r="J168">
        <v>71</v>
      </c>
      <c r="K168">
        <v>21.6</v>
      </c>
      <c r="L168" t="s">
        <v>490</v>
      </c>
      <c r="M168" t="s">
        <v>512</v>
      </c>
      <c r="N168">
        <v>8</v>
      </c>
      <c r="O168">
        <v>30</v>
      </c>
    </row>
    <row r="169" spans="1:15">
      <c r="A169" t="s">
        <v>469</v>
      </c>
      <c r="B169" t="s">
        <v>476</v>
      </c>
      <c r="C169" t="s">
        <v>690</v>
      </c>
      <c r="D169" s="147">
        <v>43704</v>
      </c>
      <c r="E169" t="s">
        <v>1273</v>
      </c>
      <c r="F169" t="s">
        <v>1274</v>
      </c>
      <c r="G169" t="s">
        <v>937</v>
      </c>
      <c r="H169">
        <v>25.144156670000001</v>
      </c>
      <c r="I169">
        <v>-80.252054999999999</v>
      </c>
      <c r="J169">
        <v>71</v>
      </c>
      <c r="K169">
        <v>21.6</v>
      </c>
      <c r="L169" t="s">
        <v>490</v>
      </c>
      <c r="M169" t="s">
        <v>512</v>
      </c>
      <c r="N169">
        <v>8</v>
      </c>
      <c r="O169">
        <v>30</v>
      </c>
    </row>
    <row r="170" spans="1:15">
      <c r="A170" t="s">
        <v>469</v>
      </c>
      <c r="B170" t="s">
        <v>476</v>
      </c>
      <c r="C170" t="s">
        <v>707</v>
      </c>
      <c r="D170" s="147">
        <v>43704</v>
      </c>
      <c r="E170" t="s">
        <v>1275</v>
      </c>
      <c r="F170" t="s">
        <v>1276</v>
      </c>
      <c r="G170" t="s">
        <v>937</v>
      </c>
      <c r="H170">
        <v>25.158233330000002</v>
      </c>
      <c r="I170">
        <v>-80.220640000000003</v>
      </c>
      <c r="J170">
        <v>142</v>
      </c>
      <c r="K170">
        <v>43.3</v>
      </c>
      <c r="L170" t="s">
        <v>474</v>
      </c>
      <c r="M170" t="s">
        <v>501</v>
      </c>
      <c r="N170">
        <v>8</v>
      </c>
      <c r="O170">
        <v>30</v>
      </c>
    </row>
    <row r="171" spans="1:15">
      <c r="A171" t="s">
        <v>469</v>
      </c>
      <c r="B171" t="s">
        <v>476</v>
      </c>
      <c r="C171" t="s">
        <v>707</v>
      </c>
      <c r="D171" s="147">
        <v>43704</v>
      </c>
      <c r="E171" t="s">
        <v>1277</v>
      </c>
      <c r="F171" t="s">
        <v>1278</v>
      </c>
      <c r="G171" t="s">
        <v>937</v>
      </c>
      <c r="H171">
        <v>25.158233330000002</v>
      </c>
      <c r="I171">
        <v>-80.220640000000003</v>
      </c>
      <c r="J171">
        <v>142</v>
      </c>
      <c r="K171">
        <v>43.3</v>
      </c>
      <c r="L171" t="s">
        <v>474</v>
      </c>
      <c r="M171" t="s">
        <v>501</v>
      </c>
      <c r="N171">
        <v>8</v>
      </c>
      <c r="O171">
        <v>30</v>
      </c>
    </row>
    <row r="172" spans="1:15">
      <c r="A172" t="s">
        <v>469</v>
      </c>
      <c r="B172" t="s">
        <v>476</v>
      </c>
      <c r="C172" t="s">
        <v>707</v>
      </c>
      <c r="D172" s="147">
        <v>43704</v>
      </c>
      <c r="E172" t="s">
        <v>1279</v>
      </c>
      <c r="F172" t="s">
        <v>1280</v>
      </c>
      <c r="G172" t="s">
        <v>937</v>
      </c>
      <c r="H172">
        <v>25.158233330000002</v>
      </c>
      <c r="I172">
        <v>-80.220640000000003</v>
      </c>
      <c r="J172">
        <v>142</v>
      </c>
      <c r="K172">
        <v>43.3</v>
      </c>
      <c r="L172" t="s">
        <v>474</v>
      </c>
      <c r="M172" t="s">
        <v>501</v>
      </c>
      <c r="N172">
        <v>8</v>
      </c>
      <c r="O172">
        <v>30</v>
      </c>
    </row>
    <row r="173" spans="1:15">
      <c r="A173" t="s">
        <v>469</v>
      </c>
      <c r="B173" t="s">
        <v>476</v>
      </c>
      <c r="C173" t="s">
        <v>707</v>
      </c>
      <c r="D173" s="147">
        <v>43704</v>
      </c>
      <c r="E173" t="s">
        <v>1281</v>
      </c>
      <c r="F173" t="s">
        <v>1282</v>
      </c>
      <c r="G173" t="s">
        <v>937</v>
      </c>
      <c r="H173">
        <v>25.158233330000002</v>
      </c>
      <c r="I173">
        <v>-80.220640000000003</v>
      </c>
      <c r="J173">
        <v>144</v>
      </c>
      <c r="K173">
        <v>43.9</v>
      </c>
      <c r="L173" t="s">
        <v>474</v>
      </c>
      <c r="M173" t="s">
        <v>501</v>
      </c>
      <c r="N173">
        <v>8</v>
      </c>
      <c r="O173">
        <v>30</v>
      </c>
    </row>
    <row r="174" spans="1:15">
      <c r="A174" t="s">
        <v>469</v>
      </c>
      <c r="B174" t="s">
        <v>476</v>
      </c>
      <c r="C174" t="s">
        <v>714</v>
      </c>
      <c r="D174" s="147">
        <v>43704</v>
      </c>
      <c r="E174" t="s">
        <v>1283</v>
      </c>
      <c r="F174" t="s">
        <v>1284</v>
      </c>
      <c r="G174" t="s">
        <v>937</v>
      </c>
      <c r="H174">
        <v>25.14404833</v>
      </c>
      <c r="I174">
        <v>-80.252588329999995</v>
      </c>
      <c r="J174">
        <v>66</v>
      </c>
      <c r="K174">
        <v>20.100000000000001</v>
      </c>
      <c r="L174" t="s">
        <v>490</v>
      </c>
      <c r="M174" t="s">
        <v>512</v>
      </c>
      <c r="N174">
        <v>8</v>
      </c>
      <c r="O174">
        <v>30</v>
      </c>
    </row>
    <row r="175" spans="1:15">
      <c r="A175" t="s">
        <v>469</v>
      </c>
      <c r="B175" t="s">
        <v>476</v>
      </c>
      <c r="C175" t="s">
        <v>714</v>
      </c>
      <c r="D175" s="147">
        <v>43704</v>
      </c>
      <c r="E175" t="s">
        <v>1285</v>
      </c>
      <c r="F175" t="s">
        <v>1286</v>
      </c>
      <c r="G175" t="s">
        <v>937</v>
      </c>
      <c r="H175">
        <v>25.14404833</v>
      </c>
      <c r="I175">
        <v>-80.252588329999995</v>
      </c>
      <c r="J175">
        <v>62</v>
      </c>
      <c r="K175">
        <v>18.899999999999999</v>
      </c>
      <c r="L175" t="s">
        <v>490</v>
      </c>
      <c r="M175" t="s">
        <v>512</v>
      </c>
      <c r="N175">
        <v>8</v>
      </c>
      <c r="O175">
        <v>30</v>
      </c>
    </row>
    <row r="176" spans="1:15">
      <c r="A176" t="s">
        <v>469</v>
      </c>
      <c r="B176" t="s">
        <v>476</v>
      </c>
      <c r="C176" t="s">
        <v>714</v>
      </c>
      <c r="D176" s="147">
        <v>43704</v>
      </c>
      <c r="E176" t="s">
        <v>1287</v>
      </c>
      <c r="F176" t="s">
        <v>1288</v>
      </c>
      <c r="G176" t="s">
        <v>937</v>
      </c>
      <c r="H176">
        <v>25.14404833</v>
      </c>
      <c r="I176">
        <v>-80.252588329999995</v>
      </c>
      <c r="J176">
        <v>64</v>
      </c>
      <c r="K176">
        <v>19.5</v>
      </c>
      <c r="L176" t="s">
        <v>490</v>
      </c>
      <c r="M176" t="s">
        <v>512</v>
      </c>
      <c r="N176">
        <v>8</v>
      </c>
      <c r="O176">
        <v>30</v>
      </c>
    </row>
    <row r="177" spans="1:15">
      <c r="A177" t="s">
        <v>469</v>
      </c>
      <c r="B177" t="s">
        <v>476</v>
      </c>
      <c r="C177" t="s">
        <v>714</v>
      </c>
      <c r="D177" s="147">
        <v>43704</v>
      </c>
      <c r="E177" t="s">
        <v>1289</v>
      </c>
      <c r="F177" t="s">
        <v>1290</v>
      </c>
      <c r="G177" t="s">
        <v>937</v>
      </c>
      <c r="H177">
        <v>25.14404833</v>
      </c>
      <c r="I177">
        <v>-80.252588329999995</v>
      </c>
      <c r="J177">
        <v>67</v>
      </c>
      <c r="K177">
        <v>20.399999999999999</v>
      </c>
      <c r="L177" t="s">
        <v>490</v>
      </c>
      <c r="M177" t="s">
        <v>512</v>
      </c>
      <c r="N177">
        <v>8</v>
      </c>
      <c r="O177">
        <v>30</v>
      </c>
    </row>
    <row r="178" spans="1:15">
      <c r="A178" t="s">
        <v>469</v>
      </c>
      <c r="B178" t="s">
        <v>476</v>
      </c>
      <c r="C178" t="s">
        <v>714</v>
      </c>
      <c r="D178" s="147">
        <v>43704</v>
      </c>
      <c r="E178" t="s">
        <v>1291</v>
      </c>
      <c r="F178" t="s">
        <v>1292</v>
      </c>
      <c r="G178" t="s">
        <v>937</v>
      </c>
      <c r="H178">
        <v>25.14404833</v>
      </c>
      <c r="I178">
        <v>-80.252588329999995</v>
      </c>
      <c r="J178">
        <v>61</v>
      </c>
      <c r="K178">
        <v>18.600000000000001</v>
      </c>
      <c r="L178" t="s">
        <v>490</v>
      </c>
      <c r="M178" t="s">
        <v>512</v>
      </c>
      <c r="N178">
        <v>8</v>
      </c>
      <c r="O178">
        <v>30</v>
      </c>
    </row>
    <row r="179" spans="1:15">
      <c r="A179" t="s">
        <v>469</v>
      </c>
      <c r="B179" t="s">
        <v>476</v>
      </c>
      <c r="C179" t="s">
        <v>714</v>
      </c>
      <c r="D179" s="147">
        <v>43704</v>
      </c>
      <c r="E179" t="s">
        <v>1293</v>
      </c>
      <c r="F179" t="s">
        <v>1294</v>
      </c>
      <c r="G179" t="s">
        <v>937</v>
      </c>
      <c r="H179">
        <v>25.14404833</v>
      </c>
      <c r="I179">
        <v>-80.252588329999995</v>
      </c>
      <c r="J179">
        <v>62</v>
      </c>
      <c r="K179">
        <v>18.899999999999999</v>
      </c>
      <c r="L179" t="s">
        <v>490</v>
      </c>
      <c r="M179" t="s">
        <v>512</v>
      </c>
      <c r="N179">
        <v>8</v>
      </c>
      <c r="O179">
        <v>30</v>
      </c>
    </row>
    <row r="180" spans="1:15">
      <c r="A180" t="s">
        <v>469</v>
      </c>
      <c r="B180" t="s">
        <v>476</v>
      </c>
      <c r="C180" t="s">
        <v>714</v>
      </c>
      <c r="D180" s="147">
        <v>43704</v>
      </c>
      <c r="E180" t="s">
        <v>1295</v>
      </c>
      <c r="F180" t="s">
        <v>1296</v>
      </c>
      <c r="G180" t="s">
        <v>937</v>
      </c>
      <c r="H180">
        <v>25.14404833</v>
      </c>
      <c r="I180">
        <v>-80.252588329999995</v>
      </c>
      <c r="J180">
        <v>60</v>
      </c>
      <c r="K180">
        <v>18.3</v>
      </c>
      <c r="L180" t="s">
        <v>490</v>
      </c>
      <c r="M180" t="s">
        <v>512</v>
      </c>
      <c r="N180">
        <v>8</v>
      </c>
      <c r="O180">
        <v>30</v>
      </c>
    </row>
    <row r="181" spans="1:15">
      <c r="A181" t="s">
        <v>469</v>
      </c>
      <c r="B181" t="s">
        <v>470</v>
      </c>
      <c r="C181" t="s">
        <v>722</v>
      </c>
      <c r="D181" s="147">
        <v>43705</v>
      </c>
      <c r="E181" t="s">
        <v>1297</v>
      </c>
      <c r="F181" t="s">
        <v>1298</v>
      </c>
      <c r="G181" t="s">
        <v>937</v>
      </c>
      <c r="H181">
        <v>25.217545000000001</v>
      </c>
      <c r="I181">
        <v>-80.193413329999998</v>
      </c>
      <c r="J181">
        <v>137</v>
      </c>
      <c r="K181">
        <v>41.8</v>
      </c>
      <c r="L181" t="s">
        <v>474</v>
      </c>
      <c r="M181" t="s">
        <v>501</v>
      </c>
      <c r="N181">
        <v>8</v>
      </c>
      <c r="O181">
        <v>30</v>
      </c>
    </row>
    <row r="182" spans="1:15">
      <c r="A182" t="s">
        <v>469</v>
      </c>
      <c r="B182" t="s">
        <v>470</v>
      </c>
      <c r="C182" t="s">
        <v>722</v>
      </c>
      <c r="D182" s="147">
        <v>43705</v>
      </c>
      <c r="E182" t="s">
        <v>1299</v>
      </c>
      <c r="F182" t="s">
        <v>1300</v>
      </c>
      <c r="G182" t="s">
        <v>937</v>
      </c>
      <c r="H182">
        <v>25.217545000000001</v>
      </c>
      <c r="I182">
        <v>-80.193413329999998</v>
      </c>
      <c r="J182">
        <v>137</v>
      </c>
      <c r="K182">
        <v>41.8</v>
      </c>
      <c r="L182" t="s">
        <v>474</v>
      </c>
      <c r="M182" t="s">
        <v>501</v>
      </c>
      <c r="N182">
        <v>8</v>
      </c>
      <c r="O182">
        <v>30</v>
      </c>
    </row>
    <row r="183" spans="1:15">
      <c r="A183" t="s">
        <v>469</v>
      </c>
      <c r="B183" t="s">
        <v>470</v>
      </c>
      <c r="C183" t="s">
        <v>722</v>
      </c>
      <c r="D183" s="147">
        <v>43705</v>
      </c>
      <c r="E183" t="s">
        <v>1301</v>
      </c>
      <c r="F183" t="s">
        <v>1302</v>
      </c>
      <c r="G183" t="s">
        <v>937</v>
      </c>
      <c r="H183">
        <v>25.217545000000001</v>
      </c>
      <c r="I183">
        <v>-80.193413329999998</v>
      </c>
      <c r="J183">
        <v>145</v>
      </c>
      <c r="K183">
        <v>44.2</v>
      </c>
      <c r="L183" t="s">
        <v>474</v>
      </c>
      <c r="M183" t="s">
        <v>501</v>
      </c>
      <c r="N183">
        <v>8</v>
      </c>
      <c r="O183">
        <v>30</v>
      </c>
    </row>
    <row r="184" spans="1:15">
      <c r="A184" t="s">
        <v>469</v>
      </c>
      <c r="B184" t="s">
        <v>470</v>
      </c>
      <c r="C184" t="s">
        <v>731</v>
      </c>
      <c r="D184" s="147">
        <v>43705</v>
      </c>
      <c r="E184" t="s">
        <v>1303</v>
      </c>
      <c r="F184" t="s">
        <v>1304</v>
      </c>
      <c r="G184" t="s">
        <v>937</v>
      </c>
      <c r="H184">
        <v>25.22056667</v>
      </c>
      <c r="I184">
        <v>-80.200864999999993</v>
      </c>
      <c r="J184">
        <v>91</v>
      </c>
      <c r="K184">
        <v>27.7</v>
      </c>
      <c r="L184" t="s">
        <v>490</v>
      </c>
      <c r="M184" t="s">
        <v>512</v>
      </c>
      <c r="N184">
        <v>8</v>
      </c>
      <c r="O184">
        <v>30</v>
      </c>
    </row>
    <row r="185" spans="1:15">
      <c r="A185" t="s">
        <v>469</v>
      </c>
      <c r="B185" t="s">
        <v>470</v>
      </c>
      <c r="C185" t="s">
        <v>731</v>
      </c>
      <c r="D185" s="147">
        <v>43705</v>
      </c>
      <c r="E185" t="s">
        <v>1305</v>
      </c>
      <c r="F185" t="s">
        <v>1306</v>
      </c>
      <c r="G185" t="s">
        <v>937</v>
      </c>
      <c r="H185">
        <v>25.22056667</v>
      </c>
      <c r="I185">
        <v>-80.200864999999993</v>
      </c>
      <c r="J185">
        <v>89</v>
      </c>
      <c r="K185">
        <v>27.1</v>
      </c>
      <c r="L185" t="s">
        <v>490</v>
      </c>
      <c r="M185" t="s">
        <v>512</v>
      </c>
      <c r="N185">
        <v>8</v>
      </c>
      <c r="O185">
        <v>30</v>
      </c>
    </row>
    <row r="186" spans="1:15">
      <c r="A186" t="s">
        <v>469</v>
      </c>
      <c r="B186" t="s">
        <v>470</v>
      </c>
      <c r="C186" t="s">
        <v>731</v>
      </c>
      <c r="D186" s="147">
        <v>43705</v>
      </c>
      <c r="E186" t="s">
        <v>1307</v>
      </c>
      <c r="F186" t="s">
        <v>1308</v>
      </c>
      <c r="G186" t="s">
        <v>937</v>
      </c>
      <c r="H186">
        <v>25.22056667</v>
      </c>
      <c r="I186">
        <v>-80.200864999999993</v>
      </c>
      <c r="J186">
        <v>85</v>
      </c>
      <c r="K186">
        <v>25.9</v>
      </c>
      <c r="L186" t="s">
        <v>490</v>
      </c>
      <c r="M186" t="s">
        <v>512</v>
      </c>
      <c r="N186">
        <v>8</v>
      </c>
      <c r="O186">
        <v>30</v>
      </c>
    </row>
    <row r="187" spans="1:15">
      <c r="A187" t="s">
        <v>469</v>
      </c>
      <c r="B187" t="s">
        <v>470</v>
      </c>
      <c r="C187" t="s">
        <v>731</v>
      </c>
      <c r="D187" s="147">
        <v>43705</v>
      </c>
      <c r="E187" t="s">
        <v>1309</v>
      </c>
      <c r="F187" t="s">
        <v>1310</v>
      </c>
      <c r="G187" t="s">
        <v>937</v>
      </c>
      <c r="H187">
        <v>25.22056667</v>
      </c>
      <c r="I187">
        <v>-80.200864999999993</v>
      </c>
      <c r="J187">
        <v>81</v>
      </c>
      <c r="K187">
        <v>24.7</v>
      </c>
      <c r="L187" t="s">
        <v>490</v>
      </c>
      <c r="M187" t="s">
        <v>512</v>
      </c>
      <c r="N187">
        <v>8</v>
      </c>
      <c r="O187">
        <v>30</v>
      </c>
    </row>
    <row r="188" spans="1:15">
      <c r="A188" t="s">
        <v>469</v>
      </c>
      <c r="B188" t="s">
        <v>470</v>
      </c>
      <c r="C188" t="s">
        <v>731</v>
      </c>
      <c r="D188" s="147">
        <v>43705</v>
      </c>
      <c r="E188" t="s">
        <v>1311</v>
      </c>
      <c r="F188" t="s">
        <v>1312</v>
      </c>
      <c r="G188" t="s">
        <v>937</v>
      </c>
      <c r="H188">
        <v>25.22056667</v>
      </c>
      <c r="I188">
        <v>-80.200864999999993</v>
      </c>
      <c r="J188">
        <v>87</v>
      </c>
      <c r="K188">
        <v>26.5</v>
      </c>
      <c r="L188" t="s">
        <v>490</v>
      </c>
      <c r="M188" t="s">
        <v>512</v>
      </c>
      <c r="N188">
        <v>8</v>
      </c>
      <c r="O188">
        <v>30</v>
      </c>
    </row>
    <row r="189" spans="1:15">
      <c r="A189" t="s">
        <v>469</v>
      </c>
      <c r="B189" t="s">
        <v>470</v>
      </c>
      <c r="C189" t="s">
        <v>731</v>
      </c>
      <c r="D189" s="147">
        <v>43705</v>
      </c>
      <c r="E189" t="s">
        <v>1313</v>
      </c>
      <c r="F189" t="s">
        <v>1314</v>
      </c>
      <c r="G189" t="s">
        <v>937</v>
      </c>
      <c r="H189">
        <v>25.22056667</v>
      </c>
      <c r="I189">
        <v>-80.200864999999993</v>
      </c>
      <c r="J189">
        <v>87</v>
      </c>
      <c r="K189">
        <v>26.5</v>
      </c>
      <c r="L189" t="s">
        <v>490</v>
      </c>
      <c r="M189" t="s">
        <v>512</v>
      </c>
      <c r="N189">
        <v>8</v>
      </c>
      <c r="O189">
        <v>30</v>
      </c>
    </row>
    <row r="190" spans="1:15">
      <c r="A190" t="s">
        <v>469</v>
      </c>
      <c r="B190" t="s">
        <v>470</v>
      </c>
      <c r="C190" t="s">
        <v>731</v>
      </c>
      <c r="D190" s="147">
        <v>43705</v>
      </c>
      <c r="E190" t="s">
        <v>1315</v>
      </c>
      <c r="F190" t="s">
        <v>1316</v>
      </c>
      <c r="G190" t="s">
        <v>937</v>
      </c>
      <c r="H190">
        <v>25.22056667</v>
      </c>
      <c r="I190">
        <v>-80.200864999999993</v>
      </c>
      <c r="J190">
        <v>90</v>
      </c>
      <c r="K190">
        <v>27.4</v>
      </c>
      <c r="L190" t="s">
        <v>490</v>
      </c>
      <c r="M190" t="s">
        <v>512</v>
      </c>
      <c r="N190">
        <v>8</v>
      </c>
      <c r="O190">
        <v>30</v>
      </c>
    </row>
    <row r="191" spans="1:15">
      <c r="A191" t="s">
        <v>469</v>
      </c>
      <c r="B191" t="s">
        <v>470</v>
      </c>
      <c r="C191" t="s">
        <v>731</v>
      </c>
      <c r="D191" s="147">
        <v>43705</v>
      </c>
      <c r="E191" t="s">
        <v>1317</v>
      </c>
      <c r="F191" t="s">
        <v>1318</v>
      </c>
      <c r="G191" t="s">
        <v>937</v>
      </c>
      <c r="H191">
        <v>25.22056667</v>
      </c>
      <c r="I191">
        <v>-80.200864999999993</v>
      </c>
      <c r="J191">
        <v>89</v>
      </c>
      <c r="K191">
        <v>27.1</v>
      </c>
      <c r="L191" t="s">
        <v>490</v>
      </c>
      <c r="M191" t="s">
        <v>512</v>
      </c>
      <c r="N191">
        <v>8</v>
      </c>
      <c r="O191">
        <v>30</v>
      </c>
    </row>
    <row r="192" spans="1:15">
      <c r="A192" t="s">
        <v>469</v>
      </c>
      <c r="B192" t="s">
        <v>470</v>
      </c>
      <c r="C192" t="s">
        <v>731</v>
      </c>
      <c r="D192" s="147">
        <v>43705</v>
      </c>
      <c r="E192" t="s">
        <v>1319</v>
      </c>
      <c r="F192" t="s">
        <v>1320</v>
      </c>
      <c r="G192" t="s">
        <v>937</v>
      </c>
      <c r="H192">
        <v>25.22056667</v>
      </c>
      <c r="I192">
        <v>-80.200864999999993</v>
      </c>
      <c r="J192">
        <v>93</v>
      </c>
      <c r="K192">
        <v>28.3</v>
      </c>
      <c r="L192" t="s">
        <v>490</v>
      </c>
      <c r="M192" t="s">
        <v>512</v>
      </c>
      <c r="N192">
        <v>9</v>
      </c>
      <c r="O192">
        <v>30</v>
      </c>
    </row>
    <row r="193" spans="1:15">
      <c r="A193" t="s">
        <v>469</v>
      </c>
      <c r="B193" t="s">
        <v>470</v>
      </c>
      <c r="C193" t="s">
        <v>731</v>
      </c>
      <c r="D193" s="147">
        <v>43705</v>
      </c>
      <c r="E193" t="s">
        <v>1321</v>
      </c>
      <c r="F193" t="s">
        <v>1322</v>
      </c>
      <c r="G193" t="s">
        <v>937</v>
      </c>
      <c r="H193">
        <v>25.22056667</v>
      </c>
      <c r="I193">
        <v>-80.200864999999993</v>
      </c>
      <c r="J193">
        <v>91</v>
      </c>
      <c r="K193">
        <v>27.7</v>
      </c>
      <c r="L193" t="s">
        <v>490</v>
      </c>
      <c r="M193" t="s">
        <v>512</v>
      </c>
      <c r="N193">
        <v>9</v>
      </c>
      <c r="O193">
        <v>30</v>
      </c>
    </row>
    <row r="194" spans="1:15">
      <c r="A194" t="s">
        <v>469</v>
      </c>
      <c r="B194" t="s">
        <v>470</v>
      </c>
      <c r="C194" t="s">
        <v>731</v>
      </c>
      <c r="D194" s="147">
        <v>43705</v>
      </c>
      <c r="E194" t="s">
        <v>1323</v>
      </c>
      <c r="F194" t="s">
        <v>1324</v>
      </c>
      <c r="G194" t="s">
        <v>937</v>
      </c>
      <c r="H194">
        <v>25.22056667</v>
      </c>
      <c r="I194">
        <v>-80.200864999999993</v>
      </c>
      <c r="J194">
        <v>90</v>
      </c>
      <c r="K194">
        <v>27.4</v>
      </c>
      <c r="L194" t="s">
        <v>490</v>
      </c>
      <c r="M194" t="s">
        <v>512</v>
      </c>
      <c r="N194">
        <v>9</v>
      </c>
      <c r="O194">
        <v>30</v>
      </c>
    </row>
    <row r="195" spans="1:15">
      <c r="A195" t="s">
        <v>469</v>
      </c>
      <c r="B195" t="s">
        <v>470</v>
      </c>
      <c r="C195" t="s">
        <v>722</v>
      </c>
      <c r="D195" s="147">
        <v>43705</v>
      </c>
      <c r="E195" t="s">
        <v>1325</v>
      </c>
      <c r="F195" t="s">
        <v>1326</v>
      </c>
      <c r="G195" t="s">
        <v>937</v>
      </c>
      <c r="H195">
        <v>25.21752</v>
      </c>
      <c r="I195">
        <v>-80.193368329999998</v>
      </c>
      <c r="J195">
        <v>145</v>
      </c>
      <c r="K195">
        <v>44.2</v>
      </c>
      <c r="L195" t="s">
        <v>474</v>
      </c>
      <c r="M195" t="s">
        <v>501</v>
      </c>
      <c r="N195">
        <v>9</v>
      </c>
      <c r="O195">
        <v>30</v>
      </c>
    </row>
    <row r="196" spans="1:15">
      <c r="A196" t="s">
        <v>469</v>
      </c>
      <c r="B196" t="s">
        <v>470</v>
      </c>
      <c r="C196" t="s">
        <v>722</v>
      </c>
      <c r="D196" s="147">
        <v>43705</v>
      </c>
      <c r="E196" t="s">
        <v>1327</v>
      </c>
      <c r="F196" t="s">
        <v>1328</v>
      </c>
      <c r="G196" t="s">
        <v>937</v>
      </c>
      <c r="H196">
        <v>25.21752</v>
      </c>
      <c r="I196">
        <v>-80.193368329999998</v>
      </c>
      <c r="J196">
        <v>149</v>
      </c>
      <c r="K196">
        <v>45.4</v>
      </c>
      <c r="L196" t="s">
        <v>474</v>
      </c>
      <c r="M196" t="s">
        <v>501</v>
      </c>
      <c r="N196">
        <v>9</v>
      </c>
      <c r="O196">
        <v>30</v>
      </c>
    </row>
    <row r="197" spans="1:15">
      <c r="A197" t="s">
        <v>469</v>
      </c>
      <c r="B197" t="s">
        <v>470</v>
      </c>
      <c r="C197" t="s">
        <v>722</v>
      </c>
      <c r="D197" s="147">
        <v>43705</v>
      </c>
      <c r="E197" t="s">
        <v>1329</v>
      </c>
      <c r="F197" t="s">
        <v>1330</v>
      </c>
      <c r="G197" t="s">
        <v>937</v>
      </c>
      <c r="H197">
        <v>25.21752</v>
      </c>
      <c r="I197">
        <v>-80.193368329999998</v>
      </c>
      <c r="J197">
        <v>149</v>
      </c>
      <c r="K197">
        <v>45.4</v>
      </c>
      <c r="L197" t="s">
        <v>474</v>
      </c>
      <c r="M197" t="s">
        <v>501</v>
      </c>
      <c r="N197">
        <v>9</v>
      </c>
      <c r="O197">
        <v>30</v>
      </c>
    </row>
    <row r="198" spans="1:15">
      <c r="A198" t="s">
        <v>469</v>
      </c>
      <c r="B198" t="s">
        <v>470</v>
      </c>
      <c r="C198" t="s">
        <v>722</v>
      </c>
      <c r="D198" s="147">
        <v>43705</v>
      </c>
      <c r="E198" t="s">
        <v>1331</v>
      </c>
      <c r="F198" t="s">
        <v>1332</v>
      </c>
      <c r="G198" t="s">
        <v>937</v>
      </c>
      <c r="H198">
        <v>25.21752</v>
      </c>
      <c r="I198">
        <v>-80.193368329999998</v>
      </c>
      <c r="J198">
        <v>144</v>
      </c>
      <c r="K198">
        <v>43.9</v>
      </c>
      <c r="L198" t="s">
        <v>474</v>
      </c>
      <c r="M198" t="s">
        <v>501</v>
      </c>
      <c r="N198">
        <v>9</v>
      </c>
      <c r="O198">
        <v>30</v>
      </c>
    </row>
    <row r="199" spans="1:15">
      <c r="A199" t="s">
        <v>469</v>
      </c>
      <c r="B199" t="s">
        <v>470</v>
      </c>
      <c r="C199" t="s">
        <v>722</v>
      </c>
      <c r="D199" s="147">
        <v>43705</v>
      </c>
      <c r="E199" t="s">
        <v>1333</v>
      </c>
      <c r="F199" t="s">
        <v>1334</v>
      </c>
      <c r="G199" t="s">
        <v>937</v>
      </c>
      <c r="H199">
        <v>25.21752</v>
      </c>
      <c r="I199">
        <v>-80.193368329999998</v>
      </c>
      <c r="J199">
        <v>148</v>
      </c>
      <c r="K199">
        <v>45.1</v>
      </c>
      <c r="L199" t="s">
        <v>474</v>
      </c>
      <c r="M199" t="s">
        <v>501</v>
      </c>
      <c r="N199">
        <v>9</v>
      </c>
      <c r="O199">
        <v>30</v>
      </c>
    </row>
    <row r="200" spans="1:15">
      <c r="A200" t="s">
        <v>469</v>
      </c>
      <c r="B200" t="s">
        <v>470</v>
      </c>
      <c r="C200" t="s">
        <v>722</v>
      </c>
      <c r="D200" s="147">
        <v>43705</v>
      </c>
      <c r="E200" t="s">
        <v>1335</v>
      </c>
      <c r="F200" t="s">
        <v>1336</v>
      </c>
      <c r="G200" t="s">
        <v>937</v>
      </c>
      <c r="H200">
        <v>25.21752</v>
      </c>
      <c r="I200">
        <v>-80.193368329999998</v>
      </c>
      <c r="J200">
        <v>147</v>
      </c>
      <c r="K200">
        <v>44.8</v>
      </c>
      <c r="L200" t="s">
        <v>474</v>
      </c>
      <c r="M200" t="s">
        <v>501</v>
      </c>
      <c r="N200">
        <v>9</v>
      </c>
      <c r="O200">
        <v>30</v>
      </c>
    </row>
    <row r="201" spans="1:15">
      <c r="A201" t="s">
        <v>469</v>
      </c>
      <c r="B201" t="s">
        <v>470</v>
      </c>
      <c r="C201" t="s">
        <v>722</v>
      </c>
      <c r="D201" s="147">
        <v>43705</v>
      </c>
      <c r="E201" t="s">
        <v>1337</v>
      </c>
      <c r="F201" t="s">
        <v>1338</v>
      </c>
      <c r="G201" t="s">
        <v>937</v>
      </c>
      <c r="H201">
        <v>25.21752</v>
      </c>
      <c r="I201">
        <v>-80.193368329999998</v>
      </c>
      <c r="J201">
        <v>147</v>
      </c>
      <c r="K201">
        <v>44.8</v>
      </c>
      <c r="L201" t="s">
        <v>474</v>
      </c>
      <c r="M201" t="s">
        <v>501</v>
      </c>
      <c r="N201">
        <v>9</v>
      </c>
      <c r="O201">
        <v>30</v>
      </c>
    </row>
    <row r="202" spans="1:15">
      <c r="A202" t="s">
        <v>469</v>
      </c>
      <c r="B202" t="s">
        <v>470</v>
      </c>
      <c r="C202" t="s">
        <v>722</v>
      </c>
      <c r="D202" s="147">
        <v>43705</v>
      </c>
      <c r="E202" t="s">
        <v>1339</v>
      </c>
      <c r="F202" t="s">
        <v>1340</v>
      </c>
      <c r="G202" t="s">
        <v>937</v>
      </c>
      <c r="H202">
        <v>25.21752</v>
      </c>
      <c r="I202">
        <v>-80.193368329999998</v>
      </c>
      <c r="J202">
        <v>146</v>
      </c>
      <c r="K202">
        <v>44.5</v>
      </c>
      <c r="L202" t="s">
        <v>474</v>
      </c>
      <c r="M202" t="s">
        <v>501</v>
      </c>
      <c r="N202">
        <v>9</v>
      </c>
      <c r="O202">
        <v>30</v>
      </c>
    </row>
    <row r="203" spans="1:15">
      <c r="A203" t="s">
        <v>469</v>
      </c>
      <c r="B203" t="s">
        <v>470</v>
      </c>
      <c r="C203" t="s">
        <v>722</v>
      </c>
      <c r="D203" s="147">
        <v>43705</v>
      </c>
      <c r="E203" t="s">
        <v>1341</v>
      </c>
      <c r="F203" t="s">
        <v>1342</v>
      </c>
      <c r="G203" t="s">
        <v>937</v>
      </c>
      <c r="H203">
        <v>25.21752</v>
      </c>
      <c r="I203">
        <v>-80.193368329999998</v>
      </c>
      <c r="J203">
        <v>146</v>
      </c>
      <c r="K203">
        <v>44.5</v>
      </c>
      <c r="L203" t="s">
        <v>474</v>
      </c>
      <c r="M203" t="s">
        <v>501</v>
      </c>
      <c r="N203">
        <v>9</v>
      </c>
      <c r="O203">
        <v>30</v>
      </c>
    </row>
    <row r="204" spans="1:15">
      <c r="A204" t="s">
        <v>469</v>
      </c>
      <c r="B204" t="s">
        <v>470</v>
      </c>
      <c r="C204" t="s">
        <v>722</v>
      </c>
      <c r="D204" s="147">
        <v>43705</v>
      </c>
      <c r="E204" t="s">
        <v>1343</v>
      </c>
      <c r="F204" t="s">
        <v>1344</v>
      </c>
      <c r="G204" t="s">
        <v>937</v>
      </c>
      <c r="H204">
        <v>25.21752</v>
      </c>
      <c r="I204">
        <v>-80.193368329999998</v>
      </c>
      <c r="J204">
        <v>146</v>
      </c>
      <c r="K204">
        <v>44.5</v>
      </c>
      <c r="L204" t="s">
        <v>474</v>
      </c>
      <c r="M204" t="s">
        <v>501</v>
      </c>
      <c r="N204">
        <v>9</v>
      </c>
      <c r="O204">
        <v>30</v>
      </c>
    </row>
    <row r="205" spans="1:15">
      <c r="A205" t="s">
        <v>469</v>
      </c>
      <c r="B205" t="s">
        <v>470</v>
      </c>
      <c r="C205" t="s">
        <v>722</v>
      </c>
      <c r="D205" s="147">
        <v>43705</v>
      </c>
      <c r="E205" t="s">
        <v>1345</v>
      </c>
      <c r="F205" t="s">
        <v>1346</v>
      </c>
      <c r="G205" t="s">
        <v>937</v>
      </c>
      <c r="H205">
        <v>25.21752</v>
      </c>
      <c r="I205">
        <v>-80.193368329999998</v>
      </c>
      <c r="J205">
        <v>149</v>
      </c>
      <c r="K205">
        <v>45.4</v>
      </c>
      <c r="L205" t="s">
        <v>474</v>
      </c>
      <c r="M205" t="s">
        <v>501</v>
      </c>
      <c r="N205">
        <v>9</v>
      </c>
      <c r="O205">
        <v>30</v>
      </c>
    </row>
    <row r="206" spans="1:15">
      <c r="A206" t="s">
        <v>469</v>
      </c>
      <c r="B206" t="s">
        <v>470</v>
      </c>
      <c r="C206" t="s">
        <v>722</v>
      </c>
      <c r="D206" s="147">
        <v>43705</v>
      </c>
      <c r="E206" t="s">
        <v>1347</v>
      </c>
      <c r="F206" t="s">
        <v>1348</v>
      </c>
      <c r="G206" t="s">
        <v>937</v>
      </c>
      <c r="H206">
        <v>25.21752</v>
      </c>
      <c r="I206">
        <v>-80.193368329999998</v>
      </c>
      <c r="J206">
        <v>148</v>
      </c>
      <c r="K206">
        <v>45.1</v>
      </c>
      <c r="L206" t="s">
        <v>474</v>
      </c>
      <c r="M206" t="s">
        <v>501</v>
      </c>
      <c r="N206">
        <v>9</v>
      </c>
      <c r="O206">
        <v>30</v>
      </c>
    </row>
    <row r="207" spans="1:15">
      <c r="A207" t="s">
        <v>469</v>
      </c>
      <c r="B207" t="s">
        <v>470</v>
      </c>
      <c r="C207" t="s">
        <v>722</v>
      </c>
      <c r="D207" s="147">
        <v>43705</v>
      </c>
      <c r="E207" t="s">
        <v>1349</v>
      </c>
      <c r="F207" t="s">
        <v>1350</v>
      </c>
      <c r="G207" t="s">
        <v>937</v>
      </c>
      <c r="H207">
        <v>25.21752</v>
      </c>
      <c r="I207">
        <v>-80.193368329999998</v>
      </c>
      <c r="J207">
        <v>142</v>
      </c>
      <c r="K207">
        <v>43.3</v>
      </c>
      <c r="L207" t="s">
        <v>474</v>
      </c>
      <c r="M207" t="s">
        <v>501</v>
      </c>
      <c r="N207">
        <v>9</v>
      </c>
      <c r="O207">
        <v>30</v>
      </c>
    </row>
    <row r="208" spans="1:15">
      <c r="A208" t="s">
        <v>469</v>
      </c>
      <c r="B208" t="s">
        <v>470</v>
      </c>
      <c r="C208" t="s">
        <v>722</v>
      </c>
      <c r="D208" s="147">
        <v>43705</v>
      </c>
      <c r="E208" t="s">
        <v>1351</v>
      </c>
      <c r="F208" t="s">
        <v>1352</v>
      </c>
      <c r="G208" t="s">
        <v>937</v>
      </c>
      <c r="H208">
        <v>25.21752</v>
      </c>
      <c r="I208">
        <v>-80.193368329999998</v>
      </c>
      <c r="J208">
        <v>145</v>
      </c>
      <c r="K208">
        <v>44.2</v>
      </c>
      <c r="L208" t="s">
        <v>474</v>
      </c>
      <c r="M208" t="s">
        <v>501</v>
      </c>
      <c r="N208">
        <v>9</v>
      </c>
      <c r="O208">
        <v>30</v>
      </c>
    </row>
    <row r="209" spans="1:15">
      <c r="A209" t="s">
        <v>469</v>
      </c>
      <c r="B209" t="s">
        <v>470</v>
      </c>
      <c r="C209" t="s">
        <v>722</v>
      </c>
      <c r="D209" s="147">
        <v>43705</v>
      </c>
      <c r="E209" t="s">
        <v>1353</v>
      </c>
      <c r="F209" t="s">
        <v>1354</v>
      </c>
      <c r="G209" t="s">
        <v>937</v>
      </c>
      <c r="H209">
        <v>25.21752</v>
      </c>
      <c r="I209">
        <v>-80.193368329999998</v>
      </c>
      <c r="J209">
        <v>146</v>
      </c>
      <c r="K209">
        <v>44.5</v>
      </c>
      <c r="L209" t="s">
        <v>474</v>
      </c>
      <c r="M209" t="s">
        <v>501</v>
      </c>
      <c r="N209">
        <v>9</v>
      </c>
      <c r="O209">
        <v>30</v>
      </c>
    </row>
    <row r="210" spans="1:15">
      <c r="A210" t="s">
        <v>469</v>
      </c>
      <c r="B210" t="s">
        <v>470</v>
      </c>
      <c r="C210" t="s">
        <v>722</v>
      </c>
      <c r="D210" s="147">
        <v>43705</v>
      </c>
      <c r="E210" t="s">
        <v>1355</v>
      </c>
      <c r="F210" t="s">
        <v>1356</v>
      </c>
      <c r="G210" t="s">
        <v>937</v>
      </c>
      <c r="H210">
        <v>25.21752</v>
      </c>
      <c r="I210">
        <v>-80.193368329999998</v>
      </c>
      <c r="J210">
        <v>144</v>
      </c>
      <c r="K210">
        <v>43.9</v>
      </c>
      <c r="L210" t="s">
        <v>474</v>
      </c>
      <c r="M210" t="s">
        <v>501</v>
      </c>
      <c r="N210">
        <v>9</v>
      </c>
      <c r="O210">
        <v>30</v>
      </c>
    </row>
    <row r="211" spans="1:15">
      <c r="A211" t="s">
        <v>469</v>
      </c>
      <c r="B211" t="s">
        <v>470</v>
      </c>
      <c r="C211" t="s">
        <v>722</v>
      </c>
      <c r="D211" s="147">
        <v>43705</v>
      </c>
      <c r="E211" t="s">
        <v>1357</v>
      </c>
      <c r="F211" t="s">
        <v>1358</v>
      </c>
      <c r="G211" t="s">
        <v>937</v>
      </c>
      <c r="H211">
        <v>25.21752</v>
      </c>
      <c r="I211">
        <v>-80.193368329999998</v>
      </c>
      <c r="J211">
        <v>144</v>
      </c>
      <c r="K211">
        <v>43.9</v>
      </c>
      <c r="L211" t="s">
        <v>474</v>
      </c>
      <c r="M211" t="s">
        <v>501</v>
      </c>
      <c r="N211">
        <v>9</v>
      </c>
      <c r="O211">
        <v>30</v>
      </c>
    </row>
    <row r="212" spans="1:15">
      <c r="A212" t="s">
        <v>469</v>
      </c>
      <c r="B212" t="s">
        <v>470</v>
      </c>
      <c r="C212" t="s">
        <v>722</v>
      </c>
      <c r="D212" s="147">
        <v>43705</v>
      </c>
      <c r="E212" t="s">
        <v>1359</v>
      </c>
      <c r="F212" t="s">
        <v>1360</v>
      </c>
      <c r="G212" t="s">
        <v>937</v>
      </c>
      <c r="H212">
        <v>25.21752</v>
      </c>
      <c r="I212">
        <v>-80.193368329999998</v>
      </c>
      <c r="J212">
        <v>143</v>
      </c>
      <c r="K212">
        <v>43.6</v>
      </c>
      <c r="L212" t="s">
        <v>474</v>
      </c>
      <c r="M212" t="s">
        <v>501</v>
      </c>
      <c r="N212">
        <v>9</v>
      </c>
      <c r="O212">
        <v>30</v>
      </c>
    </row>
    <row r="213" spans="1:15">
      <c r="A213" t="s">
        <v>469</v>
      </c>
      <c r="B213" t="s">
        <v>470</v>
      </c>
      <c r="C213" t="s">
        <v>722</v>
      </c>
      <c r="D213" s="147">
        <v>43705</v>
      </c>
      <c r="E213" t="s">
        <v>1361</v>
      </c>
      <c r="F213" t="s">
        <v>1362</v>
      </c>
      <c r="G213" t="s">
        <v>937</v>
      </c>
      <c r="H213">
        <v>25.21752</v>
      </c>
      <c r="I213">
        <v>-80.193368329999998</v>
      </c>
      <c r="J213">
        <v>140</v>
      </c>
      <c r="K213">
        <v>42.7</v>
      </c>
      <c r="L213" t="s">
        <v>474</v>
      </c>
      <c r="M213" t="s">
        <v>501</v>
      </c>
      <c r="N213">
        <v>9</v>
      </c>
      <c r="O213">
        <v>30</v>
      </c>
    </row>
    <row r="214" spans="1:15">
      <c r="A214" t="s">
        <v>469</v>
      </c>
      <c r="B214" t="s">
        <v>470</v>
      </c>
      <c r="C214" t="s">
        <v>722</v>
      </c>
      <c r="D214" s="147">
        <v>43705</v>
      </c>
      <c r="E214" t="s">
        <v>1363</v>
      </c>
      <c r="F214" t="s">
        <v>1364</v>
      </c>
      <c r="G214" t="s">
        <v>937</v>
      </c>
      <c r="H214">
        <v>25.21752</v>
      </c>
      <c r="I214">
        <v>-80.193368329999998</v>
      </c>
      <c r="J214">
        <v>139</v>
      </c>
      <c r="K214">
        <v>42.4</v>
      </c>
      <c r="L214" t="s">
        <v>474</v>
      </c>
      <c r="M214" t="s">
        <v>501</v>
      </c>
      <c r="N214">
        <v>9</v>
      </c>
      <c r="O214">
        <v>30</v>
      </c>
    </row>
    <row r="215" spans="1:15">
      <c r="A215" t="s">
        <v>469</v>
      </c>
      <c r="B215" t="s">
        <v>470</v>
      </c>
      <c r="C215" t="s">
        <v>722</v>
      </c>
      <c r="D215" s="147">
        <v>43705</v>
      </c>
      <c r="E215" t="s">
        <v>1365</v>
      </c>
      <c r="F215" t="s">
        <v>1366</v>
      </c>
      <c r="G215" t="s">
        <v>937</v>
      </c>
      <c r="H215">
        <v>25.21752</v>
      </c>
      <c r="I215">
        <v>-80.193368329999998</v>
      </c>
      <c r="J215">
        <v>137</v>
      </c>
      <c r="K215">
        <v>41.8</v>
      </c>
      <c r="L215" t="s">
        <v>474</v>
      </c>
      <c r="M215" t="s">
        <v>501</v>
      </c>
      <c r="N215">
        <v>9</v>
      </c>
      <c r="O215">
        <v>30</v>
      </c>
    </row>
    <row r="216" spans="1:15">
      <c r="A216" t="s">
        <v>469</v>
      </c>
      <c r="B216" t="s">
        <v>470</v>
      </c>
      <c r="C216" t="s">
        <v>722</v>
      </c>
      <c r="D216" s="147">
        <v>43705</v>
      </c>
      <c r="E216" t="s">
        <v>1367</v>
      </c>
      <c r="F216" t="s">
        <v>1368</v>
      </c>
      <c r="G216" t="s">
        <v>937</v>
      </c>
      <c r="H216">
        <v>25.21752</v>
      </c>
      <c r="I216">
        <v>-80.193368329999998</v>
      </c>
      <c r="J216">
        <v>141</v>
      </c>
      <c r="K216">
        <v>43</v>
      </c>
      <c r="L216" t="s">
        <v>474</v>
      </c>
      <c r="M216" t="s">
        <v>501</v>
      </c>
      <c r="N216">
        <v>9</v>
      </c>
      <c r="O216">
        <v>30</v>
      </c>
    </row>
    <row r="217" spans="1:15">
      <c r="A217" t="s">
        <v>469</v>
      </c>
      <c r="B217" t="s">
        <v>470</v>
      </c>
      <c r="C217" t="s">
        <v>722</v>
      </c>
      <c r="D217" s="147">
        <v>43705</v>
      </c>
      <c r="E217" t="s">
        <v>1369</v>
      </c>
      <c r="F217" t="s">
        <v>1370</v>
      </c>
      <c r="G217" t="s">
        <v>937</v>
      </c>
      <c r="H217">
        <v>25.21752</v>
      </c>
      <c r="I217">
        <v>-80.193368329999998</v>
      </c>
      <c r="J217">
        <v>141</v>
      </c>
      <c r="K217">
        <v>43</v>
      </c>
      <c r="L217" t="s">
        <v>474</v>
      </c>
      <c r="M217" t="s">
        <v>501</v>
      </c>
      <c r="N217">
        <v>10</v>
      </c>
      <c r="O217">
        <v>30</v>
      </c>
    </row>
    <row r="218" spans="1:15">
      <c r="A218" t="s">
        <v>469</v>
      </c>
      <c r="B218" t="s">
        <v>470</v>
      </c>
      <c r="C218" t="s">
        <v>731</v>
      </c>
      <c r="D218" s="147">
        <v>43705</v>
      </c>
      <c r="E218" t="s">
        <v>1371</v>
      </c>
      <c r="F218" t="s">
        <v>1372</v>
      </c>
      <c r="G218" t="s">
        <v>937</v>
      </c>
      <c r="H218">
        <v>25.220359999999999</v>
      </c>
      <c r="I218">
        <v>-80.200943330000001</v>
      </c>
      <c r="J218">
        <v>92</v>
      </c>
      <c r="K218">
        <v>28</v>
      </c>
      <c r="L218" t="s">
        <v>490</v>
      </c>
      <c r="M218" t="s">
        <v>512</v>
      </c>
      <c r="N218">
        <v>10</v>
      </c>
      <c r="O218">
        <v>30</v>
      </c>
    </row>
    <row r="219" spans="1:15">
      <c r="A219" t="s">
        <v>469</v>
      </c>
      <c r="B219" t="s">
        <v>470</v>
      </c>
      <c r="C219" t="s">
        <v>731</v>
      </c>
      <c r="D219" s="147">
        <v>43705</v>
      </c>
      <c r="E219" t="s">
        <v>1373</v>
      </c>
      <c r="F219" t="s">
        <v>1374</v>
      </c>
      <c r="G219" t="s">
        <v>937</v>
      </c>
      <c r="H219">
        <v>25.220359999999999</v>
      </c>
      <c r="I219">
        <v>-80.200943330000001</v>
      </c>
      <c r="J219">
        <v>89</v>
      </c>
      <c r="K219">
        <v>27.1</v>
      </c>
      <c r="L219" t="s">
        <v>490</v>
      </c>
      <c r="M219" t="s">
        <v>512</v>
      </c>
      <c r="N219">
        <v>10</v>
      </c>
      <c r="O219">
        <v>30</v>
      </c>
    </row>
    <row r="220" spans="1:15">
      <c r="A220" t="s">
        <v>469</v>
      </c>
      <c r="B220" t="s">
        <v>470</v>
      </c>
      <c r="C220" t="s">
        <v>731</v>
      </c>
      <c r="D220" s="147">
        <v>43705</v>
      </c>
      <c r="E220" t="s">
        <v>1375</v>
      </c>
      <c r="F220" t="s">
        <v>1376</v>
      </c>
      <c r="G220" t="s">
        <v>937</v>
      </c>
      <c r="H220">
        <v>25.220359999999999</v>
      </c>
      <c r="I220">
        <v>-80.200943330000001</v>
      </c>
      <c r="J220">
        <v>91</v>
      </c>
      <c r="K220">
        <v>27.7</v>
      </c>
      <c r="L220" t="s">
        <v>490</v>
      </c>
      <c r="M220" t="s">
        <v>512</v>
      </c>
      <c r="N220">
        <v>10</v>
      </c>
      <c r="O220">
        <v>30</v>
      </c>
    </row>
    <row r="221" spans="1:15">
      <c r="A221" t="s">
        <v>469</v>
      </c>
      <c r="B221" t="s">
        <v>470</v>
      </c>
      <c r="C221" t="s">
        <v>731</v>
      </c>
      <c r="D221" s="147">
        <v>43705</v>
      </c>
      <c r="E221" t="s">
        <v>1377</v>
      </c>
      <c r="F221" t="s">
        <v>1378</v>
      </c>
      <c r="G221" t="s">
        <v>937</v>
      </c>
      <c r="H221">
        <v>25.220359999999999</v>
      </c>
      <c r="I221">
        <v>-80.200943330000001</v>
      </c>
      <c r="J221">
        <v>84</v>
      </c>
      <c r="K221">
        <v>25.6</v>
      </c>
      <c r="L221" t="s">
        <v>490</v>
      </c>
      <c r="M221" t="s">
        <v>512</v>
      </c>
      <c r="N221">
        <v>10</v>
      </c>
      <c r="O221">
        <v>30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91F9-F76A-C547-ADCD-7BD1B4B04A14}">
  <sheetPr>
    <pageSetUpPr fitToPage="1"/>
  </sheetPr>
  <dimension ref="A1:G221"/>
  <sheetViews>
    <sheetView workbookViewId="0">
      <selection activeCell="A2" sqref="A2:A221"/>
    </sheetView>
  </sheetViews>
  <sheetFormatPr baseColWidth="10" defaultRowHeight="16"/>
  <cols>
    <col min="1" max="1" width="7.140625" style="37" bestFit="1" customWidth="1"/>
    <col min="2" max="3" width="7.42578125" style="37" bestFit="1" customWidth="1"/>
    <col min="4" max="4" width="10.7109375" style="37"/>
    <col min="5" max="5" width="5.28515625" style="37" bestFit="1" customWidth="1"/>
    <col min="6" max="6" width="9.140625" style="351" bestFit="1" customWidth="1"/>
    <col min="7" max="16384" width="10.7109375" style="37"/>
  </cols>
  <sheetData>
    <row r="1" spans="1:7" ht="35" thickBot="1">
      <c r="A1" s="148" t="s">
        <v>755</v>
      </c>
      <c r="B1" s="397" t="s">
        <v>327</v>
      </c>
      <c r="C1" s="397" t="s">
        <v>328</v>
      </c>
      <c r="D1" s="398" t="s">
        <v>756</v>
      </c>
      <c r="E1" s="408" t="s">
        <v>757</v>
      </c>
      <c r="F1" s="358" t="s">
        <v>1409</v>
      </c>
    </row>
    <row r="2" spans="1:7" ht="17" thickTop="1">
      <c r="A2" s="368" t="s">
        <v>936</v>
      </c>
      <c r="B2" s="396">
        <v>1.89</v>
      </c>
      <c r="C2" s="396">
        <v>1.71</v>
      </c>
      <c r="D2" s="396">
        <v>118</v>
      </c>
      <c r="E2" s="409" t="s">
        <v>325</v>
      </c>
      <c r="F2" s="359"/>
      <c r="G2" s="37" t="s">
        <v>1431</v>
      </c>
    </row>
    <row r="3" spans="1:7">
      <c r="A3" s="369" t="s">
        <v>939</v>
      </c>
      <c r="B3" s="357">
        <v>1.9</v>
      </c>
      <c r="C3" s="357">
        <v>1.77</v>
      </c>
      <c r="D3" s="357">
        <v>107</v>
      </c>
      <c r="E3" s="362" t="s">
        <v>325</v>
      </c>
      <c r="F3" s="379"/>
      <c r="G3" s="37" t="s">
        <v>1391</v>
      </c>
    </row>
    <row r="4" spans="1:7">
      <c r="A4" s="369" t="s">
        <v>941</v>
      </c>
      <c r="B4" s="357">
        <v>1.91</v>
      </c>
      <c r="C4" s="357">
        <v>1.8</v>
      </c>
      <c r="D4" s="357">
        <v>81.3</v>
      </c>
      <c r="E4" s="362" t="s">
        <v>325</v>
      </c>
      <c r="F4" s="379"/>
      <c r="G4" s="37" t="s">
        <v>1392</v>
      </c>
    </row>
    <row r="5" spans="1:7">
      <c r="A5" s="369" t="s">
        <v>943</v>
      </c>
      <c r="B5" s="357">
        <v>1.76</v>
      </c>
      <c r="C5" s="357">
        <v>1.81</v>
      </c>
      <c r="D5" s="357">
        <v>82.3</v>
      </c>
      <c r="E5" s="362" t="s">
        <v>325</v>
      </c>
      <c r="F5" s="379"/>
    </row>
    <row r="6" spans="1:7">
      <c r="A6" s="369" t="s">
        <v>945</v>
      </c>
      <c r="B6" s="357">
        <v>1.83</v>
      </c>
      <c r="C6" s="357">
        <v>1.96</v>
      </c>
      <c r="D6" s="357">
        <v>48.7</v>
      </c>
      <c r="E6" s="362" t="s">
        <v>325</v>
      </c>
      <c r="F6" s="379"/>
    </row>
    <row r="7" spans="1:7">
      <c r="A7" s="361" t="s">
        <v>947</v>
      </c>
      <c r="B7" s="357">
        <v>1.89</v>
      </c>
      <c r="C7" s="357">
        <v>1.73</v>
      </c>
      <c r="D7" s="364">
        <v>42.3</v>
      </c>
      <c r="E7" s="362" t="s">
        <v>325</v>
      </c>
      <c r="F7" s="379"/>
    </row>
    <row r="8" spans="1:7">
      <c r="A8" s="369" t="s">
        <v>949</v>
      </c>
      <c r="B8" s="357">
        <v>1.85</v>
      </c>
      <c r="C8" s="357">
        <v>1.7</v>
      </c>
      <c r="D8" s="357">
        <v>119</v>
      </c>
      <c r="E8" s="362" t="s">
        <v>325</v>
      </c>
      <c r="F8" s="379"/>
    </row>
    <row r="9" spans="1:7">
      <c r="A9" s="394" t="s">
        <v>951</v>
      </c>
      <c r="B9" s="364">
        <v>1.94</v>
      </c>
      <c r="C9" s="364">
        <v>1.74</v>
      </c>
      <c r="D9" s="364">
        <v>108</v>
      </c>
      <c r="E9" s="362" t="s">
        <v>325</v>
      </c>
      <c r="F9" s="410" t="s">
        <v>1410</v>
      </c>
    </row>
    <row r="10" spans="1:7">
      <c r="A10" s="369" t="s">
        <v>953</v>
      </c>
      <c r="B10" s="357">
        <v>1.81</v>
      </c>
      <c r="C10" s="357">
        <v>1.89</v>
      </c>
      <c r="D10" s="357">
        <v>78.7</v>
      </c>
      <c r="E10" s="362" t="s">
        <v>325</v>
      </c>
      <c r="F10" s="379"/>
    </row>
    <row r="11" spans="1:7">
      <c r="A11" s="369" t="s">
        <v>956</v>
      </c>
      <c r="B11" s="357">
        <v>1.83</v>
      </c>
      <c r="C11" s="357">
        <v>1.75</v>
      </c>
      <c r="D11" s="357">
        <v>77.2</v>
      </c>
      <c r="E11" s="362" t="s">
        <v>325</v>
      </c>
      <c r="F11" s="379"/>
    </row>
    <row r="12" spans="1:7">
      <c r="A12" s="369" t="s">
        <v>958</v>
      </c>
      <c r="B12" s="357">
        <v>1.9</v>
      </c>
      <c r="C12" s="357">
        <v>1.71</v>
      </c>
      <c r="D12" s="357">
        <v>60.3</v>
      </c>
      <c r="E12" s="362" t="s">
        <v>325</v>
      </c>
      <c r="F12" s="379"/>
    </row>
    <row r="13" spans="1:7">
      <c r="A13" s="394" t="s">
        <v>960</v>
      </c>
      <c r="B13" s="364">
        <v>1.91</v>
      </c>
      <c r="C13" s="364">
        <v>1.78</v>
      </c>
      <c r="D13">
        <v>87.1</v>
      </c>
      <c r="E13" s="362" t="s">
        <v>325</v>
      </c>
      <c r="F13" s="410" t="s">
        <v>1410</v>
      </c>
    </row>
    <row r="14" spans="1:7">
      <c r="A14" s="361" t="s">
        <v>962</v>
      </c>
      <c r="B14" s="357">
        <v>1.85</v>
      </c>
      <c r="C14" s="357">
        <v>1.72</v>
      </c>
      <c r="D14" s="364">
        <v>30.7</v>
      </c>
      <c r="E14" s="362" t="s">
        <v>325</v>
      </c>
      <c r="F14" s="379"/>
    </row>
    <row r="15" spans="1:7">
      <c r="A15" s="361" t="s">
        <v>964</v>
      </c>
      <c r="B15" s="357">
        <v>1.87</v>
      </c>
      <c r="C15" s="357">
        <v>1.72</v>
      </c>
      <c r="D15" s="364">
        <v>56.9</v>
      </c>
      <c r="E15" s="362" t="s">
        <v>325</v>
      </c>
      <c r="F15" s="379"/>
    </row>
    <row r="16" spans="1:7">
      <c r="A16" s="361" t="s">
        <v>966</v>
      </c>
      <c r="B16" s="357">
        <v>1.84</v>
      </c>
      <c r="C16" s="357">
        <v>1.74</v>
      </c>
      <c r="D16" s="364">
        <v>55.3</v>
      </c>
      <c r="E16" s="362" t="s">
        <v>325</v>
      </c>
      <c r="F16" s="379"/>
    </row>
    <row r="17" spans="1:6">
      <c r="A17" s="369" t="s">
        <v>968</v>
      </c>
      <c r="B17" s="357">
        <v>1.87</v>
      </c>
      <c r="C17" s="357">
        <v>1.87</v>
      </c>
      <c r="D17" s="357">
        <v>193</v>
      </c>
      <c r="E17" s="362" t="s">
        <v>325</v>
      </c>
      <c r="F17" s="379"/>
    </row>
    <row r="18" spans="1:6">
      <c r="A18" s="369" t="s">
        <v>970</v>
      </c>
      <c r="B18" s="357">
        <v>1.86</v>
      </c>
      <c r="C18" s="357">
        <v>1.82</v>
      </c>
      <c r="D18" s="357">
        <v>172</v>
      </c>
      <c r="E18" s="362" t="s">
        <v>325</v>
      </c>
      <c r="F18" s="379"/>
    </row>
    <row r="19" spans="1:6">
      <c r="A19" s="369" t="s">
        <v>972</v>
      </c>
      <c r="B19" s="357">
        <v>1.85</v>
      </c>
      <c r="C19" s="357">
        <v>1.73</v>
      </c>
      <c r="D19" s="357">
        <v>61.9</v>
      </c>
      <c r="E19" s="362" t="s">
        <v>325</v>
      </c>
      <c r="F19" s="379"/>
    </row>
    <row r="20" spans="1:6">
      <c r="A20" s="361" t="s">
        <v>974</v>
      </c>
      <c r="B20" s="357">
        <v>1.87</v>
      </c>
      <c r="C20" s="357">
        <v>1.77</v>
      </c>
      <c r="D20" s="364">
        <v>91.3</v>
      </c>
      <c r="E20" s="362" t="s">
        <v>325</v>
      </c>
      <c r="F20" s="379"/>
    </row>
    <row r="21" spans="1:6">
      <c r="A21" s="394" t="s">
        <v>976</v>
      </c>
      <c r="B21" s="364">
        <v>1.91</v>
      </c>
      <c r="C21" s="364">
        <v>1.85</v>
      </c>
      <c r="D21" s="364">
        <v>164</v>
      </c>
      <c r="E21" s="362" t="s">
        <v>325</v>
      </c>
      <c r="F21" s="410" t="s">
        <v>1410</v>
      </c>
    </row>
    <row r="22" spans="1:6">
      <c r="A22" s="369" t="s">
        <v>978</v>
      </c>
      <c r="B22" s="357">
        <v>1.88</v>
      </c>
      <c r="C22" s="357">
        <v>1.78</v>
      </c>
      <c r="D22" s="357">
        <v>248</v>
      </c>
      <c r="E22" s="362" t="s">
        <v>325</v>
      </c>
      <c r="F22" s="379"/>
    </row>
    <row r="23" spans="1:6">
      <c r="A23" s="369" t="s">
        <v>980</v>
      </c>
      <c r="B23" s="357">
        <v>1.86</v>
      </c>
      <c r="C23" s="357">
        <v>1.8</v>
      </c>
      <c r="D23" s="357">
        <v>275</v>
      </c>
      <c r="E23" s="362" t="s">
        <v>325</v>
      </c>
      <c r="F23" s="379"/>
    </row>
    <row r="24" spans="1:6">
      <c r="A24" s="369" t="s">
        <v>982</v>
      </c>
      <c r="B24" s="357">
        <v>1.84</v>
      </c>
      <c r="C24" s="357">
        <v>1.83</v>
      </c>
      <c r="D24" s="357">
        <v>122</v>
      </c>
      <c r="E24" s="362" t="s">
        <v>325</v>
      </c>
      <c r="F24" s="379"/>
    </row>
    <row r="25" spans="1:6" ht="17" thickBot="1">
      <c r="A25" s="399" t="s">
        <v>984</v>
      </c>
      <c r="B25" s="378">
        <v>1.85</v>
      </c>
      <c r="C25" s="378">
        <v>2.09</v>
      </c>
      <c r="D25" s="378">
        <v>122</v>
      </c>
      <c r="E25" s="406" t="s">
        <v>325</v>
      </c>
      <c r="F25" s="411"/>
    </row>
    <row r="26" spans="1:6">
      <c r="A26" s="377" t="s">
        <v>986</v>
      </c>
      <c r="B26" s="374">
        <v>1.89</v>
      </c>
      <c r="C26" s="374">
        <v>2.06</v>
      </c>
      <c r="D26" s="374">
        <v>83.6</v>
      </c>
      <c r="E26" s="400" t="s">
        <v>325</v>
      </c>
      <c r="F26" s="401"/>
    </row>
    <row r="27" spans="1:6">
      <c r="A27" s="369" t="s">
        <v>988</v>
      </c>
      <c r="B27" s="357">
        <v>1.88</v>
      </c>
      <c r="C27" s="357">
        <v>1.85</v>
      </c>
      <c r="D27" s="357">
        <v>123</v>
      </c>
      <c r="E27" s="395" t="s">
        <v>325</v>
      </c>
      <c r="F27" s="402"/>
    </row>
    <row r="28" spans="1:6">
      <c r="A28" s="394" t="s">
        <v>990</v>
      </c>
      <c r="B28" s="364">
        <v>1.86</v>
      </c>
      <c r="C28" s="364">
        <v>1.74</v>
      </c>
      <c r="D28" s="364">
        <v>111</v>
      </c>
      <c r="E28" s="395" t="s">
        <v>325</v>
      </c>
      <c r="F28" s="403" t="s">
        <v>1410</v>
      </c>
    </row>
    <row r="29" spans="1:6">
      <c r="A29" s="369" t="s">
        <v>992</v>
      </c>
      <c r="B29" s="357">
        <v>1.84</v>
      </c>
      <c r="C29" s="357">
        <v>1.95</v>
      </c>
      <c r="D29" s="357">
        <v>138</v>
      </c>
      <c r="E29" s="395" t="s">
        <v>325</v>
      </c>
      <c r="F29" s="402"/>
    </row>
    <row r="30" spans="1:6">
      <c r="A30" s="369" t="s">
        <v>994</v>
      </c>
      <c r="B30" s="357">
        <v>1.85</v>
      </c>
      <c r="C30" s="357">
        <v>1.88</v>
      </c>
      <c r="D30" s="357">
        <v>45.1</v>
      </c>
      <c r="E30" s="395" t="s">
        <v>325</v>
      </c>
      <c r="F30" s="402"/>
    </row>
    <row r="31" spans="1:6">
      <c r="A31" s="361" t="s">
        <v>996</v>
      </c>
      <c r="B31" s="357">
        <v>1.91</v>
      </c>
      <c r="C31" s="357">
        <v>1.71</v>
      </c>
      <c r="D31" s="357">
        <v>71.900000000000006</v>
      </c>
      <c r="E31" s="395" t="s">
        <v>325</v>
      </c>
      <c r="F31" s="402"/>
    </row>
    <row r="32" spans="1:6">
      <c r="A32" s="369" t="s">
        <v>998</v>
      </c>
      <c r="B32" s="357">
        <v>1.81</v>
      </c>
      <c r="C32" s="357">
        <v>2</v>
      </c>
      <c r="D32">
        <v>115</v>
      </c>
      <c r="E32" s="395" t="s">
        <v>325</v>
      </c>
      <c r="F32" s="404"/>
    </row>
    <row r="33" spans="1:6">
      <c r="A33" s="369" t="s">
        <v>1000</v>
      </c>
      <c r="B33" s="357">
        <v>1.9</v>
      </c>
      <c r="C33" s="357">
        <v>1.73</v>
      </c>
      <c r="D33">
        <v>193</v>
      </c>
      <c r="E33" s="395" t="s">
        <v>325</v>
      </c>
      <c r="F33" s="404"/>
    </row>
    <row r="34" spans="1:6">
      <c r="A34" s="369" t="s">
        <v>1002</v>
      </c>
      <c r="B34" s="357">
        <v>1.88</v>
      </c>
      <c r="C34" s="357">
        <v>2.13</v>
      </c>
      <c r="D34" s="357">
        <v>64.400000000000006</v>
      </c>
      <c r="E34" s="395" t="s">
        <v>325</v>
      </c>
      <c r="F34" s="402"/>
    </row>
    <row r="35" spans="1:6">
      <c r="A35" s="369" t="s">
        <v>1004</v>
      </c>
      <c r="B35" s="357">
        <v>1.85</v>
      </c>
      <c r="C35" s="357">
        <v>1.75</v>
      </c>
      <c r="D35" s="357">
        <v>84.3</v>
      </c>
      <c r="E35" s="395" t="s">
        <v>325</v>
      </c>
      <c r="F35" s="402"/>
    </row>
    <row r="36" spans="1:6">
      <c r="A36" s="369" t="s">
        <v>1006</v>
      </c>
      <c r="B36" s="357">
        <v>1.88</v>
      </c>
      <c r="C36" s="357">
        <v>1.73</v>
      </c>
      <c r="D36" s="357">
        <v>60.9</v>
      </c>
      <c r="E36" s="395" t="s">
        <v>325</v>
      </c>
      <c r="F36" s="402"/>
    </row>
    <row r="37" spans="1:6">
      <c r="A37" s="369" t="s">
        <v>1008</v>
      </c>
      <c r="B37" s="357">
        <v>1.87</v>
      </c>
      <c r="C37" s="357">
        <v>2.25</v>
      </c>
      <c r="D37" s="357">
        <v>65.2</v>
      </c>
      <c r="E37" s="395" t="s">
        <v>325</v>
      </c>
      <c r="F37" s="402"/>
    </row>
    <row r="38" spans="1:6">
      <c r="A38" s="369" t="s">
        <v>1010</v>
      </c>
      <c r="B38" s="357">
        <v>1.9</v>
      </c>
      <c r="C38" s="357">
        <v>1.73</v>
      </c>
      <c r="D38" s="357">
        <v>90.7</v>
      </c>
      <c r="E38" s="395" t="s">
        <v>325</v>
      </c>
      <c r="F38" s="402"/>
    </row>
    <row r="39" spans="1:6">
      <c r="A39" s="369" t="s">
        <v>1012</v>
      </c>
      <c r="B39" s="357">
        <v>1.89</v>
      </c>
      <c r="C39" s="357">
        <v>1.86</v>
      </c>
      <c r="D39" s="357">
        <v>176</v>
      </c>
      <c r="E39" s="395" t="s">
        <v>325</v>
      </c>
      <c r="F39" s="402"/>
    </row>
    <row r="40" spans="1:6">
      <c r="A40" s="369" t="s">
        <v>1014</v>
      </c>
      <c r="B40" s="357">
        <v>1.83</v>
      </c>
      <c r="C40" s="357">
        <v>1.86</v>
      </c>
      <c r="D40" s="357">
        <v>80.400000000000006</v>
      </c>
      <c r="E40" s="395" t="s">
        <v>325</v>
      </c>
      <c r="F40" s="402"/>
    </row>
    <row r="41" spans="1:6">
      <c r="A41" s="394" t="s">
        <v>1016</v>
      </c>
      <c r="B41" s="357">
        <v>1.91</v>
      </c>
      <c r="C41" s="357">
        <v>1.7</v>
      </c>
      <c r="D41">
        <v>152</v>
      </c>
      <c r="E41" s="395" t="s">
        <v>325</v>
      </c>
      <c r="F41" s="403" t="s">
        <v>1410</v>
      </c>
    </row>
    <row r="42" spans="1:6">
      <c r="A42" s="369" t="s">
        <v>1018</v>
      </c>
      <c r="B42" s="357">
        <v>1.86</v>
      </c>
      <c r="C42" s="357">
        <v>1.71</v>
      </c>
      <c r="D42" s="357">
        <v>146</v>
      </c>
      <c r="E42" s="395" t="s">
        <v>325</v>
      </c>
      <c r="F42" s="402"/>
    </row>
    <row r="43" spans="1:6">
      <c r="A43" s="369" t="s">
        <v>1020</v>
      </c>
      <c r="B43" s="357">
        <v>1.91</v>
      </c>
      <c r="C43" s="357">
        <v>1.75</v>
      </c>
      <c r="D43" s="357">
        <v>87.8</v>
      </c>
      <c r="E43" s="395" t="s">
        <v>325</v>
      </c>
      <c r="F43" s="402"/>
    </row>
    <row r="44" spans="1:6">
      <c r="A44" s="369" t="s">
        <v>1022</v>
      </c>
      <c r="B44" s="357">
        <v>1.87</v>
      </c>
      <c r="C44" s="357">
        <v>2.16</v>
      </c>
      <c r="D44" s="357">
        <v>100</v>
      </c>
      <c r="E44" s="395" t="s">
        <v>325</v>
      </c>
      <c r="F44" s="402"/>
    </row>
    <row r="45" spans="1:6">
      <c r="A45" s="369" t="s">
        <v>1024</v>
      </c>
      <c r="B45" s="357">
        <v>1.9</v>
      </c>
      <c r="C45" s="357">
        <v>1.81</v>
      </c>
      <c r="D45" s="357">
        <v>180</v>
      </c>
      <c r="E45" s="395" t="s">
        <v>325</v>
      </c>
      <c r="F45" s="402"/>
    </row>
    <row r="46" spans="1:6">
      <c r="A46" s="369" t="s">
        <v>1026</v>
      </c>
      <c r="B46" s="357">
        <v>1.88</v>
      </c>
      <c r="C46" s="357">
        <v>1.9</v>
      </c>
      <c r="D46" s="357">
        <v>123</v>
      </c>
      <c r="E46" s="395" t="s">
        <v>325</v>
      </c>
      <c r="F46" s="402"/>
    </row>
    <row r="47" spans="1:6">
      <c r="A47" s="369" t="s">
        <v>1028</v>
      </c>
      <c r="B47" s="357">
        <v>1.87</v>
      </c>
      <c r="C47" s="357">
        <v>2.0299999999999998</v>
      </c>
      <c r="D47" s="357">
        <v>123</v>
      </c>
      <c r="E47" s="395" t="s">
        <v>325</v>
      </c>
      <c r="F47" s="402"/>
    </row>
    <row r="48" spans="1:6">
      <c r="A48" s="369" t="s">
        <v>1030</v>
      </c>
      <c r="B48" s="357">
        <v>1.9</v>
      </c>
      <c r="C48" s="357">
        <v>1.89</v>
      </c>
      <c r="D48" s="357">
        <v>123</v>
      </c>
      <c r="E48" s="395" t="s">
        <v>325</v>
      </c>
      <c r="F48" s="402"/>
    </row>
    <row r="49" spans="1:6" ht="17" thickBot="1">
      <c r="A49" s="370" t="s">
        <v>1032</v>
      </c>
      <c r="B49" s="372">
        <v>1.86</v>
      </c>
      <c r="C49" s="372">
        <v>2.17</v>
      </c>
      <c r="D49" s="372">
        <v>132</v>
      </c>
      <c r="E49" s="405" t="s">
        <v>325</v>
      </c>
      <c r="F49" s="380"/>
    </row>
    <row r="50" spans="1:6">
      <c r="A50" s="368" t="s">
        <v>1034</v>
      </c>
      <c r="B50" s="396">
        <v>1.91</v>
      </c>
      <c r="C50" s="396">
        <v>1.87</v>
      </c>
      <c r="D50" s="396">
        <v>233</v>
      </c>
      <c r="E50" s="412" t="s">
        <v>325</v>
      </c>
      <c r="F50" s="407"/>
    </row>
    <row r="51" spans="1:6">
      <c r="A51" s="369" t="s">
        <v>1036</v>
      </c>
      <c r="B51" s="357">
        <v>1.89</v>
      </c>
      <c r="C51" s="357">
        <v>1.89</v>
      </c>
      <c r="D51" s="357">
        <v>149</v>
      </c>
      <c r="E51" s="395" t="s">
        <v>325</v>
      </c>
      <c r="F51" s="402"/>
    </row>
    <row r="52" spans="1:6">
      <c r="A52" s="360" t="s">
        <v>1038</v>
      </c>
      <c r="B52" s="364">
        <v>1.83</v>
      </c>
      <c r="C52" s="364">
        <v>2.08</v>
      </c>
      <c r="D52">
        <v>180</v>
      </c>
      <c r="E52" s="395" t="s">
        <v>325</v>
      </c>
      <c r="F52" s="403" t="s">
        <v>1410</v>
      </c>
    </row>
    <row r="53" spans="1:6">
      <c r="A53" s="369" t="s">
        <v>1040</v>
      </c>
      <c r="B53" s="357">
        <v>1.83</v>
      </c>
      <c r="C53" s="357">
        <v>2</v>
      </c>
      <c r="D53" s="357">
        <v>165</v>
      </c>
      <c r="E53" s="395" t="s">
        <v>325</v>
      </c>
      <c r="F53" s="402"/>
    </row>
    <row r="54" spans="1:6">
      <c r="A54" s="369" t="s">
        <v>1042</v>
      </c>
      <c r="B54" s="357">
        <v>1.87</v>
      </c>
      <c r="C54" s="357">
        <v>1.72</v>
      </c>
      <c r="D54" s="357">
        <v>167</v>
      </c>
      <c r="E54" s="395" t="s">
        <v>325</v>
      </c>
      <c r="F54" s="402"/>
    </row>
    <row r="55" spans="1:6">
      <c r="A55" s="369" t="s">
        <v>1044</v>
      </c>
      <c r="B55" s="357">
        <v>1.89</v>
      </c>
      <c r="C55" s="357">
        <v>1.96</v>
      </c>
      <c r="D55" s="357">
        <v>96.7</v>
      </c>
      <c r="E55" s="395" t="s">
        <v>325</v>
      </c>
      <c r="F55" s="402"/>
    </row>
    <row r="56" spans="1:6">
      <c r="A56" s="369" t="s">
        <v>1046</v>
      </c>
      <c r="B56" s="357">
        <v>1.88</v>
      </c>
      <c r="C56" s="357">
        <v>1.99</v>
      </c>
      <c r="D56" s="357">
        <v>152</v>
      </c>
      <c r="E56" s="395" t="s">
        <v>325</v>
      </c>
      <c r="F56" s="402"/>
    </row>
    <row r="57" spans="1:6">
      <c r="A57" s="369" t="s">
        <v>1048</v>
      </c>
      <c r="B57" s="357">
        <v>1.88</v>
      </c>
      <c r="C57" s="357">
        <v>1.92</v>
      </c>
      <c r="D57" s="357">
        <v>68.900000000000006</v>
      </c>
      <c r="E57" s="395" t="s">
        <v>325</v>
      </c>
      <c r="F57" s="402"/>
    </row>
    <row r="58" spans="1:6">
      <c r="A58" s="369" t="s">
        <v>1050</v>
      </c>
      <c r="B58" s="357">
        <v>1.85</v>
      </c>
      <c r="C58" s="357">
        <v>2.2400000000000002</v>
      </c>
      <c r="D58" s="357">
        <v>110</v>
      </c>
      <c r="E58" s="395" t="s">
        <v>325</v>
      </c>
      <c r="F58" s="402"/>
    </row>
    <row r="59" spans="1:6">
      <c r="A59" s="369" t="s">
        <v>1052</v>
      </c>
      <c r="B59" s="357">
        <v>1.89</v>
      </c>
      <c r="C59" s="357">
        <v>2.0499999999999998</v>
      </c>
      <c r="D59" s="357">
        <v>179</v>
      </c>
      <c r="E59" s="395" t="s">
        <v>325</v>
      </c>
      <c r="F59" s="402"/>
    </row>
    <row r="60" spans="1:6">
      <c r="A60" s="369" t="s">
        <v>1054</v>
      </c>
      <c r="B60" s="357">
        <v>1.82</v>
      </c>
      <c r="C60" s="357">
        <v>2.2200000000000002</v>
      </c>
      <c r="D60" s="357">
        <v>79.099999999999994</v>
      </c>
      <c r="E60" s="395" t="s">
        <v>325</v>
      </c>
      <c r="F60" s="402"/>
    </row>
    <row r="61" spans="1:6">
      <c r="A61" s="369" t="s">
        <v>1056</v>
      </c>
      <c r="B61" s="357">
        <v>1.92</v>
      </c>
      <c r="C61" s="357">
        <v>1.9</v>
      </c>
      <c r="D61" s="357">
        <v>202</v>
      </c>
      <c r="E61" s="395" t="s">
        <v>325</v>
      </c>
      <c r="F61" s="402"/>
    </row>
    <row r="62" spans="1:6">
      <c r="A62" s="369" t="s">
        <v>1058</v>
      </c>
      <c r="B62" s="357">
        <v>1.86</v>
      </c>
      <c r="C62" s="357">
        <v>1.77</v>
      </c>
      <c r="D62" s="357">
        <v>163</v>
      </c>
      <c r="E62" s="395" t="s">
        <v>325</v>
      </c>
      <c r="F62" s="402"/>
    </row>
    <row r="63" spans="1:6">
      <c r="A63" s="369" t="s">
        <v>1060</v>
      </c>
      <c r="B63" s="357">
        <v>1.91</v>
      </c>
      <c r="C63" s="357">
        <v>1.85</v>
      </c>
      <c r="D63" s="357">
        <v>247</v>
      </c>
      <c r="E63" s="395" t="s">
        <v>325</v>
      </c>
      <c r="F63" s="402"/>
    </row>
    <row r="64" spans="1:6">
      <c r="A64" s="369" t="s">
        <v>1062</v>
      </c>
      <c r="B64" s="357">
        <v>1.86</v>
      </c>
      <c r="C64" s="357">
        <v>1.81</v>
      </c>
      <c r="D64" s="357">
        <v>107</v>
      </c>
      <c r="E64" s="395" t="s">
        <v>325</v>
      </c>
      <c r="F64" s="402"/>
    </row>
    <row r="65" spans="1:6">
      <c r="A65" s="369" t="s">
        <v>1064</v>
      </c>
      <c r="B65" s="357">
        <v>1.89</v>
      </c>
      <c r="C65" s="357">
        <v>1.94</v>
      </c>
      <c r="D65" s="357">
        <v>162</v>
      </c>
      <c r="E65" s="395" t="s">
        <v>325</v>
      </c>
      <c r="F65" s="402"/>
    </row>
    <row r="66" spans="1:6">
      <c r="A66" s="369" t="s">
        <v>1066</v>
      </c>
      <c r="B66" s="357">
        <v>1.89</v>
      </c>
      <c r="C66" s="357">
        <v>2</v>
      </c>
      <c r="D66" s="357">
        <v>111</v>
      </c>
      <c r="E66" s="395" t="s">
        <v>325</v>
      </c>
      <c r="F66" s="402"/>
    </row>
    <row r="67" spans="1:6">
      <c r="A67" s="369" t="s">
        <v>1068</v>
      </c>
      <c r="B67" s="357">
        <v>1.88</v>
      </c>
      <c r="C67" s="357">
        <v>1.83</v>
      </c>
      <c r="D67" s="357">
        <v>164</v>
      </c>
      <c r="E67" s="395" t="s">
        <v>325</v>
      </c>
      <c r="F67" s="402"/>
    </row>
    <row r="68" spans="1:6">
      <c r="A68" s="369" t="s">
        <v>1070</v>
      </c>
      <c r="B68" s="357">
        <v>1.9</v>
      </c>
      <c r="C68" s="357">
        <v>1.75</v>
      </c>
      <c r="D68" s="357">
        <v>96.8</v>
      </c>
      <c r="E68" s="395" t="s">
        <v>325</v>
      </c>
      <c r="F68" s="402"/>
    </row>
    <row r="69" spans="1:6">
      <c r="A69" s="369" t="s">
        <v>1072</v>
      </c>
      <c r="B69" s="357">
        <v>1.88</v>
      </c>
      <c r="C69" s="357">
        <v>1.85</v>
      </c>
      <c r="D69" s="357">
        <v>253</v>
      </c>
      <c r="E69" s="395" t="s">
        <v>325</v>
      </c>
      <c r="F69" s="402"/>
    </row>
    <row r="70" spans="1:6">
      <c r="A70" s="369" t="s">
        <v>1074</v>
      </c>
      <c r="B70" s="357">
        <v>1.89</v>
      </c>
      <c r="C70" s="357">
        <v>2.12</v>
      </c>
      <c r="D70" s="357">
        <v>171</v>
      </c>
      <c r="E70" s="395" t="s">
        <v>325</v>
      </c>
      <c r="F70" s="402"/>
    </row>
    <row r="71" spans="1:6">
      <c r="A71" s="369" t="s">
        <v>1076</v>
      </c>
      <c r="B71" s="357">
        <v>1.84</v>
      </c>
      <c r="C71" s="357">
        <v>2.14</v>
      </c>
      <c r="D71" s="357">
        <v>59.8</v>
      </c>
      <c r="E71" s="395" t="s">
        <v>325</v>
      </c>
      <c r="F71" s="402"/>
    </row>
    <row r="72" spans="1:6">
      <c r="A72" s="369" t="s">
        <v>1078</v>
      </c>
      <c r="B72" s="357">
        <v>1.9</v>
      </c>
      <c r="C72" s="357">
        <v>1.94</v>
      </c>
      <c r="D72" s="357">
        <v>151</v>
      </c>
      <c r="E72" s="395" t="s">
        <v>325</v>
      </c>
      <c r="F72" s="402"/>
    </row>
    <row r="73" spans="1:6" ht="17" thickBot="1">
      <c r="A73" s="371" t="s">
        <v>1081</v>
      </c>
      <c r="B73" s="378">
        <v>1.92</v>
      </c>
      <c r="C73" s="378">
        <v>1.71</v>
      </c>
      <c r="D73" s="378">
        <v>291</v>
      </c>
      <c r="E73" s="413" t="s">
        <v>325</v>
      </c>
      <c r="F73" s="414"/>
    </row>
    <row r="74" spans="1:6">
      <c r="A74" s="377" t="s">
        <v>1083</v>
      </c>
      <c r="B74" s="374">
        <v>1.91</v>
      </c>
      <c r="C74" s="374">
        <v>2.15</v>
      </c>
      <c r="D74" s="374">
        <v>199</v>
      </c>
      <c r="E74" s="400" t="s">
        <v>325</v>
      </c>
      <c r="F74" s="401"/>
    </row>
    <row r="75" spans="1:6">
      <c r="A75" s="369" t="s">
        <v>1085</v>
      </c>
      <c r="B75" s="357">
        <v>1.91</v>
      </c>
      <c r="C75" s="357">
        <v>2.04</v>
      </c>
      <c r="D75" s="357">
        <v>177</v>
      </c>
      <c r="E75" s="395" t="s">
        <v>325</v>
      </c>
      <c r="F75" s="402"/>
    </row>
    <row r="76" spans="1:6">
      <c r="A76" s="369" t="s">
        <v>1087</v>
      </c>
      <c r="B76" s="357">
        <v>1.87</v>
      </c>
      <c r="C76" s="357">
        <v>2.23</v>
      </c>
      <c r="D76" s="357">
        <v>44.4</v>
      </c>
      <c r="E76" s="395" t="s">
        <v>325</v>
      </c>
      <c r="F76" s="402"/>
    </row>
    <row r="77" spans="1:6">
      <c r="A77" s="369" t="s">
        <v>1089</v>
      </c>
      <c r="B77" s="357">
        <v>1.91</v>
      </c>
      <c r="C77" s="357">
        <v>1.92</v>
      </c>
      <c r="D77" s="357">
        <v>191</v>
      </c>
      <c r="E77" s="395" t="s">
        <v>325</v>
      </c>
      <c r="F77" s="402"/>
    </row>
    <row r="78" spans="1:6">
      <c r="A78" s="369" t="s">
        <v>1091</v>
      </c>
      <c r="B78" s="357">
        <v>1.9</v>
      </c>
      <c r="C78" s="357">
        <v>2.13</v>
      </c>
      <c r="D78" s="357">
        <v>189</v>
      </c>
      <c r="E78" s="395" t="s">
        <v>325</v>
      </c>
      <c r="F78" s="402"/>
    </row>
    <row r="79" spans="1:6">
      <c r="A79" s="369" t="s">
        <v>1093</v>
      </c>
      <c r="B79" s="357">
        <v>1.91</v>
      </c>
      <c r="C79" s="357">
        <v>1.97</v>
      </c>
      <c r="D79" s="357">
        <v>151</v>
      </c>
      <c r="E79" s="395" t="s">
        <v>325</v>
      </c>
      <c r="F79" s="402"/>
    </row>
    <row r="80" spans="1:6">
      <c r="A80" s="369" t="s">
        <v>1095</v>
      </c>
      <c r="B80" s="357">
        <v>1.87</v>
      </c>
      <c r="C80" s="357">
        <v>1.79</v>
      </c>
      <c r="D80" s="357">
        <v>200</v>
      </c>
      <c r="E80" s="395" t="s">
        <v>325</v>
      </c>
      <c r="F80" s="402"/>
    </row>
    <row r="81" spans="1:6">
      <c r="A81" s="369" t="s">
        <v>1097</v>
      </c>
      <c r="B81" s="357">
        <v>1.85</v>
      </c>
      <c r="C81" s="357">
        <v>1.9</v>
      </c>
      <c r="D81" s="357">
        <v>62.2</v>
      </c>
      <c r="E81" s="395" t="s">
        <v>325</v>
      </c>
      <c r="F81" s="402"/>
    </row>
    <row r="82" spans="1:6">
      <c r="A82" s="369" t="s">
        <v>1099</v>
      </c>
      <c r="B82" s="357">
        <v>1.92</v>
      </c>
      <c r="C82" s="357">
        <v>1.95</v>
      </c>
      <c r="D82" s="357">
        <v>140</v>
      </c>
      <c r="E82" s="395" t="s">
        <v>325</v>
      </c>
      <c r="F82" s="402"/>
    </row>
    <row r="83" spans="1:6">
      <c r="A83" s="369" t="s">
        <v>1101</v>
      </c>
      <c r="B83" s="357">
        <v>1.92</v>
      </c>
      <c r="C83" s="357">
        <v>2.2200000000000002</v>
      </c>
      <c r="D83" s="357">
        <v>115</v>
      </c>
      <c r="E83" s="395" t="s">
        <v>325</v>
      </c>
      <c r="F83" s="402"/>
    </row>
    <row r="84" spans="1:6">
      <c r="A84" s="369" t="s">
        <v>1103</v>
      </c>
      <c r="B84" s="357">
        <v>1.9</v>
      </c>
      <c r="C84" s="357">
        <v>1.99</v>
      </c>
      <c r="D84" s="357">
        <v>123</v>
      </c>
      <c r="E84" s="395" t="s">
        <v>325</v>
      </c>
      <c r="F84" s="402"/>
    </row>
    <row r="85" spans="1:6">
      <c r="A85" s="369" t="s">
        <v>1105</v>
      </c>
      <c r="B85" s="357">
        <v>1.89</v>
      </c>
      <c r="C85" s="357">
        <v>2.16</v>
      </c>
      <c r="D85" s="357">
        <v>144</v>
      </c>
      <c r="E85" s="395" t="s">
        <v>325</v>
      </c>
      <c r="F85" s="402"/>
    </row>
    <row r="86" spans="1:6">
      <c r="A86" s="369" t="s">
        <v>1107</v>
      </c>
      <c r="B86" s="357">
        <v>1.91</v>
      </c>
      <c r="C86" s="357">
        <v>2.1</v>
      </c>
      <c r="D86" s="357">
        <v>230</v>
      </c>
      <c r="E86" s="395" t="s">
        <v>325</v>
      </c>
      <c r="F86" s="402"/>
    </row>
    <row r="87" spans="1:6">
      <c r="A87" s="369" t="s">
        <v>1109</v>
      </c>
      <c r="B87" s="357">
        <v>1.9</v>
      </c>
      <c r="C87" s="357">
        <v>1.94</v>
      </c>
      <c r="D87" s="357">
        <v>220</v>
      </c>
      <c r="E87" s="395" t="s">
        <v>325</v>
      </c>
      <c r="F87" s="402"/>
    </row>
    <row r="88" spans="1:6">
      <c r="A88" s="369" t="s">
        <v>1111</v>
      </c>
      <c r="B88" s="357">
        <v>1.89</v>
      </c>
      <c r="C88" s="357">
        <v>2.09</v>
      </c>
      <c r="D88" s="357">
        <v>127</v>
      </c>
      <c r="E88" s="395" t="s">
        <v>325</v>
      </c>
      <c r="F88" s="402"/>
    </row>
    <row r="89" spans="1:6">
      <c r="A89" s="369" t="s">
        <v>1113</v>
      </c>
      <c r="B89" s="357">
        <v>1.92</v>
      </c>
      <c r="C89" s="357">
        <v>2.27</v>
      </c>
      <c r="D89" s="357">
        <v>176</v>
      </c>
      <c r="E89" s="395" t="s">
        <v>325</v>
      </c>
      <c r="F89" s="402"/>
    </row>
    <row r="90" spans="1:6">
      <c r="A90" s="369" t="s">
        <v>1115</v>
      </c>
      <c r="B90" s="357">
        <v>1.86</v>
      </c>
      <c r="C90" s="357">
        <v>1.92</v>
      </c>
      <c r="D90" s="357">
        <v>180</v>
      </c>
      <c r="E90" s="395" t="s">
        <v>325</v>
      </c>
      <c r="F90" s="402"/>
    </row>
    <row r="91" spans="1:6">
      <c r="A91" s="369" t="s">
        <v>1117</v>
      </c>
      <c r="B91" s="357">
        <v>1.87</v>
      </c>
      <c r="C91" s="357">
        <v>2.11</v>
      </c>
      <c r="D91" s="357">
        <v>162</v>
      </c>
      <c r="E91" s="395" t="s">
        <v>325</v>
      </c>
      <c r="F91" s="402"/>
    </row>
    <row r="92" spans="1:6">
      <c r="A92" s="369" t="s">
        <v>1119</v>
      </c>
      <c r="B92" s="357">
        <v>1.88</v>
      </c>
      <c r="C92" s="357">
        <v>2.0099999999999998</v>
      </c>
      <c r="D92" s="357">
        <v>155</v>
      </c>
      <c r="E92" s="395" t="s">
        <v>325</v>
      </c>
      <c r="F92" s="402"/>
    </row>
    <row r="93" spans="1:6">
      <c r="A93" s="369" t="s">
        <v>1122</v>
      </c>
      <c r="B93" s="357">
        <v>1.9</v>
      </c>
      <c r="C93" s="357">
        <v>1.94</v>
      </c>
      <c r="D93" s="357">
        <v>202</v>
      </c>
      <c r="E93" s="395" t="s">
        <v>325</v>
      </c>
      <c r="F93" s="402"/>
    </row>
    <row r="94" spans="1:6">
      <c r="A94" s="369" t="s">
        <v>1124</v>
      </c>
      <c r="B94" s="357">
        <v>1.89</v>
      </c>
      <c r="C94" s="357">
        <v>2.16</v>
      </c>
      <c r="D94" s="357">
        <v>95.8</v>
      </c>
      <c r="E94" s="395" t="s">
        <v>325</v>
      </c>
      <c r="F94" s="402"/>
    </row>
    <row r="95" spans="1:6">
      <c r="A95" s="369" t="s">
        <v>1126</v>
      </c>
      <c r="B95" s="357">
        <v>1.9</v>
      </c>
      <c r="C95" s="357">
        <v>2.19</v>
      </c>
      <c r="D95" s="357">
        <v>65.599999999999994</v>
      </c>
      <c r="E95" s="395" t="s">
        <v>325</v>
      </c>
      <c r="F95" s="402"/>
    </row>
    <row r="96" spans="1:6">
      <c r="A96" s="369" t="s">
        <v>1128</v>
      </c>
      <c r="B96" s="357">
        <v>1.93</v>
      </c>
      <c r="C96" s="357">
        <v>2.1800000000000002</v>
      </c>
      <c r="D96" s="357">
        <v>390</v>
      </c>
      <c r="E96" s="395" t="s">
        <v>325</v>
      </c>
      <c r="F96" s="402"/>
    </row>
    <row r="97" spans="1:6" ht="17" thickBot="1">
      <c r="A97" s="370" t="s">
        <v>1130</v>
      </c>
      <c r="B97" s="372">
        <v>1.89</v>
      </c>
      <c r="C97" s="372">
        <v>1.9</v>
      </c>
      <c r="D97" s="372">
        <v>120</v>
      </c>
      <c r="E97" s="405" t="s">
        <v>325</v>
      </c>
      <c r="F97" s="380"/>
    </row>
    <row r="98" spans="1:6">
      <c r="A98" s="377" t="s">
        <v>1132</v>
      </c>
      <c r="B98" s="374">
        <v>1.84</v>
      </c>
      <c r="C98" s="374">
        <v>2.02</v>
      </c>
      <c r="D98" s="374">
        <v>34.4</v>
      </c>
      <c r="E98" s="400" t="s">
        <v>325</v>
      </c>
      <c r="F98" s="401"/>
    </row>
    <row r="99" spans="1:6">
      <c r="A99" s="369" t="s">
        <v>1134</v>
      </c>
      <c r="B99" s="357">
        <v>1.81</v>
      </c>
      <c r="C99" s="357">
        <v>2.0499999999999998</v>
      </c>
      <c r="D99" s="357">
        <v>31.6</v>
      </c>
      <c r="E99" s="395" t="s">
        <v>325</v>
      </c>
      <c r="F99" s="402"/>
    </row>
    <row r="100" spans="1:6">
      <c r="A100" s="369" t="s">
        <v>1136</v>
      </c>
      <c r="B100" s="357">
        <v>1.84</v>
      </c>
      <c r="C100" s="357">
        <v>2.2400000000000002</v>
      </c>
      <c r="D100" s="357">
        <v>151</v>
      </c>
      <c r="E100" s="395" t="s">
        <v>325</v>
      </c>
      <c r="F100" s="402"/>
    </row>
    <row r="101" spans="1:6">
      <c r="A101" s="369" t="s">
        <v>1138</v>
      </c>
      <c r="B101" s="357">
        <v>1.85</v>
      </c>
      <c r="C101" s="357">
        <v>2.0499999999999998</v>
      </c>
      <c r="D101" s="357">
        <v>133</v>
      </c>
      <c r="E101" s="395" t="s">
        <v>325</v>
      </c>
      <c r="F101" s="402"/>
    </row>
    <row r="102" spans="1:6">
      <c r="A102" s="369" t="s">
        <v>1140</v>
      </c>
      <c r="B102" s="357">
        <v>1.87</v>
      </c>
      <c r="C102" s="357">
        <v>2.16</v>
      </c>
      <c r="D102" s="357">
        <v>54.8</v>
      </c>
      <c r="E102" s="395" t="s">
        <v>325</v>
      </c>
      <c r="F102" s="402"/>
    </row>
    <row r="103" spans="1:6">
      <c r="A103" s="369" t="s">
        <v>1142</v>
      </c>
      <c r="B103" s="357">
        <v>1.94</v>
      </c>
      <c r="C103" s="357">
        <v>2.0699999999999998</v>
      </c>
      <c r="D103" s="357">
        <v>66</v>
      </c>
      <c r="E103" s="395" t="s">
        <v>325</v>
      </c>
      <c r="F103" s="402"/>
    </row>
    <row r="104" spans="1:6">
      <c r="A104" s="369" t="s">
        <v>1144</v>
      </c>
      <c r="B104" s="357">
        <v>1.79</v>
      </c>
      <c r="C104" s="357">
        <v>2.2799999999999998</v>
      </c>
      <c r="D104" s="357">
        <v>25.6</v>
      </c>
      <c r="E104" s="395" t="s">
        <v>325</v>
      </c>
      <c r="F104" s="402"/>
    </row>
    <row r="105" spans="1:6">
      <c r="A105" s="394" t="s">
        <v>1146</v>
      </c>
      <c r="B105" s="364">
        <v>1.92</v>
      </c>
      <c r="C105" s="364">
        <v>1.81</v>
      </c>
      <c r="D105">
        <v>56.3</v>
      </c>
      <c r="E105" s="395" t="s">
        <v>325</v>
      </c>
      <c r="F105" s="403" t="s">
        <v>1410</v>
      </c>
    </row>
    <row r="106" spans="1:6">
      <c r="A106" s="361" t="s">
        <v>1148</v>
      </c>
      <c r="B106" s="357">
        <v>1.79</v>
      </c>
      <c r="C106" s="357">
        <v>1.99</v>
      </c>
      <c r="D106" s="357">
        <v>28.4</v>
      </c>
      <c r="E106" s="395" t="s">
        <v>325</v>
      </c>
      <c r="F106" s="402"/>
    </row>
    <row r="107" spans="1:6">
      <c r="A107" s="394" t="s">
        <v>1150</v>
      </c>
      <c r="B107" s="364">
        <v>1.92</v>
      </c>
      <c r="C107" s="364">
        <v>1.81</v>
      </c>
      <c r="D107" s="364">
        <v>77.2</v>
      </c>
      <c r="E107" s="395" t="s">
        <v>325</v>
      </c>
      <c r="F107" s="403" t="s">
        <v>1410</v>
      </c>
    </row>
    <row r="108" spans="1:6">
      <c r="A108" s="394" t="s">
        <v>1152</v>
      </c>
      <c r="B108" s="357">
        <v>1.92</v>
      </c>
      <c r="C108" s="357">
        <v>1.72</v>
      </c>
      <c r="D108" s="364">
        <v>135</v>
      </c>
      <c r="E108" s="395" t="s">
        <v>325</v>
      </c>
      <c r="F108" s="403" t="s">
        <v>1410</v>
      </c>
    </row>
    <row r="109" spans="1:6">
      <c r="A109" s="361" t="s">
        <v>1154</v>
      </c>
      <c r="B109" s="357">
        <v>1.88</v>
      </c>
      <c r="C109" s="357">
        <v>2.17</v>
      </c>
      <c r="D109" s="357">
        <v>134</v>
      </c>
      <c r="E109" s="395" t="s">
        <v>325</v>
      </c>
      <c r="F109" s="402"/>
    </row>
    <row r="110" spans="1:6">
      <c r="A110" s="369" t="s">
        <v>1156</v>
      </c>
      <c r="B110" s="357">
        <v>1.9</v>
      </c>
      <c r="C110" s="357">
        <v>1.9</v>
      </c>
      <c r="D110" s="357">
        <v>168</v>
      </c>
      <c r="E110" s="395" t="s">
        <v>325</v>
      </c>
      <c r="F110" s="402"/>
    </row>
    <row r="111" spans="1:6">
      <c r="A111" s="369" t="s">
        <v>1158</v>
      </c>
      <c r="B111" s="357">
        <v>1.86</v>
      </c>
      <c r="C111" s="357">
        <v>2.21</v>
      </c>
      <c r="D111" s="357">
        <v>40</v>
      </c>
      <c r="E111" s="395" t="s">
        <v>325</v>
      </c>
      <c r="F111" s="402"/>
    </row>
    <row r="112" spans="1:6">
      <c r="A112" s="369" t="s">
        <v>1160</v>
      </c>
      <c r="B112" s="357">
        <v>1.89</v>
      </c>
      <c r="C112" s="357">
        <v>1.75</v>
      </c>
      <c r="D112" s="357">
        <v>86</v>
      </c>
      <c r="E112" s="395" t="s">
        <v>325</v>
      </c>
      <c r="F112" s="402"/>
    </row>
    <row r="113" spans="1:6">
      <c r="A113" s="369" t="s">
        <v>1162</v>
      </c>
      <c r="B113" s="357">
        <v>1.9</v>
      </c>
      <c r="C113" s="357">
        <v>2.13</v>
      </c>
      <c r="D113" s="357">
        <v>41.2</v>
      </c>
      <c r="E113" s="395" t="s">
        <v>325</v>
      </c>
      <c r="F113" s="402"/>
    </row>
    <row r="114" spans="1:6">
      <c r="A114" s="369" t="s">
        <v>1164</v>
      </c>
      <c r="B114" s="357">
        <v>1.88</v>
      </c>
      <c r="C114" s="357">
        <v>2.16</v>
      </c>
      <c r="D114" s="357">
        <v>202</v>
      </c>
      <c r="E114" s="395" t="s">
        <v>325</v>
      </c>
      <c r="F114" s="402"/>
    </row>
    <row r="115" spans="1:6">
      <c r="A115" s="369" t="s">
        <v>1166</v>
      </c>
      <c r="B115" s="357">
        <v>1.91</v>
      </c>
      <c r="C115" s="357">
        <v>1.82</v>
      </c>
      <c r="D115" s="357">
        <v>164</v>
      </c>
      <c r="E115" s="395" t="s">
        <v>325</v>
      </c>
      <c r="F115" s="402"/>
    </row>
    <row r="116" spans="1:6">
      <c r="A116" s="394" t="s">
        <v>1168</v>
      </c>
      <c r="B116" s="364">
        <v>1.93</v>
      </c>
      <c r="C116" s="364">
        <v>1.71</v>
      </c>
      <c r="D116" s="364">
        <v>47.1</v>
      </c>
      <c r="E116" s="395" t="s">
        <v>325</v>
      </c>
      <c r="F116" s="403" t="s">
        <v>1410</v>
      </c>
    </row>
    <row r="117" spans="1:6">
      <c r="A117" s="360" t="s">
        <v>1170</v>
      </c>
      <c r="B117" s="364">
        <v>1.87</v>
      </c>
      <c r="C117" s="364">
        <v>1.85</v>
      </c>
      <c r="D117" s="364">
        <v>63.9</v>
      </c>
      <c r="E117" s="395" t="s">
        <v>325</v>
      </c>
      <c r="F117" s="403" t="s">
        <v>1410</v>
      </c>
    </row>
    <row r="118" spans="1:6">
      <c r="A118" s="394" t="s">
        <v>1172</v>
      </c>
      <c r="B118" s="364">
        <v>1.93</v>
      </c>
      <c r="C118" s="364">
        <v>1.86</v>
      </c>
      <c r="D118" s="364">
        <v>74.400000000000006</v>
      </c>
      <c r="E118" s="395" t="s">
        <v>325</v>
      </c>
      <c r="F118" s="403" t="s">
        <v>1410</v>
      </c>
    </row>
    <row r="119" spans="1:6">
      <c r="A119" s="369" t="s">
        <v>1174</v>
      </c>
      <c r="B119" s="357">
        <v>1.91</v>
      </c>
      <c r="C119" s="357">
        <v>1.98</v>
      </c>
      <c r="D119" s="357">
        <v>54.8</v>
      </c>
      <c r="E119" s="395" t="s">
        <v>325</v>
      </c>
      <c r="F119" s="402"/>
    </row>
    <row r="120" spans="1:6">
      <c r="A120" s="369" t="s">
        <v>1176</v>
      </c>
      <c r="B120" s="357">
        <v>1.9</v>
      </c>
      <c r="C120" s="357">
        <v>2.1</v>
      </c>
      <c r="D120" s="357">
        <v>119</v>
      </c>
      <c r="E120" s="395" t="s">
        <v>325</v>
      </c>
      <c r="F120" s="402"/>
    </row>
    <row r="121" spans="1:6" ht="17" thickBot="1">
      <c r="A121" s="370" t="s">
        <v>1178</v>
      </c>
      <c r="B121" s="372">
        <v>1.92</v>
      </c>
      <c r="C121" s="372">
        <v>2.0499999999999998</v>
      </c>
      <c r="D121" s="372">
        <v>91</v>
      </c>
      <c r="E121" s="405" t="s">
        <v>325</v>
      </c>
      <c r="F121" s="380"/>
    </row>
    <row r="122" spans="1:6">
      <c r="A122" s="377" t="s">
        <v>1180</v>
      </c>
      <c r="B122" s="374">
        <v>1.92</v>
      </c>
      <c r="C122" s="374">
        <v>1.85</v>
      </c>
      <c r="D122" s="374">
        <v>91.2</v>
      </c>
      <c r="E122" s="400" t="s">
        <v>325</v>
      </c>
      <c r="F122" s="401"/>
    </row>
    <row r="123" spans="1:6">
      <c r="A123" s="369" t="s">
        <v>1182</v>
      </c>
      <c r="B123" s="357">
        <v>1.9</v>
      </c>
      <c r="C123" s="357">
        <v>1.97</v>
      </c>
      <c r="D123" s="357">
        <v>107</v>
      </c>
      <c r="E123" s="395" t="s">
        <v>325</v>
      </c>
      <c r="F123" s="402"/>
    </row>
    <row r="124" spans="1:6">
      <c r="A124" s="369" t="s">
        <v>1184</v>
      </c>
      <c r="B124" s="357">
        <v>1.91</v>
      </c>
      <c r="C124" s="357">
        <v>1.76</v>
      </c>
      <c r="D124" s="357">
        <v>76.099999999999994</v>
      </c>
      <c r="E124" s="395" t="s">
        <v>325</v>
      </c>
      <c r="F124" s="402"/>
    </row>
    <row r="125" spans="1:6">
      <c r="A125" s="369" t="s">
        <v>1186</v>
      </c>
      <c r="B125" s="357">
        <v>1.91</v>
      </c>
      <c r="C125" s="357">
        <v>1.97</v>
      </c>
      <c r="D125" s="357">
        <v>117</v>
      </c>
      <c r="E125" s="395" t="s">
        <v>325</v>
      </c>
      <c r="F125" s="402"/>
    </row>
    <row r="126" spans="1:6">
      <c r="A126" s="394" t="s">
        <v>1188</v>
      </c>
      <c r="B126" s="364">
        <v>1.95</v>
      </c>
      <c r="C126" s="364">
        <v>1.8</v>
      </c>
      <c r="D126">
        <v>103</v>
      </c>
      <c r="E126" s="395" t="s">
        <v>325</v>
      </c>
      <c r="F126" s="403" t="s">
        <v>1410</v>
      </c>
    </row>
    <row r="127" spans="1:6">
      <c r="A127" s="369" t="s">
        <v>1190</v>
      </c>
      <c r="B127" s="357">
        <v>1.92</v>
      </c>
      <c r="C127" s="357">
        <v>1.72</v>
      </c>
      <c r="D127" s="357">
        <v>133</v>
      </c>
      <c r="E127" s="395" t="s">
        <v>325</v>
      </c>
      <c r="F127" s="402"/>
    </row>
    <row r="128" spans="1:6">
      <c r="A128" s="369" t="s">
        <v>1192</v>
      </c>
      <c r="B128" s="357">
        <v>1.91</v>
      </c>
      <c r="C128" s="357">
        <v>1.85</v>
      </c>
      <c r="D128" s="357">
        <v>89.1</v>
      </c>
      <c r="E128" s="395" t="s">
        <v>325</v>
      </c>
      <c r="F128" s="402"/>
    </row>
    <row r="129" spans="1:6">
      <c r="A129" s="360" t="s">
        <v>1193</v>
      </c>
      <c r="B129" s="364">
        <v>1.91</v>
      </c>
      <c r="C129" s="364">
        <v>1.67</v>
      </c>
      <c r="D129">
        <v>30.7</v>
      </c>
      <c r="E129" s="395" t="s">
        <v>325</v>
      </c>
      <c r="F129" s="403" t="s">
        <v>1410</v>
      </c>
    </row>
    <row r="130" spans="1:6">
      <c r="A130" s="369" t="s">
        <v>1195</v>
      </c>
      <c r="B130" s="357">
        <v>1.89</v>
      </c>
      <c r="C130" s="357">
        <v>1.76</v>
      </c>
      <c r="D130" s="357">
        <v>137</v>
      </c>
      <c r="E130" s="395" t="s">
        <v>325</v>
      </c>
      <c r="F130" s="402"/>
    </row>
    <row r="131" spans="1:6">
      <c r="A131" s="369" t="s">
        <v>1197</v>
      </c>
      <c r="B131" s="357">
        <v>1.91</v>
      </c>
      <c r="C131" s="357">
        <v>1.7</v>
      </c>
      <c r="D131" s="357">
        <v>114</v>
      </c>
      <c r="E131" s="395" t="s">
        <v>325</v>
      </c>
      <c r="F131" s="402"/>
    </row>
    <row r="132" spans="1:6">
      <c r="A132" s="394" t="s">
        <v>1425</v>
      </c>
      <c r="B132" s="364">
        <v>1.95</v>
      </c>
      <c r="C132" s="364">
        <v>1.76</v>
      </c>
      <c r="D132">
        <v>44.4</v>
      </c>
      <c r="E132" s="395" t="s">
        <v>325</v>
      </c>
      <c r="F132" s="403" t="s">
        <v>1410</v>
      </c>
    </row>
    <row r="133" spans="1:6">
      <c r="A133" s="361" t="s">
        <v>1201</v>
      </c>
      <c r="B133" s="357">
        <v>1.87</v>
      </c>
      <c r="C133" s="357">
        <v>2</v>
      </c>
      <c r="D133" s="364">
        <v>73.5</v>
      </c>
      <c r="E133" s="395" t="s">
        <v>325</v>
      </c>
      <c r="F133" s="402"/>
    </row>
    <row r="134" spans="1:6">
      <c r="A134" s="369" t="s">
        <v>1203</v>
      </c>
      <c r="B134" s="357">
        <v>1.88</v>
      </c>
      <c r="C134" s="357">
        <v>1.74</v>
      </c>
      <c r="D134" s="357">
        <v>99.3</v>
      </c>
      <c r="E134" s="395" t="s">
        <v>325</v>
      </c>
      <c r="F134" s="402"/>
    </row>
    <row r="135" spans="1:6">
      <c r="A135" s="369" t="s">
        <v>1205</v>
      </c>
      <c r="B135" s="357">
        <v>1.86</v>
      </c>
      <c r="C135" s="357">
        <v>1.83</v>
      </c>
      <c r="D135" s="357">
        <v>80.900000000000006</v>
      </c>
      <c r="E135" s="395" t="s">
        <v>325</v>
      </c>
      <c r="F135" s="402"/>
    </row>
    <row r="136" spans="1:6">
      <c r="A136" s="369" t="s">
        <v>1207</v>
      </c>
      <c r="B136" s="357">
        <v>1.89</v>
      </c>
      <c r="C136" s="357">
        <v>1.73</v>
      </c>
      <c r="D136" s="357">
        <v>71.7</v>
      </c>
      <c r="E136" s="395" t="s">
        <v>325</v>
      </c>
      <c r="F136" s="402"/>
    </row>
    <row r="137" spans="1:6">
      <c r="A137" s="369" t="s">
        <v>1209</v>
      </c>
      <c r="B137" s="357">
        <v>1.89</v>
      </c>
      <c r="C137" s="357">
        <v>2</v>
      </c>
      <c r="D137" s="357">
        <v>125</v>
      </c>
      <c r="E137" s="395" t="s">
        <v>325</v>
      </c>
      <c r="F137" s="402"/>
    </row>
    <row r="138" spans="1:6">
      <c r="A138" s="361" t="s">
        <v>1211</v>
      </c>
      <c r="B138" s="357">
        <v>1.91</v>
      </c>
      <c r="C138" s="357">
        <v>1.82</v>
      </c>
      <c r="D138" s="364">
        <v>119</v>
      </c>
      <c r="E138" s="395" t="s">
        <v>325</v>
      </c>
      <c r="F138" s="402"/>
    </row>
    <row r="139" spans="1:6">
      <c r="A139" s="394" t="s">
        <v>1413</v>
      </c>
      <c r="B139" s="364">
        <v>1.85</v>
      </c>
      <c r="C139" s="364">
        <v>1.86</v>
      </c>
      <c r="D139">
        <v>31.3</v>
      </c>
      <c r="E139" s="395" t="s">
        <v>325</v>
      </c>
      <c r="F139" s="403" t="s">
        <v>1410</v>
      </c>
    </row>
    <row r="140" spans="1:6">
      <c r="A140" s="369" t="s">
        <v>1215</v>
      </c>
      <c r="B140" s="357">
        <v>1.93</v>
      </c>
      <c r="C140" s="357">
        <v>1.78</v>
      </c>
      <c r="D140" s="357">
        <v>96.5</v>
      </c>
      <c r="E140" s="395" t="s">
        <v>325</v>
      </c>
      <c r="F140" s="402"/>
    </row>
    <row r="141" spans="1:6">
      <c r="A141" s="361" t="s">
        <v>1217</v>
      </c>
      <c r="B141" s="357">
        <v>1.89</v>
      </c>
      <c r="C141" s="357">
        <v>1.74</v>
      </c>
      <c r="D141" s="364">
        <v>91.4</v>
      </c>
      <c r="E141" s="395" t="s">
        <v>325</v>
      </c>
      <c r="F141" s="402"/>
    </row>
    <row r="142" spans="1:6">
      <c r="A142" s="369" t="s">
        <v>1219</v>
      </c>
      <c r="B142" s="357">
        <v>1.92</v>
      </c>
      <c r="C142" s="357">
        <v>1.74</v>
      </c>
      <c r="D142" s="357">
        <v>103</v>
      </c>
      <c r="E142" s="395" t="s">
        <v>325</v>
      </c>
      <c r="F142" s="402"/>
    </row>
    <row r="143" spans="1:6">
      <c r="A143" s="361" t="s">
        <v>1221</v>
      </c>
      <c r="B143" s="357">
        <v>1.87</v>
      </c>
      <c r="C143" s="357">
        <v>1.87</v>
      </c>
      <c r="D143" s="364">
        <v>56.4</v>
      </c>
      <c r="E143" s="395" t="s">
        <v>325</v>
      </c>
      <c r="F143" s="402"/>
    </row>
    <row r="144" spans="1:6">
      <c r="A144" s="368" t="s">
        <v>1223</v>
      </c>
      <c r="B144" s="396">
        <v>1.91</v>
      </c>
      <c r="C144" s="396">
        <v>1.73</v>
      </c>
      <c r="D144" s="396">
        <v>131</v>
      </c>
      <c r="E144" s="412" t="s">
        <v>325</v>
      </c>
      <c r="F144" s="407"/>
    </row>
    <row r="145" spans="1:6" ht="17" thickBot="1">
      <c r="A145" s="370" t="s">
        <v>1225</v>
      </c>
      <c r="B145" s="372">
        <v>1.89</v>
      </c>
      <c r="C145" s="372">
        <v>1.89</v>
      </c>
      <c r="D145" s="372">
        <v>52.7</v>
      </c>
      <c r="E145" s="405" t="s">
        <v>325</v>
      </c>
      <c r="F145" s="380"/>
    </row>
    <row r="146" spans="1:6">
      <c r="A146" s="377" t="s">
        <v>1227</v>
      </c>
      <c r="B146" s="374">
        <v>1.88</v>
      </c>
      <c r="C146" s="374">
        <v>2.0299999999999998</v>
      </c>
      <c r="D146" s="374">
        <v>162</v>
      </c>
      <c r="E146" s="400" t="s">
        <v>325</v>
      </c>
      <c r="F146" s="401"/>
    </row>
    <row r="147" spans="1:6">
      <c r="A147" s="361" t="s">
        <v>1229</v>
      </c>
      <c r="B147" s="357">
        <v>1.8</v>
      </c>
      <c r="C147" s="357">
        <v>1.95</v>
      </c>
      <c r="D147" s="364">
        <v>36.9</v>
      </c>
      <c r="E147" s="395" t="s">
        <v>325</v>
      </c>
      <c r="F147" s="402"/>
    </row>
    <row r="148" spans="1:6">
      <c r="A148" s="369" t="s">
        <v>1231</v>
      </c>
      <c r="B148" s="357">
        <v>1.9</v>
      </c>
      <c r="C148" s="357">
        <v>1.85</v>
      </c>
      <c r="D148" s="357">
        <v>148</v>
      </c>
      <c r="E148" s="395" t="s">
        <v>325</v>
      </c>
      <c r="F148" s="402"/>
    </row>
    <row r="149" spans="1:6">
      <c r="A149" s="361" t="s">
        <v>1233</v>
      </c>
      <c r="B149" s="357">
        <v>1.87</v>
      </c>
      <c r="C149" s="357">
        <v>1.81</v>
      </c>
      <c r="D149" s="364">
        <v>63.9</v>
      </c>
      <c r="E149" s="395" t="s">
        <v>325</v>
      </c>
      <c r="F149" s="402"/>
    </row>
    <row r="150" spans="1:6">
      <c r="A150" s="369" t="s">
        <v>1235</v>
      </c>
      <c r="B150" s="357">
        <v>1.9</v>
      </c>
      <c r="C150" s="357">
        <v>1.84</v>
      </c>
      <c r="D150" s="357">
        <v>145</v>
      </c>
      <c r="E150" s="395" t="s">
        <v>325</v>
      </c>
      <c r="F150" s="402"/>
    </row>
    <row r="151" spans="1:6">
      <c r="A151" s="369" t="s">
        <v>1237</v>
      </c>
      <c r="B151" s="357">
        <v>1.88</v>
      </c>
      <c r="C151" s="357">
        <v>1.96</v>
      </c>
      <c r="D151" s="357">
        <v>132</v>
      </c>
      <c r="E151" s="395" t="s">
        <v>325</v>
      </c>
      <c r="F151" s="402"/>
    </row>
    <row r="152" spans="1:6">
      <c r="A152" s="369" t="s">
        <v>1239</v>
      </c>
      <c r="B152" s="357">
        <v>1.81</v>
      </c>
      <c r="C152" s="357">
        <v>1.97</v>
      </c>
      <c r="D152" s="357">
        <v>104</v>
      </c>
      <c r="E152" s="395" t="s">
        <v>325</v>
      </c>
      <c r="F152" s="402"/>
    </row>
    <row r="153" spans="1:6">
      <c r="A153" s="369" t="s">
        <v>1241</v>
      </c>
      <c r="B153" s="357">
        <v>1.87</v>
      </c>
      <c r="C153" s="357">
        <v>2.12</v>
      </c>
      <c r="D153" s="357">
        <v>148</v>
      </c>
      <c r="E153" s="395" t="s">
        <v>325</v>
      </c>
      <c r="F153" s="402"/>
    </row>
    <row r="154" spans="1:6">
      <c r="A154" s="369" t="s">
        <v>1243</v>
      </c>
      <c r="B154" s="357">
        <v>1.81</v>
      </c>
      <c r="C154" s="357">
        <v>1.73</v>
      </c>
      <c r="D154" s="357">
        <v>112</v>
      </c>
      <c r="E154" s="395" t="s">
        <v>325</v>
      </c>
      <c r="F154" s="402"/>
    </row>
    <row r="155" spans="1:6">
      <c r="A155" s="361" t="s">
        <v>1245</v>
      </c>
      <c r="B155" s="357">
        <v>1.92</v>
      </c>
      <c r="C155" s="357">
        <v>1.71</v>
      </c>
      <c r="D155" s="364">
        <v>79</v>
      </c>
      <c r="E155" s="395" t="s">
        <v>325</v>
      </c>
      <c r="F155" s="402"/>
    </row>
    <row r="156" spans="1:6">
      <c r="A156" s="369" t="s">
        <v>1247</v>
      </c>
      <c r="B156" s="357">
        <v>1.92</v>
      </c>
      <c r="C156" s="357">
        <v>1.76</v>
      </c>
      <c r="D156" s="357">
        <v>182</v>
      </c>
      <c r="E156" s="395" t="s">
        <v>325</v>
      </c>
      <c r="F156" s="402"/>
    </row>
    <row r="157" spans="1:6">
      <c r="A157" s="369" t="s">
        <v>1249</v>
      </c>
      <c r="B157" s="357">
        <v>1.9</v>
      </c>
      <c r="C157" s="357">
        <v>2.0699999999999998</v>
      </c>
      <c r="D157" s="357">
        <v>260</v>
      </c>
      <c r="E157" s="395" t="s">
        <v>325</v>
      </c>
      <c r="F157" s="402"/>
    </row>
    <row r="158" spans="1:6">
      <c r="A158" s="369" t="s">
        <v>1252</v>
      </c>
      <c r="B158" s="357">
        <v>1.88</v>
      </c>
      <c r="C158" s="357">
        <v>1.79</v>
      </c>
      <c r="D158" s="357">
        <v>203</v>
      </c>
      <c r="E158" s="395" t="s">
        <v>325</v>
      </c>
      <c r="F158" s="402"/>
    </row>
    <row r="159" spans="1:6">
      <c r="A159" s="361" t="s">
        <v>1254</v>
      </c>
      <c r="B159" s="357">
        <v>1.93</v>
      </c>
      <c r="C159" s="357">
        <v>1.78</v>
      </c>
      <c r="D159" s="364">
        <v>168</v>
      </c>
      <c r="E159" s="395" t="s">
        <v>325</v>
      </c>
      <c r="F159" s="402"/>
    </row>
    <row r="160" spans="1:6">
      <c r="A160" s="369" t="s">
        <v>1256</v>
      </c>
      <c r="B160" s="357">
        <v>1.89</v>
      </c>
      <c r="C160" s="357">
        <v>1.73</v>
      </c>
      <c r="D160" s="357">
        <v>238</v>
      </c>
      <c r="E160" s="395" t="s">
        <v>325</v>
      </c>
      <c r="F160" s="402"/>
    </row>
    <row r="161" spans="1:6">
      <c r="A161" s="369" t="s">
        <v>1258</v>
      </c>
      <c r="B161" s="357">
        <v>1.85</v>
      </c>
      <c r="C161" s="357">
        <v>1.72</v>
      </c>
      <c r="D161" s="357">
        <v>234</v>
      </c>
      <c r="E161" s="395" t="s">
        <v>325</v>
      </c>
      <c r="F161" s="402"/>
    </row>
    <row r="162" spans="1:6">
      <c r="A162" s="394" t="s">
        <v>1260</v>
      </c>
      <c r="B162" s="357">
        <v>1.86</v>
      </c>
      <c r="C162" s="357">
        <v>2.06</v>
      </c>
      <c r="D162">
        <v>113</v>
      </c>
      <c r="E162" s="395" t="s">
        <v>325</v>
      </c>
      <c r="F162" s="403" t="s">
        <v>1410</v>
      </c>
    </row>
    <row r="163" spans="1:6">
      <c r="A163" s="369" t="s">
        <v>1262</v>
      </c>
      <c r="B163" s="357">
        <v>1.86</v>
      </c>
      <c r="C163" s="357">
        <v>1.8</v>
      </c>
      <c r="D163" s="357">
        <v>182</v>
      </c>
      <c r="E163" s="395" t="s">
        <v>325</v>
      </c>
      <c r="F163" s="402"/>
    </row>
    <row r="164" spans="1:6">
      <c r="A164" s="369" t="s">
        <v>1264</v>
      </c>
      <c r="B164" s="357">
        <v>1.95</v>
      </c>
      <c r="C164" s="357">
        <v>1.74</v>
      </c>
      <c r="D164" s="357">
        <v>254</v>
      </c>
      <c r="E164" s="395" t="s">
        <v>325</v>
      </c>
      <c r="F164" s="402"/>
    </row>
    <row r="165" spans="1:6">
      <c r="A165" s="369" t="s">
        <v>1266</v>
      </c>
      <c r="B165" s="357">
        <v>1.82</v>
      </c>
      <c r="C165" s="357">
        <v>1.88</v>
      </c>
      <c r="D165" s="357">
        <v>161</v>
      </c>
      <c r="E165" s="395" t="s">
        <v>325</v>
      </c>
      <c r="F165" s="402"/>
    </row>
    <row r="166" spans="1:6">
      <c r="A166" s="369" t="s">
        <v>1268</v>
      </c>
      <c r="B166" s="357">
        <v>1.88</v>
      </c>
      <c r="C166" s="357">
        <v>1.71</v>
      </c>
      <c r="D166" s="357">
        <v>352</v>
      </c>
      <c r="E166" s="395" t="s">
        <v>325</v>
      </c>
      <c r="F166" s="402"/>
    </row>
    <row r="167" spans="1:6">
      <c r="A167" s="371" t="s">
        <v>1270</v>
      </c>
      <c r="B167" s="378">
        <v>1.9</v>
      </c>
      <c r="C167" s="378">
        <v>1.91</v>
      </c>
      <c r="D167" s="378">
        <v>184</v>
      </c>
      <c r="E167" s="413" t="s">
        <v>325</v>
      </c>
      <c r="F167" s="414"/>
    </row>
    <row r="168" spans="1:6">
      <c r="A168" s="369" t="s">
        <v>1272</v>
      </c>
      <c r="B168" s="357">
        <v>1.9</v>
      </c>
      <c r="C168" s="357">
        <v>1.77</v>
      </c>
      <c r="D168" s="357">
        <v>229</v>
      </c>
      <c r="E168" s="395" t="s">
        <v>325</v>
      </c>
      <c r="F168" s="402"/>
    </row>
    <row r="169" spans="1:6" ht="17" thickBot="1">
      <c r="A169" s="393" t="s">
        <v>1274</v>
      </c>
      <c r="B169" s="417">
        <v>1.82</v>
      </c>
      <c r="C169" s="417">
        <v>1.69</v>
      </c>
      <c r="D169" s="415">
        <v>91.9</v>
      </c>
      <c r="E169" s="416" t="s">
        <v>325</v>
      </c>
      <c r="F169" s="418" t="s">
        <v>1410</v>
      </c>
    </row>
    <row r="170" spans="1:6">
      <c r="A170" s="377" t="s">
        <v>1276</v>
      </c>
      <c r="B170" s="374">
        <v>1.88</v>
      </c>
      <c r="C170" s="374">
        <v>2.0499999999999998</v>
      </c>
      <c r="D170" s="374">
        <v>184</v>
      </c>
      <c r="E170" s="400" t="s">
        <v>325</v>
      </c>
      <c r="F170" s="401"/>
    </row>
    <row r="171" spans="1:6">
      <c r="A171" s="394" t="s">
        <v>1278</v>
      </c>
      <c r="B171" s="364">
        <v>1.93</v>
      </c>
      <c r="C171" s="364">
        <v>1.82</v>
      </c>
      <c r="D171" s="357">
        <v>108</v>
      </c>
      <c r="E171" s="376" t="s">
        <v>325</v>
      </c>
      <c r="F171" s="403" t="s">
        <v>1410</v>
      </c>
    </row>
    <row r="172" spans="1:6">
      <c r="A172" s="369" t="s">
        <v>1280</v>
      </c>
      <c r="B172" s="357">
        <v>1.91</v>
      </c>
      <c r="C172" s="357">
        <v>1.74</v>
      </c>
      <c r="D172" s="357">
        <v>180</v>
      </c>
      <c r="E172" s="395" t="s">
        <v>325</v>
      </c>
      <c r="F172" s="402"/>
    </row>
    <row r="173" spans="1:6">
      <c r="A173" s="361" t="s">
        <v>1282</v>
      </c>
      <c r="B173" s="357">
        <v>1.77</v>
      </c>
      <c r="C173" s="357">
        <v>2.14</v>
      </c>
      <c r="D173" s="357">
        <v>41.7</v>
      </c>
      <c r="E173" s="395" t="s">
        <v>325</v>
      </c>
      <c r="F173" s="402"/>
    </row>
    <row r="174" spans="1:6">
      <c r="A174" s="361" t="s">
        <v>1284</v>
      </c>
      <c r="B174" s="357">
        <v>1.9</v>
      </c>
      <c r="C174" s="357">
        <v>1.71</v>
      </c>
      <c r="D174" s="357">
        <v>74</v>
      </c>
      <c r="E174" s="395" t="s">
        <v>325</v>
      </c>
      <c r="F174" s="402"/>
    </row>
    <row r="175" spans="1:6">
      <c r="A175" s="361" t="s">
        <v>1286</v>
      </c>
      <c r="B175" s="357">
        <v>1.83</v>
      </c>
      <c r="C175" s="357">
        <v>1.71</v>
      </c>
      <c r="D175" s="357">
        <v>42.7</v>
      </c>
      <c r="E175" s="395" t="s">
        <v>325</v>
      </c>
      <c r="F175" s="402"/>
    </row>
    <row r="176" spans="1:6">
      <c r="A176" s="361" t="s">
        <v>1288</v>
      </c>
      <c r="B176" s="357">
        <v>1.91</v>
      </c>
      <c r="C176" s="357">
        <v>1.82</v>
      </c>
      <c r="D176" s="357">
        <v>116</v>
      </c>
      <c r="E176" s="395" t="s">
        <v>325</v>
      </c>
      <c r="F176" s="402"/>
    </row>
    <row r="177" spans="1:6">
      <c r="A177" s="369" t="s">
        <v>1290</v>
      </c>
      <c r="B177" s="357">
        <v>1.89</v>
      </c>
      <c r="C177" s="357">
        <v>1.79</v>
      </c>
      <c r="D177" s="357">
        <v>175</v>
      </c>
      <c r="E177" s="395" t="s">
        <v>325</v>
      </c>
      <c r="F177" s="402"/>
    </row>
    <row r="178" spans="1:6">
      <c r="A178" s="361" t="s">
        <v>1292</v>
      </c>
      <c r="B178" s="357">
        <v>1.92</v>
      </c>
      <c r="C178" s="357">
        <v>1.87</v>
      </c>
      <c r="D178" s="364">
        <v>81.900000000000006</v>
      </c>
      <c r="E178" s="395" t="s">
        <v>325</v>
      </c>
      <c r="F178" s="402"/>
    </row>
    <row r="179" spans="1:6">
      <c r="A179" s="369" t="s">
        <v>1294</v>
      </c>
      <c r="B179" s="357">
        <v>1.93</v>
      </c>
      <c r="C179" s="357">
        <v>1.74</v>
      </c>
      <c r="D179" s="357">
        <v>258</v>
      </c>
      <c r="E179" s="395" t="s">
        <v>325</v>
      </c>
      <c r="F179" s="402"/>
    </row>
    <row r="180" spans="1:6">
      <c r="A180" s="369" t="s">
        <v>1296</v>
      </c>
      <c r="B180" s="357">
        <v>1.88</v>
      </c>
      <c r="C180" s="357">
        <v>1.94</v>
      </c>
      <c r="D180" s="357">
        <v>102</v>
      </c>
      <c r="E180" s="395" t="s">
        <v>325</v>
      </c>
      <c r="F180" s="402"/>
    </row>
    <row r="181" spans="1:6">
      <c r="A181" s="361" t="s">
        <v>1298</v>
      </c>
      <c r="B181" s="357">
        <v>1.86</v>
      </c>
      <c r="C181" s="357">
        <v>2.06</v>
      </c>
      <c r="D181" s="364">
        <v>87.9</v>
      </c>
      <c r="E181" s="395" t="s">
        <v>325</v>
      </c>
      <c r="F181" s="402"/>
    </row>
    <row r="182" spans="1:6">
      <c r="A182" s="369" t="s">
        <v>1300</v>
      </c>
      <c r="B182" s="357">
        <v>1.84</v>
      </c>
      <c r="C182" s="357">
        <v>1.73</v>
      </c>
      <c r="D182" s="357">
        <v>110</v>
      </c>
      <c r="E182" s="395" t="s">
        <v>325</v>
      </c>
      <c r="F182" s="402"/>
    </row>
    <row r="183" spans="1:6">
      <c r="A183" s="369" t="s">
        <v>1302</v>
      </c>
      <c r="B183" s="357">
        <v>1.88</v>
      </c>
      <c r="C183" s="357">
        <v>1.9</v>
      </c>
      <c r="D183" s="357">
        <v>219</v>
      </c>
      <c r="E183" s="395" t="s">
        <v>325</v>
      </c>
      <c r="F183" s="402"/>
    </row>
    <row r="184" spans="1:6">
      <c r="A184" s="369" t="s">
        <v>1304</v>
      </c>
      <c r="B184" s="357">
        <v>1.94</v>
      </c>
      <c r="C184" s="357">
        <v>1.93</v>
      </c>
      <c r="D184" s="357">
        <v>201</v>
      </c>
      <c r="E184" s="395" t="s">
        <v>325</v>
      </c>
      <c r="F184" s="402"/>
    </row>
    <row r="185" spans="1:6">
      <c r="A185" s="369" t="s">
        <v>1306</v>
      </c>
      <c r="B185" s="357">
        <v>1.9</v>
      </c>
      <c r="C185" s="357">
        <v>1.8</v>
      </c>
      <c r="D185" s="357">
        <v>234</v>
      </c>
      <c r="E185" s="395" t="s">
        <v>325</v>
      </c>
      <c r="F185" s="402"/>
    </row>
    <row r="186" spans="1:6">
      <c r="A186" s="361" t="s">
        <v>1308</v>
      </c>
      <c r="B186" s="357">
        <v>1.85</v>
      </c>
      <c r="C186" s="357">
        <v>1.81</v>
      </c>
      <c r="D186" s="364">
        <v>127</v>
      </c>
      <c r="E186" s="395" t="s">
        <v>325</v>
      </c>
      <c r="F186" s="402"/>
    </row>
    <row r="187" spans="1:6">
      <c r="A187" s="369" t="s">
        <v>1310</v>
      </c>
      <c r="B187" s="357">
        <v>1.85</v>
      </c>
      <c r="C187" s="357">
        <v>1.92</v>
      </c>
      <c r="D187" s="357">
        <v>131</v>
      </c>
      <c r="E187" s="395" t="s">
        <v>325</v>
      </c>
      <c r="F187" s="402"/>
    </row>
    <row r="188" spans="1:6">
      <c r="A188" s="361" t="s">
        <v>1312</v>
      </c>
      <c r="B188" s="357">
        <v>1.85</v>
      </c>
      <c r="C188" s="357">
        <v>1.91</v>
      </c>
      <c r="D188" s="364">
        <v>111</v>
      </c>
      <c r="E188" s="395" t="s">
        <v>325</v>
      </c>
      <c r="F188" s="402"/>
    </row>
    <row r="189" spans="1:6">
      <c r="A189" s="369" t="s">
        <v>1314</v>
      </c>
      <c r="B189" s="357">
        <v>1.95</v>
      </c>
      <c r="C189" s="357">
        <v>1.82</v>
      </c>
      <c r="D189" s="357">
        <v>248</v>
      </c>
      <c r="E189" s="395" t="s">
        <v>325</v>
      </c>
      <c r="F189" s="402"/>
    </row>
    <row r="190" spans="1:6">
      <c r="A190" s="369" t="s">
        <v>1316</v>
      </c>
      <c r="B190" s="357">
        <v>1.82</v>
      </c>
      <c r="C190" s="357">
        <v>1.7</v>
      </c>
      <c r="D190" s="357">
        <v>260</v>
      </c>
      <c r="E190" s="395" t="s">
        <v>325</v>
      </c>
      <c r="F190" s="402"/>
    </row>
    <row r="191" spans="1:6">
      <c r="A191" s="361" t="s">
        <v>1318</v>
      </c>
      <c r="B191" s="357">
        <v>1.91</v>
      </c>
      <c r="C191" s="357">
        <v>1.87</v>
      </c>
      <c r="D191" s="364">
        <v>131</v>
      </c>
      <c r="E191" s="395" t="s">
        <v>325</v>
      </c>
      <c r="F191" s="402"/>
    </row>
    <row r="192" spans="1:6">
      <c r="A192" s="361" t="s">
        <v>1320</v>
      </c>
      <c r="B192" s="357">
        <v>1.92</v>
      </c>
      <c r="C192" s="357">
        <v>1.86</v>
      </c>
      <c r="D192" s="364">
        <v>154</v>
      </c>
      <c r="E192" s="395" t="s">
        <v>325</v>
      </c>
      <c r="F192" s="402"/>
    </row>
    <row r="193" spans="1:6" ht="17" thickBot="1">
      <c r="A193" s="363" t="s">
        <v>1322</v>
      </c>
      <c r="B193" s="372">
        <v>1.84</v>
      </c>
      <c r="C193" s="372">
        <v>2.12</v>
      </c>
      <c r="D193" s="372">
        <v>110</v>
      </c>
      <c r="E193" s="405" t="s">
        <v>325</v>
      </c>
      <c r="F193" s="380"/>
    </row>
    <row r="194" spans="1:6">
      <c r="A194" s="377" t="s">
        <v>1324</v>
      </c>
      <c r="B194" s="374">
        <v>1.85</v>
      </c>
      <c r="C194" s="374">
        <v>1.88</v>
      </c>
      <c r="D194" s="374">
        <v>84.3</v>
      </c>
      <c r="E194" s="400" t="s">
        <v>325</v>
      </c>
      <c r="F194" s="401"/>
    </row>
    <row r="195" spans="1:6">
      <c r="A195" s="369" t="s">
        <v>1326</v>
      </c>
      <c r="B195" s="357">
        <v>1.87</v>
      </c>
      <c r="C195" s="357">
        <v>1.78</v>
      </c>
      <c r="D195" s="357">
        <v>88.9</v>
      </c>
      <c r="E195" s="395" t="s">
        <v>325</v>
      </c>
      <c r="F195" s="402"/>
    </row>
    <row r="196" spans="1:6">
      <c r="A196" s="369" t="s">
        <v>1328</v>
      </c>
      <c r="B196" s="357">
        <v>1.9</v>
      </c>
      <c r="C196" s="357">
        <v>1.81</v>
      </c>
      <c r="D196" s="357">
        <v>149</v>
      </c>
      <c r="E196" s="395" t="s">
        <v>325</v>
      </c>
      <c r="F196" s="402"/>
    </row>
    <row r="197" spans="1:6">
      <c r="A197" s="369" t="s">
        <v>1330</v>
      </c>
      <c r="B197" s="357">
        <v>1.84</v>
      </c>
      <c r="C197" s="357">
        <v>1.7</v>
      </c>
      <c r="D197" s="357">
        <v>92.2</v>
      </c>
      <c r="E197" s="395" t="s">
        <v>325</v>
      </c>
      <c r="F197" s="402"/>
    </row>
    <row r="198" spans="1:6">
      <c r="A198" s="369" t="s">
        <v>1332</v>
      </c>
      <c r="B198" s="357">
        <v>1.88</v>
      </c>
      <c r="C198" s="357">
        <v>1.82</v>
      </c>
      <c r="D198" s="357">
        <v>207</v>
      </c>
      <c r="E198" s="395" t="s">
        <v>325</v>
      </c>
      <c r="F198" s="402"/>
    </row>
    <row r="199" spans="1:6">
      <c r="A199" s="361" t="s">
        <v>1334</v>
      </c>
      <c r="B199" s="357">
        <v>1.86</v>
      </c>
      <c r="C199" s="357">
        <v>1.71</v>
      </c>
      <c r="D199" s="364">
        <v>42.5</v>
      </c>
      <c r="E199" s="395" t="s">
        <v>325</v>
      </c>
      <c r="F199" s="402"/>
    </row>
    <row r="200" spans="1:6">
      <c r="A200" s="369" t="s">
        <v>1336</v>
      </c>
      <c r="B200" s="357">
        <v>1.89</v>
      </c>
      <c r="C200" s="357">
        <v>1.72</v>
      </c>
      <c r="D200" s="357">
        <v>114</v>
      </c>
      <c r="E200" s="395" t="s">
        <v>325</v>
      </c>
      <c r="F200" s="402"/>
    </row>
    <row r="201" spans="1:6">
      <c r="A201" s="369" t="s">
        <v>1338</v>
      </c>
      <c r="B201" s="357">
        <v>1.88</v>
      </c>
      <c r="C201" s="357">
        <v>2.08</v>
      </c>
      <c r="D201" s="357">
        <v>199</v>
      </c>
      <c r="E201" s="395" t="s">
        <v>325</v>
      </c>
      <c r="F201" s="402"/>
    </row>
    <row r="202" spans="1:6">
      <c r="A202" s="369" t="s">
        <v>1340</v>
      </c>
      <c r="B202" s="357">
        <v>1.88</v>
      </c>
      <c r="C202" s="357">
        <v>2.0299999999999998</v>
      </c>
      <c r="D202" s="357">
        <v>235</v>
      </c>
      <c r="E202" s="395" t="s">
        <v>325</v>
      </c>
      <c r="F202" s="402"/>
    </row>
    <row r="203" spans="1:6">
      <c r="A203" s="369" t="s">
        <v>1342</v>
      </c>
      <c r="B203" s="357">
        <v>1.87</v>
      </c>
      <c r="C203" s="357">
        <v>1.9</v>
      </c>
      <c r="D203" s="357">
        <v>193</v>
      </c>
      <c r="E203" s="395" t="s">
        <v>325</v>
      </c>
      <c r="F203" s="402"/>
    </row>
    <row r="204" spans="1:6">
      <c r="A204" s="369" t="s">
        <v>1344</v>
      </c>
      <c r="B204" s="357">
        <v>1.85</v>
      </c>
      <c r="C204" s="357">
        <v>1.89</v>
      </c>
      <c r="D204" s="357">
        <v>156</v>
      </c>
      <c r="E204" s="395" t="s">
        <v>325</v>
      </c>
      <c r="F204" s="402"/>
    </row>
    <row r="205" spans="1:6">
      <c r="A205" s="369" t="s">
        <v>1346</v>
      </c>
      <c r="B205" s="357">
        <v>1.87</v>
      </c>
      <c r="C205" s="357">
        <v>1.75</v>
      </c>
      <c r="D205" s="357">
        <v>234</v>
      </c>
      <c r="E205" s="395" t="s">
        <v>325</v>
      </c>
      <c r="F205" s="402"/>
    </row>
    <row r="206" spans="1:6">
      <c r="A206" s="369" t="s">
        <v>1348</v>
      </c>
      <c r="B206" s="357">
        <v>1.91</v>
      </c>
      <c r="C206" s="357">
        <v>1.76</v>
      </c>
      <c r="D206" s="357">
        <v>189</v>
      </c>
      <c r="E206" s="395" t="s">
        <v>325</v>
      </c>
      <c r="F206" s="402"/>
    </row>
    <row r="207" spans="1:6">
      <c r="A207" s="369" t="s">
        <v>1350</v>
      </c>
      <c r="B207" s="357">
        <v>1.89</v>
      </c>
      <c r="C207" s="357">
        <v>1.8</v>
      </c>
      <c r="D207" s="357">
        <v>170</v>
      </c>
      <c r="E207" s="395" t="s">
        <v>325</v>
      </c>
      <c r="F207" s="402"/>
    </row>
    <row r="208" spans="1:6">
      <c r="A208" s="369" t="s">
        <v>1352</v>
      </c>
      <c r="B208" s="357">
        <v>1.83</v>
      </c>
      <c r="C208" s="357">
        <v>2.1</v>
      </c>
      <c r="D208" s="357">
        <v>157</v>
      </c>
      <c r="E208" s="395" t="s">
        <v>325</v>
      </c>
      <c r="F208" s="402"/>
    </row>
    <row r="209" spans="1:6">
      <c r="A209" s="369" t="s">
        <v>1354</v>
      </c>
      <c r="B209" s="357">
        <v>1.83</v>
      </c>
      <c r="C209" s="357">
        <v>2</v>
      </c>
      <c r="D209" s="357">
        <v>37.5</v>
      </c>
      <c r="E209" s="395" t="s">
        <v>325</v>
      </c>
      <c r="F209" s="402"/>
    </row>
    <row r="210" spans="1:6">
      <c r="A210" s="369" t="s">
        <v>1356</v>
      </c>
      <c r="B210" s="357">
        <v>1.83</v>
      </c>
      <c r="C210" s="357">
        <v>2.08</v>
      </c>
      <c r="D210" s="357">
        <v>105</v>
      </c>
      <c r="E210" s="395" t="s">
        <v>325</v>
      </c>
      <c r="F210" s="402"/>
    </row>
    <row r="211" spans="1:6">
      <c r="A211" s="369" t="s">
        <v>1358</v>
      </c>
      <c r="B211" s="357">
        <v>1.9</v>
      </c>
      <c r="C211" s="357">
        <v>1.8</v>
      </c>
      <c r="D211" s="357">
        <v>167</v>
      </c>
      <c r="E211" s="395" t="s">
        <v>325</v>
      </c>
      <c r="F211" s="402"/>
    </row>
    <row r="212" spans="1:6">
      <c r="A212" s="369" t="s">
        <v>1360</v>
      </c>
      <c r="B212" s="357">
        <v>1.89</v>
      </c>
      <c r="C212" s="357">
        <v>1.73</v>
      </c>
      <c r="D212" s="357">
        <v>280</v>
      </c>
      <c r="E212" s="395" t="s">
        <v>325</v>
      </c>
      <c r="F212" s="402"/>
    </row>
    <row r="213" spans="1:6">
      <c r="A213" s="369" t="s">
        <v>1362</v>
      </c>
      <c r="B213" s="357">
        <v>1.83</v>
      </c>
      <c r="C213" s="357">
        <v>1.82</v>
      </c>
      <c r="D213" s="357">
        <v>79.8</v>
      </c>
      <c r="E213" s="395" t="s">
        <v>325</v>
      </c>
      <c r="F213" s="402"/>
    </row>
    <row r="214" spans="1:6">
      <c r="A214" s="369" t="s">
        <v>1364</v>
      </c>
      <c r="B214" s="357">
        <v>1.88</v>
      </c>
      <c r="C214" s="357">
        <v>1.73</v>
      </c>
      <c r="D214" s="357">
        <v>135</v>
      </c>
      <c r="E214" s="395" t="s">
        <v>325</v>
      </c>
      <c r="F214" s="402"/>
    </row>
    <row r="215" spans="1:6">
      <c r="A215" s="369" t="s">
        <v>1366</v>
      </c>
      <c r="B215" s="357">
        <v>1.87</v>
      </c>
      <c r="C215" s="357">
        <v>1.81</v>
      </c>
      <c r="D215" s="357">
        <v>244</v>
      </c>
      <c r="E215" s="395" t="s">
        <v>325</v>
      </c>
      <c r="F215" s="402"/>
    </row>
    <row r="216" spans="1:6">
      <c r="A216" s="369" t="s">
        <v>1368</v>
      </c>
      <c r="B216" s="357">
        <v>1.88</v>
      </c>
      <c r="C216" s="357">
        <v>1.76</v>
      </c>
      <c r="D216" s="357">
        <v>189</v>
      </c>
      <c r="E216" s="395" t="s">
        <v>325</v>
      </c>
      <c r="F216" s="402"/>
    </row>
    <row r="217" spans="1:6" ht="17" thickBot="1">
      <c r="A217" s="370" t="s">
        <v>1370</v>
      </c>
      <c r="B217" s="372">
        <v>1.89</v>
      </c>
      <c r="C217" s="372">
        <v>1.83</v>
      </c>
      <c r="D217" s="372">
        <v>197</v>
      </c>
      <c r="E217" s="405" t="s">
        <v>325</v>
      </c>
      <c r="F217" s="380"/>
    </row>
    <row r="218" spans="1:6">
      <c r="A218" s="368" t="s">
        <v>1372</v>
      </c>
      <c r="B218" s="396">
        <v>1.86</v>
      </c>
      <c r="C218" s="396">
        <v>1.81</v>
      </c>
      <c r="D218" s="396">
        <v>66</v>
      </c>
      <c r="E218" s="412" t="s">
        <v>325</v>
      </c>
      <c r="F218" s="407"/>
    </row>
    <row r="219" spans="1:6">
      <c r="A219" s="369" t="s">
        <v>1374</v>
      </c>
      <c r="B219" s="357">
        <v>1.87</v>
      </c>
      <c r="C219" s="357">
        <v>2.02</v>
      </c>
      <c r="D219" s="357">
        <v>160</v>
      </c>
      <c r="E219" s="395" t="s">
        <v>325</v>
      </c>
      <c r="F219" s="402"/>
    </row>
    <row r="220" spans="1:6">
      <c r="A220" s="369" t="s">
        <v>1376</v>
      </c>
      <c r="B220" s="357">
        <v>1.87</v>
      </c>
      <c r="C220" s="357">
        <v>1.84</v>
      </c>
      <c r="D220" s="357">
        <v>215</v>
      </c>
      <c r="E220" s="395" t="s">
        <v>325</v>
      </c>
      <c r="F220" s="402"/>
    </row>
    <row r="221" spans="1:6" ht="17" thickBot="1">
      <c r="A221" s="370" t="s">
        <v>1378</v>
      </c>
      <c r="B221" s="372">
        <v>1.9</v>
      </c>
      <c r="C221" s="372">
        <v>1.91</v>
      </c>
      <c r="D221" s="372">
        <v>193</v>
      </c>
      <c r="E221" s="405" t="s">
        <v>325</v>
      </c>
      <c r="F221" s="380"/>
    </row>
  </sheetData>
  <phoneticPr fontId="9" type="noConversion"/>
  <conditionalFormatting sqref="B2:B221">
    <cfRule type="cellIs" dxfId="2" priority="23" operator="lessThan">
      <formula>1.75</formula>
    </cfRule>
  </conditionalFormatting>
  <conditionalFormatting sqref="D2:D221">
    <cfRule type="cellIs" dxfId="1" priority="6" operator="lessThan">
      <formula>25</formula>
    </cfRule>
  </conditionalFormatting>
  <conditionalFormatting sqref="C2:C221">
    <cfRule type="cellIs" dxfId="0" priority="1" operator="lessThan">
      <formula>1.7</formula>
    </cfRule>
  </conditionalFormatting>
  <pageMargins left="0.7" right="0.7" top="0.75" bottom="0.75" header="0.3" footer="0.3"/>
  <pageSetup scale="17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66FF-EECE-F74F-98E0-5BCCB78D03ED}">
  <dimension ref="A1:D22"/>
  <sheetViews>
    <sheetView workbookViewId="0">
      <selection activeCell="H16" sqref="H15:H16"/>
    </sheetView>
  </sheetViews>
  <sheetFormatPr baseColWidth="10" defaultRowHeight="16"/>
  <cols>
    <col min="2" max="2" width="15.5703125" customWidth="1"/>
    <col min="3" max="3" width="11" bestFit="1" customWidth="1"/>
    <col min="4" max="4" width="6.42578125" bestFit="1" customWidth="1"/>
  </cols>
  <sheetData>
    <row r="1" spans="1:4" ht="17" thickBot="1">
      <c r="A1" s="390" t="s">
        <v>461</v>
      </c>
      <c r="B1" s="391" t="s">
        <v>460</v>
      </c>
      <c r="C1" s="391" t="s">
        <v>462</v>
      </c>
      <c r="D1" s="392" t="s">
        <v>768</v>
      </c>
    </row>
    <row r="2" spans="1:4">
      <c r="A2" s="373" t="s">
        <v>1421</v>
      </c>
      <c r="B2" s="375" t="s">
        <v>950</v>
      </c>
      <c r="C2" s="382" t="s">
        <v>1434</v>
      </c>
      <c r="D2" s="381">
        <v>1</v>
      </c>
    </row>
    <row r="3" spans="1:4">
      <c r="A3" s="385" t="s">
        <v>1432</v>
      </c>
      <c r="B3" s="386" t="s">
        <v>959</v>
      </c>
      <c r="C3" s="387" t="s">
        <v>1434</v>
      </c>
      <c r="D3" s="388">
        <v>1</v>
      </c>
    </row>
    <row r="4" spans="1:4">
      <c r="A4" s="361" t="s">
        <v>1422</v>
      </c>
      <c r="B4" s="364" t="s">
        <v>975</v>
      </c>
      <c r="C4" s="383" t="s">
        <v>1434</v>
      </c>
      <c r="D4" s="365">
        <v>1</v>
      </c>
    </row>
    <row r="5" spans="1:4">
      <c r="A5" s="385" t="s">
        <v>1429</v>
      </c>
      <c r="B5" s="389" t="s">
        <v>989</v>
      </c>
      <c r="C5" s="387" t="s">
        <v>1434</v>
      </c>
      <c r="D5" s="388">
        <v>2</v>
      </c>
    </row>
    <row r="6" spans="1:4">
      <c r="A6" s="361" t="s">
        <v>1411</v>
      </c>
      <c r="B6" s="364" t="s">
        <v>997</v>
      </c>
      <c r="C6" s="383" t="s">
        <v>1434</v>
      </c>
      <c r="D6" s="365">
        <v>2</v>
      </c>
    </row>
    <row r="7" spans="1:4">
      <c r="A7" s="385" t="s">
        <v>1412</v>
      </c>
      <c r="B7" s="386" t="s">
        <v>999</v>
      </c>
      <c r="C7" s="387" t="s">
        <v>1434</v>
      </c>
      <c r="D7" s="388">
        <v>2</v>
      </c>
    </row>
    <row r="8" spans="1:4">
      <c r="A8" s="361" t="s">
        <v>1423</v>
      </c>
      <c r="B8" s="364" t="s">
        <v>1015</v>
      </c>
      <c r="C8" s="383" t="s">
        <v>1434</v>
      </c>
      <c r="D8" s="365">
        <v>2</v>
      </c>
    </row>
    <row r="9" spans="1:4">
      <c r="A9" s="385" t="s">
        <v>1430</v>
      </c>
      <c r="B9" s="389" t="s">
        <v>1037</v>
      </c>
      <c r="C9" s="387" t="s">
        <v>1434</v>
      </c>
      <c r="D9" s="388">
        <v>3</v>
      </c>
    </row>
    <row r="10" spans="1:4">
      <c r="A10" s="361" t="s">
        <v>1414</v>
      </c>
      <c r="B10" s="364" t="s">
        <v>1145</v>
      </c>
      <c r="C10" s="383" t="s">
        <v>1434</v>
      </c>
      <c r="D10" s="365">
        <v>5</v>
      </c>
    </row>
    <row r="11" spans="1:4">
      <c r="A11" s="385" t="s">
        <v>1415</v>
      </c>
      <c r="B11" s="386" t="s">
        <v>1149</v>
      </c>
      <c r="C11" s="387" t="s">
        <v>1434</v>
      </c>
      <c r="D11" s="388">
        <v>5</v>
      </c>
    </row>
    <row r="12" spans="1:4">
      <c r="A12" s="361" t="s">
        <v>1416</v>
      </c>
      <c r="B12" s="364" t="s">
        <v>1151</v>
      </c>
      <c r="C12" s="383" t="s">
        <v>1434</v>
      </c>
      <c r="D12" s="365">
        <v>5</v>
      </c>
    </row>
    <row r="13" spans="1:4">
      <c r="A13" s="385" t="s">
        <v>1417</v>
      </c>
      <c r="B13" s="386" t="s">
        <v>1167</v>
      </c>
      <c r="C13" s="387" t="s">
        <v>1434</v>
      </c>
      <c r="D13" s="388">
        <v>5</v>
      </c>
    </row>
    <row r="14" spans="1:4">
      <c r="A14" s="361" t="s">
        <v>1418</v>
      </c>
      <c r="B14" s="364" t="s">
        <v>1169</v>
      </c>
      <c r="C14" s="383" t="s">
        <v>1434</v>
      </c>
      <c r="D14" s="365">
        <v>5</v>
      </c>
    </row>
    <row r="15" spans="1:4">
      <c r="A15" s="385" t="s">
        <v>1419</v>
      </c>
      <c r="B15" s="386" t="s">
        <v>1171</v>
      </c>
      <c r="C15" s="387" t="s">
        <v>1434</v>
      </c>
      <c r="D15" s="388">
        <v>5</v>
      </c>
    </row>
    <row r="16" spans="1:4">
      <c r="A16" s="361" t="s">
        <v>1433</v>
      </c>
      <c r="B16" s="315" t="s">
        <v>1187</v>
      </c>
      <c r="C16" s="383" t="s">
        <v>1434</v>
      </c>
      <c r="D16" s="365">
        <v>6</v>
      </c>
    </row>
    <row r="17" spans="1:4">
      <c r="A17" s="385" t="s">
        <v>1424</v>
      </c>
      <c r="B17" s="386" t="s">
        <v>1379</v>
      </c>
      <c r="C17" s="387" t="s">
        <v>1434</v>
      </c>
      <c r="D17" s="388">
        <v>6</v>
      </c>
    </row>
    <row r="18" spans="1:4">
      <c r="A18" s="361" t="s">
        <v>1425</v>
      </c>
      <c r="B18" s="364" t="s">
        <v>1198</v>
      </c>
      <c r="C18" s="383" t="s">
        <v>1434</v>
      </c>
      <c r="D18" s="365">
        <v>6</v>
      </c>
    </row>
    <row r="19" spans="1:4">
      <c r="A19" s="385" t="s">
        <v>1413</v>
      </c>
      <c r="B19" s="386" t="s">
        <v>1212</v>
      </c>
      <c r="C19" s="387" t="s">
        <v>1434</v>
      </c>
      <c r="D19" s="388">
        <v>6</v>
      </c>
    </row>
    <row r="20" spans="1:4">
      <c r="A20" s="361" t="s">
        <v>1426</v>
      </c>
      <c r="B20" s="364" t="s">
        <v>1259</v>
      </c>
      <c r="C20" s="383" t="s">
        <v>1434</v>
      </c>
      <c r="D20" s="365">
        <v>7</v>
      </c>
    </row>
    <row r="21" spans="1:4">
      <c r="A21" s="385" t="s">
        <v>1427</v>
      </c>
      <c r="B21" s="386" t="s">
        <v>1273</v>
      </c>
      <c r="C21" s="387" t="s">
        <v>1434</v>
      </c>
      <c r="D21" s="388">
        <v>8</v>
      </c>
    </row>
    <row r="22" spans="1:4" ht="17" thickBot="1">
      <c r="A22" s="363" t="s">
        <v>1428</v>
      </c>
      <c r="B22" s="366" t="s">
        <v>1277</v>
      </c>
      <c r="C22" s="384" t="s">
        <v>1434</v>
      </c>
      <c r="D22" s="367">
        <v>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E5E-AE83-7049-ACEA-942A595751AD}">
  <sheetPr>
    <pageSetUpPr fitToPage="1"/>
  </sheetPr>
  <dimension ref="A1:V60"/>
  <sheetViews>
    <sheetView topLeftCell="A13" workbookViewId="0">
      <selection activeCell="O34" sqref="O34:R39"/>
    </sheetView>
  </sheetViews>
  <sheetFormatPr baseColWidth="10" defaultRowHeight="16"/>
  <cols>
    <col min="1" max="1" width="2.42578125" customWidth="1"/>
    <col min="2" max="4" width="8.7109375" customWidth="1"/>
    <col min="5" max="5" width="10.140625" customWidth="1"/>
    <col min="6" max="6" width="9" customWidth="1"/>
    <col min="7" max="7" width="7.140625" bestFit="1" customWidth="1"/>
    <col min="8" max="8" width="10.28515625" customWidth="1"/>
    <col min="9" max="9" width="9.140625" customWidth="1"/>
    <col min="11" max="11" width="14.85546875" bestFit="1" customWidth="1"/>
    <col min="12" max="12" width="7.5703125" customWidth="1"/>
    <col min="13" max="13" width="14.42578125" customWidth="1"/>
    <col min="14" max="14" width="2.5703125" customWidth="1"/>
    <col min="15" max="15" width="2.28515625" customWidth="1"/>
    <col min="16" max="16" width="11.5703125" customWidth="1"/>
    <col min="17" max="18" width="7.7109375" bestFit="1" customWidth="1"/>
    <col min="19" max="19" width="3.42578125" customWidth="1"/>
    <col min="20" max="20" width="12.28515625" customWidth="1"/>
    <col min="21" max="21" width="12" customWidth="1"/>
  </cols>
  <sheetData>
    <row r="1" spans="2:9">
      <c r="B1" t="s">
        <v>1389</v>
      </c>
    </row>
    <row r="2" spans="2:9" ht="17" thickBot="1"/>
    <row r="3" spans="2:9" ht="56" customHeight="1" thickBot="1">
      <c r="B3" s="290" t="s">
        <v>1381</v>
      </c>
      <c r="C3" s="291" t="s">
        <v>327</v>
      </c>
      <c r="D3" s="290" t="s">
        <v>328</v>
      </c>
      <c r="E3" s="292" t="s">
        <v>756</v>
      </c>
      <c r="F3" s="292" t="s">
        <v>1384</v>
      </c>
      <c r="G3" s="292" t="s">
        <v>1382</v>
      </c>
      <c r="H3" s="293" t="s">
        <v>1383</v>
      </c>
      <c r="I3" s="316"/>
    </row>
    <row r="4" spans="2:9">
      <c r="B4" s="149" t="s">
        <v>936</v>
      </c>
      <c r="C4" s="294">
        <v>1.9</v>
      </c>
      <c r="D4" s="295">
        <v>1.55</v>
      </c>
      <c r="E4" s="289">
        <v>76.8</v>
      </c>
      <c r="F4" s="301">
        <v>25</v>
      </c>
      <c r="G4" s="302">
        <v>16.899999999999999</v>
      </c>
      <c r="H4" s="303">
        <v>8.1</v>
      </c>
      <c r="I4" s="317"/>
    </row>
    <row r="5" spans="2:9">
      <c r="B5" s="149" t="s">
        <v>951</v>
      </c>
      <c r="C5" s="294">
        <v>1.86</v>
      </c>
      <c r="D5" s="295">
        <v>1.42</v>
      </c>
      <c r="E5" s="289">
        <v>308</v>
      </c>
      <c r="F5" s="301">
        <v>25</v>
      </c>
      <c r="G5" s="302">
        <v>23</v>
      </c>
      <c r="H5" s="303">
        <v>2</v>
      </c>
      <c r="I5" s="317"/>
    </row>
    <row r="6" spans="2:9">
      <c r="B6" s="149" t="s">
        <v>964</v>
      </c>
      <c r="C6" s="294">
        <v>1.8</v>
      </c>
      <c r="D6" s="295">
        <v>1.36</v>
      </c>
      <c r="E6" s="289">
        <v>96.1</v>
      </c>
      <c r="F6" s="301">
        <v>25</v>
      </c>
      <c r="G6" s="302">
        <v>18.5</v>
      </c>
      <c r="H6" s="303">
        <v>6.5</v>
      </c>
      <c r="I6" s="317"/>
    </row>
    <row r="7" spans="2:9">
      <c r="B7" s="149" t="s">
        <v>970</v>
      </c>
      <c r="C7" s="294">
        <v>1.81</v>
      </c>
      <c r="D7" s="295">
        <v>1.21</v>
      </c>
      <c r="E7" s="289">
        <v>27</v>
      </c>
      <c r="F7" s="301">
        <v>15</v>
      </c>
      <c r="G7" s="302">
        <v>1.1000000000000001</v>
      </c>
      <c r="H7" s="303">
        <v>13.9</v>
      </c>
      <c r="I7" s="317"/>
    </row>
    <row r="8" spans="2:9">
      <c r="B8" s="149" t="s">
        <v>972</v>
      </c>
      <c r="C8" s="294">
        <v>1.82</v>
      </c>
      <c r="D8" s="295">
        <v>1.39</v>
      </c>
      <c r="E8" s="289">
        <v>33.700000000000003</v>
      </c>
      <c r="F8" s="301">
        <v>20</v>
      </c>
      <c r="G8" s="302">
        <v>5.2</v>
      </c>
      <c r="H8" s="303">
        <v>14.8</v>
      </c>
      <c r="I8" s="317"/>
    </row>
    <row r="9" spans="2:9">
      <c r="B9" s="149" t="s">
        <v>984</v>
      </c>
      <c r="C9" s="294">
        <v>1.89</v>
      </c>
      <c r="D9" s="297">
        <v>1.91</v>
      </c>
      <c r="E9" s="289">
        <v>165</v>
      </c>
      <c r="F9" s="301">
        <v>25</v>
      </c>
      <c r="G9" s="302">
        <v>21.2</v>
      </c>
      <c r="H9" s="303">
        <v>3.8</v>
      </c>
      <c r="I9" s="317"/>
    </row>
    <row r="10" spans="2:9">
      <c r="B10" s="149" t="s">
        <v>986</v>
      </c>
      <c r="C10" s="294">
        <v>1.83</v>
      </c>
      <c r="D10" s="295">
        <v>1.41</v>
      </c>
      <c r="E10" s="289">
        <v>223</v>
      </c>
      <c r="F10" s="301">
        <v>25</v>
      </c>
      <c r="G10" s="302">
        <v>22.2</v>
      </c>
      <c r="H10" s="303">
        <v>2.8</v>
      </c>
      <c r="I10" s="317"/>
    </row>
    <row r="11" spans="2:9">
      <c r="B11" s="149" t="s">
        <v>988</v>
      </c>
      <c r="C11" s="294">
        <v>1.85</v>
      </c>
      <c r="D11" s="295">
        <v>1.05</v>
      </c>
      <c r="E11" s="289">
        <v>149</v>
      </c>
      <c r="F11" s="301">
        <v>25</v>
      </c>
      <c r="G11" s="302">
        <v>20.8</v>
      </c>
      <c r="H11" s="303">
        <v>4.2</v>
      </c>
      <c r="I11" s="317"/>
    </row>
    <row r="12" spans="2:9">
      <c r="B12" s="149" t="s">
        <v>1000</v>
      </c>
      <c r="C12" s="294">
        <v>1.91</v>
      </c>
      <c r="D12" s="297">
        <v>1.83</v>
      </c>
      <c r="E12" s="289">
        <v>288</v>
      </c>
      <c r="F12" s="301">
        <v>25</v>
      </c>
      <c r="G12" s="302">
        <v>22.8</v>
      </c>
      <c r="H12" s="303">
        <v>2.2000000000000002</v>
      </c>
      <c r="I12" s="317"/>
    </row>
    <row r="13" spans="2:9">
      <c r="B13" s="149" t="s">
        <v>1016</v>
      </c>
      <c r="C13" s="294">
        <v>1.88</v>
      </c>
      <c r="D13" s="295">
        <v>1.69</v>
      </c>
      <c r="E13" s="289">
        <v>172</v>
      </c>
      <c r="F13" s="301">
        <v>25</v>
      </c>
      <c r="G13" s="302">
        <v>21.4</v>
      </c>
      <c r="H13" s="303">
        <v>3.6</v>
      </c>
      <c r="I13" s="317"/>
    </row>
    <row r="14" spans="2:9">
      <c r="B14" s="149" t="s">
        <v>1024</v>
      </c>
      <c r="C14" s="294">
        <v>1.93</v>
      </c>
      <c r="D14" s="295">
        <v>1.6</v>
      </c>
      <c r="E14" s="289">
        <v>190</v>
      </c>
      <c r="F14" s="301">
        <v>25</v>
      </c>
      <c r="G14" s="302">
        <v>21.7</v>
      </c>
      <c r="H14" s="303">
        <v>3.3</v>
      </c>
      <c r="I14" s="317"/>
    </row>
    <row r="15" spans="2:9">
      <c r="B15" s="149" t="s">
        <v>1028</v>
      </c>
      <c r="C15" s="294">
        <v>1.88</v>
      </c>
      <c r="D15" s="295">
        <v>1.6</v>
      </c>
      <c r="E15" s="289">
        <v>155</v>
      </c>
      <c r="F15" s="301">
        <v>25</v>
      </c>
      <c r="G15" s="302">
        <v>21</v>
      </c>
      <c r="H15" s="303">
        <v>4</v>
      </c>
      <c r="I15" s="317"/>
    </row>
    <row r="16" spans="2:9">
      <c r="B16" s="149" t="s">
        <v>1032</v>
      </c>
      <c r="C16" s="294">
        <v>1.87</v>
      </c>
      <c r="D16" s="295">
        <v>1.71</v>
      </c>
      <c r="E16" s="289">
        <v>207</v>
      </c>
      <c r="F16" s="301">
        <v>25</v>
      </c>
      <c r="G16" s="302">
        <v>22</v>
      </c>
      <c r="H16" s="303">
        <v>3</v>
      </c>
      <c r="I16" s="317"/>
    </row>
    <row r="17" spans="1:22">
      <c r="B17" s="149" t="s">
        <v>1034</v>
      </c>
      <c r="C17" s="296">
        <v>1.76</v>
      </c>
      <c r="D17" s="295">
        <v>1.36</v>
      </c>
      <c r="E17" s="289">
        <v>196</v>
      </c>
      <c r="F17" s="301">
        <v>25</v>
      </c>
      <c r="G17" s="302">
        <v>21.8</v>
      </c>
      <c r="H17" s="303">
        <v>3.2</v>
      </c>
      <c r="I17" s="317"/>
    </row>
    <row r="18" spans="1:22">
      <c r="B18" s="149" t="s">
        <v>1060</v>
      </c>
      <c r="C18" s="294">
        <v>1.88</v>
      </c>
      <c r="D18" s="295">
        <v>1.7</v>
      </c>
      <c r="E18" s="289">
        <v>188</v>
      </c>
      <c r="F18" s="301">
        <v>25</v>
      </c>
      <c r="G18" s="302">
        <v>21.7</v>
      </c>
      <c r="H18" s="303">
        <v>3.3</v>
      </c>
      <c r="I18" s="317"/>
    </row>
    <row r="19" spans="1:22" ht="17" thickBot="1">
      <c r="B19" s="150" t="s">
        <v>1117</v>
      </c>
      <c r="C19" s="298">
        <v>1.87</v>
      </c>
      <c r="D19" s="299">
        <v>2.11</v>
      </c>
      <c r="E19" s="300">
        <v>162</v>
      </c>
      <c r="F19" s="304">
        <v>25</v>
      </c>
      <c r="G19" s="305">
        <v>21.1</v>
      </c>
      <c r="H19" s="306">
        <v>3.9</v>
      </c>
      <c r="I19" s="317"/>
    </row>
    <row r="20" spans="1:22" ht="17" thickBot="1">
      <c r="K20" s="227" t="s">
        <v>797</v>
      </c>
      <c r="L20" s="171"/>
      <c r="M20" s="171"/>
      <c r="N20" s="171"/>
      <c r="P20" s="183" t="s">
        <v>776</v>
      </c>
      <c r="Q20" s="172"/>
      <c r="R20" s="172"/>
    </row>
    <row r="21" spans="1:22" ht="62" customHeight="1" thickBot="1">
      <c r="B21" s="321" t="s">
        <v>0</v>
      </c>
      <c r="C21" s="38" t="s">
        <v>1</v>
      </c>
      <c r="D21" s="38" t="s">
        <v>2</v>
      </c>
      <c r="E21" s="38" t="s">
        <v>3</v>
      </c>
      <c r="F21" s="38" t="s">
        <v>4</v>
      </c>
      <c r="G21" s="38" t="s">
        <v>5</v>
      </c>
      <c r="H21" s="38" t="s">
        <v>6</v>
      </c>
      <c r="I21" s="38" t="s">
        <v>7</v>
      </c>
      <c r="K21" s="226" t="s">
        <v>787</v>
      </c>
      <c r="L21" s="199" t="s">
        <v>786</v>
      </c>
      <c r="M21" s="181" t="s">
        <v>1385</v>
      </c>
      <c r="N21" s="171"/>
      <c r="P21" s="182" t="s">
        <v>790</v>
      </c>
      <c r="Q21" s="199" t="s">
        <v>786</v>
      </c>
      <c r="R21" s="181" t="s">
        <v>788</v>
      </c>
    </row>
    <row r="22" spans="1:22" ht="17" thickBot="1">
      <c r="A22" s="38">
        <v>1</v>
      </c>
      <c r="B22" s="318" t="s">
        <v>936</v>
      </c>
      <c r="C22" s="319" t="s">
        <v>951</v>
      </c>
      <c r="D22" s="319" t="s">
        <v>964</v>
      </c>
      <c r="E22" s="319" t="s">
        <v>970</v>
      </c>
      <c r="F22" s="319" t="s">
        <v>972</v>
      </c>
      <c r="G22" s="319" t="s">
        <v>984</v>
      </c>
      <c r="H22" s="319" t="s">
        <v>986</v>
      </c>
      <c r="I22" s="320" t="s">
        <v>988</v>
      </c>
      <c r="K22" s="222" t="s">
        <v>794</v>
      </c>
      <c r="L22" s="221">
        <v>0.6</v>
      </c>
      <c r="M22" s="220">
        <f>L22*16*1.1</f>
        <v>10.56</v>
      </c>
      <c r="N22" s="171"/>
      <c r="P22" s="197" t="s">
        <v>785</v>
      </c>
      <c r="Q22" s="196">
        <v>0.5</v>
      </c>
      <c r="R22" s="195">
        <v>10</v>
      </c>
    </row>
    <row r="23" spans="1:22" ht="17" thickBot="1">
      <c r="K23" s="215" t="s">
        <v>793</v>
      </c>
      <c r="L23" s="214">
        <v>0.4</v>
      </c>
      <c r="M23" s="213">
        <f t="shared" ref="M23:M25" si="0">L23*16*1.1</f>
        <v>7.0400000000000009</v>
      </c>
      <c r="N23" s="171"/>
      <c r="P23" s="194" t="s">
        <v>783</v>
      </c>
      <c r="Q23" s="193">
        <v>0.5</v>
      </c>
      <c r="R23" s="192">
        <v>10</v>
      </c>
    </row>
    <row r="24" spans="1:22" ht="17" thickBot="1">
      <c r="A24" s="38">
        <v>2</v>
      </c>
      <c r="B24" s="318" t="s">
        <v>1000</v>
      </c>
      <c r="C24" s="319" t="s">
        <v>1016</v>
      </c>
      <c r="D24" s="319" t="s">
        <v>1024</v>
      </c>
      <c r="E24" s="319" t="s">
        <v>1028</v>
      </c>
      <c r="F24" s="319" t="s">
        <v>1032</v>
      </c>
      <c r="G24" s="319" t="s">
        <v>1034</v>
      </c>
      <c r="H24" s="319" t="s">
        <v>1060</v>
      </c>
      <c r="I24" s="320" t="s">
        <v>1117</v>
      </c>
      <c r="K24" s="215" t="s">
        <v>792</v>
      </c>
      <c r="L24" s="214">
        <v>0.6</v>
      </c>
      <c r="M24" s="213">
        <f t="shared" si="0"/>
        <v>10.56</v>
      </c>
      <c r="N24" s="171"/>
      <c r="P24" s="189" t="s">
        <v>780</v>
      </c>
      <c r="Q24" s="188">
        <v>1</v>
      </c>
      <c r="R24" s="187">
        <v>20</v>
      </c>
    </row>
    <row r="25" spans="1:22" ht="17" thickBot="1">
      <c r="K25" s="209" t="s">
        <v>791</v>
      </c>
      <c r="L25" s="208">
        <v>0.4</v>
      </c>
      <c r="M25" s="207">
        <f t="shared" si="0"/>
        <v>7.0400000000000009</v>
      </c>
      <c r="N25" s="171"/>
    </row>
    <row r="26" spans="1:22" ht="17" thickBot="1">
      <c r="K26" s="203" t="s">
        <v>112</v>
      </c>
      <c r="L26" s="202">
        <f>SUM(L22:L25)</f>
        <v>2</v>
      </c>
      <c r="M26" s="201">
        <f>L26*16*1.1</f>
        <v>35.200000000000003</v>
      </c>
      <c r="N26" s="171"/>
      <c r="P26" s="183" t="s">
        <v>776</v>
      </c>
      <c r="Q26" s="172"/>
      <c r="R26" s="172"/>
      <c r="S26" s="172"/>
      <c r="T26" s="183" t="s">
        <v>776</v>
      </c>
      <c r="U26" s="172"/>
    </row>
    <row r="27" spans="1:22" ht="33" thickBot="1">
      <c r="P27" s="182" t="s">
        <v>789</v>
      </c>
      <c r="Q27" s="199" t="s">
        <v>786</v>
      </c>
      <c r="R27" s="181" t="s">
        <v>788</v>
      </c>
      <c r="S27" s="198"/>
      <c r="T27" s="182" t="s">
        <v>787</v>
      </c>
      <c r="U27" s="199" t="s">
        <v>786</v>
      </c>
      <c r="V27" s="307" t="s">
        <v>1386</v>
      </c>
    </row>
    <row r="28" spans="1:22">
      <c r="P28" s="197" t="s">
        <v>784</v>
      </c>
      <c r="Q28" s="196">
        <v>0.5</v>
      </c>
      <c r="R28" s="195">
        <v>10</v>
      </c>
      <c r="S28" s="191"/>
      <c r="T28" s="180" t="s">
        <v>770</v>
      </c>
      <c r="U28" s="309">
        <v>15</v>
      </c>
      <c r="V28" s="312">
        <f>U28*16*1.1</f>
        <v>264</v>
      </c>
    </row>
    <row r="29" spans="1:22" ht="49" thickBot="1">
      <c r="P29" s="194" t="s">
        <v>782</v>
      </c>
      <c r="Q29" s="193">
        <v>0.5</v>
      </c>
      <c r="R29" s="192">
        <v>10</v>
      </c>
      <c r="S29" s="191"/>
      <c r="T29" s="190" t="s">
        <v>781</v>
      </c>
      <c r="U29" s="216">
        <v>2</v>
      </c>
      <c r="V29" s="313">
        <f t="shared" ref="V29:V32" si="1">U29*16*1.1</f>
        <v>35.200000000000003</v>
      </c>
    </row>
    <row r="30" spans="1:22" ht="17" thickBot="1">
      <c r="P30" s="189" t="s">
        <v>779</v>
      </c>
      <c r="Q30" s="188">
        <v>1</v>
      </c>
      <c r="R30" s="187">
        <v>20</v>
      </c>
      <c r="S30" s="186"/>
      <c r="T30" s="178" t="s">
        <v>778</v>
      </c>
      <c r="U30" s="216">
        <v>1</v>
      </c>
      <c r="V30" s="313">
        <f t="shared" si="1"/>
        <v>17.600000000000001</v>
      </c>
    </row>
    <row r="31" spans="1:22">
      <c r="P31" s="185"/>
      <c r="Q31" s="170"/>
      <c r="R31" s="172"/>
      <c r="S31" s="172"/>
      <c r="T31" s="178" t="s">
        <v>771</v>
      </c>
      <c r="U31" s="216">
        <v>1</v>
      </c>
      <c r="V31" s="313">
        <f t="shared" si="1"/>
        <v>17.600000000000001</v>
      </c>
    </row>
    <row r="32" spans="1:22" ht="17" thickBot="1">
      <c r="P32" s="170"/>
      <c r="Q32" s="170"/>
      <c r="R32" s="170"/>
      <c r="S32" s="170"/>
      <c r="T32" s="176" t="s">
        <v>775</v>
      </c>
      <c r="U32" s="310">
        <v>1</v>
      </c>
      <c r="V32" s="314">
        <f t="shared" si="1"/>
        <v>17.600000000000001</v>
      </c>
    </row>
    <row r="33" spans="11:22" ht="17" thickBot="1">
      <c r="P33" s="170"/>
      <c r="Q33" s="170"/>
      <c r="R33" s="170"/>
      <c r="S33" s="170"/>
      <c r="T33" s="174" t="s">
        <v>112</v>
      </c>
      <c r="U33" s="308">
        <f>SUM(U28:U32)</f>
        <v>20</v>
      </c>
      <c r="V33" s="311">
        <f>U33*16*1.1</f>
        <v>352</v>
      </c>
    </row>
    <row r="34" spans="11:22" ht="17" thickBot="1">
      <c r="O34" s="39"/>
      <c r="P34" s="40" t="s">
        <v>121</v>
      </c>
      <c r="Q34" s="41"/>
      <c r="R34" s="42"/>
      <c r="U34" s="172"/>
    </row>
    <row r="35" spans="11:22" ht="17" thickBot="1">
      <c r="K35" s="92" t="s">
        <v>104</v>
      </c>
      <c r="L35" s="93" t="s">
        <v>1387</v>
      </c>
      <c r="M35" s="94" t="s">
        <v>1388</v>
      </c>
      <c r="O35" s="43"/>
      <c r="P35" s="322" t="s">
        <v>124</v>
      </c>
      <c r="Q35" s="322" t="s">
        <v>119</v>
      </c>
      <c r="R35" s="45"/>
      <c r="U35" s="170"/>
    </row>
    <row r="36" spans="11:22">
      <c r="K36" s="95" t="s">
        <v>105</v>
      </c>
      <c r="L36" s="96">
        <v>0.4</v>
      </c>
      <c r="M36" s="97">
        <f t="shared" ref="M36:M44" si="2">L36*16*1.1</f>
        <v>7.0400000000000009</v>
      </c>
      <c r="O36" s="43"/>
      <c r="P36" s="41" t="s">
        <v>118</v>
      </c>
      <c r="Q36" s="42" t="s">
        <v>127</v>
      </c>
      <c r="R36" s="45"/>
      <c r="U36" s="170"/>
    </row>
    <row r="37" spans="11:22">
      <c r="K37" s="98" t="s">
        <v>791</v>
      </c>
      <c r="L37" s="99">
        <v>9.6999999999999993</v>
      </c>
      <c r="M37" s="100">
        <f t="shared" si="2"/>
        <v>170.72</v>
      </c>
      <c r="O37" s="43"/>
      <c r="P37" s="322" t="s">
        <v>123</v>
      </c>
      <c r="Q37" s="45" t="s">
        <v>128</v>
      </c>
      <c r="R37" s="46" t="s">
        <v>122</v>
      </c>
    </row>
    <row r="38" spans="11:22" ht="17" thickBot="1">
      <c r="K38" s="98" t="s">
        <v>106</v>
      </c>
      <c r="L38" s="99">
        <v>0.4</v>
      </c>
      <c r="M38" s="100">
        <f t="shared" si="2"/>
        <v>7.0400000000000009</v>
      </c>
      <c r="O38" s="43"/>
      <c r="P38" s="47" t="s">
        <v>120</v>
      </c>
      <c r="Q38" s="48" t="s">
        <v>119</v>
      </c>
      <c r="R38" s="45"/>
    </row>
    <row r="39" spans="11:22" ht="17" thickBot="1">
      <c r="K39" s="98" t="s">
        <v>107</v>
      </c>
      <c r="L39" s="99">
        <v>0.4</v>
      </c>
      <c r="M39" s="100">
        <f t="shared" si="2"/>
        <v>7.0400000000000009</v>
      </c>
      <c r="O39" s="49"/>
      <c r="P39" s="47" t="s">
        <v>126</v>
      </c>
      <c r="Q39" s="47" t="s">
        <v>125</v>
      </c>
      <c r="R39" s="48"/>
    </row>
    <row r="40" spans="11:22" ht="34">
      <c r="K40" s="329" t="s">
        <v>108</v>
      </c>
      <c r="L40" s="99">
        <v>2.4</v>
      </c>
      <c r="M40" s="100">
        <f t="shared" si="2"/>
        <v>42.24</v>
      </c>
    </row>
    <row r="41" spans="11:22" ht="34">
      <c r="K41" s="329" t="s">
        <v>109</v>
      </c>
      <c r="L41" s="99">
        <v>0.3</v>
      </c>
      <c r="M41" s="100">
        <f t="shared" si="2"/>
        <v>5.28</v>
      </c>
    </row>
    <row r="42" spans="11:22" ht="34">
      <c r="K42" s="329" t="s">
        <v>110</v>
      </c>
      <c r="L42" s="99">
        <v>2</v>
      </c>
      <c r="M42" s="100">
        <f t="shared" si="2"/>
        <v>35.200000000000003</v>
      </c>
    </row>
    <row r="43" spans="11:22" ht="17" thickBot="1">
      <c r="K43" s="328" t="s">
        <v>111</v>
      </c>
      <c r="L43" s="325">
        <v>0.4</v>
      </c>
      <c r="M43" s="326">
        <f t="shared" si="2"/>
        <v>7.0400000000000009</v>
      </c>
    </row>
    <row r="44" spans="11:22" ht="17" thickBot="1">
      <c r="K44" s="323" t="s">
        <v>112</v>
      </c>
      <c r="L44" s="324">
        <v>16</v>
      </c>
      <c r="M44" s="327">
        <f t="shared" si="2"/>
        <v>281.60000000000002</v>
      </c>
    </row>
    <row r="45" spans="11:22">
      <c r="K45" s="90"/>
    </row>
    <row r="46" spans="11:22">
      <c r="K46" s="90"/>
    </row>
    <row r="60" spans="2:2">
      <c r="B60" t="s">
        <v>1390</v>
      </c>
    </row>
  </sheetData>
  <sortState xmlns:xlrd2="http://schemas.microsoft.com/office/spreadsheetml/2017/richdata2" ref="B4:H19">
    <sortCondition ref="B4:B19"/>
  </sortState>
  <pageMargins left="0.7" right="0.7" top="0.75" bottom="0.75" header="0.3" footer="0.3"/>
  <pageSetup scale="38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D617-E76D-0B4D-89D5-345EC0DDCE36}">
  <dimension ref="A1:K23"/>
  <sheetViews>
    <sheetView topLeftCell="A2" workbookViewId="0">
      <selection activeCell="M18" sqref="M18"/>
    </sheetView>
  </sheetViews>
  <sheetFormatPr baseColWidth="10" defaultRowHeight="16"/>
  <cols>
    <col min="1" max="1" width="16.42578125" bestFit="1" customWidth="1"/>
    <col min="2" max="2" width="9.28515625" bestFit="1" customWidth="1"/>
    <col min="3" max="3" width="7.42578125" bestFit="1" customWidth="1"/>
    <col min="4" max="5" width="5.140625" bestFit="1" customWidth="1"/>
    <col min="6" max="6" width="6.28515625" bestFit="1" customWidth="1"/>
    <col min="7" max="7" width="5.7109375" bestFit="1" customWidth="1"/>
    <col min="8" max="11" width="5.140625" bestFit="1" customWidth="1"/>
    <col min="14" max="14" width="6.28515625" customWidth="1"/>
    <col min="15" max="15" width="0.7109375" customWidth="1"/>
  </cols>
  <sheetData>
    <row r="1" spans="1:8">
      <c r="A1" s="330" t="s">
        <v>1393</v>
      </c>
      <c r="E1" s="331"/>
    </row>
    <row r="2" spans="1:8" ht="17" thickBot="1">
      <c r="A2" s="330"/>
      <c r="E2" s="331"/>
    </row>
    <row r="3" spans="1:8" ht="35" thickBot="1">
      <c r="A3" s="346" t="s">
        <v>787</v>
      </c>
      <c r="B3" s="347" t="s">
        <v>1402</v>
      </c>
      <c r="C3" s="348" t="s">
        <v>1403</v>
      </c>
    </row>
    <row r="4" spans="1:8" ht="17">
      <c r="A4" s="339" t="s">
        <v>1394</v>
      </c>
      <c r="B4" s="332">
        <f>24.1-0.5</f>
        <v>23.6</v>
      </c>
      <c r="C4" s="342">
        <f>B4*16*1.1</f>
        <v>415.36000000000007</v>
      </c>
    </row>
    <row r="5" spans="1:8" ht="17">
      <c r="A5" s="334" t="s">
        <v>1395</v>
      </c>
      <c r="B5" s="333">
        <v>3</v>
      </c>
      <c r="C5" s="343">
        <f t="shared" ref="C5:C9" si="0">B5*16*1.1</f>
        <v>52.800000000000004</v>
      </c>
    </row>
    <row r="6" spans="1:8" ht="17">
      <c r="A6" s="334" t="s">
        <v>1396</v>
      </c>
      <c r="B6" s="333">
        <v>0.7</v>
      </c>
      <c r="C6" s="343">
        <f t="shared" si="0"/>
        <v>12.32</v>
      </c>
    </row>
    <row r="7" spans="1:8" ht="17">
      <c r="A7" s="334" t="s">
        <v>1397</v>
      </c>
      <c r="B7" s="333">
        <v>0.5</v>
      </c>
      <c r="C7" s="343">
        <f t="shared" si="0"/>
        <v>8.8000000000000007</v>
      </c>
    </row>
    <row r="8" spans="1:8" ht="18" customHeight="1">
      <c r="A8" s="334" t="s">
        <v>1398</v>
      </c>
      <c r="B8" s="333">
        <v>0.5</v>
      </c>
      <c r="C8" s="343">
        <f t="shared" si="0"/>
        <v>8.8000000000000007</v>
      </c>
    </row>
    <row r="9" spans="1:8" ht="18" thickBot="1">
      <c r="A9" s="340" t="s">
        <v>1399</v>
      </c>
      <c r="B9" s="335">
        <v>0.2</v>
      </c>
      <c r="C9" s="344">
        <f t="shared" si="0"/>
        <v>3.5200000000000005</v>
      </c>
    </row>
    <row r="10" spans="1:8" ht="17">
      <c r="A10" s="341" t="s">
        <v>1401</v>
      </c>
      <c r="B10" s="336">
        <v>1.5</v>
      </c>
      <c r="C10" s="345"/>
    </row>
    <row r="11" spans="1:8" ht="17" thickBot="1">
      <c r="A11" s="337" t="s">
        <v>1400</v>
      </c>
      <c r="B11" s="338">
        <f>SUM(B4:B10)</f>
        <v>30</v>
      </c>
      <c r="C11" s="344">
        <f>SUM(C4:C10)</f>
        <v>501.60000000000008</v>
      </c>
    </row>
    <row r="12" spans="1:8" ht="17" thickBot="1">
      <c r="A12" s="349"/>
      <c r="B12" s="349"/>
      <c r="C12" s="350"/>
    </row>
    <row r="13" spans="1:8">
      <c r="A13" s="349"/>
      <c r="B13" s="349"/>
      <c r="C13" s="350"/>
      <c r="D13" s="39"/>
      <c r="E13" s="40" t="s">
        <v>121</v>
      </c>
      <c r="F13" s="41"/>
      <c r="G13" s="42"/>
      <c r="H13" s="315"/>
    </row>
    <row r="14" spans="1:8" ht="17" thickBot="1">
      <c r="A14" s="349"/>
      <c r="B14" s="349"/>
      <c r="C14" s="350"/>
      <c r="D14" s="43"/>
      <c r="E14" s="351" t="s">
        <v>118</v>
      </c>
      <c r="F14" s="351" t="s">
        <v>1404</v>
      </c>
      <c r="G14" s="45"/>
      <c r="H14" s="315"/>
    </row>
    <row r="15" spans="1:8">
      <c r="A15" s="349"/>
      <c r="B15" s="349"/>
      <c r="C15" s="350"/>
      <c r="D15" s="43"/>
      <c r="E15" s="41" t="s">
        <v>118</v>
      </c>
      <c r="F15" s="353" t="s">
        <v>1405</v>
      </c>
      <c r="G15" s="45"/>
      <c r="H15" s="315"/>
    </row>
    <row r="16" spans="1:8">
      <c r="A16" s="349"/>
      <c r="B16" s="349"/>
      <c r="C16" s="350"/>
      <c r="D16" s="43"/>
      <c r="E16" s="322" t="s">
        <v>123</v>
      </c>
      <c r="F16" s="352" t="s">
        <v>1406</v>
      </c>
      <c r="G16" s="46" t="s">
        <v>1408</v>
      </c>
      <c r="H16" s="315"/>
    </row>
    <row r="17" spans="1:11" ht="17" thickBot="1">
      <c r="A17" s="349"/>
      <c r="B17" s="349"/>
      <c r="C17" s="350"/>
      <c r="D17" s="43"/>
      <c r="E17" s="47" t="s">
        <v>120</v>
      </c>
      <c r="F17" s="354" t="s">
        <v>1407</v>
      </c>
      <c r="G17" s="45"/>
      <c r="H17" s="315"/>
    </row>
    <row r="18" spans="1:11" ht="17" thickBot="1">
      <c r="A18" s="349"/>
      <c r="B18" s="349"/>
      <c r="C18" s="350"/>
      <c r="D18" s="49"/>
      <c r="E18" s="355" t="s">
        <v>120</v>
      </c>
      <c r="F18" s="355" t="s">
        <v>811</v>
      </c>
      <c r="G18" s="48"/>
      <c r="H18" s="315"/>
    </row>
    <row r="19" spans="1:11">
      <c r="A19" s="349"/>
      <c r="B19" s="349"/>
      <c r="C19" s="350"/>
    </row>
    <row r="20" spans="1:11" ht="17" thickBot="1">
      <c r="D20" s="321" t="s">
        <v>0</v>
      </c>
      <c r="E20" s="38" t="s">
        <v>1</v>
      </c>
      <c r="F20" s="38" t="s">
        <v>2</v>
      </c>
      <c r="G20" s="38" t="s">
        <v>3</v>
      </c>
      <c r="H20" s="38" t="s">
        <v>4</v>
      </c>
      <c r="I20" s="38" t="s">
        <v>5</v>
      </c>
      <c r="J20" s="38" t="s">
        <v>6</v>
      </c>
      <c r="K20" s="38" t="s">
        <v>7</v>
      </c>
    </row>
    <row r="21" spans="1:11" ht="17" thickBot="1">
      <c r="C21" s="38">
        <v>1</v>
      </c>
      <c r="D21" s="318" t="s">
        <v>936</v>
      </c>
      <c r="E21" s="319" t="s">
        <v>951</v>
      </c>
      <c r="F21" s="319" t="s">
        <v>964</v>
      </c>
      <c r="G21" s="319" t="s">
        <v>970</v>
      </c>
      <c r="H21" s="319" t="s">
        <v>972</v>
      </c>
      <c r="I21" s="356" t="s">
        <v>984</v>
      </c>
      <c r="J21" s="319" t="s">
        <v>986</v>
      </c>
      <c r="K21" s="320" t="s">
        <v>988</v>
      </c>
    </row>
    <row r="22" spans="1:11" ht="17" thickBot="1"/>
    <row r="23" spans="1:11" ht="17" thickBot="1">
      <c r="C23" s="38">
        <v>2</v>
      </c>
      <c r="D23" s="318" t="s">
        <v>1000</v>
      </c>
      <c r="E23" s="319" t="s">
        <v>1016</v>
      </c>
      <c r="F23" s="319" t="s">
        <v>1024</v>
      </c>
      <c r="G23" s="319" t="s">
        <v>1028</v>
      </c>
      <c r="H23" s="319" t="s">
        <v>1032</v>
      </c>
      <c r="I23" s="356" t="s">
        <v>1034</v>
      </c>
      <c r="J23" s="319" t="s">
        <v>1060</v>
      </c>
      <c r="K23" s="320" t="s">
        <v>1117</v>
      </c>
    </row>
  </sheetData>
  <pageMargins left="0.7" right="0.7" top="0.75" bottom="0.75" header="0.3" footer="0.3"/>
  <pageSetup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27C7-D157-5343-BAC0-797C64A92F63}">
  <dimension ref="A1:M32"/>
  <sheetViews>
    <sheetView workbookViewId="0">
      <selection activeCell="B3" sqref="B3:M10"/>
    </sheetView>
  </sheetViews>
  <sheetFormatPr baseColWidth="10" defaultColWidth="7.5703125" defaultRowHeight="16"/>
  <cols>
    <col min="1" max="1" width="1.85546875" style="151" bestFit="1" customWidth="1"/>
    <col min="2" max="2" width="5.140625" style="151" customWidth="1"/>
    <col min="3" max="10" width="5.140625" style="151" bestFit="1" customWidth="1"/>
    <col min="11" max="11" width="6.5703125" style="151" bestFit="1" customWidth="1"/>
    <col min="12" max="13" width="5.140625" style="151" bestFit="1" customWidth="1"/>
    <col min="14" max="16384" width="7.5703125" style="151"/>
  </cols>
  <sheetData>
    <row r="1" spans="1:13">
      <c r="B1" s="152" t="s">
        <v>760</v>
      </c>
    </row>
    <row r="2" spans="1:13" ht="17" thickBot="1">
      <c r="B2" s="152">
        <v>1</v>
      </c>
      <c r="C2" s="152">
        <v>2</v>
      </c>
      <c r="D2" s="152">
        <v>3</v>
      </c>
      <c r="E2" s="152">
        <v>4</v>
      </c>
      <c r="F2" s="152">
        <v>5</v>
      </c>
      <c r="G2" s="152">
        <v>6</v>
      </c>
      <c r="H2" s="152">
        <v>7</v>
      </c>
      <c r="I2" s="152">
        <v>8</v>
      </c>
      <c r="J2" s="152">
        <v>9</v>
      </c>
      <c r="K2" s="152">
        <v>10</v>
      </c>
      <c r="L2" s="152">
        <v>11</v>
      </c>
      <c r="M2" s="152">
        <v>12</v>
      </c>
    </row>
    <row r="3" spans="1:13">
      <c r="A3" s="152" t="s">
        <v>0</v>
      </c>
      <c r="B3" s="269" t="s">
        <v>936</v>
      </c>
      <c r="C3" s="268" t="s">
        <v>951</v>
      </c>
      <c r="D3" s="268" t="s">
        <v>966</v>
      </c>
      <c r="E3" s="268" t="s">
        <v>980</v>
      </c>
      <c r="F3" s="268" t="s">
        <v>994</v>
      </c>
      <c r="G3" s="268" t="s">
        <v>1008</v>
      </c>
      <c r="H3" s="268" t="s">
        <v>1022</v>
      </c>
      <c r="I3" s="268" t="s">
        <v>1036</v>
      </c>
      <c r="J3" s="268" t="s">
        <v>1050</v>
      </c>
      <c r="K3" s="268" t="s">
        <v>1064</v>
      </c>
      <c r="L3" s="268" t="s">
        <v>1078</v>
      </c>
      <c r="M3" s="267" t="s">
        <v>1093</v>
      </c>
    </row>
    <row r="4" spans="1:13">
      <c r="A4" s="152" t="s">
        <v>1</v>
      </c>
      <c r="B4" s="249" t="s">
        <v>939</v>
      </c>
      <c r="C4" s="248" t="s">
        <v>953</v>
      </c>
      <c r="D4" s="248" t="s">
        <v>968</v>
      </c>
      <c r="E4" s="248" t="s">
        <v>982</v>
      </c>
      <c r="F4" s="248" t="s">
        <v>996</v>
      </c>
      <c r="G4" s="248" t="s">
        <v>1010</v>
      </c>
      <c r="H4" s="248" t="s">
        <v>1024</v>
      </c>
      <c r="I4" s="248" t="s">
        <v>1038</v>
      </c>
      <c r="J4" s="248" t="s">
        <v>1052</v>
      </c>
      <c r="K4" s="248" t="s">
        <v>1066</v>
      </c>
      <c r="L4" s="248" t="s">
        <v>1081</v>
      </c>
      <c r="M4" s="247" t="s">
        <v>1095</v>
      </c>
    </row>
    <row r="5" spans="1:13">
      <c r="A5" s="152" t="s">
        <v>2</v>
      </c>
      <c r="B5" s="249" t="s">
        <v>941</v>
      </c>
      <c r="C5" s="248" t="s">
        <v>956</v>
      </c>
      <c r="D5" s="248" t="s">
        <v>970</v>
      </c>
      <c r="E5" s="248" t="s">
        <v>984</v>
      </c>
      <c r="F5" s="248" t="s">
        <v>998</v>
      </c>
      <c r="G5" s="248" t="s">
        <v>1012</v>
      </c>
      <c r="H5" s="248" t="s">
        <v>1026</v>
      </c>
      <c r="I5" s="248" t="s">
        <v>1040</v>
      </c>
      <c r="J5" s="248" t="s">
        <v>1054</v>
      </c>
      <c r="K5" s="248" t="s">
        <v>1437</v>
      </c>
      <c r="L5" s="248" t="s">
        <v>1083</v>
      </c>
      <c r="M5" s="247" t="s">
        <v>1097</v>
      </c>
    </row>
    <row r="6" spans="1:13">
      <c r="A6" s="152" t="s">
        <v>3</v>
      </c>
      <c r="B6" s="249" t="s">
        <v>943</v>
      </c>
      <c r="C6" s="248" t="s">
        <v>958</v>
      </c>
      <c r="D6" s="248" t="s">
        <v>972</v>
      </c>
      <c r="E6" s="248" t="s">
        <v>986</v>
      </c>
      <c r="F6" s="248" t="s">
        <v>1000</v>
      </c>
      <c r="G6" s="248" t="s">
        <v>1014</v>
      </c>
      <c r="H6" s="248" t="s">
        <v>1028</v>
      </c>
      <c r="I6" s="248" t="s">
        <v>1042</v>
      </c>
      <c r="J6" s="248" t="s">
        <v>1056</v>
      </c>
      <c r="K6" s="248" t="s">
        <v>1070</v>
      </c>
      <c r="L6" s="248" t="s">
        <v>1085</v>
      </c>
      <c r="M6" s="247" t="s">
        <v>1099</v>
      </c>
    </row>
    <row r="7" spans="1:13">
      <c r="A7" s="152" t="s">
        <v>4</v>
      </c>
      <c r="B7" s="249" t="s">
        <v>945</v>
      </c>
      <c r="C7" s="248" t="s">
        <v>960</v>
      </c>
      <c r="D7" s="248" t="s">
        <v>974</v>
      </c>
      <c r="E7" s="248" t="s">
        <v>988</v>
      </c>
      <c r="F7" s="248" t="s">
        <v>1002</v>
      </c>
      <c r="G7" s="248" t="s">
        <v>1016</v>
      </c>
      <c r="H7" s="248" t="s">
        <v>1030</v>
      </c>
      <c r="I7" s="248" t="s">
        <v>1044</v>
      </c>
      <c r="J7" s="248" t="s">
        <v>1058</v>
      </c>
      <c r="K7" s="248" t="s">
        <v>1072</v>
      </c>
      <c r="L7" s="248" t="s">
        <v>1087</v>
      </c>
      <c r="M7" s="247" t="s">
        <v>1101</v>
      </c>
    </row>
    <row r="8" spans="1:13">
      <c r="A8" s="152" t="s">
        <v>5</v>
      </c>
      <c r="B8" s="249" t="s">
        <v>947</v>
      </c>
      <c r="C8" s="248" t="s">
        <v>962</v>
      </c>
      <c r="D8" s="248" t="s">
        <v>976</v>
      </c>
      <c r="E8" s="248" t="s">
        <v>990</v>
      </c>
      <c r="F8" s="248" t="s">
        <v>1004</v>
      </c>
      <c r="G8" s="248" t="s">
        <v>1018</v>
      </c>
      <c r="H8" s="248" t="s">
        <v>1032</v>
      </c>
      <c r="I8" s="248" t="s">
        <v>1046</v>
      </c>
      <c r="J8" s="248" t="s">
        <v>1060</v>
      </c>
      <c r="K8" s="248" t="s">
        <v>1074</v>
      </c>
      <c r="L8" s="248" t="s">
        <v>1089</v>
      </c>
      <c r="M8" s="247" t="s">
        <v>1103</v>
      </c>
    </row>
    <row r="9" spans="1:13">
      <c r="A9" s="152" t="s">
        <v>6</v>
      </c>
      <c r="B9" s="249" t="s">
        <v>949</v>
      </c>
      <c r="C9" s="248" t="s">
        <v>964</v>
      </c>
      <c r="D9" s="248" t="s">
        <v>978</v>
      </c>
      <c r="E9" s="248" t="s">
        <v>992</v>
      </c>
      <c r="F9" s="248" t="s">
        <v>1006</v>
      </c>
      <c r="G9" s="248" t="s">
        <v>1020</v>
      </c>
      <c r="H9" s="248" t="s">
        <v>1034</v>
      </c>
      <c r="I9" s="248" t="s">
        <v>1048</v>
      </c>
      <c r="J9" s="248" t="s">
        <v>1062</v>
      </c>
      <c r="K9" s="248" t="s">
        <v>1076</v>
      </c>
      <c r="L9" s="248" t="s">
        <v>1091</v>
      </c>
      <c r="M9" s="247" t="s">
        <v>1105</v>
      </c>
    </row>
    <row r="10" spans="1:13" ht="17" thickBot="1">
      <c r="A10" s="152" t="s">
        <v>7</v>
      </c>
      <c r="B10" s="419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2"/>
    </row>
    <row r="11" spans="1:13">
      <c r="A11" s="152"/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</row>
    <row r="12" spans="1:13">
      <c r="B12" s="152" t="s">
        <v>759</v>
      </c>
    </row>
    <row r="13" spans="1:13" ht="17" thickBot="1">
      <c r="B13" s="152">
        <v>1</v>
      </c>
      <c r="C13" s="152">
        <v>2</v>
      </c>
      <c r="D13" s="152">
        <v>3</v>
      </c>
      <c r="E13" s="152">
        <v>4</v>
      </c>
      <c r="F13" s="152">
        <v>5</v>
      </c>
      <c r="G13" s="152">
        <v>6</v>
      </c>
      <c r="H13" s="152">
        <v>7</v>
      </c>
      <c r="I13" s="152">
        <v>8</v>
      </c>
      <c r="J13" s="152">
        <v>9</v>
      </c>
      <c r="K13" s="152">
        <v>10</v>
      </c>
      <c r="L13" s="152">
        <v>11</v>
      </c>
      <c r="M13" s="152">
        <v>12</v>
      </c>
    </row>
    <row r="14" spans="1:13">
      <c r="A14" s="152" t="s">
        <v>0</v>
      </c>
      <c r="B14" s="158">
        <v>11.8</v>
      </c>
      <c r="C14" s="157">
        <v>11.5</v>
      </c>
      <c r="D14" s="157">
        <v>8.1999999999999993</v>
      </c>
      <c r="E14" s="157">
        <v>13.6</v>
      </c>
      <c r="F14" s="157">
        <v>6.7</v>
      </c>
      <c r="G14" s="157">
        <v>9.1999999999999993</v>
      </c>
      <c r="H14" s="157">
        <v>11.3</v>
      </c>
      <c r="I14" s="157">
        <v>12.5</v>
      </c>
      <c r="J14" s="157">
        <v>11.6</v>
      </c>
      <c r="K14" s="157">
        <v>12.7</v>
      </c>
      <c r="L14" s="157">
        <v>12.5</v>
      </c>
      <c r="M14" s="156">
        <v>12.5</v>
      </c>
    </row>
    <row r="15" spans="1:13">
      <c r="A15" s="152" t="s">
        <v>1</v>
      </c>
      <c r="B15" s="155">
        <v>11.5</v>
      </c>
      <c r="C15" s="154">
        <v>10.199999999999999</v>
      </c>
      <c r="D15" s="154">
        <v>13.1</v>
      </c>
      <c r="E15" s="154">
        <v>11.9</v>
      </c>
      <c r="F15" s="154">
        <v>9.8000000000000007</v>
      </c>
      <c r="G15" s="154">
        <v>10.9</v>
      </c>
      <c r="H15" s="154">
        <v>12.9</v>
      </c>
      <c r="I15" s="154">
        <v>12.9</v>
      </c>
      <c r="J15" s="154">
        <v>12.9</v>
      </c>
      <c r="K15" s="154">
        <v>11.6</v>
      </c>
      <c r="L15" s="154">
        <v>13.7</v>
      </c>
      <c r="M15" s="153">
        <v>13.1</v>
      </c>
    </row>
    <row r="16" spans="1:13">
      <c r="A16" s="152" t="s">
        <v>2</v>
      </c>
      <c r="B16" s="155">
        <v>10.4</v>
      </c>
      <c r="C16" s="154">
        <v>10.1</v>
      </c>
      <c r="D16" s="154">
        <v>12.8</v>
      </c>
      <c r="E16" s="154">
        <v>11.9</v>
      </c>
      <c r="F16" s="154">
        <v>11.7</v>
      </c>
      <c r="G16" s="154">
        <v>12.9</v>
      </c>
      <c r="H16" s="154">
        <v>12</v>
      </c>
      <c r="I16" s="154">
        <v>12.7</v>
      </c>
      <c r="J16" s="154">
        <v>10.3</v>
      </c>
      <c r="K16" s="154">
        <v>12.7</v>
      </c>
      <c r="L16" s="154">
        <v>13.1</v>
      </c>
      <c r="M16" s="153">
        <v>9</v>
      </c>
    </row>
    <row r="17" spans="1:13">
      <c r="A17" s="152" t="s">
        <v>3</v>
      </c>
      <c r="B17" s="155">
        <v>10.4</v>
      </c>
      <c r="C17" s="154">
        <v>8.8000000000000007</v>
      </c>
      <c r="D17" s="154">
        <v>8.9</v>
      </c>
      <c r="E17" s="154">
        <v>10.5</v>
      </c>
      <c r="F17" s="154">
        <v>13.1</v>
      </c>
      <c r="G17" s="154">
        <v>10.3</v>
      </c>
      <c r="H17" s="154">
        <v>12</v>
      </c>
      <c r="I17" s="154">
        <v>12.8</v>
      </c>
      <c r="J17" s="154">
        <v>13.1</v>
      </c>
      <c r="K17" s="154">
        <v>11.1</v>
      </c>
      <c r="L17" s="154">
        <v>12.9</v>
      </c>
      <c r="M17" s="153">
        <v>12.3</v>
      </c>
    </row>
    <row r="18" spans="1:13">
      <c r="A18" s="152" t="s">
        <v>4</v>
      </c>
      <c r="B18" s="155">
        <v>7.3</v>
      </c>
      <c r="C18" s="154">
        <v>10.7</v>
      </c>
      <c r="D18" s="154">
        <v>10.9</v>
      </c>
      <c r="E18" s="154">
        <v>12</v>
      </c>
      <c r="F18" s="154">
        <v>9.1999999999999993</v>
      </c>
      <c r="G18" s="154">
        <v>12.5</v>
      </c>
      <c r="H18" s="154">
        <v>12</v>
      </c>
      <c r="I18" s="154">
        <v>11.1</v>
      </c>
      <c r="J18" s="154">
        <v>12.7</v>
      </c>
      <c r="K18" s="154">
        <v>13.5</v>
      </c>
      <c r="L18" s="154">
        <v>6.6</v>
      </c>
      <c r="M18" s="153">
        <v>11.7</v>
      </c>
    </row>
    <row r="19" spans="1:13">
      <c r="A19" s="152" t="s">
        <v>5</v>
      </c>
      <c r="B19" s="155">
        <v>6.1</v>
      </c>
      <c r="C19" s="154">
        <v>2.8</v>
      </c>
      <c r="D19" s="154">
        <v>12.7</v>
      </c>
      <c r="E19" s="154">
        <v>11.6</v>
      </c>
      <c r="F19" s="154">
        <v>10.6</v>
      </c>
      <c r="G19" s="154">
        <v>12.4</v>
      </c>
      <c r="H19" s="154">
        <v>12.2</v>
      </c>
      <c r="I19" s="154">
        <v>12.5</v>
      </c>
      <c r="J19" s="154">
        <v>13.5</v>
      </c>
      <c r="K19" s="154">
        <v>12.8</v>
      </c>
      <c r="L19" s="154">
        <v>13</v>
      </c>
      <c r="M19" s="153">
        <v>12</v>
      </c>
    </row>
    <row r="20" spans="1:13">
      <c r="A20" s="152" t="s">
        <v>6</v>
      </c>
      <c r="B20" s="155">
        <v>11.8</v>
      </c>
      <c r="C20" s="154">
        <v>8.4</v>
      </c>
      <c r="D20" s="154">
        <v>13.5</v>
      </c>
      <c r="E20" s="154">
        <v>12.3</v>
      </c>
      <c r="F20" s="154">
        <v>8.8000000000000007</v>
      </c>
      <c r="G20" s="154">
        <v>10.7</v>
      </c>
      <c r="H20" s="154">
        <v>13.4</v>
      </c>
      <c r="I20" s="154">
        <v>9.6</v>
      </c>
      <c r="J20" s="154">
        <v>11.5</v>
      </c>
      <c r="K20" s="154">
        <v>8.6999999999999993</v>
      </c>
      <c r="L20" s="154">
        <v>13</v>
      </c>
      <c r="M20" s="153">
        <v>12.4</v>
      </c>
    </row>
    <row r="21" spans="1:13" ht="17" thickBot="1">
      <c r="A21" s="152" t="s">
        <v>7</v>
      </c>
      <c r="B21" s="419"/>
      <c r="C21" s="421"/>
      <c r="D21" s="421"/>
      <c r="E21" s="421"/>
      <c r="F21" s="421"/>
      <c r="G21" s="421"/>
      <c r="H21" s="421"/>
      <c r="I21" s="421"/>
      <c r="J21" s="421"/>
      <c r="K21" s="421"/>
      <c r="L21" s="421"/>
      <c r="M21" s="422"/>
    </row>
    <row r="23" spans="1:13">
      <c r="B23" s="152" t="s">
        <v>758</v>
      </c>
    </row>
    <row r="24" spans="1:13" ht="17" thickBot="1">
      <c r="B24" s="152">
        <v>1</v>
      </c>
      <c r="C24" s="152">
        <v>2</v>
      </c>
      <c r="D24" s="152">
        <v>3</v>
      </c>
      <c r="E24" s="152">
        <v>4</v>
      </c>
      <c r="F24" s="152">
        <v>5</v>
      </c>
      <c r="G24" s="152">
        <v>6</v>
      </c>
      <c r="H24" s="152">
        <v>7</v>
      </c>
      <c r="I24" s="152">
        <v>8</v>
      </c>
      <c r="J24" s="152">
        <v>9</v>
      </c>
      <c r="K24" s="152">
        <v>10</v>
      </c>
      <c r="L24" s="152">
        <v>11</v>
      </c>
      <c r="M24" s="152">
        <v>12</v>
      </c>
    </row>
    <row r="25" spans="1:13">
      <c r="A25" s="152" t="s">
        <v>0</v>
      </c>
      <c r="B25" s="158">
        <f>15-B14</f>
        <v>3.1999999999999993</v>
      </c>
      <c r="C25" s="157">
        <f t="shared" ref="C25:M25" si="0">15-C14</f>
        <v>3.5</v>
      </c>
      <c r="D25" s="157">
        <f t="shared" si="0"/>
        <v>6.8000000000000007</v>
      </c>
      <c r="E25" s="157">
        <f t="shared" si="0"/>
        <v>1.4000000000000004</v>
      </c>
      <c r="F25" s="157">
        <f t="shared" si="0"/>
        <v>8.3000000000000007</v>
      </c>
      <c r="G25" s="157">
        <f t="shared" si="0"/>
        <v>5.8000000000000007</v>
      </c>
      <c r="H25" s="157">
        <f t="shared" si="0"/>
        <v>3.6999999999999993</v>
      </c>
      <c r="I25" s="157">
        <f t="shared" si="0"/>
        <v>2.5</v>
      </c>
      <c r="J25" s="157">
        <f t="shared" si="0"/>
        <v>3.4000000000000004</v>
      </c>
      <c r="K25" s="157">
        <f t="shared" si="0"/>
        <v>2.3000000000000007</v>
      </c>
      <c r="L25" s="157">
        <f t="shared" si="0"/>
        <v>2.5</v>
      </c>
      <c r="M25" s="156">
        <f t="shared" si="0"/>
        <v>2.5</v>
      </c>
    </row>
    <row r="26" spans="1:13">
      <c r="A26" s="152" t="s">
        <v>1</v>
      </c>
      <c r="B26" s="155">
        <f t="shared" ref="B26:M26" si="1">15-B15</f>
        <v>3.5</v>
      </c>
      <c r="C26" s="154">
        <f t="shared" si="1"/>
        <v>4.8000000000000007</v>
      </c>
      <c r="D26" s="154">
        <f t="shared" si="1"/>
        <v>1.9000000000000004</v>
      </c>
      <c r="E26" s="154">
        <f t="shared" si="1"/>
        <v>3.0999999999999996</v>
      </c>
      <c r="F26" s="154">
        <f t="shared" si="1"/>
        <v>5.1999999999999993</v>
      </c>
      <c r="G26" s="154">
        <f t="shared" si="1"/>
        <v>4.0999999999999996</v>
      </c>
      <c r="H26" s="154">
        <f t="shared" si="1"/>
        <v>2.0999999999999996</v>
      </c>
      <c r="I26" s="154">
        <f t="shared" si="1"/>
        <v>2.0999999999999996</v>
      </c>
      <c r="J26" s="154">
        <f t="shared" si="1"/>
        <v>2.0999999999999996</v>
      </c>
      <c r="K26" s="154">
        <f t="shared" si="1"/>
        <v>3.4000000000000004</v>
      </c>
      <c r="L26" s="154">
        <f t="shared" si="1"/>
        <v>1.3000000000000007</v>
      </c>
      <c r="M26" s="153">
        <f t="shared" si="1"/>
        <v>1.9000000000000004</v>
      </c>
    </row>
    <row r="27" spans="1:13">
      <c r="A27" s="152" t="s">
        <v>2</v>
      </c>
      <c r="B27" s="155">
        <f t="shared" ref="B27:M27" si="2">15-B16</f>
        <v>4.5999999999999996</v>
      </c>
      <c r="C27" s="154">
        <f t="shared" si="2"/>
        <v>4.9000000000000004</v>
      </c>
      <c r="D27" s="154">
        <f t="shared" si="2"/>
        <v>2.1999999999999993</v>
      </c>
      <c r="E27" s="154">
        <f t="shared" si="2"/>
        <v>3.0999999999999996</v>
      </c>
      <c r="F27" s="154">
        <f t="shared" si="2"/>
        <v>3.3000000000000007</v>
      </c>
      <c r="G27" s="154">
        <f t="shared" si="2"/>
        <v>2.0999999999999996</v>
      </c>
      <c r="H27" s="154">
        <f t="shared" si="2"/>
        <v>3</v>
      </c>
      <c r="I27" s="154">
        <f t="shared" si="2"/>
        <v>2.3000000000000007</v>
      </c>
      <c r="J27" s="154">
        <f t="shared" si="2"/>
        <v>4.6999999999999993</v>
      </c>
      <c r="K27" s="154">
        <f t="shared" si="2"/>
        <v>2.3000000000000007</v>
      </c>
      <c r="L27" s="154">
        <f t="shared" si="2"/>
        <v>1.9000000000000004</v>
      </c>
      <c r="M27" s="153">
        <f t="shared" si="2"/>
        <v>6</v>
      </c>
    </row>
    <row r="28" spans="1:13">
      <c r="A28" s="152" t="s">
        <v>3</v>
      </c>
      <c r="B28" s="155">
        <f t="shared" ref="B28:M28" si="3">15-B17</f>
        <v>4.5999999999999996</v>
      </c>
      <c r="C28" s="154">
        <f t="shared" si="3"/>
        <v>6.1999999999999993</v>
      </c>
      <c r="D28" s="154">
        <f t="shared" si="3"/>
        <v>6.1</v>
      </c>
      <c r="E28" s="154">
        <f t="shared" si="3"/>
        <v>4.5</v>
      </c>
      <c r="F28" s="154">
        <f t="shared" si="3"/>
        <v>1.9000000000000004</v>
      </c>
      <c r="G28" s="154">
        <f t="shared" si="3"/>
        <v>4.6999999999999993</v>
      </c>
      <c r="H28" s="154">
        <f t="shared" si="3"/>
        <v>3</v>
      </c>
      <c r="I28" s="154">
        <f t="shared" si="3"/>
        <v>2.1999999999999993</v>
      </c>
      <c r="J28" s="154">
        <f t="shared" si="3"/>
        <v>1.9000000000000004</v>
      </c>
      <c r="K28" s="154">
        <f t="shared" si="3"/>
        <v>3.9000000000000004</v>
      </c>
      <c r="L28" s="154">
        <f t="shared" si="3"/>
        <v>2.0999999999999996</v>
      </c>
      <c r="M28" s="153">
        <f t="shared" si="3"/>
        <v>2.6999999999999993</v>
      </c>
    </row>
    <row r="29" spans="1:13">
      <c r="A29" s="152" t="s">
        <v>4</v>
      </c>
      <c r="B29" s="155">
        <f t="shared" ref="B29:M29" si="4">15-B18</f>
        <v>7.7</v>
      </c>
      <c r="C29" s="154">
        <f t="shared" si="4"/>
        <v>4.3000000000000007</v>
      </c>
      <c r="D29" s="154">
        <f t="shared" si="4"/>
        <v>4.0999999999999996</v>
      </c>
      <c r="E29" s="154">
        <f t="shared" si="4"/>
        <v>3</v>
      </c>
      <c r="F29" s="154">
        <f t="shared" si="4"/>
        <v>5.8000000000000007</v>
      </c>
      <c r="G29" s="154">
        <f t="shared" si="4"/>
        <v>2.5</v>
      </c>
      <c r="H29" s="154">
        <f t="shared" si="4"/>
        <v>3</v>
      </c>
      <c r="I29" s="154">
        <f t="shared" si="4"/>
        <v>3.9000000000000004</v>
      </c>
      <c r="J29" s="154">
        <f t="shared" si="4"/>
        <v>2.3000000000000007</v>
      </c>
      <c r="K29" s="154">
        <f t="shared" si="4"/>
        <v>1.5</v>
      </c>
      <c r="L29" s="154">
        <f t="shared" si="4"/>
        <v>8.4</v>
      </c>
      <c r="M29" s="153">
        <f t="shared" si="4"/>
        <v>3.3000000000000007</v>
      </c>
    </row>
    <row r="30" spans="1:13">
      <c r="A30" s="152" t="s">
        <v>5</v>
      </c>
      <c r="B30" s="155">
        <f t="shared" ref="B30:M30" si="5">15-B19</f>
        <v>8.9</v>
      </c>
      <c r="C30" s="154">
        <f t="shared" si="5"/>
        <v>12.2</v>
      </c>
      <c r="D30" s="154">
        <f t="shared" si="5"/>
        <v>2.3000000000000007</v>
      </c>
      <c r="E30" s="154">
        <f t="shared" si="5"/>
        <v>3.4000000000000004</v>
      </c>
      <c r="F30" s="154">
        <f t="shared" si="5"/>
        <v>4.4000000000000004</v>
      </c>
      <c r="G30" s="154">
        <f t="shared" si="5"/>
        <v>2.5999999999999996</v>
      </c>
      <c r="H30" s="154">
        <f t="shared" si="5"/>
        <v>2.8000000000000007</v>
      </c>
      <c r="I30" s="154">
        <f t="shared" si="5"/>
        <v>2.5</v>
      </c>
      <c r="J30" s="154">
        <f t="shared" si="5"/>
        <v>1.5</v>
      </c>
      <c r="K30" s="154">
        <f t="shared" si="5"/>
        <v>2.1999999999999993</v>
      </c>
      <c r="L30" s="154">
        <f t="shared" si="5"/>
        <v>2</v>
      </c>
      <c r="M30" s="153">
        <f t="shared" si="5"/>
        <v>3</v>
      </c>
    </row>
    <row r="31" spans="1:13">
      <c r="A31" s="152" t="s">
        <v>6</v>
      </c>
      <c r="B31" s="155">
        <f t="shared" ref="B31:M31" si="6">15-B20</f>
        <v>3.1999999999999993</v>
      </c>
      <c r="C31" s="154">
        <f t="shared" si="6"/>
        <v>6.6</v>
      </c>
      <c r="D31" s="154">
        <f t="shared" si="6"/>
        <v>1.5</v>
      </c>
      <c r="E31" s="154">
        <f t="shared" si="6"/>
        <v>2.6999999999999993</v>
      </c>
      <c r="F31" s="154">
        <f t="shared" si="6"/>
        <v>6.1999999999999993</v>
      </c>
      <c r="G31" s="154">
        <f t="shared" si="6"/>
        <v>4.3000000000000007</v>
      </c>
      <c r="H31" s="154">
        <f t="shared" si="6"/>
        <v>1.5999999999999996</v>
      </c>
      <c r="I31" s="154">
        <f t="shared" si="6"/>
        <v>5.4</v>
      </c>
      <c r="J31" s="154">
        <f t="shared" si="6"/>
        <v>3.5</v>
      </c>
      <c r="K31" s="154">
        <f t="shared" si="6"/>
        <v>6.3000000000000007</v>
      </c>
      <c r="L31" s="154">
        <f t="shared" si="6"/>
        <v>2</v>
      </c>
      <c r="M31" s="153">
        <f t="shared" si="6"/>
        <v>2.5999999999999996</v>
      </c>
    </row>
    <row r="32" spans="1:13" ht="17" thickBot="1">
      <c r="A32" s="152" t="s">
        <v>7</v>
      </c>
      <c r="B32" s="419"/>
      <c r="C32" s="421"/>
      <c r="D32" s="421"/>
      <c r="E32" s="421"/>
      <c r="F32" s="421"/>
      <c r="G32" s="421"/>
      <c r="H32" s="421"/>
      <c r="I32" s="421"/>
      <c r="J32" s="421"/>
      <c r="K32" s="421"/>
      <c r="L32" s="421"/>
      <c r="M32" s="422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7990-4CFD-5E4E-A38B-454018E90F8E}">
  <dimension ref="A1:M32"/>
  <sheetViews>
    <sheetView workbookViewId="0">
      <selection activeCell="B3" sqref="B3:M9"/>
    </sheetView>
  </sheetViews>
  <sheetFormatPr baseColWidth="10" defaultColWidth="7.5703125" defaultRowHeight="16"/>
  <cols>
    <col min="1" max="1" width="1.85546875" style="151" bestFit="1" customWidth="1"/>
    <col min="2" max="12" width="5.140625" style="151" bestFit="1" customWidth="1"/>
    <col min="13" max="13" width="6.5703125" style="151" bestFit="1" customWidth="1"/>
    <col min="14" max="16384" width="7.5703125" style="151"/>
  </cols>
  <sheetData>
    <row r="1" spans="1:13">
      <c r="A1" s="152"/>
      <c r="B1" s="152" t="s">
        <v>763</v>
      </c>
    </row>
    <row r="2" spans="1:13" ht="17" thickBot="1">
      <c r="A2" s="152"/>
      <c r="B2" s="152">
        <v>1</v>
      </c>
      <c r="C2" s="152">
        <v>2</v>
      </c>
      <c r="D2" s="152">
        <v>3</v>
      </c>
      <c r="E2" s="152">
        <v>4</v>
      </c>
      <c r="F2" s="152">
        <v>5</v>
      </c>
      <c r="G2" s="152">
        <v>6</v>
      </c>
      <c r="H2" s="152">
        <v>7</v>
      </c>
      <c r="I2" s="152">
        <v>8</v>
      </c>
      <c r="J2" s="152">
        <v>9</v>
      </c>
      <c r="K2" s="152">
        <v>10</v>
      </c>
      <c r="L2" s="152">
        <v>11</v>
      </c>
      <c r="M2" s="152">
        <v>12</v>
      </c>
    </row>
    <row r="3" spans="1:13">
      <c r="A3" s="152" t="s">
        <v>0</v>
      </c>
      <c r="B3" s="158" t="s">
        <v>1107</v>
      </c>
      <c r="C3" s="157" t="s">
        <v>1122</v>
      </c>
      <c r="D3" s="157" t="s">
        <v>1136</v>
      </c>
      <c r="E3" s="157" t="s">
        <v>1150</v>
      </c>
      <c r="F3" s="157" t="s">
        <v>1164</v>
      </c>
      <c r="G3" s="157" t="s">
        <v>1178</v>
      </c>
      <c r="H3" s="157" t="s">
        <v>1192</v>
      </c>
      <c r="I3" s="157" t="s">
        <v>1205</v>
      </c>
      <c r="J3" s="157" t="s">
        <v>1219</v>
      </c>
      <c r="K3" s="157" t="s">
        <v>1233</v>
      </c>
      <c r="L3" s="157" t="s">
        <v>1247</v>
      </c>
      <c r="M3" s="156" t="s">
        <v>1439</v>
      </c>
    </row>
    <row r="4" spans="1:13">
      <c r="A4" s="152" t="s">
        <v>1</v>
      </c>
      <c r="B4" s="155" t="s">
        <v>1109</v>
      </c>
      <c r="C4" s="154" t="s">
        <v>1124</v>
      </c>
      <c r="D4" s="154" t="s">
        <v>1138</v>
      </c>
      <c r="E4" s="154" t="s">
        <v>1152</v>
      </c>
      <c r="F4" s="154" t="s">
        <v>1166</v>
      </c>
      <c r="G4" s="154" t="s">
        <v>1180</v>
      </c>
      <c r="H4" s="154" t="s">
        <v>1193</v>
      </c>
      <c r="I4" s="154" t="s">
        <v>1207</v>
      </c>
      <c r="J4" s="154" t="s">
        <v>1221</v>
      </c>
      <c r="K4" s="154" t="s">
        <v>1235</v>
      </c>
      <c r="L4" s="154" t="s">
        <v>1249</v>
      </c>
      <c r="M4" s="153" t="s">
        <v>1264</v>
      </c>
    </row>
    <row r="5" spans="1:13">
      <c r="A5" s="152" t="s">
        <v>2</v>
      </c>
      <c r="B5" s="155" t="s">
        <v>1111</v>
      </c>
      <c r="C5" s="154" t="s">
        <v>1126</v>
      </c>
      <c r="D5" s="154" t="s">
        <v>1140</v>
      </c>
      <c r="E5" s="154" t="s">
        <v>1154</v>
      </c>
      <c r="F5" s="154" t="s">
        <v>1168</v>
      </c>
      <c r="G5" s="154" t="s">
        <v>1182</v>
      </c>
      <c r="H5" s="154" t="s">
        <v>1195</v>
      </c>
      <c r="I5" s="154" t="s">
        <v>1209</v>
      </c>
      <c r="J5" s="154" t="s">
        <v>1223</v>
      </c>
      <c r="K5" s="154" t="s">
        <v>1237</v>
      </c>
      <c r="L5" s="154" t="s">
        <v>1252</v>
      </c>
      <c r="M5" s="153" t="s">
        <v>1266</v>
      </c>
    </row>
    <row r="6" spans="1:13">
      <c r="A6" s="152" t="s">
        <v>3</v>
      </c>
      <c r="B6" s="155" t="s">
        <v>1113</v>
      </c>
      <c r="C6" s="154" t="s">
        <v>1128</v>
      </c>
      <c r="D6" s="154" t="s">
        <v>1142</v>
      </c>
      <c r="E6" s="154" t="s">
        <v>1156</v>
      </c>
      <c r="F6" s="154" t="s">
        <v>1170</v>
      </c>
      <c r="G6" s="154" t="s">
        <v>1184</v>
      </c>
      <c r="H6" s="154" t="s">
        <v>1197</v>
      </c>
      <c r="I6" s="154" t="s">
        <v>1211</v>
      </c>
      <c r="J6" s="154" t="s">
        <v>1225</v>
      </c>
      <c r="K6" s="154" t="s">
        <v>1239</v>
      </c>
      <c r="L6" s="154" t="s">
        <v>1254</v>
      </c>
      <c r="M6" s="153" t="s">
        <v>1268</v>
      </c>
    </row>
    <row r="7" spans="1:13">
      <c r="A7" s="152" t="s">
        <v>4</v>
      </c>
      <c r="B7" s="155" t="s">
        <v>1115</v>
      </c>
      <c r="C7" s="154" t="s">
        <v>1130</v>
      </c>
      <c r="D7" s="154" t="s">
        <v>1144</v>
      </c>
      <c r="E7" s="154" t="s">
        <v>1158</v>
      </c>
      <c r="F7" s="154" t="s">
        <v>1172</v>
      </c>
      <c r="G7" s="154" t="s">
        <v>1186</v>
      </c>
      <c r="H7" s="154" t="s">
        <v>1199</v>
      </c>
      <c r="I7" s="154" t="s">
        <v>1213</v>
      </c>
      <c r="J7" s="154" t="s">
        <v>1227</v>
      </c>
      <c r="K7" s="154" t="s">
        <v>1241</v>
      </c>
      <c r="L7" s="154" t="s">
        <v>1256</v>
      </c>
      <c r="M7" s="153" t="s">
        <v>1270</v>
      </c>
    </row>
    <row r="8" spans="1:13">
      <c r="A8" s="152" t="s">
        <v>5</v>
      </c>
      <c r="B8" s="155" t="s">
        <v>1117</v>
      </c>
      <c r="C8" s="154" t="s">
        <v>1132</v>
      </c>
      <c r="D8" s="154" t="s">
        <v>1146</v>
      </c>
      <c r="E8" s="154" t="s">
        <v>1160</v>
      </c>
      <c r="F8" s="154" t="s">
        <v>1174</v>
      </c>
      <c r="G8" s="154" t="s">
        <v>1188</v>
      </c>
      <c r="H8" s="154" t="s">
        <v>1201</v>
      </c>
      <c r="I8" s="154" t="s">
        <v>1215</v>
      </c>
      <c r="J8" s="154" t="s">
        <v>1229</v>
      </c>
      <c r="K8" s="154" t="s">
        <v>1243</v>
      </c>
      <c r="L8" s="154" t="s">
        <v>1258</v>
      </c>
      <c r="M8" s="153" t="s">
        <v>1272</v>
      </c>
    </row>
    <row r="9" spans="1:13">
      <c r="A9" s="152" t="s">
        <v>6</v>
      </c>
      <c r="B9" s="155" t="s">
        <v>1119</v>
      </c>
      <c r="C9" s="154" t="s">
        <v>1134</v>
      </c>
      <c r="D9" s="154" t="s">
        <v>1148</v>
      </c>
      <c r="E9" s="154" t="s">
        <v>1162</v>
      </c>
      <c r="F9" s="154" t="s">
        <v>1176</v>
      </c>
      <c r="G9" s="154" t="s">
        <v>1190</v>
      </c>
      <c r="H9" s="154" t="s">
        <v>1203</v>
      </c>
      <c r="I9" s="154" t="s">
        <v>1217</v>
      </c>
      <c r="J9" s="154" t="s">
        <v>1231</v>
      </c>
      <c r="K9" s="154" t="s">
        <v>1245</v>
      </c>
      <c r="L9" s="154" t="s">
        <v>1260</v>
      </c>
      <c r="M9" s="153" t="s">
        <v>1274</v>
      </c>
    </row>
    <row r="10" spans="1:13" ht="17" thickBot="1">
      <c r="A10" s="152" t="s">
        <v>7</v>
      </c>
      <c r="B10" s="419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2"/>
    </row>
    <row r="11" spans="1:13">
      <c r="A11" s="152"/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</row>
    <row r="12" spans="1:13">
      <c r="B12" s="152" t="s">
        <v>762</v>
      </c>
    </row>
    <row r="13" spans="1:13" ht="17" thickBot="1">
      <c r="B13" s="152">
        <v>1</v>
      </c>
      <c r="C13" s="152">
        <v>2</v>
      </c>
      <c r="D13" s="152">
        <v>3</v>
      </c>
      <c r="E13" s="152">
        <v>4</v>
      </c>
      <c r="F13" s="152">
        <v>5</v>
      </c>
      <c r="G13" s="152">
        <v>6</v>
      </c>
      <c r="H13" s="152">
        <v>7</v>
      </c>
      <c r="I13" s="152">
        <v>8</v>
      </c>
      <c r="J13" s="152">
        <v>9</v>
      </c>
      <c r="K13" s="152">
        <v>10</v>
      </c>
      <c r="L13" s="152">
        <v>11</v>
      </c>
      <c r="M13" s="152">
        <v>12</v>
      </c>
    </row>
    <row r="14" spans="1:13">
      <c r="A14" s="152" t="s">
        <v>0</v>
      </c>
      <c r="B14" s="158">
        <v>13.4</v>
      </c>
      <c r="C14" s="157">
        <v>13.1</v>
      </c>
      <c r="D14" s="157">
        <v>12.5</v>
      </c>
      <c r="E14" s="157">
        <v>10.1</v>
      </c>
      <c r="F14" s="157">
        <v>13.1</v>
      </c>
      <c r="G14" s="157">
        <v>10.9</v>
      </c>
      <c r="H14" s="157">
        <v>10.8</v>
      </c>
      <c r="I14" s="157">
        <v>10.4</v>
      </c>
      <c r="J14" s="157">
        <v>11.4</v>
      </c>
      <c r="K14" s="157">
        <v>9.1</v>
      </c>
      <c r="L14" s="157">
        <v>12.9</v>
      </c>
      <c r="M14" s="156">
        <v>12.9</v>
      </c>
    </row>
    <row r="15" spans="1:13">
      <c r="A15" s="152" t="s">
        <v>1</v>
      </c>
      <c r="B15" s="155">
        <v>13.3</v>
      </c>
      <c r="C15" s="154">
        <v>11.1</v>
      </c>
      <c r="D15" s="154">
        <v>12.2</v>
      </c>
      <c r="E15" s="154">
        <v>12.2</v>
      </c>
      <c r="F15" s="154">
        <v>12.7</v>
      </c>
      <c r="G15" s="154">
        <v>10.9</v>
      </c>
      <c r="H15" s="154">
        <v>2.8</v>
      </c>
      <c r="I15" s="154">
        <v>9.8000000000000007</v>
      </c>
      <c r="J15" s="154">
        <v>8.4</v>
      </c>
      <c r="K15" s="154">
        <v>12.4</v>
      </c>
      <c r="L15" s="154">
        <v>13.6</v>
      </c>
      <c r="M15" s="153">
        <v>13.5</v>
      </c>
    </row>
    <row r="16" spans="1:13">
      <c r="A16" s="152" t="s">
        <v>2</v>
      </c>
      <c r="B16" s="155">
        <v>12</v>
      </c>
      <c r="C16" s="154">
        <v>9.3000000000000007</v>
      </c>
      <c r="D16" s="154">
        <v>8.1999999999999993</v>
      </c>
      <c r="E16" s="154">
        <v>12.2</v>
      </c>
      <c r="F16" s="154">
        <v>7</v>
      </c>
      <c r="G16" s="154">
        <v>11.5</v>
      </c>
      <c r="H16" s="154">
        <v>12.3</v>
      </c>
      <c r="I16" s="154">
        <v>12</v>
      </c>
      <c r="J16" s="154">
        <v>12.1</v>
      </c>
      <c r="K16" s="154">
        <v>12.2</v>
      </c>
      <c r="L16" s="154">
        <v>13.2</v>
      </c>
      <c r="M16" s="153">
        <v>12.7</v>
      </c>
    </row>
    <row r="17" spans="1:13">
      <c r="A17" s="152" t="s">
        <v>3</v>
      </c>
      <c r="B17" s="155">
        <v>12.9</v>
      </c>
      <c r="C17" s="154">
        <v>14</v>
      </c>
      <c r="D17" s="154">
        <v>9.3000000000000007</v>
      </c>
      <c r="E17" s="154">
        <v>12.8</v>
      </c>
      <c r="F17" s="154">
        <v>9.1</v>
      </c>
      <c r="G17" s="154">
        <v>10.1</v>
      </c>
      <c r="H17" s="154">
        <v>11.7</v>
      </c>
      <c r="I17" s="154">
        <v>11.8</v>
      </c>
      <c r="J17" s="154">
        <v>7.9</v>
      </c>
      <c r="K17" s="154">
        <v>11.4</v>
      </c>
      <c r="L17" s="154">
        <v>12.8</v>
      </c>
      <c r="M17" s="153">
        <v>13.9</v>
      </c>
    </row>
    <row r="18" spans="1:13">
      <c r="A18" s="152" t="s">
        <v>4</v>
      </c>
      <c r="B18" s="155">
        <v>12.9</v>
      </c>
      <c r="C18" s="154">
        <v>11.9</v>
      </c>
      <c r="D18" s="154">
        <v>0.4</v>
      </c>
      <c r="E18" s="154">
        <v>5.6</v>
      </c>
      <c r="F18" s="154">
        <v>10</v>
      </c>
      <c r="G18" s="154">
        <v>11.8</v>
      </c>
      <c r="H18" s="154">
        <v>6.6</v>
      </c>
      <c r="I18" s="154">
        <v>3</v>
      </c>
      <c r="J18" s="154">
        <v>12.7</v>
      </c>
      <c r="K18" s="154">
        <v>12.5</v>
      </c>
      <c r="L18" s="154">
        <v>13.4</v>
      </c>
      <c r="M18" s="153">
        <v>13</v>
      </c>
    </row>
    <row r="19" spans="1:13">
      <c r="A19" s="152" t="s">
        <v>5</v>
      </c>
      <c r="B19" s="155">
        <v>12.7</v>
      </c>
      <c r="C19" s="154">
        <v>4.0999999999999996</v>
      </c>
      <c r="D19" s="154">
        <v>8.3000000000000007</v>
      </c>
      <c r="E19" s="154">
        <v>10.6</v>
      </c>
      <c r="F19" s="154">
        <v>8.1999999999999993</v>
      </c>
      <c r="G19" s="154">
        <v>11.4</v>
      </c>
      <c r="H19" s="154">
        <v>9.9</v>
      </c>
      <c r="I19" s="154">
        <v>11.1</v>
      </c>
      <c r="J19" s="154">
        <v>4.8</v>
      </c>
      <c r="K19" s="154">
        <v>11.7</v>
      </c>
      <c r="L19" s="154">
        <v>13.4</v>
      </c>
      <c r="M19" s="153">
        <v>13.4</v>
      </c>
    </row>
    <row r="20" spans="1:13">
      <c r="A20" s="152" t="s">
        <v>6</v>
      </c>
      <c r="B20" s="155">
        <v>12.6</v>
      </c>
      <c r="C20" s="154">
        <v>3.1</v>
      </c>
      <c r="D20" s="154">
        <v>1.8</v>
      </c>
      <c r="E20" s="154">
        <v>5.9</v>
      </c>
      <c r="F20" s="154">
        <v>11.8</v>
      </c>
      <c r="G20" s="154">
        <v>12.2</v>
      </c>
      <c r="H20" s="154">
        <v>11.2</v>
      </c>
      <c r="I20" s="154">
        <v>10.9</v>
      </c>
      <c r="J20" s="154">
        <v>12.5</v>
      </c>
      <c r="K20" s="154">
        <v>10.3</v>
      </c>
      <c r="L20" s="154">
        <v>11.7</v>
      </c>
      <c r="M20" s="153">
        <v>10.9</v>
      </c>
    </row>
    <row r="21" spans="1:13" ht="17" thickBot="1">
      <c r="A21" s="152" t="s">
        <v>7</v>
      </c>
      <c r="B21" s="419"/>
      <c r="C21" s="421"/>
      <c r="D21" s="421"/>
      <c r="E21" s="421"/>
      <c r="F21" s="421"/>
      <c r="G21" s="421"/>
      <c r="H21" s="421"/>
      <c r="I21" s="421"/>
      <c r="J21" s="421"/>
      <c r="K21" s="421"/>
      <c r="L21" s="421"/>
      <c r="M21" s="422"/>
    </row>
    <row r="23" spans="1:13">
      <c r="B23" s="152" t="s">
        <v>761</v>
      </c>
    </row>
    <row r="24" spans="1:13" ht="17" thickBot="1">
      <c r="B24" s="152">
        <v>1</v>
      </c>
      <c r="C24" s="152">
        <v>2</v>
      </c>
      <c r="D24" s="152">
        <v>3</v>
      </c>
      <c r="E24" s="152">
        <v>4</v>
      </c>
      <c r="F24" s="152">
        <v>5</v>
      </c>
      <c r="G24" s="152">
        <v>6</v>
      </c>
      <c r="H24" s="152">
        <v>7</v>
      </c>
      <c r="I24" s="152">
        <v>8</v>
      </c>
      <c r="J24" s="152">
        <v>9</v>
      </c>
      <c r="K24" s="152">
        <v>10</v>
      </c>
      <c r="L24" s="152">
        <v>11</v>
      </c>
      <c r="M24" s="152">
        <v>12</v>
      </c>
    </row>
    <row r="25" spans="1:13">
      <c r="A25" s="167" t="s">
        <v>0</v>
      </c>
      <c r="B25" s="158">
        <f>15-B14</f>
        <v>1.5999999999999996</v>
      </c>
      <c r="C25" s="157">
        <f t="shared" ref="C25:M25" si="0">15-C14</f>
        <v>1.9000000000000004</v>
      </c>
      <c r="D25" s="157">
        <f t="shared" si="0"/>
        <v>2.5</v>
      </c>
      <c r="E25" s="157">
        <f t="shared" si="0"/>
        <v>4.9000000000000004</v>
      </c>
      <c r="F25" s="157">
        <f t="shared" si="0"/>
        <v>1.9000000000000004</v>
      </c>
      <c r="G25" s="157">
        <f t="shared" si="0"/>
        <v>4.0999999999999996</v>
      </c>
      <c r="H25" s="157">
        <f t="shared" si="0"/>
        <v>4.1999999999999993</v>
      </c>
      <c r="I25" s="157">
        <f t="shared" si="0"/>
        <v>4.5999999999999996</v>
      </c>
      <c r="J25" s="157">
        <f t="shared" si="0"/>
        <v>3.5999999999999996</v>
      </c>
      <c r="K25" s="157">
        <f t="shared" si="0"/>
        <v>5.9</v>
      </c>
      <c r="L25" s="157">
        <f t="shared" si="0"/>
        <v>2.0999999999999996</v>
      </c>
      <c r="M25" s="156">
        <f t="shared" si="0"/>
        <v>2.0999999999999996</v>
      </c>
    </row>
    <row r="26" spans="1:13">
      <c r="A26" s="167" t="s">
        <v>1</v>
      </c>
      <c r="B26" s="155">
        <f t="shared" ref="B26:M26" si="1">15-B15</f>
        <v>1.6999999999999993</v>
      </c>
      <c r="C26" s="154">
        <f t="shared" si="1"/>
        <v>3.9000000000000004</v>
      </c>
      <c r="D26" s="154">
        <f t="shared" si="1"/>
        <v>2.8000000000000007</v>
      </c>
      <c r="E26" s="154">
        <f t="shared" si="1"/>
        <v>2.8000000000000007</v>
      </c>
      <c r="F26" s="154">
        <f t="shared" si="1"/>
        <v>2.3000000000000007</v>
      </c>
      <c r="G26" s="154">
        <f t="shared" si="1"/>
        <v>4.0999999999999996</v>
      </c>
      <c r="H26" s="154">
        <f t="shared" si="1"/>
        <v>12.2</v>
      </c>
      <c r="I26" s="154">
        <f t="shared" si="1"/>
        <v>5.1999999999999993</v>
      </c>
      <c r="J26" s="154">
        <f t="shared" si="1"/>
        <v>6.6</v>
      </c>
      <c r="K26" s="154">
        <f t="shared" si="1"/>
        <v>2.5999999999999996</v>
      </c>
      <c r="L26" s="154">
        <f t="shared" si="1"/>
        <v>1.4000000000000004</v>
      </c>
      <c r="M26" s="153">
        <f t="shared" si="1"/>
        <v>1.5</v>
      </c>
    </row>
    <row r="27" spans="1:13">
      <c r="A27" s="167" t="s">
        <v>2</v>
      </c>
      <c r="B27" s="155">
        <f t="shared" ref="B27:M27" si="2">15-B16</f>
        <v>3</v>
      </c>
      <c r="C27" s="154">
        <f t="shared" si="2"/>
        <v>5.6999999999999993</v>
      </c>
      <c r="D27" s="154">
        <f t="shared" si="2"/>
        <v>6.8000000000000007</v>
      </c>
      <c r="E27" s="154">
        <f t="shared" si="2"/>
        <v>2.8000000000000007</v>
      </c>
      <c r="F27" s="154">
        <f t="shared" si="2"/>
        <v>8</v>
      </c>
      <c r="G27" s="154">
        <f t="shared" si="2"/>
        <v>3.5</v>
      </c>
      <c r="H27" s="154">
        <f t="shared" si="2"/>
        <v>2.6999999999999993</v>
      </c>
      <c r="I27" s="154">
        <f t="shared" si="2"/>
        <v>3</v>
      </c>
      <c r="J27" s="154">
        <f t="shared" si="2"/>
        <v>2.9000000000000004</v>
      </c>
      <c r="K27" s="154">
        <f t="shared" si="2"/>
        <v>2.8000000000000007</v>
      </c>
      <c r="L27" s="154">
        <f t="shared" si="2"/>
        <v>1.8000000000000007</v>
      </c>
      <c r="M27" s="153">
        <f t="shared" si="2"/>
        <v>2.3000000000000007</v>
      </c>
    </row>
    <row r="28" spans="1:13">
      <c r="A28" s="167" t="s">
        <v>3</v>
      </c>
      <c r="B28" s="155">
        <f t="shared" ref="B28:M28" si="3">15-B17</f>
        <v>2.0999999999999996</v>
      </c>
      <c r="C28" s="154">
        <f t="shared" si="3"/>
        <v>1</v>
      </c>
      <c r="D28" s="154">
        <f t="shared" si="3"/>
        <v>5.6999999999999993</v>
      </c>
      <c r="E28" s="154">
        <f t="shared" si="3"/>
        <v>2.1999999999999993</v>
      </c>
      <c r="F28" s="154">
        <f t="shared" si="3"/>
        <v>5.9</v>
      </c>
      <c r="G28" s="154">
        <f t="shared" si="3"/>
        <v>4.9000000000000004</v>
      </c>
      <c r="H28" s="154">
        <f t="shared" si="3"/>
        <v>3.3000000000000007</v>
      </c>
      <c r="I28" s="154">
        <f t="shared" si="3"/>
        <v>3.1999999999999993</v>
      </c>
      <c r="J28" s="154">
        <f t="shared" si="3"/>
        <v>7.1</v>
      </c>
      <c r="K28" s="154">
        <f t="shared" si="3"/>
        <v>3.5999999999999996</v>
      </c>
      <c r="L28" s="154">
        <f t="shared" si="3"/>
        <v>2.1999999999999993</v>
      </c>
      <c r="M28" s="153">
        <f t="shared" si="3"/>
        <v>1.0999999999999996</v>
      </c>
    </row>
    <row r="29" spans="1:13">
      <c r="A29" s="167" t="s">
        <v>4</v>
      </c>
      <c r="B29" s="155">
        <f t="shared" ref="B29:M29" si="4">15-B18</f>
        <v>2.0999999999999996</v>
      </c>
      <c r="C29" s="154">
        <f t="shared" si="4"/>
        <v>3.0999999999999996</v>
      </c>
      <c r="D29" s="154">
        <f t="shared" si="4"/>
        <v>14.6</v>
      </c>
      <c r="E29" s="154">
        <f t="shared" si="4"/>
        <v>9.4</v>
      </c>
      <c r="F29" s="154">
        <f t="shared" si="4"/>
        <v>5</v>
      </c>
      <c r="G29" s="154">
        <f t="shared" si="4"/>
        <v>3.1999999999999993</v>
      </c>
      <c r="H29" s="154">
        <f t="shared" si="4"/>
        <v>8.4</v>
      </c>
      <c r="I29" s="154">
        <f t="shared" si="4"/>
        <v>12</v>
      </c>
      <c r="J29" s="154">
        <f t="shared" si="4"/>
        <v>2.3000000000000007</v>
      </c>
      <c r="K29" s="154">
        <f t="shared" si="4"/>
        <v>2.5</v>
      </c>
      <c r="L29" s="154">
        <f t="shared" si="4"/>
        <v>1.5999999999999996</v>
      </c>
      <c r="M29" s="153">
        <f t="shared" si="4"/>
        <v>2</v>
      </c>
    </row>
    <row r="30" spans="1:13">
      <c r="A30" s="167" t="s">
        <v>5</v>
      </c>
      <c r="B30" s="155">
        <f t="shared" ref="B30:M31" si="5">15-B19</f>
        <v>2.3000000000000007</v>
      </c>
      <c r="C30" s="154">
        <f t="shared" si="5"/>
        <v>10.9</v>
      </c>
      <c r="D30" s="154">
        <f t="shared" si="5"/>
        <v>6.6999999999999993</v>
      </c>
      <c r="E30" s="154">
        <f t="shared" si="5"/>
        <v>4.4000000000000004</v>
      </c>
      <c r="F30" s="154">
        <f t="shared" si="5"/>
        <v>6.8000000000000007</v>
      </c>
      <c r="G30" s="154">
        <f t="shared" si="5"/>
        <v>3.5999999999999996</v>
      </c>
      <c r="H30" s="154">
        <f t="shared" si="5"/>
        <v>5.0999999999999996</v>
      </c>
      <c r="I30" s="154">
        <f t="shared" si="5"/>
        <v>3.9000000000000004</v>
      </c>
      <c r="J30" s="154">
        <f t="shared" si="5"/>
        <v>10.199999999999999</v>
      </c>
      <c r="K30" s="154">
        <f t="shared" si="5"/>
        <v>3.3000000000000007</v>
      </c>
      <c r="L30" s="154">
        <f t="shared" si="5"/>
        <v>1.5999999999999996</v>
      </c>
      <c r="M30" s="153">
        <f t="shared" si="5"/>
        <v>1.5999999999999996</v>
      </c>
    </row>
    <row r="31" spans="1:13">
      <c r="A31" s="167" t="s">
        <v>6</v>
      </c>
      <c r="B31" s="155">
        <f>15-B20</f>
        <v>2.4000000000000004</v>
      </c>
      <c r="C31" s="154">
        <f t="shared" si="5"/>
        <v>11.9</v>
      </c>
      <c r="D31" s="154">
        <f t="shared" si="5"/>
        <v>13.2</v>
      </c>
      <c r="E31" s="154">
        <f t="shared" si="5"/>
        <v>9.1</v>
      </c>
      <c r="F31" s="154">
        <f t="shared" si="5"/>
        <v>3.1999999999999993</v>
      </c>
      <c r="G31" s="154">
        <f t="shared" si="5"/>
        <v>2.8000000000000007</v>
      </c>
      <c r="H31" s="154">
        <f t="shared" si="5"/>
        <v>3.8000000000000007</v>
      </c>
      <c r="I31" s="154">
        <f t="shared" si="5"/>
        <v>4.0999999999999996</v>
      </c>
      <c r="J31" s="154">
        <f t="shared" si="5"/>
        <v>2.5</v>
      </c>
      <c r="K31" s="154">
        <f t="shared" si="5"/>
        <v>4.6999999999999993</v>
      </c>
      <c r="L31" s="154">
        <f t="shared" si="5"/>
        <v>3.3000000000000007</v>
      </c>
      <c r="M31" s="153">
        <f t="shared" si="5"/>
        <v>4.0999999999999996</v>
      </c>
    </row>
    <row r="32" spans="1:13" ht="17" thickBot="1">
      <c r="A32" s="167" t="s">
        <v>7</v>
      </c>
      <c r="B32" s="419"/>
      <c r="C32" s="421"/>
      <c r="D32" s="421"/>
      <c r="E32" s="421"/>
      <c r="F32" s="421"/>
      <c r="G32" s="421"/>
      <c r="H32" s="421"/>
      <c r="I32" s="421"/>
      <c r="J32" s="421"/>
      <c r="K32" s="421"/>
      <c r="L32" s="421"/>
      <c r="M32" s="422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AE11-6D83-9949-8D05-A88F97598744}">
  <dimension ref="A1:M32"/>
  <sheetViews>
    <sheetView workbookViewId="0">
      <selection activeCell="B3" sqref="B3:M7"/>
    </sheetView>
  </sheetViews>
  <sheetFormatPr baseColWidth="10" defaultColWidth="7.5703125" defaultRowHeight="16"/>
  <cols>
    <col min="1" max="1" width="1.85546875" style="151" bestFit="1" customWidth="1"/>
    <col min="2" max="2" width="5.140625" style="151" customWidth="1"/>
    <col min="3" max="11" width="5.140625" style="151" bestFit="1" customWidth="1"/>
    <col min="12" max="13" width="6.5703125" style="151" bestFit="1" customWidth="1"/>
    <col min="14" max="16384" width="7.5703125" style="151"/>
  </cols>
  <sheetData>
    <row r="1" spans="1:13">
      <c r="B1" s="152" t="s">
        <v>766</v>
      </c>
    </row>
    <row r="2" spans="1:13" ht="17" thickBot="1">
      <c r="A2" s="152"/>
      <c r="B2" s="152">
        <v>1</v>
      </c>
      <c r="C2" s="152">
        <v>2</v>
      </c>
      <c r="D2" s="152">
        <v>3</v>
      </c>
      <c r="E2" s="152">
        <v>4</v>
      </c>
      <c r="F2" s="152">
        <v>5</v>
      </c>
      <c r="G2" s="152">
        <v>6</v>
      </c>
      <c r="H2" s="152">
        <v>7</v>
      </c>
      <c r="I2" s="152">
        <v>8</v>
      </c>
      <c r="J2" s="152">
        <v>9</v>
      </c>
      <c r="K2" s="152">
        <v>10</v>
      </c>
      <c r="L2" s="152">
        <v>11</v>
      </c>
      <c r="M2" s="152">
        <v>12</v>
      </c>
    </row>
    <row r="3" spans="1:13">
      <c r="A3" s="152" t="s">
        <v>0</v>
      </c>
      <c r="B3" s="158" t="s">
        <v>1276</v>
      </c>
      <c r="C3" s="157" t="s">
        <v>1286</v>
      </c>
      <c r="D3" s="157" t="s">
        <v>1296</v>
      </c>
      <c r="E3" s="157" t="s">
        <v>1306</v>
      </c>
      <c r="F3" s="157" t="s">
        <v>1316</v>
      </c>
      <c r="G3" s="157" t="s">
        <v>1326</v>
      </c>
      <c r="H3" s="157" t="s">
        <v>1336</v>
      </c>
      <c r="I3" s="157" t="s">
        <v>1346</v>
      </c>
      <c r="J3" s="157" t="s">
        <v>1356</v>
      </c>
      <c r="K3" s="157" t="s">
        <v>1366</v>
      </c>
      <c r="L3" s="157" t="s">
        <v>1376</v>
      </c>
      <c r="M3" s="425"/>
    </row>
    <row r="4" spans="1:13">
      <c r="A4" s="152" t="s">
        <v>1</v>
      </c>
      <c r="B4" s="155" t="s">
        <v>1278</v>
      </c>
      <c r="C4" s="154" t="s">
        <v>1288</v>
      </c>
      <c r="D4" s="154" t="s">
        <v>1298</v>
      </c>
      <c r="E4" s="154" t="s">
        <v>1308</v>
      </c>
      <c r="F4" s="154" t="s">
        <v>1318</v>
      </c>
      <c r="G4" s="154" t="s">
        <v>1328</v>
      </c>
      <c r="H4" s="154" t="s">
        <v>1338</v>
      </c>
      <c r="I4" s="154" t="s">
        <v>1348</v>
      </c>
      <c r="J4" s="154" t="s">
        <v>1358</v>
      </c>
      <c r="K4" s="154" t="s">
        <v>1368</v>
      </c>
      <c r="L4" s="154" t="s">
        <v>1378</v>
      </c>
      <c r="M4" s="424"/>
    </row>
    <row r="5" spans="1:13">
      <c r="A5" s="152" t="s">
        <v>2</v>
      </c>
      <c r="B5" s="155" t="s">
        <v>1280</v>
      </c>
      <c r="C5" s="154" t="s">
        <v>1290</v>
      </c>
      <c r="D5" s="154" t="s">
        <v>1300</v>
      </c>
      <c r="E5" s="154" t="s">
        <v>1310</v>
      </c>
      <c r="F5" s="154" t="s">
        <v>1320</v>
      </c>
      <c r="G5" s="154" t="s">
        <v>1330</v>
      </c>
      <c r="H5" s="154" t="s">
        <v>1340</v>
      </c>
      <c r="I5" s="154" t="s">
        <v>1350</v>
      </c>
      <c r="J5" s="154" t="s">
        <v>1360</v>
      </c>
      <c r="K5" s="154" t="s">
        <v>1370</v>
      </c>
      <c r="L5" s="154" t="s">
        <v>1436</v>
      </c>
      <c r="M5" s="424"/>
    </row>
    <row r="6" spans="1:13">
      <c r="A6" s="152" t="s">
        <v>3</v>
      </c>
      <c r="B6" s="155" t="s">
        <v>1282</v>
      </c>
      <c r="C6" s="154" t="s">
        <v>1292</v>
      </c>
      <c r="D6" s="154" t="s">
        <v>1302</v>
      </c>
      <c r="E6" s="154" t="s">
        <v>1312</v>
      </c>
      <c r="F6" s="154" t="s">
        <v>1322</v>
      </c>
      <c r="G6" s="154" t="s">
        <v>1332</v>
      </c>
      <c r="H6" s="154" t="s">
        <v>1342</v>
      </c>
      <c r="I6" s="154" t="s">
        <v>1352</v>
      </c>
      <c r="J6" s="154" t="s">
        <v>1362</v>
      </c>
      <c r="K6" s="154" t="s">
        <v>1372</v>
      </c>
      <c r="L6" s="154" t="s">
        <v>1438</v>
      </c>
      <c r="M6" s="424"/>
    </row>
    <row r="7" spans="1:13">
      <c r="A7" s="152" t="s">
        <v>4</v>
      </c>
      <c r="B7" s="155" t="s">
        <v>1284</v>
      </c>
      <c r="C7" s="154" t="s">
        <v>1294</v>
      </c>
      <c r="D7" s="154" t="s">
        <v>1304</v>
      </c>
      <c r="E7" s="154" t="s">
        <v>1314</v>
      </c>
      <c r="F7" s="154" t="s">
        <v>1324</v>
      </c>
      <c r="G7" s="154" t="s">
        <v>1334</v>
      </c>
      <c r="H7" s="154" t="s">
        <v>1344</v>
      </c>
      <c r="I7" s="154" t="s">
        <v>1354</v>
      </c>
      <c r="J7" s="154" t="s">
        <v>1364</v>
      </c>
      <c r="K7" s="154" t="s">
        <v>1374</v>
      </c>
      <c r="L7" s="154" t="s">
        <v>1440</v>
      </c>
      <c r="M7" s="424"/>
    </row>
    <row r="8" spans="1:13">
      <c r="A8" s="152" t="s">
        <v>5</v>
      </c>
      <c r="B8" s="423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4"/>
    </row>
    <row r="9" spans="1:13">
      <c r="A9" s="152" t="s">
        <v>6</v>
      </c>
      <c r="B9" s="423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4"/>
    </row>
    <row r="10" spans="1:13" ht="17" thickBot="1">
      <c r="A10" s="152" t="s">
        <v>7</v>
      </c>
      <c r="B10" s="419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2"/>
    </row>
    <row r="12" spans="1:13">
      <c r="B12" s="152" t="s">
        <v>765</v>
      </c>
    </row>
    <row r="13" spans="1:13" ht="17" thickBot="1">
      <c r="B13" s="152">
        <v>1</v>
      </c>
      <c r="C13" s="152">
        <v>2</v>
      </c>
      <c r="D13" s="152">
        <v>3</v>
      </c>
      <c r="E13" s="152">
        <v>4</v>
      </c>
      <c r="F13" s="152">
        <v>5</v>
      </c>
      <c r="G13" s="152">
        <v>6</v>
      </c>
      <c r="H13" s="152">
        <v>7</v>
      </c>
      <c r="I13" s="152">
        <v>8</v>
      </c>
      <c r="J13" s="152">
        <v>9</v>
      </c>
      <c r="K13" s="152">
        <v>10</v>
      </c>
      <c r="L13" s="152">
        <v>11</v>
      </c>
      <c r="M13" s="152">
        <v>12</v>
      </c>
    </row>
    <row r="14" spans="1:13">
      <c r="A14" s="152" t="s">
        <v>0</v>
      </c>
      <c r="B14" s="158">
        <v>13</v>
      </c>
      <c r="C14" s="157">
        <v>6.2</v>
      </c>
      <c r="D14" s="157">
        <v>11.3</v>
      </c>
      <c r="E14" s="157">
        <v>13.4</v>
      </c>
      <c r="F14" s="157">
        <v>13.6</v>
      </c>
      <c r="G14" s="157">
        <v>10.8</v>
      </c>
      <c r="H14" s="157">
        <v>11.7</v>
      </c>
      <c r="I14" s="157">
        <v>13.4</v>
      </c>
      <c r="J14" s="157">
        <v>11.4</v>
      </c>
      <c r="K14" s="157">
        <v>13.5</v>
      </c>
      <c r="L14" s="157">
        <v>13.3</v>
      </c>
      <c r="M14" s="425"/>
    </row>
    <row r="15" spans="1:13">
      <c r="A15" s="152" t="s">
        <v>1</v>
      </c>
      <c r="B15" s="155">
        <v>11.5</v>
      </c>
      <c r="C15" s="154">
        <v>11.8</v>
      </c>
      <c r="D15" s="154">
        <v>10.7</v>
      </c>
      <c r="E15" s="154">
        <v>12</v>
      </c>
      <c r="F15" s="154">
        <v>12.1</v>
      </c>
      <c r="G15" s="154">
        <v>12.5</v>
      </c>
      <c r="H15" s="154">
        <v>13.1</v>
      </c>
      <c r="I15" s="154">
        <v>13</v>
      </c>
      <c r="J15" s="154">
        <v>12.8</v>
      </c>
      <c r="K15" s="154">
        <v>13</v>
      </c>
      <c r="L15" s="154">
        <v>13.1</v>
      </c>
      <c r="M15" s="424"/>
    </row>
    <row r="16" spans="1:13">
      <c r="A16" s="152" t="s">
        <v>2</v>
      </c>
      <c r="B16" s="155">
        <v>12.9</v>
      </c>
      <c r="C16" s="154">
        <v>12.9</v>
      </c>
      <c r="D16" s="154">
        <v>11.6</v>
      </c>
      <c r="E16" s="154">
        <v>12.1</v>
      </c>
      <c r="F16" s="154">
        <v>12.6</v>
      </c>
      <c r="G16" s="154">
        <v>10.9</v>
      </c>
      <c r="H16" s="154">
        <v>13.4</v>
      </c>
      <c r="I16" s="154">
        <v>12.8</v>
      </c>
      <c r="J16" s="154">
        <v>13.7</v>
      </c>
      <c r="K16" s="154">
        <v>13.1</v>
      </c>
      <c r="L16" s="154">
        <v>12.7</v>
      </c>
      <c r="M16" s="424"/>
    </row>
    <row r="17" spans="1:13">
      <c r="A17" s="152" t="s">
        <v>3</v>
      </c>
      <c r="B17" s="155">
        <v>6</v>
      </c>
      <c r="C17" s="154">
        <v>10.4</v>
      </c>
      <c r="D17" s="154">
        <v>13.3</v>
      </c>
      <c r="E17" s="154">
        <v>11.6</v>
      </c>
      <c r="F17" s="154">
        <v>11.6</v>
      </c>
      <c r="G17" s="154">
        <v>13.2</v>
      </c>
      <c r="H17" s="154">
        <v>13.1</v>
      </c>
      <c r="I17" s="154">
        <v>12.6</v>
      </c>
      <c r="J17" s="154">
        <v>10.3</v>
      </c>
      <c r="K17" s="154">
        <v>9.3000000000000007</v>
      </c>
      <c r="L17" s="154">
        <v>12.9</v>
      </c>
      <c r="M17" s="424"/>
    </row>
    <row r="18" spans="1:13">
      <c r="A18" s="152" t="s">
        <v>4</v>
      </c>
      <c r="B18" s="155">
        <v>9.9</v>
      </c>
      <c r="C18" s="154">
        <v>13.5</v>
      </c>
      <c r="D18" s="154">
        <v>13.1</v>
      </c>
      <c r="E18" s="154">
        <v>13.5</v>
      </c>
      <c r="F18" s="154">
        <v>10.6</v>
      </c>
      <c r="G18" s="154">
        <v>6.2</v>
      </c>
      <c r="H18" s="154">
        <v>12.6</v>
      </c>
      <c r="I18" s="154">
        <v>5</v>
      </c>
      <c r="J18" s="154">
        <v>12.2</v>
      </c>
      <c r="K18" s="154">
        <v>12.7</v>
      </c>
      <c r="L18" s="154">
        <v>13</v>
      </c>
      <c r="M18" s="424"/>
    </row>
    <row r="19" spans="1:13">
      <c r="A19" s="152" t="s">
        <v>5</v>
      </c>
      <c r="B19" s="423"/>
      <c r="C19" s="420"/>
      <c r="D19" s="420"/>
      <c r="E19" s="420"/>
      <c r="F19" s="420"/>
      <c r="G19" s="420"/>
      <c r="H19" s="420"/>
      <c r="I19" s="420"/>
      <c r="J19" s="420"/>
      <c r="K19" s="420"/>
      <c r="L19" s="420"/>
      <c r="M19" s="424"/>
    </row>
    <row r="20" spans="1:13">
      <c r="A20" s="152" t="s">
        <v>6</v>
      </c>
      <c r="B20" s="423"/>
      <c r="C20" s="420"/>
      <c r="D20" s="420"/>
      <c r="E20" s="420"/>
      <c r="F20" s="420"/>
      <c r="G20" s="420"/>
      <c r="H20" s="420"/>
      <c r="I20" s="420"/>
      <c r="J20" s="420"/>
      <c r="K20" s="420"/>
      <c r="L20" s="420"/>
      <c r="M20" s="424"/>
    </row>
    <row r="21" spans="1:13" ht="17" thickBot="1">
      <c r="A21" s="152" t="s">
        <v>7</v>
      </c>
      <c r="B21" s="419"/>
      <c r="C21" s="421"/>
      <c r="D21" s="421"/>
      <c r="E21" s="421"/>
      <c r="F21" s="421"/>
      <c r="G21" s="421"/>
      <c r="H21" s="421"/>
      <c r="I21" s="421"/>
      <c r="J21" s="421"/>
      <c r="K21" s="421"/>
      <c r="L21" s="421"/>
      <c r="M21" s="422"/>
    </row>
    <row r="23" spans="1:13">
      <c r="B23" s="152" t="s">
        <v>764</v>
      </c>
    </row>
    <row r="24" spans="1:13" ht="17" thickBot="1">
      <c r="B24" s="152">
        <v>1</v>
      </c>
      <c r="C24" s="152">
        <v>2</v>
      </c>
      <c r="D24" s="152">
        <v>3</v>
      </c>
      <c r="E24" s="152">
        <v>4</v>
      </c>
      <c r="F24" s="152">
        <v>5</v>
      </c>
      <c r="G24" s="152">
        <v>6</v>
      </c>
      <c r="H24" s="152">
        <v>7</v>
      </c>
      <c r="I24" s="152">
        <v>8</v>
      </c>
      <c r="J24" s="152">
        <v>9</v>
      </c>
      <c r="K24" s="152">
        <v>10</v>
      </c>
      <c r="L24" s="152">
        <v>11</v>
      </c>
      <c r="M24" s="152">
        <v>12</v>
      </c>
    </row>
    <row r="25" spans="1:13">
      <c r="A25" s="152" t="s">
        <v>0</v>
      </c>
      <c r="B25" s="158">
        <f>15-B14</f>
        <v>2</v>
      </c>
      <c r="C25" s="157">
        <f t="shared" ref="C25:L25" si="0">15-C14</f>
        <v>8.8000000000000007</v>
      </c>
      <c r="D25" s="157">
        <f t="shared" si="0"/>
        <v>3.6999999999999993</v>
      </c>
      <c r="E25" s="157">
        <f t="shared" si="0"/>
        <v>1.5999999999999996</v>
      </c>
      <c r="F25" s="157">
        <f t="shared" si="0"/>
        <v>1.4000000000000004</v>
      </c>
      <c r="G25" s="157">
        <f t="shared" si="0"/>
        <v>4.1999999999999993</v>
      </c>
      <c r="H25" s="157">
        <f t="shared" si="0"/>
        <v>3.3000000000000007</v>
      </c>
      <c r="I25" s="157">
        <f t="shared" si="0"/>
        <v>1.5999999999999996</v>
      </c>
      <c r="J25" s="157">
        <f t="shared" si="0"/>
        <v>3.5999999999999996</v>
      </c>
      <c r="K25" s="157">
        <f t="shared" si="0"/>
        <v>1.5</v>
      </c>
      <c r="L25" s="157">
        <f t="shared" si="0"/>
        <v>1.6999999999999993</v>
      </c>
      <c r="M25" s="425"/>
    </row>
    <row r="26" spans="1:13">
      <c r="A26" s="152" t="s">
        <v>1</v>
      </c>
      <c r="B26" s="155">
        <f t="shared" ref="B26:L26" si="1">15-B15</f>
        <v>3.5</v>
      </c>
      <c r="C26" s="154">
        <f t="shared" si="1"/>
        <v>3.1999999999999993</v>
      </c>
      <c r="D26" s="154">
        <f t="shared" si="1"/>
        <v>4.3000000000000007</v>
      </c>
      <c r="E26" s="154">
        <f t="shared" si="1"/>
        <v>3</v>
      </c>
      <c r="F26" s="154">
        <f t="shared" si="1"/>
        <v>2.9000000000000004</v>
      </c>
      <c r="G26" s="154">
        <f t="shared" si="1"/>
        <v>2.5</v>
      </c>
      <c r="H26" s="154">
        <f t="shared" si="1"/>
        <v>1.9000000000000004</v>
      </c>
      <c r="I26" s="154">
        <f t="shared" si="1"/>
        <v>2</v>
      </c>
      <c r="J26" s="154">
        <f t="shared" si="1"/>
        <v>2.1999999999999993</v>
      </c>
      <c r="K26" s="154">
        <f t="shared" si="1"/>
        <v>2</v>
      </c>
      <c r="L26" s="154">
        <f t="shared" si="1"/>
        <v>1.9000000000000004</v>
      </c>
      <c r="M26" s="424"/>
    </row>
    <row r="27" spans="1:13">
      <c r="A27" s="152" t="s">
        <v>2</v>
      </c>
      <c r="B27" s="155">
        <f t="shared" ref="B27:L27" si="2">15-B16</f>
        <v>2.0999999999999996</v>
      </c>
      <c r="C27" s="154">
        <f t="shared" si="2"/>
        <v>2.0999999999999996</v>
      </c>
      <c r="D27" s="154">
        <f t="shared" si="2"/>
        <v>3.4000000000000004</v>
      </c>
      <c r="E27" s="154">
        <f t="shared" si="2"/>
        <v>2.9000000000000004</v>
      </c>
      <c r="F27" s="154">
        <f t="shared" si="2"/>
        <v>2.4000000000000004</v>
      </c>
      <c r="G27" s="154">
        <f t="shared" si="2"/>
        <v>4.0999999999999996</v>
      </c>
      <c r="H27" s="154">
        <f t="shared" si="2"/>
        <v>1.5999999999999996</v>
      </c>
      <c r="I27" s="154">
        <f t="shared" si="2"/>
        <v>2.1999999999999993</v>
      </c>
      <c r="J27" s="154">
        <f t="shared" si="2"/>
        <v>1.3000000000000007</v>
      </c>
      <c r="K27" s="154">
        <f t="shared" si="2"/>
        <v>1.9000000000000004</v>
      </c>
      <c r="L27" s="154">
        <f t="shared" si="2"/>
        <v>2.3000000000000007</v>
      </c>
      <c r="M27" s="424"/>
    </row>
    <row r="28" spans="1:13">
      <c r="A28" s="152" t="s">
        <v>3</v>
      </c>
      <c r="B28" s="155">
        <f t="shared" ref="B28:L28" si="3">15-B17</f>
        <v>9</v>
      </c>
      <c r="C28" s="154">
        <f t="shared" si="3"/>
        <v>4.5999999999999996</v>
      </c>
      <c r="D28" s="154">
        <f t="shared" si="3"/>
        <v>1.6999999999999993</v>
      </c>
      <c r="E28" s="154">
        <f t="shared" si="3"/>
        <v>3.4000000000000004</v>
      </c>
      <c r="F28" s="154">
        <f t="shared" si="3"/>
        <v>3.4000000000000004</v>
      </c>
      <c r="G28" s="154">
        <f t="shared" si="3"/>
        <v>1.8000000000000007</v>
      </c>
      <c r="H28" s="154">
        <f t="shared" si="3"/>
        <v>1.9000000000000004</v>
      </c>
      <c r="I28" s="154">
        <f t="shared" si="3"/>
        <v>2.4000000000000004</v>
      </c>
      <c r="J28" s="154">
        <f t="shared" si="3"/>
        <v>4.6999999999999993</v>
      </c>
      <c r="K28" s="154">
        <f t="shared" si="3"/>
        <v>5.6999999999999993</v>
      </c>
      <c r="L28" s="154">
        <f t="shared" si="3"/>
        <v>2.0999999999999996</v>
      </c>
      <c r="M28" s="424"/>
    </row>
    <row r="29" spans="1:13">
      <c r="A29" s="152" t="s">
        <v>4</v>
      </c>
      <c r="B29" s="155">
        <f t="shared" ref="B29:L29" si="4">15-B18</f>
        <v>5.0999999999999996</v>
      </c>
      <c r="C29" s="154">
        <f t="shared" si="4"/>
        <v>1.5</v>
      </c>
      <c r="D29" s="154">
        <f t="shared" si="4"/>
        <v>1.9000000000000004</v>
      </c>
      <c r="E29" s="154">
        <f t="shared" si="4"/>
        <v>1.5</v>
      </c>
      <c r="F29" s="154">
        <f t="shared" si="4"/>
        <v>4.4000000000000004</v>
      </c>
      <c r="G29" s="154">
        <f t="shared" si="4"/>
        <v>8.8000000000000007</v>
      </c>
      <c r="H29" s="154">
        <f t="shared" si="4"/>
        <v>2.4000000000000004</v>
      </c>
      <c r="I29" s="154">
        <f t="shared" si="4"/>
        <v>10</v>
      </c>
      <c r="J29" s="154">
        <f t="shared" si="4"/>
        <v>2.8000000000000007</v>
      </c>
      <c r="K29" s="154">
        <f t="shared" si="4"/>
        <v>2.3000000000000007</v>
      </c>
      <c r="L29" s="154">
        <f t="shared" si="4"/>
        <v>2</v>
      </c>
      <c r="M29" s="424"/>
    </row>
    <row r="30" spans="1:13">
      <c r="A30" s="152" t="s">
        <v>5</v>
      </c>
      <c r="B30" s="423"/>
      <c r="C30" s="420"/>
      <c r="D30" s="420"/>
      <c r="E30" s="420"/>
      <c r="F30" s="420"/>
      <c r="G30" s="420"/>
      <c r="H30" s="420"/>
      <c r="I30" s="420"/>
      <c r="J30" s="420"/>
      <c r="K30" s="420"/>
      <c r="L30" s="420"/>
      <c r="M30" s="424"/>
    </row>
    <row r="31" spans="1:13">
      <c r="A31" s="152" t="s">
        <v>6</v>
      </c>
      <c r="B31" s="423"/>
      <c r="C31" s="420"/>
      <c r="D31" s="420"/>
      <c r="E31" s="420"/>
      <c r="F31" s="420"/>
      <c r="G31" s="420"/>
      <c r="H31" s="420"/>
      <c r="I31" s="420"/>
      <c r="J31" s="420"/>
      <c r="K31" s="420"/>
      <c r="L31" s="420"/>
      <c r="M31" s="424"/>
    </row>
    <row r="32" spans="1:13" ht="17" thickBot="1">
      <c r="A32" s="152" t="s">
        <v>7</v>
      </c>
      <c r="B32" s="419"/>
      <c r="C32" s="421"/>
      <c r="D32" s="421"/>
      <c r="E32" s="421"/>
      <c r="F32" s="421"/>
      <c r="G32" s="421"/>
      <c r="H32" s="421"/>
      <c r="I32" s="421"/>
      <c r="J32" s="421"/>
      <c r="K32" s="421"/>
      <c r="L32" s="421"/>
      <c r="M32" s="422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C6C2-2D12-B144-AD4D-240BB8008D61}">
  <sheetPr>
    <pageSetUpPr fitToPage="1"/>
  </sheetPr>
  <dimension ref="A1:AC33"/>
  <sheetViews>
    <sheetView workbookViewId="0">
      <selection activeCell="B3" sqref="B3:M9"/>
    </sheetView>
  </sheetViews>
  <sheetFormatPr baseColWidth="10" defaultRowHeight="16"/>
  <cols>
    <col min="1" max="1" width="2.140625" style="170" bestFit="1" customWidth="1"/>
    <col min="2" max="10" width="7.42578125" style="170" bestFit="1" customWidth="1"/>
    <col min="11" max="13" width="8.42578125" style="170" bestFit="1" customWidth="1"/>
    <col min="14" max="14" width="12.42578125" style="170" customWidth="1"/>
    <col min="15" max="15" width="11.85546875" style="170" customWidth="1"/>
    <col min="16" max="16" width="7.5703125" style="170" customWidth="1"/>
    <col min="17" max="17" width="14.42578125" style="170" customWidth="1"/>
    <col min="18" max="18" width="2.5703125" style="170" customWidth="1"/>
    <col min="19" max="19" width="11.85546875" style="170" bestFit="1" customWidth="1"/>
    <col min="20" max="20" width="7.42578125" style="170" customWidth="1"/>
    <col min="21" max="21" width="12.5703125" style="170" customWidth="1"/>
    <col min="22" max="22" width="13.5703125" style="170" customWidth="1"/>
    <col min="23" max="23" width="9.7109375" style="170" customWidth="1"/>
    <col min="24" max="24" width="10" style="170" customWidth="1"/>
    <col min="25" max="25" width="9.5703125" style="170" bestFit="1" customWidth="1"/>
    <col min="26" max="26" width="3.42578125" style="170" customWidth="1"/>
    <col min="27" max="27" width="12.28515625" style="170" customWidth="1"/>
    <col min="28" max="28" width="12" style="170" customWidth="1"/>
    <col min="29" max="16384" width="10.7109375" style="170"/>
  </cols>
  <sheetData>
    <row r="1" spans="1:29">
      <c r="A1" s="240"/>
      <c r="B1" s="232" t="s">
        <v>129</v>
      </c>
      <c r="C1" s="232" t="s">
        <v>130</v>
      </c>
      <c r="D1" s="232" t="s">
        <v>131</v>
      </c>
      <c r="E1" s="232" t="s">
        <v>132</v>
      </c>
      <c r="F1" s="232" t="s">
        <v>133</v>
      </c>
      <c r="G1" s="232" t="s">
        <v>134</v>
      </c>
      <c r="H1" s="232" t="s">
        <v>135</v>
      </c>
      <c r="I1" s="232" t="s">
        <v>136</v>
      </c>
      <c r="J1" s="232" t="s">
        <v>137</v>
      </c>
      <c r="K1" s="232" t="s">
        <v>138</v>
      </c>
      <c r="L1" s="232" t="s">
        <v>139</v>
      </c>
      <c r="M1" s="232" t="s">
        <v>140</v>
      </c>
      <c r="N1" s="228"/>
    </row>
    <row r="2" spans="1:29" ht="17" thickBot="1">
      <c r="A2" s="228"/>
      <c r="B2" s="230">
        <v>1</v>
      </c>
      <c r="C2" s="230">
        <v>2</v>
      </c>
      <c r="D2" s="230">
        <v>3</v>
      </c>
      <c r="E2" s="230">
        <v>4</v>
      </c>
      <c r="F2" s="230">
        <v>5</v>
      </c>
      <c r="G2" s="230">
        <v>6</v>
      </c>
      <c r="H2" s="230">
        <v>7</v>
      </c>
      <c r="I2" s="230">
        <v>8</v>
      </c>
      <c r="J2" s="230">
        <v>9</v>
      </c>
      <c r="K2" s="230">
        <v>10</v>
      </c>
      <c r="L2" s="230">
        <v>11</v>
      </c>
      <c r="M2" s="230">
        <v>12</v>
      </c>
      <c r="N2" s="239"/>
    </row>
    <row r="3" spans="1:29">
      <c r="A3" s="231" t="s">
        <v>0</v>
      </c>
      <c r="B3" s="166" t="s">
        <v>936</v>
      </c>
      <c r="C3" s="165" t="s">
        <v>951</v>
      </c>
      <c r="D3" s="165" t="s">
        <v>966</v>
      </c>
      <c r="E3" s="165" t="s">
        <v>980</v>
      </c>
      <c r="F3" s="165" t="s">
        <v>994</v>
      </c>
      <c r="G3" s="165" t="s">
        <v>1008</v>
      </c>
      <c r="H3" s="165" t="s">
        <v>1022</v>
      </c>
      <c r="I3" s="165" t="s">
        <v>1036</v>
      </c>
      <c r="J3" s="165" t="s">
        <v>1050</v>
      </c>
      <c r="K3" s="165" t="s">
        <v>1064</v>
      </c>
      <c r="L3" s="165" t="s">
        <v>1078</v>
      </c>
      <c r="M3" s="164" t="s">
        <v>1093</v>
      </c>
      <c r="N3" s="232" t="s">
        <v>141</v>
      </c>
    </row>
    <row r="4" spans="1:29">
      <c r="A4" s="231" t="s">
        <v>1</v>
      </c>
      <c r="B4" s="162" t="s">
        <v>939</v>
      </c>
      <c r="C4" s="161" t="s">
        <v>953</v>
      </c>
      <c r="D4" s="161" t="s">
        <v>968</v>
      </c>
      <c r="E4" s="161" t="s">
        <v>982</v>
      </c>
      <c r="F4" s="161" t="s">
        <v>996</v>
      </c>
      <c r="G4" s="161" t="s">
        <v>1010</v>
      </c>
      <c r="H4" s="161" t="s">
        <v>1024</v>
      </c>
      <c r="I4" s="161" t="s">
        <v>1038</v>
      </c>
      <c r="J4" s="161" t="s">
        <v>1052</v>
      </c>
      <c r="K4" s="161" t="s">
        <v>1066</v>
      </c>
      <c r="L4" s="161" t="s">
        <v>1081</v>
      </c>
      <c r="M4" s="163" t="s">
        <v>1095</v>
      </c>
      <c r="N4" s="232" t="s">
        <v>142</v>
      </c>
    </row>
    <row r="5" spans="1:29">
      <c r="A5" s="231" t="s">
        <v>2</v>
      </c>
      <c r="B5" s="162" t="s">
        <v>941</v>
      </c>
      <c r="C5" s="161" t="s">
        <v>956</v>
      </c>
      <c r="D5" s="161" t="s">
        <v>970</v>
      </c>
      <c r="E5" s="161" t="s">
        <v>984</v>
      </c>
      <c r="F5" s="161" t="s">
        <v>998</v>
      </c>
      <c r="G5" s="161" t="s">
        <v>1012</v>
      </c>
      <c r="H5" s="161" t="s">
        <v>1026</v>
      </c>
      <c r="I5" s="161" t="s">
        <v>1040</v>
      </c>
      <c r="J5" s="161" t="s">
        <v>1054</v>
      </c>
      <c r="K5" s="161" t="s">
        <v>1437</v>
      </c>
      <c r="L5" s="161" t="s">
        <v>1083</v>
      </c>
      <c r="M5" s="163" t="s">
        <v>1097</v>
      </c>
      <c r="N5" s="232" t="s">
        <v>143</v>
      </c>
    </row>
    <row r="6" spans="1:29">
      <c r="A6" s="231" t="s">
        <v>3</v>
      </c>
      <c r="B6" s="162" t="s">
        <v>943</v>
      </c>
      <c r="C6" s="161" t="s">
        <v>958</v>
      </c>
      <c r="D6" s="161" t="s">
        <v>972</v>
      </c>
      <c r="E6" s="161" t="s">
        <v>986</v>
      </c>
      <c r="F6" s="161" t="s">
        <v>1000</v>
      </c>
      <c r="G6" s="161" t="s">
        <v>1014</v>
      </c>
      <c r="H6" s="161" t="s">
        <v>1028</v>
      </c>
      <c r="I6" s="161" t="s">
        <v>1042</v>
      </c>
      <c r="J6" s="161" t="s">
        <v>1056</v>
      </c>
      <c r="K6" s="161" t="s">
        <v>1070</v>
      </c>
      <c r="L6" s="161" t="s">
        <v>1085</v>
      </c>
      <c r="M6" s="163" t="s">
        <v>1099</v>
      </c>
      <c r="N6" s="232" t="s">
        <v>144</v>
      </c>
    </row>
    <row r="7" spans="1:29">
      <c r="A7" s="231" t="s">
        <v>4</v>
      </c>
      <c r="B7" s="162" t="s">
        <v>945</v>
      </c>
      <c r="C7" s="161" t="s">
        <v>960</v>
      </c>
      <c r="D7" s="161" t="s">
        <v>974</v>
      </c>
      <c r="E7" s="161" t="s">
        <v>988</v>
      </c>
      <c r="F7" s="161" t="s">
        <v>1002</v>
      </c>
      <c r="G7" s="161" t="s">
        <v>1016</v>
      </c>
      <c r="H7" s="161" t="s">
        <v>1030</v>
      </c>
      <c r="I7" s="161" t="s">
        <v>1044</v>
      </c>
      <c r="J7" s="161" t="s">
        <v>1058</v>
      </c>
      <c r="K7" s="161" t="s">
        <v>1072</v>
      </c>
      <c r="L7" s="161" t="s">
        <v>1087</v>
      </c>
      <c r="M7" s="163" t="s">
        <v>1101</v>
      </c>
      <c r="N7" s="232" t="s">
        <v>146</v>
      </c>
    </row>
    <row r="8" spans="1:29">
      <c r="A8" s="231" t="s">
        <v>5</v>
      </c>
      <c r="B8" s="162" t="s">
        <v>947</v>
      </c>
      <c r="C8" s="161" t="s">
        <v>962</v>
      </c>
      <c r="D8" s="161" t="s">
        <v>976</v>
      </c>
      <c r="E8" s="161" t="s">
        <v>990</v>
      </c>
      <c r="F8" s="161" t="s">
        <v>1004</v>
      </c>
      <c r="G8" s="161" t="s">
        <v>1018</v>
      </c>
      <c r="H8" s="161" t="s">
        <v>1032</v>
      </c>
      <c r="I8" s="161" t="s">
        <v>1046</v>
      </c>
      <c r="J8" s="161" t="s">
        <v>1060</v>
      </c>
      <c r="K8" s="161" t="s">
        <v>1074</v>
      </c>
      <c r="L8" s="161" t="s">
        <v>1089</v>
      </c>
      <c r="M8" s="163" t="s">
        <v>1103</v>
      </c>
      <c r="N8" s="232" t="s">
        <v>147</v>
      </c>
    </row>
    <row r="9" spans="1:29">
      <c r="A9" s="231" t="s">
        <v>6</v>
      </c>
      <c r="B9" s="162" t="s">
        <v>949</v>
      </c>
      <c r="C9" s="161" t="s">
        <v>964</v>
      </c>
      <c r="D9" s="161" t="s">
        <v>978</v>
      </c>
      <c r="E9" s="161" t="s">
        <v>992</v>
      </c>
      <c r="F9" s="161" t="s">
        <v>1006</v>
      </c>
      <c r="G9" s="161" t="s">
        <v>1020</v>
      </c>
      <c r="H9" s="161" t="s">
        <v>1034</v>
      </c>
      <c r="I9" s="161" t="s">
        <v>1048</v>
      </c>
      <c r="J9" s="161" t="s">
        <v>1062</v>
      </c>
      <c r="K9" s="161" t="s">
        <v>1076</v>
      </c>
      <c r="L9" s="161" t="s">
        <v>1091</v>
      </c>
      <c r="M9" s="160" t="s">
        <v>1105</v>
      </c>
      <c r="N9" s="232" t="s">
        <v>148</v>
      </c>
    </row>
    <row r="10" spans="1:29" ht="17" thickBot="1">
      <c r="A10" s="231" t="s">
        <v>7</v>
      </c>
      <c r="B10" s="426"/>
      <c r="C10" s="427"/>
      <c r="D10" s="427"/>
      <c r="E10" s="427"/>
      <c r="F10" s="427"/>
      <c r="G10" s="427"/>
      <c r="H10" s="427"/>
      <c r="I10" s="427"/>
      <c r="J10" s="427"/>
      <c r="K10" s="427"/>
      <c r="L10" s="427"/>
      <c r="M10" s="428"/>
      <c r="N10" s="232"/>
    </row>
    <row r="11" spans="1:29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29">
      <c r="A12" s="228"/>
      <c r="B12" s="159"/>
      <c r="C12" s="229"/>
      <c r="D12" s="228"/>
      <c r="E12" s="228"/>
      <c r="F12" s="228"/>
      <c r="G12" s="228"/>
      <c r="H12" s="228"/>
      <c r="I12" s="228"/>
      <c r="J12" s="228"/>
      <c r="K12" s="228"/>
      <c r="L12" s="228"/>
      <c r="M12" s="231" t="s">
        <v>149</v>
      </c>
      <c r="N12" s="230">
        <v>1</v>
      </c>
    </row>
    <row r="13" spans="1:29" ht="17" thickBot="1">
      <c r="A13" s="228"/>
      <c r="B13" s="159"/>
      <c r="C13" s="229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7" t="s">
        <v>797</v>
      </c>
      <c r="P13" s="171"/>
      <c r="Q13" s="171"/>
      <c r="R13" s="171"/>
      <c r="S13" s="183" t="s">
        <v>776</v>
      </c>
      <c r="T13" s="172"/>
      <c r="U13" s="172"/>
      <c r="V13" s="172"/>
      <c r="W13" s="171"/>
      <c r="X13" s="171"/>
      <c r="Y13" s="171"/>
      <c r="Z13" s="171"/>
      <c r="AA13" s="171"/>
      <c r="AB13" s="171"/>
      <c r="AC13" s="171"/>
    </row>
    <row r="14" spans="1:29" ht="50" customHeight="1" thickBot="1">
      <c r="O14" s="226" t="s">
        <v>787</v>
      </c>
      <c r="P14" s="199" t="s">
        <v>786</v>
      </c>
      <c r="Q14" s="181" t="s">
        <v>796</v>
      </c>
      <c r="R14" s="171"/>
      <c r="S14" s="225" t="s">
        <v>787</v>
      </c>
      <c r="T14" s="224" t="s">
        <v>786</v>
      </c>
      <c r="U14" s="224" t="s">
        <v>1441</v>
      </c>
      <c r="V14" s="223" t="s">
        <v>795</v>
      </c>
      <c r="W14" s="171"/>
      <c r="X14" s="171"/>
      <c r="Y14" s="171"/>
      <c r="Z14" s="171"/>
      <c r="AA14" s="171"/>
      <c r="AB14" s="171"/>
      <c r="AC14" s="171"/>
    </row>
    <row r="15" spans="1:29" ht="48">
      <c r="O15" s="222" t="s">
        <v>794</v>
      </c>
      <c r="P15" s="221">
        <v>0.6</v>
      </c>
      <c r="Q15" s="220">
        <f>P15*84*1.1</f>
        <v>55.440000000000005</v>
      </c>
      <c r="R15" s="171"/>
      <c r="S15" s="219" t="s">
        <v>781</v>
      </c>
      <c r="T15" s="218">
        <v>2</v>
      </c>
      <c r="U15" s="218">
        <f>(T15*7*1.1)</f>
        <v>15.400000000000002</v>
      </c>
      <c r="V15" s="217">
        <f>U15*12*1.1</f>
        <v>203.28000000000003</v>
      </c>
      <c r="W15" s="171"/>
      <c r="X15" s="171"/>
      <c r="Y15" s="171"/>
      <c r="Z15" s="171"/>
      <c r="AA15" s="171"/>
      <c r="AB15" s="171"/>
      <c r="AC15" s="171"/>
    </row>
    <row r="16" spans="1:29">
      <c r="O16" s="215" t="s">
        <v>793</v>
      </c>
      <c r="P16" s="214">
        <v>0.4</v>
      </c>
      <c r="Q16" s="213">
        <f>P16*84*1.1</f>
        <v>36.960000000000008</v>
      </c>
      <c r="R16" s="171"/>
      <c r="S16" s="178" t="s">
        <v>778</v>
      </c>
      <c r="T16" s="216">
        <v>1</v>
      </c>
      <c r="U16" s="218">
        <f>(T16*7*1.1)</f>
        <v>7.7000000000000011</v>
      </c>
      <c r="V16" s="177">
        <f>U16*12*1.1</f>
        <v>101.64000000000001</v>
      </c>
      <c r="W16" s="171"/>
      <c r="X16" s="171"/>
      <c r="Y16" s="171"/>
      <c r="Z16" s="171"/>
      <c r="AA16" s="171"/>
      <c r="AB16" s="171"/>
      <c r="AC16" s="171"/>
    </row>
    <row r="17" spans="14:29" ht="17" thickBot="1">
      <c r="O17" s="215" t="s">
        <v>792</v>
      </c>
      <c r="P17" s="214">
        <v>0.6</v>
      </c>
      <c r="Q17" s="213">
        <f>P17*84*1.1</f>
        <v>55.440000000000005</v>
      </c>
      <c r="R17" s="171"/>
      <c r="S17" s="212" t="s">
        <v>775</v>
      </c>
      <c r="T17" s="211">
        <v>1</v>
      </c>
      <c r="U17" s="218">
        <f>(T17*7*1.1)</f>
        <v>7.7000000000000011</v>
      </c>
      <c r="V17" s="210">
        <f>U17*12*1.1</f>
        <v>101.64000000000001</v>
      </c>
      <c r="W17" s="171"/>
      <c r="X17" s="171"/>
      <c r="Y17" s="171"/>
      <c r="Z17" s="171"/>
      <c r="AA17" s="171"/>
      <c r="AB17" s="171"/>
      <c r="AC17" s="171"/>
    </row>
    <row r="18" spans="14:29" ht="17" thickBot="1">
      <c r="O18" s="429" t="s">
        <v>791</v>
      </c>
      <c r="P18" s="430">
        <v>0.4</v>
      </c>
      <c r="Q18" s="431">
        <f>P18*84*1.1</f>
        <v>36.960000000000008</v>
      </c>
      <c r="R18" s="171"/>
      <c r="S18" s="206" t="s">
        <v>112</v>
      </c>
      <c r="T18" s="205">
        <f>SUM(T15:T17)</f>
        <v>4</v>
      </c>
      <c r="U18" s="205">
        <f>SUM(U15:U17)</f>
        <v>30.800000000000004</v>
      </c>
      <c r="V18" s="204">
        <f>U18*12*1.1</f>
        <v>406.56000000000006</v>
      </c>
      <c r="W18" s="171"/>
      <c r="X18" s="171"/>
      <c r="Y18" s="171"/>
      <c r="Z18" s="171"/>
      <c r="AA18" s="171"/>
      <c r="AB18" s="171"/>
      <c r="AC18" s="171"/>
    </row>
    <row r="19" spans="14:29" ht="17" thickBot="1">
      <c r="O19" s="432" t="s">
        <v>112</v>
      </c>
      <c r="P19" s="433">
        <f>SUM(P15:P18)</f>
        <v>2</v>
      </c>
      <c r="Q19" s="434">
        <f>P19*84*1.1</f>
        <v>184.8</v>
      </c>
      <c r="R19" s="171"/>
      <c r="S19" s="171"/>
      <c r="T19" s="171"/>
      <c r="U19" s="171"/>
      <c r="V19" s="171"/>
      <c r="W19" s="171"/>
      <c r="X19" s="171"/>
      <c r="Y19" s="171"/>
      <c r="Z19" s="171"/>
      <c r="AA19" s="171"/>
      <c r="AB19" s="171"/>
      <c r="AC19" s="171"/>
    </row>
    <row r="20" spans="14:29" ht="17" thickBot="1">
      <c r="O20" s="200"/>
      <c r="P20" s="200"/>
      <c r="Q20" s="200"/>
      <c r="R20" s="171"/>
      <c r="S20" s="183" t="s">
        <v>776</v>
      </c>
      <c r="T20" s="172"/>
      <c r="U20" s="172"/>
      <c r="V20" s="172"/>
      <c r="W20" s="183" t="s">
        <v>776</v>
      </c>
      <c r="X20" s="172"/>
      <c r="Y20" s="172"/>
      <c r="Z20" s="172"/>
      <c r="AA20" s="183" t="s">
        <v>776</v>
      </c>
      <c r="AB20" s="172"/>
      <c r="AC20" s="171"/>
    </row>
    <row r="21" spans="14:29" ht="48" customHeight="1" thickBot="1">
      <c r="N21" s="184"/>
      <c r="S21" s="182" t="s">
        <v>790</v>
      </c>
      <c r="T21" s="199" t="s">
        <v>786</v>
      </c>
      <c r="U21" s="181" t="s">
        <v>788</v>
      </c>
      <c r="V21" s="198"/>
      <c r="W21" s="182" t="s">
        <v>789</v>
      </c>
      <c r="X21" s="199" t="s">
        <v>786</v>
      </c>
      <c r="Y21" s="181" t="s">
        <v>788</v>
      </c>
      <c r="Z21" s="198"/>
      <c r="AA21" s="182" t="s">
        <v>787</v>
      </c>
      <c r="AB21" s="181" t="s">
        <v>786</v>
      </c>
      <c r="AC21" s="171"/>
    </row>
    <row r="22" spans="14:29">
      <c r="N22" s="184"/>
      <c r="S22" s="197" t="s">
        <v>785</v>
      </c>
      <c r="T22" s="196">
        <v>0.5</v>
      </c>
      <c r="U22" s="195">
        <v>60</v>
      </c>
      <c r="V22" s="191"/>
      <c r="W22" s="197" t="s">
        <v>784</v>
      </c>
      <c r="X22" s="196">
        <v>0.5</v>
      </c>
      <c r="Y22" s="195">
        <v>5</v>
      </c>
      <c r="Z22" s="191"/>
      <c r="AA22" s="180" t="s">
        <v>770</v>
      </c>
      <c r="AB22" s="179">
        <v>15</v>
      </c>
      <c r="AC22" s="171"/>
    </row>
    <row r="23" spans="14:29" ht="49" thickBot="1">
      <c r="N23" s="184"/>
      <c r="S23" s="194" t="s">
        <v>783</v>
      </c>
      <c r="T23" s="193">
        <v>0.5</v>
      </c>
      <c r="U23" s="192">
        <v>60</v>
      </c>
      <c r="V23" s="191"/>
      <c r="W23" s="194" t="s">
        <v>782</v>
      </c>
      <c r="X23" s="193">
        <v>0.5</v>
      </c>
      <c r="Y23" s="192">
        <v>5</v>
      </c>
      <c r="Z23" s="191"/>
      <c r="AA23" s="190" t="s">
        <v>781</v>
      </c>
      <c r="AB23" s="177">
        <v>2</v>
      </c>
      <c r="AC23" s="171"/>
    </row>
    <row r="24" spans="14:29" ht="17" thickBot="1">
      <c r="N24" s="184"/>
      <c r="S24" s="189" t="s">
        <v>780</v>
      </c>
      <c r="T24" s="188">
        <v>1</v>
      </c>
      <c r="U24" s="187">
        <v>120</v>
      </c>
      <c r="V24" s="186"/>
      <c r="W24" s="189" t="s">
        <v>779</v>
      </c>
      <c r="X24" s="188">
        <v>1</v>
      </c>
      <c r="Y24" s="187">
        <v>10</v>
      </c>
      <c r="Z24" s="186"/>
      <c r="AA24" s="178" t="s">
        <v>778</v>
      </c>
      <c r="AB24" s="177">
        <v>1</v>
      </c>
      <c r="AC24" s="171"/>
    </row>
    <row r="25" spans="14:29">
      <c r="N25" s="184"/>
      <c r="S25" s="172"/>
      <c r="W25" s="185" t="s">
        <v>777</v>
      </c>
      <c r="Y25" s="172"/>
      <c r="Z25" s="172"/>
      <c r="AA25" s="178" t="s">
        <v>771</v>
      </c>
      <c r="AB25" s="177">
        <v>1</v>
      </c>
      <c r="AC25" s="171"/>
    </row>
    <row r="26" spans="14:29" ht="17" thickBot="1">
      <c r="N26" s="184"/>
      <c r="U26" s="183" t="s">
        <v>776</v>
      </c>
      <c r="V26" s="172"/>
      <c r="AA26" s="176" t="s">
        <v>775</v>
      </c>
      <c r="AB26" s="175">
        <v>1</v>
      </c>
      <c r="AC26" s="171"/>
    </row>
    <row r="27" spans="14:29" ht="65" thickBot="1">
      <c r="N27" s="184"/>
      <c r="O27" s="183"/>
      <c r="P27" s="183"/>
      <c r="Q27" s="172"/>
      <c r="R27" s="172"/>
      <c r="S27" s="172"/>
      <c r="T27" s="172"/>
      <c r="U27" s="182" t="s">
        <v>774</v>
      </c>
      <c r="V27" s="181" t="s">
        <v>773</v>
      </c>
      <c r="AA27" s="174" t="s">
        <v>112</v>
      </c>
      <c r="AB27" s="173">
        <f>SUM(AB22:AB26)</f>
        <v>20</v>
      </c>
      <c r="AC27" s="171"/>
    </row>
    <row r="28" spans="14:29">
      <c r="U28" s="180" t="s">
        <v>772</v>
      </c>
      <c r="V28" s="179">
        <f>4*7*1.1</f>
        <v>30.800000000000004</v>
      </c>
      <c r="AA28" s="172"/>
      <c r="AB28" s="172"/>
    </row>
    <row r="29" spans="14:29">
      <c r="U29" s="178" t="s">
        <v>771</v>
      </c>
      <c r="V29" s="177">
        <v>7.7</v>
      </c>
    </row>
    <row r="30" spans="14:29" ht="17" thickBot="1">
      <c r="U30" s="176" t="s">
        <v>770</v>
      </c>
      <c r="V30" s="175">
        <f>132*7/8</f>
        <v>115.5</v>
      </c>
    </row>
    <row r="31" spans="14:29" ht="17" thickBot="1">
      <c r="U31" s="174" t="s">
        <v>112</v>
      </c>
      <c r="V31" s="173">
        <f>SUM(V28:V30)</f>
        <v>154</v>
      </c>
    </row>
    <row r="32" spans="14:29">
      <c r="U32" s="171"/>
      <c r="V32" s="171"/>
      <c r="AC32" s="172"/>
    </row>
    <row r="33" spans="16:29">
      <c r="P33" s="172"/>
      <c r="Q33" s="172"/>
      <c r="R33" s="172"/>
      <c r="S33" s="172"/>
      <c r="T33" s="172"/>
      <c r="U33" s="171" t="s">
        <v>769</v>
      </c>
      <c r="V33" s="171"/>
      <c r="AA33" s="172"/>
      <c r="AB33" s="172"/>
      <c r="AC33" s="171"/>
    </row>
  </sheetData>
  <pageMargins left="0.7" right="0.7" top="0.75" bottom="0.75" header="0.3" footer="0.3"/>
  <pageSetup scale="40" orientation="landscape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0EC6-9411-6A49-848A-99F53320AD61}">
  <sheetPr>
    <pageSetUpPr fitToPage="1"/>
  </sheetPr>
  <dimension ref="A1:AB33"/>
  <sheetViews>
    <sheetView topLeftCell="J1" workbookViewId="0">
      <selection activeCell="P27" sqref="P27"/>
    </sheetView>
  </sheetViews>
  <sheetFormatPr baseColWidth="10" defaultRowHeight="16"/>
  <cols>
    <col min="1" max="1" width="2.140625" style="151" bestFit="1" customWidth="1"/>
    <col min="2" max="10" width="7.42578125" style="151" bestFit="1" customWidth="1"/>
    <col min="11" max="13" width="8.42578125" style="151" bestFit="1" customWidth="1"/>
    <col min="14" max="14" width="12.42578125" style="151" customWidth="1"/>
    <col min="15" max="15" width="11.85546875" style="151" customWidth="1"/>
    <col min="16" max="16" width="7.5703125" style="151" customWidth="1"/>
    <col min="17" max="17" width="14.42578125" style="151" customWidth="1"/>
    <col min="18" max="18" width="2.5703125" style="151" customWidth="1"/>
    <col min="19" max="19" width="11.85546875" style="151" bestFit="1" customWidth="1"/>
    <col min="20" max="20" width="7.42578125" style="151" customWidth="1"/>
    <col min="21" max="21" width="12.85546875" style="151" customWidth="1"/>
    <col min="22" max="22" width="13.5703125" style="151" customWidth="1"/>
    <col min="23" max="23" width="9.7109375" style="151" bestFit="1" customWidth="1"/>
    <col min="24" max="25" width="7.7109375" style="151" bestFit="1" customWidth="1"/>
    <col min="26" max="26" width="3.42578125" style="151" customWidth="1"/>
    <col min="27" max="27" width="12.28515625" style="151" customWidth="1"/>
    <col min="28" max="28" width="10.5703125" style="151" bestFit="1" customWidth="1"/>
    <col min="29" max="16384" width="10.7109375" style="151"/>
  </cols>
  <sheetData>
    <row r="1" spans="1:28">
      <c r="A1" s="240"/>
      <c r="B1" s="232" t="s">
        <v>129</v>
      </c>
      <c r="C1" s="232" t="s">
        <v>130</v>
      </c>
      <c r="D1" s="232" t="s">
        <v>131</v>
      </c>
      <c r="E1" s="232" t="s">
        <v>132</v>
      </c>
      <c r="F1" s="232" t="s">
        <v>133</v>
      </c>
      <c r="G1" s="232" t="s">
        <v>134</v>
      </c>
      <c r="H1" s="232" t="s">
        <v>135</v>
      </c>
      <c r="I1" s="232" t="s">
        <v>136</v>
      </c>
      <c r="J1" s="232" t="s">
        <v>137</v>
      </c>
      <c r="K1" s="232" t="s">
        <v>138</v>
      </c>
      <c r="L1" s="232" t="s">
        <v>139</v>
      </c>
      <c r="M1" s="232" t="s">
        <v>140</v>
      </c>
      <c r="N1" s="228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</row>
    <row r="2" spans="1:28" ht="17" thickBot="1">
      <c r="A2" s="228"/>
      <c r="B2" s="230">
        <v>1</v>
      </c>
      <c r="C2" s="230">
        <v>2</v>
      </c>
      <c r="D2" s="230">
        <v>3</v>
      </c>
      <c r="E2" s="230">
        <v>4</v>
      </c>
      <c r="F2" s="230">
        <v>5</v>
      </c>
      <c r="G2" s="230">
        <v>6</v>
      </c>
      <c r="H2" s="230">
        <v>7</v>
      </c>
      <c r="I2" s="230">
        <v>8</v>
      </c>
      <c r="J2" s="230">
        <v>9</v>
      </c>
      <c r="K2" s="230">
        <v>10</v>
      </c>
      <c r="L2" s="230">
        <v>11</v>
      </c>
      <c r="M2" s="230">
        <v>12</v>
      </c>
      <c r="N2" s="239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28">
      <c r="A3" s="231" t="s">
        <v>0</v>
      </c>
      <c r="B3" s="238" t="s">
        <v>1107</v>
      </c>
      <c r="C3" s="236" t="s">
        <v>1122</v>
      </c>
      <c r="D3" s="237" t="s">
        <v>1136</v>
      </c>
      <c r="E3" s="236" t="s">
        <v>1150</v>
      </c>
      <c r="F3" s="236" t="s">
        <v>1164</v>
      </c>
      <c r="G3" s="236" t="s">
        <v>1178</v>
      </c>
      <c r="H3" s="236" t="s">
        <v>1192</v>
      </c>
      <c r="I3" s="236" t="s">
        <v>1205</v>
      </c>
      <c r="J3" s="236" t="s">
        <v>1219</v>
      </c>
      <c r="K3" s="236" t="s">
        <v>1233</v>
      </c>
      <c r="L3" s="236" t="s">
        <v>1247</v>
      </c>
      <c r="M3" s="235" t="s">
        <v>1439</v>
      </c>
      <c r="N3" s="232" t="s">
        <v>141</v>
      </c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</row>
    <row r="4" spans="1:28">
      <c r="A4" s="231" t="s">
        <v>1</v>
      </c>
      <c r="B4" s="234" t="s">
        <v>1109</v>
      </c>
      <c r="C4" s="161" t="s">
        <v>1124</v>
      </c>
      <c r="D4" s="161" t="s">
        <v>1138</v>
      </c>
      <c r="E4" s="161" t="s">
        <v>1152</v>
      </c>
      <c r="F4" s="161" t="s">
        <v>1166</v>
      </c>
      <c r="G4" s="161" t="s">
        <v>1180</v>
      </c>
      <c r="H4" s="161" t="s">
        <v>1193</v>
      </c>
      <c r="I4" s="161" t="s">
        <v>1207</v>
      </c>
      <c r="J4" s="161" t="s">
        <v>1221</v>
      </c>
      <c r="K4" s="161" t="s">
        <v>1235</v>
      </c>
      <c r="L4" s="161" t="s">
        <v>1249</v>
      </c>
      <c r="M4" s="233" t="s">
        <v>1264</v>
      </c>
      <c r="N4" s="232" t="s">
        <v>142</v>
      </c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</row>
    <row r="5" spans="1:28">
      <c r="A5" s="231" t="s">
        <v>2</v>
      </c>
      <c r="B5" s="234" t="s">
        <v>1111</v>
      </c>
      <c r="C5" s="161" t="s">
        <v>1126</v>
      </c>
      <c r="D5" s="161" t="s">
        <v>1140</v>
      </c>
      <c r="E5" s="161" t="s">
        <v>1154</v>
      </c>
      <c r="F5" s="161" t="s">
        <v>1168</v>
      </c>
      <c r="G5" s="161" t="s">
        <v>1182</v>
      </c>
      <c r="H5" s="161" t="s">
        <v>1195</v>
      </c>
      <c r="I5" s="161" t="s">
        <v>1209</v>
      </c>
      <c r="J5" s="161" t="s">
        <v>1223</v>
      </c>
      <c r="K5" s="161" t="s">
        <v>1237</v>
      </c>
      <c r="L5" s="161" t="s">
        <v>1252</v>
      </c>
      <c r="M5" s="233" t="s">
        <v>1266</v>
      </c>
      <c r="N5" s="232" t="s">
        <v>143</v>
      </c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</row>
    <row r="6" spans="1:28">
      <c r="A6" s="231" t="s">
        <v>3</v>
      </c>
      <c r="B6" s="234" t="s">
        <v>1113</v>
      </c>
      <c r="C6" s="161" t="s">
        <v>1128</v>
      </c>
      <c r="D6" s="161" t="s">
        <v>1142</v>
      </c>
      <c r="E6" s="161" t="s">
        <v>1156</v>
      </c>
      <c r="F6" s="161" t="s">
        <v>1170</v>
      </c>
      <c r="G6" s="161" t="s">
        <v>1184</v>
      </c>
      <c r="H6" s="161" t="s">
        <v>1197</v>
      </c>
      <c r="I6" s="161" t="s">
        <v>1211</v>
      </c>
      <c r="J6" s="161" t="s">
        <v>1225</v>
      </c>
      <c r="K6" s="161" t="s">
        <v>1239</v>
      </c>
      <c r="L6" s="161" t="s">
        <v>1254</v>
      </c>
      <c r="M6" s="233" t="s">
        <v>1268</v>
      </c>
      <c r="N6" s="232" t="s">
        <v>144</v>
      </c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28">
      <c r="A7" s="231" t="s">
        <v>4</v>
      </c>
      <c r="B7" s="234" t="s">
        <v>1115</v>
      </c>
      <c r="C7" s="161" t="s">
        <v>1130</v>
      </c>
      <c r="D7" s="161" t="s">
        <v>1144</v>
      </c>
      <c r="E7" s="161" t="s">
        <v>1158</v>
      </c>
      <c r="F7" s="161" t="s">
        <v>1172</v>
      </c>
      <c r="G7" s="161" t="s">
        <v>1186</v>
      </c>
      <c r="H7" s="161" t="s">
        <v>1199</v>
      </c>
      <c r="I7" s="161" t="s">
        <v>1213</v>
      </c>
      <c r="J7" s="161" t="s">
        <v>1227</v>
      </c>
      <c r="K7" s="161" t="s">
        <v>1241</v>
      </c>
      <c r="L7" s="161" t="s">
        <v>1256</v>
      </c>
      <c r="M7" s="233" t="s">
        <v>1270</v>
      </c>
      <c r="N7" s="232" t="s">
        <v>146</v>
      </c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</row>
    <row r="8" spans="1:28">
      <c r="A8" s="231" t="s">
        <v>5</v>
      </c>
      <c r="B8" s="234" t="s">
        <v>1117</v>
      </c>
      <c r="C8" s="161" t="s">
        <v>1132</v>
      </c>
      <c r="D8" s="161" t="s">
        <v>1146</v>
      </c>
      <c r="E8" s="161" t="s">
        <v>1160</v>
      </c>
      <c r="F8" s="161" t="s">
        <v>1174</v>
      </c>
      <c r="G8" s="161" t="s">
        <v>1188</v>
      </c>
      <c r="H8" s="161" t="s">
        <v>1201</v>
      </c>
      <c r="I8" s="161" t="s">
        <v>1215</v>
      </c>
      <c r="J8" s="161" t="s">
        <v>1229</v>
      </c>
      <c r="K8" s="161" t="s">
        <v>1243</v>
      </c>
      <c r="L8" s="161" t="s">
        <v>1258</v>
      </c>
      <c r="M8" s="233" t="s">
        <v>1272</v>
      </c>
      <c r="N8" s="232" t="s">
        <v>147</v>
      </c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</row>
    <row r="9" spans="1:28">
      <c r="A9" s="231" t="s">
        <v>6</v>
      </c>
      <c r="B9" s="234" t="s">
        <v>1119</v>
      </c>
      <c r="C9" s="161" t="s">
        <v>1134</v>
      </c>
      <c r="D9" s="161" t="s">
        <v>1148</v>
      </c>
      <c r="E9" s="161" t="s">
        <v>1162</v>
      </c>
      <c r="F9" s="161" t="s">
        <v>1176</v>
      </c>
      <c r="G9" s="161" t="s">
        <v>1190</v>
      </c>
      <c r="H9" s="161" t="s">
        <v>1203</v>
      </c>
      <c r="I9" s="161" t="s">
        <v>1217</v>
      </c>
      <c r="J9" s="161" t="s">
        <v>1231</v>
      </c>
      <c r="K9" s="161" t="s">
        <v>1245</v>
      </c>
      <c r="L9" s="161" t="s">
        <v>1260</v>
      </c>
      <c r="M9" s="233" t="s">
        <v>1274</v>
      </c>
      <c r="N9" s="232" t="s">
        <v>148</v>
      </c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</row>
    <row r="10" spans="1:28" ht="17" thickBot="1">
      <c r="A10" s="231" t="s">
        <v>7</v>
      </c>
      <c r="B10" s="435"/>
      <c r="C10" s="436"/>
      <c r="D10" s="436"/>
      <c r="E10" s="436"/>
      <c r="F10" s="436"/>
      <c r="G10" s="436"/>
      <c r="H10" s="436"/>
      <c r="I10" s="436"/>
      <c r="J10" s="436"/>
      <c r="K10" s="436"/>
      <c r="L10" s="436"/>
      <c r="M10" s="437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</row>
    <row r="11" spans="1:28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</row>
    <row r="12" spans="1:28">
      <c r="A12" s="228"/>
      <c r="B12" s="159"/>
      <c r="C12" s="229"/>
      <c r="D12" s="228"/>
      <c r="E12" s="228"/>
      <c r="F12" s="228"/>
      <c r="G12" s="228"/>
      <c r="H12" s="228"/>
      <c r="I12" s="228"/>
      <c r="J12" s="228"/>
      <c r="K12" s="228"/>
      <c r="L12" s="228"/>
      <c r="M12" s="231" t="s">
        <v>149</v>
      </c>
      <c r="N12" s="230">
        <v>2</v>
      </c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</row>
    <row r="13" spans="1:28" ht="17" thickBot="1">
      <c r="A13" s="228"/>
      <c r="B13" s="159"/>
      <c r="C13" s="229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7" t="s">
        <v>797</v>
      </c>
      <c r="P13" s="171"/>
      <c r="Q13" s="171"/>
      <c r="R13" s="171"/>
      <c r="S13" s="183" t="s">
        <v>776</v>
      </c>
      <c r="T13" s="172"/>
      <c r="U13" s="172"/>
      <c r="V13" s="172"/>
      <c r="W13" s="171"/>
      <c r="X13" s="171"/>
      <c r="Y13" s="171"/>
      <c r="Z13" s="171"/>
      <c r="AA13" s="171"/>
      <c r="AB13" s="171"/>
    </row>
    <row r="14" spans="1:28" ht="39" customHeight="1" thickBot="1">
      <c r="A14" s="170"/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226" t="s">
        <v>787</v>
      </c>
      <c r="P14" s="199" t="s">
        <v>786</v>
      </c>
      <c r="Q14" s="181" t="s">
        <v>796</v>
      </c>
      <c r="R14" s="171"/>
      <c r="S14" s="225" t="s">
        <v>787</v>
      </c>
      <c r="T14" s="224" t="s">
        <v>786</v>
      </c>
      <c r="U14" s="224" t="s">
        <v>1441</v>
      </c>
      <c r="V14" s="223" t="s">
        <v>795</v>
      </c>
      <c r="W14" s="171"/>
      <c r="X14" s="171"/>
      <c r="Y14" s="171"/>
      <c r="Z14" s="171"/>
      <c r="AA14" s="171"/>
      <c r="AB14" s="171"/>
    </row>
    <row r="15" spans="1:28" ht="48">
      <c r="A15" s="170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222" t="s">
        <v>794</v>
      </c>
      <c r="P15" s="221">
        <v>0.6</v>
      </c>
      <c r="Q15" s="220">
        <f>P15*84*1.1</f>
        <v>55.440000000000005</v>
      </c>
      <c r="R15" s="171"/>
      <c r="S15" s="219" t="s">
        <v>781</v>
      </c>
      <c r="T15" s="218">
        <v>2</v>
      </c>
      <c r="U15" s="218">
        <f>(T15*7*1.1)</f>
        <v>15.400000000000002</v>
      </c>
      <c r="V15" s="217">
        <f>U15*12*1.1</f>
        <v>203.28000000000003</v>
      </c>
      <c r="W15" s="171"/>
      <c r="X15" s="171"/>
      <c r="Y15" s="171"/>
      <c r="Z15" s="171"/>
      <c r="AA15" s="171"/>
      <c r="AB15" s="171"/>
    </row>
    <row r="16" spans="1:28">
      <c r="A16" s="170"/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215" t="s">
        <v>793</v>
      </c>
      <c r="P16" s="214">
        <v>0.4</v>
      </c>
      <c r="Q16" s="213">
        <f>P16*84*1.1</f>
        <v>36.960000000000008</v>
      </c>
      <c r="R16" s="171"/>
      <c r="S16" s="178" t="s">
        <v>778</v>
      </c>
      <c r="T16" s="216">
        <v>1</v>
      </c>
      <c r="U16" s="218">
        <f>(T16*7*1.1)</f>
        <v>7.7000000000000011</v>
      </c>
      <c r="V16" s="177">
        <f>U16*12*1.1</f>
        <v>101.64000000000001</v>
      </c>
      <c r="W16" s="171"/>
      <c r="X16" s="171"/>
      <c r="Y16" s="171"/>
      <c r="Z16" s="171"/>
      <c r="AA16" s="171"/>
      <c r="AB16" s="171"/>
    </row>
    <row r="17" spans="1:28" ht="17" thickBot="1">
      <c r="A17" s="170"/>
      <c r="B17" s="170"/>
      <c r="C17" s="17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215" t="s">
        <v>792</v>
      </c>
      <c r="P17" s="214">
        <v>0.6</v>
      </c>
      <c r="Q17" s="213">
        <f>P17*84*1.1</f>
        <v>55.440000000000005</v>
      </c>
      <c r="R17" s="171"/>
      <c r="S17" s="212" t="s">
        <v>775</v>
      </c>
      <c r="T17" s="211">
        <v>1</v>
      </c>
      <c r="U17" s="218">
        <f>(T17*7*1.1)</f>
        <v>7.7000000000000011</v>
      </c>
      <c r="V17" s="210">
        <f>U17*12*1.1</f>
        <v>101.64000000000001</v>
      </c>
      <c r="W17" s="171"/>
      <c r="X17" s="171"/>
      <c r="Y17" s="171"/>
      <c r="Z17" s="171"/>
      <c r="AA17" s="171"/>
      <c r="AB17" s="171"/>
    </row>
    <row r="18" spans="1:28" ht="17" thickBot="1">
      <c r="A18" s="170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429" t="s">
        <v>791</v>
      </c>
      <c r="P18" s="430">
        <v>0.4</v>
      </c>
      <c r="Q18" s="431">
        <f>P18*84*1.1</f>
        <v>36.960000000000008</v>
      </c>
      <c r="R18" s="171"/>
      <c r="S18" s="206" t="s">
        <v>112</v>
      </c>
      <c r="T18" s="205">
        <f>SUM(T15:T17)</f>
        <v>4</v>
      </c>
      <c r="U18" s="205">
        <f>SUM(U15:U17)</f>
        <v>30.800000000000004</v>
      </c>
      <c r="V18" s="204">
        <f>U18*12*1.1</f>
        <v>406.56000000000006</v>
      </c>
      <c r="W18" s="171"/>
      <c r="X18" s="171"/>
      <c r="Y18" s="171"/>
      <c r="Z18" s="171"/>
      <c r="AA18" s="171"/>
      <c r="AB18" s="171"/>
    </row>
    <row r="19" spans="1:28" ht="17" thickBot="1">
      <c r="A19" s="170"/>
      <c r="B19" s="170"/>
      <c r="C19" s="170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432" t="s">
        <v>112</v>
      </c>
      <c r="P19" s="433">
        <f>SUM(P15:P18)</f>
        <v>2</v>
      </c>
      <c r="Q19" s="434">
        <f>P19*84*1.1</f>
        <v>184.8</v>
      </c>
      <c r="R19" s="171"/>
      <c r="S19" s="171"/>
      <c r="T19" s="171"/>
      <c r="U19" s="171"/>
      <c r="V19" s="171"/>
      <c r="W19" s="171"/>
      <c r="X19" s="171"/>
      <c r="Y19" s="171"/>
      <c r="Z19" s="171"/>
      <c r="AA19" s="171"/>
      <c r="AB19" s="171"/>
    </row>
    <row r="20" spans="1:28" ht="17" thickBot="1">
      <c r="A20" s="170"/>
      <c r="B20" s="170"/>
      <c r="C20" s="170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200"/>
      <c r="P20" s="200"/>
      <c r="Q20" s="200"/>
      <c r="R20" s="171"/>
      <c r="S20" s="183" t="s">
        <v>776</v>
      </c>
      <c r="T20" s="172"/>
      <c r="U20" s="172"/>
      <c r="V20" s="172"/>
      <c r="W20" s="183" t="s">
        <v>776</v>
      </c>
      <c r="X20" s="172"/>
      <c r="Y20" s="172"/>
      <c r="Z20" s="172"/>
      <c r="AA20" s="183" t="s">
        <v>776</v>
      </c>
      <c r="AB20" s="172"/>
    </row>
    <row r="21" spans="1:28" ht="37" customHeight="1" thickBot="1">
      <c r="A21" s="170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84"/>
      <c r="O21" s="170"/>
      <c r="P21" s="170"/>
      <c r="Q21" s="170"/>
      <c r="R21" s="170"/>
      <c r="S21" s="182" t="s">
        <v>790</v>
      </c>
      <c r="T21" s="199" t="s">
        <v>786</v>
      </c>
      <c r="U21" s="181" t="s">
        <v>788</v>
      </c>
      <c r="V21" s="198"/>
      <c r="W21" s="182" t="s">
        <v>789</v>
      </c>
      <c r="X21" s="199" t="s">
        <v>786</v>
      </c>
      <c r="Y21" s="181" t="s">
        <v>788</v>
      </c>
      <c r="Z21" s="198"/>
      <c r="AA21" s="182" t="s">
        <v>787</v>
      </c>
      <c r="AB21" s="181" t="s">
        <v>786</v>
      </c>
    </row>
    <row r="22" spans="1:28">
      <c r="A22" s="170"/>
      <c r="B22" s="170"/>
      <c r="C22" s="170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84"/>
      <c r="O22" s="170"/>
      <c r="P22" s="170"/>
      <c r="Q22" s="170"/>
      <c r="R22" s="170"/>
      <c r="S22" s="197" t="s">
        <v>785</v>
      </c>
      <c r="T22" s="196">
        <v>0.5</v>
      </c>
      <c r="U22" s="195">
        <v>60</v>
      </c>
      <c r="V22" s="191"/>
      <c r="W22" s="197" t="s">
        <v>784</v>
      </c>
      <c r="X22" s="196">
        <v>0.5</v>
      </c>
      <c r="Y22" s="195">
        <v>5</v>
      </c>
      <c r="Z22" s="191"/>
      <c r="AA22" s="180" t="s">
        <v>770</v>
      </c>
      <c r="AB22" s="179">
        <v>15</v>
      </c>
    </row>
    <row r="23" spans="1:28" ht="49" thickBot="1">
      <c r="A23" s="170"/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84"/>
      <c r="O23" s="170"/>
      <c r="P23" s="170"/>
      <c r="Q23" s="170"/>
      <c r="R23" s="170"/>
      <c r="S23" s="194" t="s">
        <v>783</v>
      </c>
      <c r="T23" s="193">
        <v>0.5</v>
      </c>
      <c r="U23" s="192">
        <v>60</v>
      </c>
      <c r="V23" s="191"/>
      <c r="W23" s="194" t="s">
        <v>782</v>
      </c>
      <c r="X23" s="193">
        <v>0.5</v>
      </c>
      <c r="Y23" s="192">
        <v>5</v>
      </c>
      <c r="Z23" s="191"/>
      <c r="AA23" s="190" t="s">
        <v>781</v>
      </c>
      <c r="AB23" s="177">
        <v>2</v>
      </c>
    </row>
    <row r="24" spans="1:28" ht="17" thickBot="1">
      <c r="A24" s="170"/>
      <c r="B24" s="170"/>
      <c r="C24" s="170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84"/>
      <c r="O24" s="170"/>
      <c r="P24" s="170"/>
      <c r="Q24" s="170"/>
      <c r="R24" s="170"/>
      <c r="S24" s="189" t="s">
        <v>780</v>
      </c>
      <c r="T24" s="188">
        <v>1</v>
      </c>
      <c r="U24" s="187">
        <v>120</v>
      </c>
      <c r="V24" s="186"/>
      <c r="W24" s="189" t="s">
        <v>779</v>
      </c>
      <c r="X24" s="188">
        <v>1</v>
      </c>
      <c r="Y24" s="187">
        <v>10</v>
      </c>
      <c r="Z24" s="186"/>
      <c r="AA24" s="178" t="s">
        <v>778</v>
      </c>
      <c r="AB24" s="177">
        <v>1</v>
      </c>
    </row>
    <row r="25" spans="1:28">
      <c r="A25" s="170"/>
      <c r="B25" s="170"/>
      <c r="C25" s="170"/>
      <c r="D25" s="170"/>
      <c r="E25" s="170"/>
      <c r="F25" s="170"/>
      <c r="G25" s="170"/>
      <c r="H25" s="170"/>
      <c r="I25" s="170"/>
      <c r="J25" s="170"/>
      <c r="K25" s="170"/>
      <c r="L25" s="170"/>
      <c r="M25" s="170"/>
      <c r="N25" s="184"/>
      <c r="O25" s="170"/>
      <c r="P25" s="170"/>
      <c r="Q25" s="170"/>
      <c r="R25" s="170"/>
      <c r="S25" s="172"/>
      <c r="T25" s="170"/>
      <c r="U25" s="170"/>
      <c r="V25" s="170"/>
      <c r="W25" s="185" t="s">
        <v>777</v>
      </c>
      <c r="X25" s="170"/>
      <c r="Y25" s="172"/>
      <c r="Z25" s="172"/>
      <c r="AA25" s="178" t="s">
        <v>771</v>
      </c>
      <c r="AB25" s="177">
        <v>1</v>
      </c>
    </row>
    <row r="26" spans="1:28" ht="17" thickBot="1">
      <c r="A26" s="170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84"/>
      <c r="O26" s="170"/>
      <c r="P26" s="170"/>
      <c r="Q26" s="170"/>
      <c r="R26" s="170"/>
      <c r="S26" s="170"/>
      <c r="T26" s="170"/>
      <c r="U26" s="183" t="s">
        <v>776</v>
      </c>
      <c r="V26" s="172"/>
      <c r="W26" s="170"/>
      <c r="X26" s="170"/>
      <c r="Y26" s="170"/>
      <c r="Z26" s="170"/>
      <c r="AA26" s="176" t="s">
        <v>775</v>
      </c>
      <c r="AB26" s="175">
        <v>1</v>
      </c>
    </row>
    <row r="27" spans="1:28" ht="52" customHeight="1" thickBot="1">
      <c r="A27" s="170"/>
      <c r="B27" s="170"/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84"/>
      <c r="O27" s="183"/>
      <c r="P27" s="183"/>
      <c r="Q27" s="172"/>
      <c r="R27" s="172"/>
      <c r="S27" s="172"/>
      <c r="T27" s="172"/>
      <c r="U27" s="182" t="s">
        <v>774</v>
      </c>
      <c r="V27" s="181" t="s">
        <v>773</v>
      </c>
      <c r="W27" s="170"/>
      <c r="X27" s="170"/>
      <c r="Y27" s="170"/>
      <c r="Z27" s="170"/>
      <c r="AA27" s="174" t="s">
        <v>112</v>
      </c>
      <c r="AB27" s="173">
        <f>SUM(AB22:AB26)</f>
        <v>20</v>
      </c>
    </row>
    <row r="28" spans="1:28">
      <c r="A28" s="170"/>
      <c r="B28" s="170"/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80" t="s">
        <v>772</v>
      </c>
      <c r="V28" s="179">
        <f>4*7*1.1</f>
        <v>30.800000000000004</v>
      </c>
      <c r="W28" s="170"/>
      <c r="X28" s="170"/>
      <c r="Y28" s="170"/>
      <c r="Z28" s="170"/>
      <c r="AA28" s="172"/>
      <c r="AB28" s="172"/>
    </row>
    <row r="29" spans="1:28">
      <c r="A29" s="170"/>
      <c r="B29" s="170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8" t="s">
        <v>771</v>
      </c>
      <c r="V29" s="177">
        <v>7.7</v>
      </c>
      <c r="W29" s="170"/>
      <c r="X29" s="170"/>
      <c r="Y29" s="170"/>
      <c r="Z29" s="170"/>
      <c r="AA29" s="170"/>
      <c r="AB29" s="170"/>
    </row>
    <row r="30" spans="1:28" ht="17" thickBot="1">
      <c r="A30" s="170"/>
      <c r="B30" s="170"/>
      <c r="C30" s="170"/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6" t="s">
        <v>770</v>
      </c>
      <c r="V30" s="175">
        <f>132*7/8</f>
        <v>115.5</v>
      </c>
      <c r="W30" s="170"/>
      <c r="X30" s="170"/>
      <c r="Y30" s="170"/>
      <c r="Z30" s="170"/>
      <c r="AA30" s="170"/>
      <c r="AB30" s="170"/>
    </row>
    <row r="31" spans="1:28" ht="17" thickBot="1">
      <c r="A31" s="170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4" t="s">
        <v>112</v>
      </c>
      <c r="V31" s="173">
        <f>SUM(V28:V30)</f>
        <v>154</v>
      </c>
      <c r="W31" s="170"/>
      <c r="X31" s="170"/>
      <c r="Y31" s="170"/>
      <c r="Z31" s="170"/>
      <c r="AA31" s="170"/>
      <c r="AB31" s="170"/>
    </row>
    <row r="32" spans="1:28">
      <c r="A32" s="170"/>
      <c r="B32" s="170"/>
      <c r="C32" s="170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1"/>
      <c r="V32" s="171"/>
      <c r="W32" s="170"/>
      <c r="X32" s="170"/>
      <c r="Y32" s="170"/>
      <c r="Z32" s="170"/>
      <c r="AA32" s="170"/>
      <c r="AB32" s="170"/>
    </row>
    <row r="33" spans="1:28">
      <c r="A33" s="170"/>
      <c r="B33" s="170"/>
      <c r="C33" s="170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2"/>
      <c r="Q33" s="172"/>
      <c r="R33" s="172"/>
      <c r="S33" s="172"/>
      <c r="T33" s="172"/>
      <c r="U33" s="171" t="s">
        <v>769</v>
      </c>
      <c r="V33" s="171"/>
      <c r="W33" s="170"/>
      <c r="X33" s="170"/>
      <c r="Y33" s="170"/>
      <c r="Z33" s="170"/>
      <c r="AA33" s="172"/>
      <c r="AB33" s="172"/>
    </row>
  </sheetData>
  <pageMargins left="0.7" right="0.7" top="0.75" bottom="0.75" header="0.3" footer="0.3"/>
  <pageSetup scale="41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CEFD-F8DD-864E-8E79-838A7114A3BA}">
  <sheetPr>
    <pageSetUpPr fitToPage="1"/>
  </sheetPr>
  <dimension ref="A1:AB33"/>
  <sheetViews>
    <sheetView workbookViewId="0">
      <selection activeCell="K18" sqref="K18"/>
    </sheetView>
  </sheetViews>
  <sheetFormatPr baseColWidth="10" defaultRowHeight="16"/>
  <cols>
    <col min="1" max="1" width="2.140625" style="151" bestFit="1" customWidth="1"/>
    <col min="2" max="10" width="7.42578125" style="151" bestFit="1" customWidth="1"/>
    <col min="11" max="13" width="8.42578125" style="151" bestFit="1" customWidth="1"/>
    <col min="14" max="14" width="12.42578125" style="151" customWidth="1"/>
    <col min="15" max="15" width="11.85546875" style="151" customWidth="1"/>
    <col min="16" max="16" width="7.5703125" style="151" customWidth="1"/>
    <col min="17" max="17" width="14.42578125" style="151" customWidth="1"/>
    <col min="18" max="18" width="2.5703125" style="151" customWidth="1"/>
    <col min="19" max="19" width="11.85546875" style="151" bestFit="1" customWidth="1"/>
    <col min="20" max="20" width="7.42578125" style="151" customWidth="1"/>
    <col min="21" max="21" width="12.85546875" style="151" customWidth="1"/>
    <col min="22" max="22" width="13.5703125" style="151" customWidth="1"/>
    <col min="23" max="23" width="9.7109375" style="151" bestFit="1" customWidth="1"/>
    <col min="24" max="25" width="7.7109375" style="151" bestFit="1" customWidth="1"/>
    <col min="26" max="26" width="3.42578125" style="151" customWidth="1"/>
    <col min="27" max="27" width="12.28515625" style="151" customWidth="1"/>
    <col min="28" max="28" width="10.5703125" style="151" bestFit="1" customWidth="1"/>
    <col min="29" max="16384" width="10.7109375" style="151"/>
  </cols>
  <sheetData>
    <row r="1" spans="1:28">
      <c r="A1" s="240"/>
      <c r="B1" s="232" t="s">
        <v>129</v>
      </c>
      <c r="C1" s="232" t="s">
        <v>130</v>
      </c>
      <c r="D1" s="232" t="s">
        <v>131</v>
      </c>
      <c r="E1" s="232" t="s">
        <v>132</v>
      </c>
      <c r="F1" s="232" t="s">
        <v>133</v>
      </c>
      <c r="G1" s="232" t="s">
        <v>134</v>
      </c>
      <c r="H1" s="232" t="s">
        <v>135</v>
      </c>
      <c r="I1" s="232" t="s">
        <v>136</v>
      </c>
      <c r="J1" s="232" t="s">
        <v>137</v>
      </c>
      <c r="K1" s="232" t="s">
        <v>138</v>
      </c>
      <c r="L1" s="232" t="s">
        <v>139</v>
      </c>
      <c r="M1" s="232" t="s">
        <v>140</v>
      </c>
      <c r="N1" s="228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</row>
    <row r="2" spans="1:28" ht="17" thickBot="1">
      <c r="A2" s="228"/>
      <c r="B2" s="230">
        <v>1</v>
      </c>
      <c r="C2" s="230">
        <v>2</v>
      </c>
      <c r="D2" s="230">
        <v>3</v>
      </c>
      <c r="E2" s="230">
        <v>4</v>
      </c>
      <c r="F2" s="230">
        <v>5</v>
      </c>
      <c r="G2" s="230">
        <v>6</v>
      </c>
      <c r="H2" s="230">
        <v>7</v>
      </c>
      <c r="I2" s="230">
        <v>8</v>
      </c>
      <c r="J2" s="230">
        <v>9</v>
      </c>
      <c r="K2" s="230">
        <v>10</v>
      </c>
      <c r="L2" s="230">
        <v>11</v>
      </c>
      <c r="M2" s="230">
        <v>12</v>
      </c>
      <c r="N2" s="239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28">
      <c r="A3" s="231" t="s">
        <v>0</v>
      </c>
      <c r="B3" s="269" t="s">
        <v>1276</v>
      </c>
      <c r="C3" s="268" t="s">
        <v>1286</v>
      </c>
      <c r="D3" s="268" t="s">
        <v>1296</v>
      </c>
      <c r="E3" s="268" t="s">
        <v>1306</v>
      </c>
      <c r="F3" s="268" t="s">
        <v>1316</v>
      </c>
      <c r="G3" s="268" t="s">
        <v>1326</v>
      </c>
      <c r="H3" s="268" t="s">
        <v>1336</v>
      </c>
      <c r="I3" s="268" t="s">
        <v>1346</v>
      </c>
      <c r="J3" s="268" t="s">
        <v>1356</v>
      </c>
      <c r="K3" s="268" t="s">
        <v>1366</v>
      </c>
      <c r="L3" s="268" t="s">
        <v>1376</v>
      </c>
      <c r="M3" s="267" t="s">
        <v>1442</v>
      </c>
      <c r="N3" s="232" t="s">
        <v>141</v>
      </c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</row>
    <row r="4" spans="1:28">
      <c r="A4" s="231" t="s">
        <v>1</v>
      </c>
      <c r="B4" s="249" t="s">
        <v>1278</v>
      </c>
      <c r="C4" s="248" t="s">
        <v>1288</v>
      </c>
      <c r="D4" s="248" t="s">
        <v>1298</v>
      </c>
      <c r="E4" s="248" t="s">
        <v>1308</v>
      </c>
      <c r="F4" s="248" t="s">
        <v>1318</v>
      </c>
      <c r="G4" s="248" t="s">
        <v>1328</v>
      </c>
      <c r="H4" s="248" t="s">
        <v>1338</v>
      </c>
      <c r="I4" s="248" t="s">
        <v>1348</v>
      </c>
      <c r="J4" s="248" t="s">
        <v>1358</v>
      </c>
      <c r="K4" s="248" t="s">
        <v>1368</v>
      </c>
      <c r="L4" s="248" t="s">
        <v>1378</v>
      </c>
      <c r="M4" s="248" t="s">
        <v>1443</v>
      </c>
      <c r="N4" s="232" t="s">
        <v>142</v>
      </c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</row>
    <row r="5" spans="1:28">
      <c r="A5" s="231" t="s">
        <v>2</v>
      </c>
      <c r="B5" s="249" t="s">
        <v>1280</v>
      </c>
      <c r="C5" s="248" t="s">
        <v>1290</v>
      </c>
      <c r="D5" s="248" t="s">
        <v>1300</v>
      </c>
      <c r="E5" s="248" t="s">
        <v>1310</v>
      </c>
      <c r="F5" s="248" t="s">
        <v>1320</v>
      </c>
      <c r="G5" s="248" t="s">
        <v>1330</v>
      </c>
      <c r="H5" s="248" t="s">
        <v>1340</v>
      </c>
      <c r="I5" s="248" t="s">
        <v>1350</v>
      </c>
      <c r="J5" s="248" t="s">
        <v>1360</v>
      </c>
      <c r="K5" s="248" t="s">
        <v>1370</v>
      </c>
      <c r="L5" s="248" t="s">
        <v>1436</v>
      </c>
      <c r="M5" s="248" t="s">
        <v>1444</v>
      </c>
      <c r="N5" s="232" t="s">
        <v>143</v>
      </c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</row>
    <row r="6" spans="1:28">
      <c r="A6" s="231" t="s">
        <v>3</v>
      </c>
      <c r="B6" s="249" t="s">
        <v>1282</v>
      </c>
      <c r="C6" s="248" t="s">
        <v>1292</v>
      </c>
      <c r="D6" s="248" t="s">
        <v>1302</v>
      </c>
      <c r="E6" s="248" t="s">
        <v>1312</v>
      </c>
      <c r="F6" s="248" t="s">
        <v>1322</v>
      </c>
      <c r="G6" s="248" t="s">
        <v>1332</v>
      </c>
      <c r="H6" s="248" t="s">
        <v>1342</v>
      </c>
      <c r="I6" s="248" t="s">
        <v>1352</v>
      </c>
      <c r="J6" s="248" t="s">
        <v>1362</v>
      </c>
      <c r="K6" s="248" t="s">
        <v>1372</v>
      </c>
      <c r="L6" s="248" t="s">
        <v>1438</v>
      </c>
      <c r="M6" s="247"/>
      <c r="N6" s="232" t="s">
        <v>144</v>
      </c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28">
      <c r="A7" s="231" t="s">
        <v>4</v>
      </c>
      <c r="B7" s="249" t="s">
        <v>1284</v>
      </c>
      <c r="C7" s="248" t="s">
        <v>1294</v>
      </c>
      <c r="D7" s="248" t="s">
        <v>1304</v>
      </c>
      <c r="E7" s="248" t="s">
        <v>1314</v>
      </c>
      <c r="F7" s="248" t="s">
        <v>1324</v>
      </c>
      <c r="G7" s="248" t="s">
        <v>1334</v>
      </c>
      <c r="H7" s="248" t="s">
        <v>1344</v>
      </c>
      <c r="I7" s="248" t="s">
        <v>1354</v>
      </c>
      <c r="J7" s="248" t="s">
        <v>1364</v>
      </c>
      <c r="K7" s="248" t="s">
        <v>1374</v>
      </c>
      <c r="L7" s="248" t="s">
        <v>1440</v>
      </c>
      <c r="M7" s="247"/>
      <c r="N7" s="232" t="s">
        <v>146</v>
      </c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</row>
    <row r="8" spans="1:28">
      <c r="A8" s="231" t="s">
        <v>5</v>
      </c>
      <c r="B8" s="249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7"/>
      <c r="N8" s="232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</row>
    <row r="9" spans="1:28">
      <c r="A9" s="231" t="s">
        <v>6</v>
      </c>
      <c r="B9" s="249"/>
      <c r="C9" s="248"/>
      <c r="D9" s="248"/>
      <c r="E9" s="248"/>
      <c r="F9" s="248"/>
      <c r="G9" s="248"/>
      <c r="H9" s="248"/>
      <c r="I9" s="248"/>
      <c r="J9" s="248"/>
      <c r="K9" s="248"/>
      <c r="L9" s="248"/>
      <c r="M9" s="247"/>
      <c r="N9" s="232"/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</row>
    <row r="10" spans="1:28" ht="17" thickBot="1">
      <c r="A10" s="231" t="s">
        <v>7</v>
      </c>
      <c r="B10" s="243"/>
      <c r="C10" s="242"/>
      <c r="D10" s="242"/>
      <c r="E10" s="242"/>
      <c r="F10" s="242"/>
      <c r="G10" s="242"/>
      <c r="H10" s="242"/>
      <c r="I10" s="242"/>
      <c r="J10" s="242"/>
      <c r="K10" s="242"/>
      <c r="L10" s="242"/>
      <c r="M10" s="241"/>
      <c r="N10" s="232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</row>
    <row r="11" spans="1:28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</row>
    <row r="12" spans="1:28">
      <c r="A12" s="228"/>
      <c r="B12" s="159"/>
      <c r="C12" s="229"/>
      <c r="D12" s="228"/>
      <c r="E12" s="228"/>
      <c r="F12" s="228"/>
      <c r="G12" s="228"/>
      <c r="H12" s="228"/>
      <c r="I12" s="228"/>
      <c r="J12" s="228"/>
      <c r="K12" s="228"/>
      <c r="L12" s="228"/>
      <c r="M12" s="231" t="s">
        <v>149</v>
      </c>
      <c r="N12" s="230">
        <v>3</v>
      </c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</row>
    <row r="13" spans="1:28" ht="17" thickBot="1">
      <c r="A13" s="228"/>
      <c r="B13" s="159"/>
      <c r="C13" s="229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7" t="s">
        <v>797</v>
      </c>
      <c r="P13" s="171"/>
      <c r="Q13" s="171"/>
      <c r="R13" s="171"/>
      <c r="S13" s="183" t="s">
        <v>776</v>
      </c>
      <c r="T13" s="172"/>
      <c r="U13" s="172"/>
      <c r="V13" s="172"/>
      <c r="W13" s="171"/>
      <c r="X13" s="171"/>
      <c r="Y13" s="171"/>
      <c r="Z13" s="171"/>
      <c r="AA13" s="171"/>
      <c r="AB13" s="171"/>
    </row>
    <row r="14" spans="1:28" ht="39" customHeight="1" thickBot="1">
      <c r="A14" s="170"/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226" t="s">
        <v>787</v>
      </c>
      <c r="P14" s="199" t="s">
        <v>786</v>
      </c>
      <c r="Q14" s="181" t="s">
        <v>800</v>
      </c>
      <c r="R14" s="171"/>
      <c r="S14" s="225" t="s">
        <v>787</v>
      </c>
      <c r="T14" s="224" t="s">
        <v>786</v>
      </c>
      <c r="U14" s="224" t="s">
        <v>1420</v>
      </c>
      <c r="V14" s="223" t="s">
        <v>798</v>
      </c>
      <c r="W14" s="171"/>
      <c r="X14" s="171"/>
      <c r="Y14" s="171"/>
      <c r="Z14" s="171"/>
      <c r="AA14" s="171"/>
      <c r="AB14" s="171"/>
    </row>
    <row r="15" spans="1:28" ht="48">
      <c r="A15" s="170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222" t="s">
        <v>794</v>
      </c>
      <c r="P15" s="221">
        <v>0.6</v>
      </c>
      <c r="Q15" s="220">
        <f>P15*48*1.1</f>
        <v>31.68</v>
      </c>
      <c r="R15" s="171"/>
      <c r="S15" s="219" t="s">
        <v>781</v>
      </c>
      <c r="T15" s="218">
        <v>2</v>
      </c>
      <c r="U15" s="218">
        <f>(T15*3*1.1)</f>
        <v>6.6000000000000005</v>
      </c>
      <c r="V15" s="217">
        <f>U15*12*1.1</f>
        <v>87.12</v>
      </c>
      <c r="W15" s="171"/>
      <c r="X15" s="171"/>
      <c r="Y15" s="171"/>
      <c r="Z15" s="171"/>
      <c r="AA15" s="171"/>
      <c r="AB15" s="171"/>
    </row>
    <row r="16" spans="1:28">
      <c r="A16" s="170"/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215" t="s">
        <v>793</v>
      </c>
      <c r="P16" s="214">
        <v>0.4</v>
      </c>
      <c r="Q16" s="213">
        <f>P16*48*1.1</f>
        <v>21.120000000000005</v>
      </c>
      <c r="R16" s="171"/>
      <c r="S16" s="178" t="s">
        <v>778</v>
      </c>
      <c r="T16" s="216">
        <v>1</v>
      </c>
      <c r="U16" s="216">
        <f>(T16*3*1.1)</f>
        <v>3.3000000000000003</v>
      </c>
      <c r="V16" s="177">
        <f>U16*12*1.1</f>
        <v>43.56</v>
      </c>
      <c r="W16" s="171"/>
      <c r="X16" s="171"/>
      <c r="Y16" s="171"/>
      <c r="Z16" s="171"/>
      <c r="AA16" s="171"/>
      <c r="AB16" s="171"/>
    </row>
    <row r="17" spans="1:28" ht="17" thickBot="1">
      <c r="A17" s="170"/>
      <c r="B17" s="170"/>
      <c r="C17" s="17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215" t="s">
        <v>792</v>
      </c>
      <c r="P17" s="214">
        <v>0.6</v>
      </c>
      <c r="Q17" s="213">
        <f>P17*48*1.1</f>
        <v>31.68</v>
      </c>
      <c r="R17" s="171"/>
      <c r="S17" s="212" t="s">
        <v>775</v>
      </c>
      <c r="T17" s="211">
        <v>1</v>
      </c>
      <c r="U17" s="216">
        <f>(T17*3*1.1)</f>
        <v>3.3000000000000003</v>
      </c>
      <c r="V17" s="210">
        <f>U17*12*1.1</f>
        <v>43.56</v>
      </c>
      <c r="W17" s="171"/>
      <c r="X17" s="171"/>
      <c r="Y17" s="171"/>
      <c r="Z17" s="171"/>
      <c r="AA17" s="171"/>
      <c r="AB17" s="171"/>
    </row>
    <row r="18" spans="1:28" ht="17" thickBot="1">
      <c r="A18" s="170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209" t="s">
        <v>791</v>
      </c>
      <c r="P18" s="208">
        <v>0.4</v>
      </c>
      <c r="Q18" s="207">
        <f>P18*48*1.1</f>
        <v>21.120000000000005</v>
      </c>
      <c r="R18" s="171"/>
      <c r="S18" s="206" t="s">
        <v>112</v>
      </c>
      <c r="T18" s="205">
        <f>SUM(T15:T17)</f>
        <v>4</v>
      </c>
      <c r="U18" s="205">
        <f>SUM(U15:U17)</f>
        <v>13.200000000000001</v>
      </c>
      <c r="V18" s="204">
        <f>SUM(V15:V17)</f>
        <v>174.24</v>
      </c>
      <c r="W18" s="171"/>
      <c r="X18" s="171"/>
      <c r="Y18" s="171"/>
      <c r="Z18" s="171"/>
      <c r="AA18" s="171"/>
      <c r="AB18" s="171"/>
    </row>
    <row r="19" spans="1:28" ht="17" thickBot="1">
      <c r="A19" s="170"/>
      <c r="B19" s="170"/>
      <c r="C19" s="170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203" t="s">
        <v>112</v>
      </c>
      <c r="P19" s="202">
        <f>SUM(P15:P18)</f>
        <v>2</v>
      </c>
      <c r="Q19" s="201">
        <f>SUM(Q15:Q18)</f>
        <v>105.60000000000001</v>
      </c>
      <c r="R19" s="171"/>
      <c r="S19" s="171"/>
      <c r="T19" s="171"/>
      <c r="U19" s="171"/>
      <c r="V19" s="171"/>
      <c r="W19" s="171"/>
      <c r="X19" s="171"/>
      <c r="Y19" s="171"/>
      <c r="Z19" s="171"/>
      <c r="AA19" s="171"/>
      <c r="AB19" s="171"/>
    </row>
    <row r="20" spans="1:28" ht="17" thickBot="1">
      <c r="A20" s="170"/>
      <c r="B20" s="170"/>
      <c r="C20" s="170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200"/>
      <c r="P20" s="200"/>
      <c r="Q20" s="200"/>
      <c r="R20" s="171"/>
      <c r="S20" s="183" t="s">
        <v>776</v>
      </c>
      <c r="T20" s="172"/>
      <c r="U20" s="172"/>
      <c r="V20" s="172"/>
      <c r="W20" s="183" t="s">
        <v>776</v>
      </c>
      <c r="X20" s="172"/>
      <c r="Y20" s="172"/>
      <c r="Z20" s="172"/>
      <c r="AA20" s="183" t="s">
        <v>776</v>
      </c>
      <c r="AB20" s="172"/>
    </row>
    <row r="21" spans="1:28" ht="37" customHeight="1" thickBot="1">
      <c r="A21" s="170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84"/>
      <c r="O21" s="170"/>
      <c r="P21" s="170"/>
      <c r="Q21" s="170"/>
      <c r="R21" s="170"/>
      <c r="S21" s="182" t="s">
        <v>790</v>
      </c>
      <c r="T21" s="199" t="s">
        <v>786</v>
      </c>
      <c r="U21" s="181" t="s">
        <v>788</v>
      </c>
      <c r="V21" s="198"/>
      <c r="W21" s="182" t="s">
        <v>789</v>
      </c>
      <c r="X21" s="199" t="s">
        <v>786</v>
      </c>
      <c r="Y21" s="181" t="s">
        <v>788</v>
      </c>
      <c r="Z21" s="198"/>
      <c r="AA21" s="182" t="s">
        <v>787</v>
      </c>
      <c r="AB21" s="181" t="s">
        <v>786</v>
      </c>
    </row>
    <row r="22" spans="1:28">
      <c r="A22" s="170"/>
      <c r="B22" s="170"/>
      <c r="C22" s="170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84"/>
      <c r="O22" s="170"/>
      <c r="P22" s="170"/>
      <c r="Q22" s="170"/>
      <c r="R22" s="170"/>
      <c r="S22" s="197" t="s">
        <v>785</v>
      </c>
      <c r="T22" s="196">
        <v>0.5</v>
      </c>
      <c r="U22" s="195">
        <v>30</v>
      </c>
      <c r="V22" s="191"/>
      <c r="W22" s="197" t="s">
        <v>784</v>
      </c>
      <c r="X22" s="196">
        <v>0.5</v>
      </c>
      <c r="Y22" s="195">
        <v>4</v>
      </c>
      <c r="Z22" s="191"/>
      <c r="AA22" s="180" t="s">
        <v>770</v>
      </c>
      <c r="AB22" s="179">
        <v>15</v>
      </c>
    </row>
    <row r="23" spans="1:28" ht="49" thickBot="1">
      <c r="A23" s="170"/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84"/>
      <c r="O23" s="170"/>
      <c r="P23" s="170"/>
      <c r="Q23" s="170"/>
      <c r="R23" s="170"/>
      <c r="S23" s="194" t="s">
        <v>783</v>
      </c>
      <c r="T23" s="193">
        <v>0.5</v>
      </c>
      <c r="U23" s="192">
        <v>30</v>
      </c>
      <c r="V23" s="191"/>
      <c r="W23" s="194" t="s">
        <v>782</v>
      </c>
      <c r="X23" s="193">
        <v>0.5</v>
      </c>
      <c r="Y23" s="192">
        <v>4</v>
      </c>
      <c r="Z23" s="191"/>
      <c r="AA23" s="190" t="s">
        <v>781</v>
      </c>
      <c r="AB23" s="177">
        <v>2</v>
      </c>
    </row>
    <row r="24" spans="1:28" ht="17" thickBot="1">
      <c r="A24" s="170"/>
      <c r="B24" s="170"/>
      <c r="C24" s="170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84"/>
      <c r="O24" s="170"/>
      <c r="P24" s="170"/>
      <c r="Q24" s="170"/>
      <c r="R24" s="170"/>
      <c r="S24" s="189" t="s">
        <v>780</v>
      </c>
      <c r="T24" s="188">
        <v>1</v>
      </c>
      <c r="U24" s="187">
        <v>60</v>
      </c>
      <c r="V24" s="186"/>
      <c r="W24" s="189" t="s">
        <v>779</v>
      </c>
      <c r="X24" s="188">
        <v>1</v>
      </c>
      <c r="Y24" s="187">
        <v>8</v>
      </c>
      <c r="Z24" s="186"/>
      <c r="AA24" s="178" t="s">
        <v>778</v>
      </c>
      <c r="AB24" s="177">
        <v>1</v>
      </c>
    </row>
    <row r="25" spans="1:28">
      <c r="A25" s="170"/>
      <c r="B25" s="170"/>
      <c r="C25" s="170"/>
      <c r="D25" s="170"/>
      <c r="E25" s="170"/>
      <c r="F25" s="170"/>
      <c r="G25" s="170"/>
      <c r="H25" s="170"/>
      <c r="I25" s="170"/>
      <c r="J25" s="170"/>
      <c r="K25" s="170"/>
      <c r="L25" s="170"/>
      <c r="M25" s="170"/>
      <c r="N25" s="184"/>
      <c r="O25" s="170"/>
      <c r="P25" s="170"/>
      <c r="Q25" s="170"/>
      <c r="R25" s="170"/>
      <c r="S25" s="172"/>
      <c r="T25" s="170"/>
      <c r="U25" s="170"/>
      <c r="V25" s="170"/>
      <c r="W25" s="185" t="s">
        <v>777</v>
      </c>
      <c r="X25" s="170"/>
      <c r="Y25" s="172"/>
      <c r="Z25" s="172"/>
      <c r="AA25" s="178" t="s">
        <v>771</v>
      </c>
      <c r="AB25" s="177">
        <v>1</v>
      </c>
    </row>
    <row r="26" spans="1:28" ht="17" thickBot="1">
      <c r="A26" s="170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84"/>
      <c r="O26" s="170"/>
      <c r="P26" s="170"/>
      <c r="Q26" s="170"/>
      <c r="R26" s="170"/>
      <c r="S26" s="170"/>
      <c r="T26" s="170"/>
      <c r="U26" s="183" t="s">
        <v>776</v>
      </c>
      <c r="V26" s="172"/>
      <c r="W26" s="170"/>
      <c r="X26" s="170"/>
      <c r="Y26" s="170"/>
      <c r="Z26" s="170"/>
      <c r="AA26" s="176" t="s">
        <v>775</v>
      </c>
      <c r="AB26" s="175">
        <v>1</v>
      </c>
    </row>
    <row r="27" spans="1:28" ht="52" customHeight="1" thickBot="1">
      <c r="A27" s="170"/>
      <c r="B27" s="170"/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84"/>
      <c r="O27" s="183"/>
      <c r="P27" s="183"/>
      <c r="Q27" s="172"/>
      <c r="R27" s="172"/>
      <c r="S27" s="172"/>
      <c r="T27" s="172"/>
      <c r="U27" s="182" t="s">
        <v>774</v>
      </c>
      <c r="V27" s="181" t="s">
        <v>799</v>
      </c>
      <c r="W27" s="170"/>
      <c r="X27" s="170"/>
      <c r="Y27" s="170"/>
      <c r="Z27" s="170"/>
      <c r="AA27" s="174" t="s">
        <v>112</v>
      </c>
      <c r="AB27" s="173">
        <f>SUM(AB22:AB26)</f>
        <v>20</v>
      </c>
    </row>
    <row r="28" spans="1:28">
      <c r="A28" s="170"/>
      <c r="B28" s="170"/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80" t="s">
        <v>772</v>
      </c>
      <c r="V28" s="179">
        <v>17.600000000000001</v>
      </c>
      <c r="W28" s="170"/>
      <c r="X28" s="170"/>
      <c r="Y28" s="170"/>
      <c r="Z28" s="170"/>
      <c r="AA28" s="172"/>
      <c r="AB28" s="172"/>
    </row>
    <row r="29" spans="1:28">
      <c r="A29" s="170"/>
      <c r="B29" s="170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8" t="s">
        <v>771</v>
      </c>
      <c r="V29" s="177">
        <v>4.4000000000000004</v>
      </c>
      <c r="W29" s="170"/>
      <c r="X29" s="170"/>
      <c r="Y29" s="170"/>
      <c r="Z29" s="170"/>
      <c r="AA29" s="170"/>
      <c r="AB29" s="170"/>
    </row>
    <row r="30" spans="1:28" ht="17" thickBot="1">
      <c r="A30" s="170"/>
      <c r="B30" s="170"/>
      <c r="C30" s="170"/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6" t="s">
        <v>770</v>
      </c>
      <c r="V30" s="175">
        <v>66</v>
      </c>
      <c r="W30" s="170"/>
      <c r="X30" s="170"/>
      <c r="Y30" s="170"/>
      <c r="Z30" s="170"/>
      <c r="AA30" s="170"/>
      <c r="AB30" s="170"/>
    </row>
    <row r="31" spans="1:28" ht="17" thickBot="1">
      <c r="A31" s="170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4" t="s">
        <v>112</v>
      </c>
      <c r="V31" s="173">
        <v>88</v>
      </c>
      <c r="W31" s="170"/>
      <c r="X31" s="170"/>
      <c r="Y31" s="170"/>
      <c r="Z31" s="170"/>
      <c r="AA31" s="170"/>
      <c r="AB31" s="170"/>
    </row>
    <row r="32" spans="1:28">
      <c r="A32" s="170"/>
      <c r="B32" s="170"/>
      <c r="C32" s="170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1"/>
      <c r="V32" s="171"/>
      <c r="W32" s="170"/>
      <c r="X32" s="170"/>
      <c r="Y32" s="170"/>
      <c r="Z32" s="170"/>
      <c r="AA32" s="170"/>
      <c r="AB32" s="170"/>
    </row>
    <row r="33" spans="1:28">
      <c r="A33" s="170"/>
      <c r="B33" s="170"/>
      <c r="C33" s="170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2"/>
      <c r="Q33" s="172"/>
      <c r="R33" s="172"/>
      <c r="S33" s="172"/>
      <c r="T33" s="172"/>
      <c r="U33" s="171" t="s">
        <v>769</v>
      </c>
      <c r="V33" s="171"/>
      <c r="W33" s="170"/>
      <c r="X33" s="170"/>
      <c r="Y33" s="170"/>
      <c r="Z33" s="170"/>
      <c r="AA33" s="172"/>
      <c r="AB33" s="172"/>
    </row>
  </sheetData>
  <phoneticPr fontId="9" type="noConversion"/>
  <pageMargins left="0.7" right="0.7" top="0.75" bottom="0.75" header="0.3" footer="0.3"/>
  <pageSetup scale="41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167-1ED0-BB41-B70C-4CC7D0E8E07F}">
  <sheetPr>
    <pageSetUpPr fitToPage="1"/>
  </sheetPr>
  <dimension ref="A1:X29"/>
  <sheetViews>
    <sheetView workbookViewId="0">
      <selection activeCell="O1" sqref="O1:W10"/>
    </sheetView>
  </sheetViews>
  <sheetFormatPr baseColWidth="10" defaultRowHeight="16"/>
  <cols>
    <col min="1" max="1" width="1.85546875" style="151" bestFit="1" customWidth="1"/>
    <col min="2" max="2" width="5.140625" style="151" customWidth="1"/>
    <col min="3" max="3" width="6.42578125" style="151" bestFit="1" customWidth="1"/>
    <col min="4" max="7" width="5.140625" style="151" bestFit="1" customWidth="1"/>
    <col min="8" max="9" width="6.42578125" style="151" bestFit="1" customWidth="1"/>
    <col min="10" max="10" width="5.140625" style="151" bestFit="1" customWidth="1"/>
    <col min="11" max="11" width="6.42578125" style="151" bestFit="1" customWidth="1"/>
    <col min="12" max="12" width="5.140625" style="151" bestFit="1" customWidth="1"/>
    <col min="13" max="13" width="6.42578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4" ht="17" thickBo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85" t="s">
        <v>895</v>
      </c>
      <c r="P1" s="170"/>
      <c r="Q1" s="170"/>
      <c r="R1" s="170"/>
      <c r="S1" s="170"/>
      <c r="T1" s="170"/>
      <c r="U1" s="170"/>
      <c r="V1" s="170"/>
      <c r="W1" s="170"/>
      <c r="X1" s="170"/>
    </row>
    <row r="2" spans="1:24" ht="18" thickBot="1">
      <c r="A2" s="185" t="s">
        <v>1445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277" t="s">
        <v>787</v>
      </c>
      <c r="P2" s="276" t="s">
        <v>813</v>
      </c>
      <c r="Q2" s="275" t="s">
        <v>1446</v>
      </c>
      <c r="R2" s="170"/>
      <c r="S2" s="274"/>
      <c r="T2" s="273" t="s">
        <v>812</v>
      </c>
      <c r="U2" s="266"/>
      <c r="V2" s="266"/>
      <c r="W2" s="265"/>
      <c r="X2" s="170"/>
    </row>
    <row r="3" spans="1:24" ht="17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N3" s="170"/>
      <c r="O3" s="272" t="s">
        <v>770</v>
      </c>
      <c r="P3" s="271">
        <v>5.53</v>
      </c>
      <c r="Q3" s="438">
        <f>(P3*1.1)*87</f>
        <v>529.22100000000012</v>
      </c>
      <c r="R3" s="170"/>
      <c r="S3" s="263"/>
      <c r="T3" s="170" t="s">
        <v>118</v>
      </c>
      <c r="U3" s="170" t="s">
        <v>811</v>
      </c>
      <c r="V3" s="170"/>
      <c r="W3" s="262"/>
      <c r="X3" s="170"/>
    </row>
    <row r="4" spans="1:24">
      <c r="A4" s="439" t="s">
        <v>0</v>
      </c>
      <c r="B4" s="166" t="s">
        <v>936</v>
      </c>
      <c r="C4" s="165" t="s">
        <v>951</v>
      </c>
      <c r="D4" s="165" t="s">
        <v>966</v>
      </c>
      <c r="E4" s="165" t="s">
        <v>980</v>
      </c>
      <c r="F4" s="165" t="s">
        <v>994</v>
      </c>
      <c r="G4" s="165" t="s">
        <v>1008</v>
      </c>
      <c r="H4" s="165" t="s">
        <v>1022</v>
      </c>
      <c r="I4" s="165" t="s">
        <v>1036</v>
      </c>
      <c r="J4" s="165" t="s">
        <v>1050</v>
      </c>
      <c r="K4" s="165" t="s">
        <v>1064</v>
      </c>
      <c r="L4" s="165" t="s">
        <v>1078</v>
      </c>
      <c r="M4" s="164" t="s">
        <v>1093</v>
      </c>
      <c r="N4" s="170"/>
      <c r="O4" s="261" t="s">
        <v>810</v>
      </c>
      <c r="P4" s="260">
        <v>7.5</v>
      </c>
      <c r="Q4" s="259">
        <f>(P4*1.1)*87</f>
        <v>717.75</v>
      </c>
      <c r="R4" s="170"/>
      <c r="S4" s="263"/>
      <c r="T4" s="266" t="s">
        <v>118</v>
      </c>
      <c r="U4" s="265" t="s">
        <v>809</v>
      </c>
      <c r="V4" s="170"/>
      <c r="W4" s="262"/>
      <c r="X4" s="170"/>
    </row>
    <row r="5" spans="1:24">
      <c r="A5" s="439" t="s">
        <v>1</v>
      </c>
      <c r="B5" s="162" t="s">
        <v>939</v>
      </c>
      <c r="C5" s="161" t="s">
        <v>953</v>
      </c>
      <c r="D5" s="161" t="s">
        <v>968</v>
      </c>
      <c r="E5" s="161" t="s">
        <v>982</v>
      </c>
      <c r="F5" s="161" t="s">
        <v>996</v>
      </c>
      <c r="G5" s="161" t="s">
        <v>1010</v>
      </c>
      <c r="H5" s="161" t="s">
        <v>1024</v>
      </c>
      <c r="I5" s="161" t="s">
        <v>1038</v>
      </c>
      <c r="J5" s="161" t="s">
        <v>1052</v>
      </c>
      <c r="K5" s="161" t="s">
        <v>1066</v>
      </c>
      <c r="L5" s="161" t="s">
        <v>1081</v>
      </c>
      <c r="M5" s="163" t="s">
        <v>1095</v>
      </c>
      <c r="N5" s="170"/>
      <c r="O5" s="261" t="s">
        <v>808</v>
      </c>
      <c r="P5" s="260">
        <v>7.0000000000000007E-2</v>
      </c>
      <c r="Q5" s="259">
        <f t="shared" ref="Q5:Q8" si="0">(P5*1.1)*87</f>
        <v>6.6990000000000007</v>
      </c>
      <c r="R5" s="170"/>
      <c r="S5" s="263"/>
      <c r="T5" s="170" t="s">
        <v>807</v>
      </c>
      <c r="U5" s="262" t="s">
        <v>119</v>
      </c>
      <c r="V5" s="170"/>
      <c r="W5" s="264" t="s">
        <v>806</v>
      </c>
      <c r="X5" s="170"/>
    </row>
    <row r="6" spans="1:24" ht="17" thickBot="1">
      <c r="A6" s="439" t="s">
        <v>2</v>
      </c>
      <c r="B6" s="162" t="s">
        <v>941</v>
      </c>
      <c r="C6" s="161" t="s">
        <v>956</v>
      </c>
      <c r="D6" s="161" t="s">
        <v>970</v>
      </c>
      <c r="E6" s="161" t="s">
        <v>984</v>
      </c>
      <c r="F6" s="161" t="s">
        <v>998</v>
      </c>
      <c r="G6" s="161" t="s">
        <v>1012</v>
      </c>
      <c r="H6" s="161" t="s">
        <v>1026</v>
      </c>
      <c r="I6" s="161" t="s">
        <v>1040</v>
      </c>
      <c r="J6" s="161" t="s">
        <v>1054</v>
      </c>
      <c r="K6" s="161" t="s">
        <v>1437</v>
      </c>
      <c r="L6" s="161" t="s">
        <v>1083</v>
      </c>
      <c r="M6" s="163" t="s">
        <v>1097</v>
      </c>
      <c r="N6" s="170"/>
      <c r="O6" s="261" t="s">
        <v>805</v>
      </c>
      <c r="P6" s="260">
        <v>0.7</v>
      </c>
      <c r="Q6" s="259">
        <f t="shared" si="0"/>
        <v>66.989999999999995</v>
      </c>
      <c r="R6" s="170"/>
      <c r="S6" s="263"/>
      <c r="T6" s="257" t="s">
        <v>120</v>
      </c>
      <c r="U6" s="256" t="s">
        <v>119</v>
      </c>
      <c r="V6" s="170"/>
      <c r="W6" s="262"/>
      <c r="X6" s="170"/>
    </row>
    <row r="7" spans="1:24" ht="17" thickBot="1">
      <c r="A7" s="439" t="s">
        <v>3</v>
      </c>
      <c r="B7" s="162" t="s">
        <v>943</v>
      </c>
      <c r="C7" s="161" t="s">
        <v>958</v>
      </c>
      <c r="D7" s="161" t="s">
        <v>972</v>
      </c>
      <c r="E7" s="161" t="s">
        <v>986</v>
      </c>
      <c r="F7" s="161" t="s">
        <v>1000</v>
      </c>
      <c r="G7" s="161" t="s">
        <v>1014</v>
      </c>
      <c r="H7" s="161" t="s">
        <v>1028</v>
      </c>
      <c r="I7" s="161" t="s">
        <v>1042</v>
      </c>
      <c r="J7" s="161" t="s">
        <v>1056</v>
      </c>
      <c r="K7" s="161" t="s">
        <v>1070</v>
      </c>
      <c r="L7" s="161" t="s">
        <v>1085</v>
      </c>
      <c r="M7" s="163" t="s">
        <v>1099</v>
      </c>
      <c r="N7" s="170"/>
      <c r="O7" s="261" t="s">
        <v>804</v>
      </c>
      <c r="P7" s="260">
        <v>0.1</v>
      </c>
      <c r="Q7" s="259">
        <f t="shared" si="0"/>
        <v>9.5700000000000021</v>
      </c>
      <c r="R7" s="170"/>
      <c r="S7" s="258"/>
      <c r="T7" s="257"/>
      <c r="U7" s="257"/>
      <c r="V7" s="257"/>
      <c r="W7" s="256"/>
      <c r="X7" s="170"/>
    </row>
    <row r="8" spans="1:24" ht="17" thickBot="1">
      <c r="A8" s="439" t="s">
        <v>4</v>
      </c>
      <c r="B8" s="162" t="s">
        <v>945</v>
      </c>
      <c r="C8" s="161" t="s">
        <v>960</v>
      </c>
      <c r="D8" s="161" t="s">
        <v>974</v>
      </c>
      <c r="E8" s="161" t="s">
        <v>988</v>
      </c>
      <c r="F8" s="161" t="s">
        <v>1002</v>
      </c>
      <c r="G8" s="161" t="s">
        <v>1016</v>
      </c>
      <c r="H8" s="161" t="s">
        <v>1030</v>
      </c>
      <c r="I8" s="161" t="s">
        <v>1044</v>
      </c>
      <c r="J8" s="161" t="s">
        <v>1058</v>
      </c>
      <c r="K8" s="161" t="s">
        <v>1072</v>
      </c>
      <c r="L8" s="161" t="s">
        <v>1087</v>
      </c>
      <c r="M8" s="163" t="s">
        <v>1101</v>
      </c>
      <c r="N8" s="170"/>
      <c r="O8" s="255" t="s">
        <v>803</v>
      </c>
      <c r="P8" s="254">
        <v>0.1</v>
      </c>
      <c r="Q8" s="253">
        <f t="shared" si="0"/>
        <v>9.5700000000000021</v>
      </c>
      <c r="R8" s="170"/>
      <c r="S8" s="170"/>
      <c r="T8" s="170"/>
      <c r="U8" s="170"/>
      <c r="V8" s="170"/>
      <c r="W8" s="170"/>
      <c r="X8" s="170"/>
    </row>
    <row r="9" spans="1:24" ht="17" thickBot="1">
      <c r="A9" s="439" t="s">
        <v>5</v>
      </c>
      <c r="B9" s="162" t="s">
        <v>947</v>
      </c>
      <c r="C9" s="161" t="s">
        <v>962</v>
      </c>
      <c r="D9" s="161" t="s">
        <v>976</v>
      </c>
      <c r="E9" s="161" t="s">
        <v>990</v>
      </c>
      <c r="F9" s="161" t="s">
        <v>1004</v>
      </c>
      <c r="G9" s="161" t="s">
        <v>1018</v>
      </c>
      <c r="H9" s="161" t="s">
        <v>1032</v>
      </c>
      <c r="I9" s="161" t="s">
        <v>1046</v>
      </c>
      <c r="J9" s="161" t="s">
        <v>1060</v>
      </c>
      <c r="K9" s="161" t="s">
        <v>1074</v>
      </c>
      <c r="L9" s="161" t="s">
        <v>1089</v>
      </c>
      <c r="M9" s="163" t="s">
        <v>1103</v>
      </c>
      <c r="N9" s="170"/>
      <c r="O9" s="252" t="s">
        <v>117</v>
      </c>
      <c r="P9" s="251">
        <v>1</v>
      </c>
      <c r="Q9" s="250" t="s">
        <v>116</v>
      </c>
      <c r="R9" s="170"/>
      <c r="S9" s="170"/>
      <c r="T9" s="170"/>
      <c r="U9" s="170"/>
      <c r="V9" s="170"/>
      <c r="W9" s="170"/>
      <c r="X9" s="170"/>
    </row>
    <row r="10" spans="1:24" ht="17" thickBot="1">
      <c r="A10" s="439" t="s">
        <v>6</v>
      </c>
      <c r="B10" s="162" t="s">
        <v>949</v>
      </c>
      <c r="C10" s="161" t="s">
        <v>964</v>
      </c>
      <c r="D10" s="161" t="s">
        <v>978</v>
      </c>
      <c r="E10" s="161" t="s">
        <v>992</v>
      </c>
      <c r="F10" s="161" t="s">
        <v>1006</v>
      </c>
      <c r="G10" s="161" t="s">
        <v>1020</v>
      </c>
      <c r="H10" s="161" t="s">
        <v>1034</v>
      </c>
      <c r="I10" s="161" t="s">
        <v>1048</v>
      </c>
      <c r="J10" s="161" t="s">
        <v>1062</v>
      </c>
      <c r="K10" s="161" t="s">
        <v>1076</v>
      </c>
      <c r="L10" s="161" t="s">
        <v>1091</v>
      </c>
      <c r="M10" s="160" t="s">
        <v>1105</v>
      </c>
      <c r="N10" s="170"/>
      <c r="O10" s="246" t="s">
        <v>801</v>
      </c>
      <c r="P10" s="245">
        <f>SUM(P3:P9)</f>
        <v>15</v>
      </c>
      <c r="Q10" s="244">
        <f>SUM(Q3:Q8)</f>
        <v>1339.8</v>
      </c>
      <c r="R10" s="170"/>
      <c r="S10" s="170"/>
      <c r="T10" s="170"/>
      <c r="U10" s="170"/>
      <c r="V10" s="170"/>
      <c r="W10" s="170"/>
      <c r="X10" s="170"/>
    </row>
    <row r="11" spans="1:24" ht="17" thickBot="1">
      <c r="A11" s="439" t="s">
        <v>7</v>
      </c>
      <c r="B11" s="243" t="s">
        <v>887</v>
      </c>
      <c r="C11" s="242" t="s">
        <v>887</v>
      </c>
      <c r="D11" s="242" t="s">
        <v>887</v>
      </c>
      <c r="E11" s="242"/>
      <c r="F11" s="242"/>
      <c r="G11" s="242"/>
      <c r="H11" s="242"/>
      <c r="I11" s="242"/>
      <c r="J11" s="242"/>
      <c r="K11" s="242"/>
      <c r="L11" s="242"/>
      <c r="M11" s="241"/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</row>
    <row r="12" spans="1:24">
      <c r="A12" s="17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</row>
    <row r="13" spans="1:24">
      <c r="A13" s="170"/>
      <c r="B13" s="170"/>
      <c r="C13" s="17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9B542-9A02-AD47-8AFB-741E74D4E9F7}">
  <sheetPr>
    <pageSetUpPr fitToPage="1"/>
  </sheetPr>
  <dimension ref="A1:D98"/>
  <sheetViews>
    <sheetView tabSelected="1" workbookViewId="0">
      <selection activeCell="E1" sqref="E1:O31"/>
    </sheetView>
  </sheetViews>
  <sheetFormatPr baseColWidth="10" defaultRowHeight="16"/>
  <cols>
    <col min="1" max="16384" width="10.7109375" style="151"/>
  </cols>
  <sheetData>
    <row r="1" spans="1:4">
      <c r="A1" t="s">
        <v>894</v>
      </c>
      <c r="B1" t="s">
        <v>446</v>
      </c>
      <c r="C1" t="s">
        <v>893</v>
      </c>
      <c r="D1"/>
    </row>
    <row r="2" spans="1:4">
      <c r="A2" t="s">
        <v>1459</v>
      </c>
      <c r="B2" s="440" t="s">
        <v>887</v>
      </c>
      <c r="C2">
        <v>28.62</v>
      </c>
      <c r="D2"/>
    </row>
    <row r="3" spans="1:4">
      <c r="A3" t="s">
        <v>1458</v>
      </c>
      <c r="B3" s="440" t="s">
        <v>887</v>
      </c>
      <c r="C3">
        <v>28.42</v>
      </c>
      <c r="D3"/>
    </row>
    <row r="4" spans="1:4">
      <c r="A4" t="s">
        <v>1457</v>
      </c>
      <c r="B4" s="440" t="s">
        <v>887</v>
      </c>
      <c r="C4">
        <v>28.15</v>
      </c>
      <c r="D4"/>
    </row>
    <row r="5" spans="1:4">
      <c r="A5" t="s">
        <v>864</v>
      </c>
      <c r="B5" s="440" t="s">
        <v>988</v>
      </c>
      <c r="C5">
        <v>23.31</v>
      </c>
      <c r="D5"/>
    </row>
    <row r="6" spans="1:4">
      <c r="A6" t="s">
        <v>1451</v>
      </c>
      <c r="B6" s="440" t="s">
        <v>1034</v>
      </c>
      <c r="C6">
        <v>23.12</v>
      </c>
      <c r="D6"/>
    </row>
    <row r="7" spans="1:4">
      <c r="A7" t="s">
        <v>825</v>
      </c>
      <c r="B7" s="440" t="s">
        <v>1081</v>
      </c>
      <c r="C7">
        <v>22.98</v>
      </c>
      <c r="D7"/>
    </row>
    <row r="8" spans="1:4">
      <c r="A8" t="s">
        <v>840</v>
      </c>
      <c r="B8" s="440" t="s">
        <v>1044</v>
      </c>
      <c r="C8">
        <v>22.87</v>
      </c>
      <c r="D8"/>
    </row>
    <row r="9" spans="1:4">
      <c r="A9" t="s">
        <v>839</v>
      </c>
      <c r="B9" s="440" t="s">
        <v>1046</v>
      </c>
      <c r="C9">
        <v>22.83</v>
      </c>
      <c r="D9"/>
    </row>
    <row r="10" spans="1:4">
      <c r="A10" t="s">
        <v>1452</v>
      </c>
      <c r="B10" s="440" t="s">
        <v>1048</v>
      </c>
      <c r="C10">
        <v>22.8</v>
      </c>
      <c r="D10"/>
    </row>
    <row r="11" spans="1:4">
      <c r="A11" t="s">
        <v>851</v>
      </c>
      <c r="B11" s="440" t="s">
        <v>1018</v>
      </c>
      <c r="C11">
        <v>22.74</v>
      </c>
      <c r="D11"/>
    </row>
    <row r="12" spans="1:4">
      <c r="A12" t="s">
        <v>855</v>
      </c>
      <c r="B12" s="440" t="s">
        <v>1010</v>
      </c>
      <c r="C12">
        <v>22.73</v>
      </c>
      <c r="D12"/>
    </row>
    <row r="13" spans="1:4">
      <c r="A13" t="s">
        <v>845</v>
      </c>
      <c r="B13" s="440" t="s">
        <v>1032</v>
      </c>
      <c r="C13">
        <v>22.7</v>
      </c>
      <c r="D13"/>
    </row>
    <row r="14" spans="1:4">
      <c r="A14" t="s">
        <v>826</v>
      </c>
      <c r="B14" s="440" t="s">
        <v>1078</v>
      </c>
      <c r="C14">
        <v>22.67</v>
      </c>
      <c r="D14"/>
    </row>
    <row r="15" spans="1:4">
      <c r="A15" t="s">
        <v>885</v>
      </c>
      <c r="B15" s="440" t="s">
        <v>939</v>
      </c>
      <c r="C15">
        <v>22.62</v>
      </c>
      <c r="D15"/>
    </row>
    <row r="16" spans="1:4">
      <c r="A16" t="s">
        <v>828</v>
      </c>
      <c r="B16" s="440" t="s">
        <v>1072</v>
      </c>
      <c r="C16">
        <v>22.59</v>
      </c>
      <c r="D16"/>
    </row>
    <row r="17" spans="1:4">
      <c r="A17" t="s">
        <v>829</v>
      </c>
      <c r="B17" s="440" t="s">
        <v>1070</v>
      </c>
      <c r="C17">
        <v>22.49</v>
      </c>
      <c r="D17"/>
    </row>
    <row r="18" spans="1:4">
      <c r="A18" t="s">
        <v>832</v>
      </c>
      <c r="B18" s="440" t="s">
        <v>1064</v>
      </c>
      <c r="C18">
        <v>22.48</v>
      </c>
      <c r="D18"/>
    </row>
    <row r="19" spans="1:4">
      <c r="A19" t="s">
        <v>831</v>
      </c>
      <c r="B19" s="440" t="s">
        <v>1066</v>
      </c>
      <c r="C19">
        <v>22.46</v>
      </c>
      <c r="D19"/>
    </row>
    <row r="20" spans="1:4">
      <c r="A20" t="s">
        <v>827</v>
      </c>
      <c r="B20" s="440" t="s">
        <v>1074</v>
      </c>
      <c r="C20">
        <v>22.41</v>
      </c>
      <c r="D20"/>
    </row>
    <row r="21" spans="1:4">
      <c r="A21" t="s">
        <v>886</v>
      </c>
      <c r="B21" s="440" t="s">
        <v>936</v>
      </c>
      <c r="C21">
        <v>22.4</v>
      </c>
      <c r="D21"/>
    </row>
    <row r="22" spans="1:4">
      <c r="A22" t="s">
        <v>821</v>
      </c>
      <c r="B22" s="440" t="s">
        <v>1089</v>
      </c>
      <c r="C22">
        <v>22.33</v>
      </c>
      <c r="D22"/>
    </row>
    <row r="23" spans="1:4">
      <c r="A23" t="s">
        <v>888</v>
      </c>
      <c r="B23" s="440" t="s">
        <v>978</v>
      </c>
      <c r="C23">
        <v>22.33</v>
      </c>
      <c r="D23"/>
    </row>
    <row r="24" spans="1:4">
      <c r="A24" t="s">
        <v>848</v>
      </c>
      <c r="B24" s="440" t="s">
        <v>1026</v>
      </c>
      <c r="C24">
        <v>22.22</v>
      </c>
      <c r="D24"/>
    </row>
    <row r="25" spans="1:4">
      <c r="A25" t="s">
        <v>881</v>
      </c>
      <c r="B25" s="440" t="s">
        <v>947</v>
      </c>
      <c r="C25">
        <v>22.2</v>
      </c>
      <c r="D25"/>
    </row>
    <row r="26" spans="1:4">
      <c r="A26" t="s">
        <v>1450</v>
      </c>
      <c r="B26" s="440" t="s">
        <v>1020</v>
      </c>
      <c r="C26">
        <v>22.2</v>
      </c>
      <c r="D26"/>
    </row>
    <row r="27" spans="1:4">
      <c r="A27" t="s">
        <v>884</v>
      </c>
      <c r="B27" s="440" t="s">
        <v>941</v>
      </c>
      <c r="C27">
        <v>22.19</v>
      </c>
      <c r="D27"/>
    </row>
    <row r="28" spans="1:4">
      <c r="A28" t="s">
        <v>883</v>
      </c>
      <c r="B28" s="440" t="s">
        <v>943</v>
      </c>
      <c r="C28">
        <v>22.18</v>
      </c>
      <c r="D28"/>
    </row>
    <row r="29" spans="1:4">
      <c r="A29" t="s">
        <v>889</v>
      </c>
      <c r="B29" s="440" t="s">
        <v>964</v>
      </c>
      <c r="C29">
        <v>22.14</v>
      </c>
      <c r="D29"/>
    </row>
    <row r="30" spans="1:4">
      <c r="A30" t="s">
        <v>842</v>
      </c>
      <c r="B30" s="440" t="s">
        <v>1040</v>
      </c>
      <c r="C30">
        <v>22.11</v>
      </c>
      <c r="D30"/>
    </row>
    <row r="31" spans="1:4">
      <c r="A31" t="s">
        <v>1448</v>
      </c>
      <c r="B31" s="440" t="s">
        <v>992</v>
      </c>
      <c r="C31">
        <v>22.11</v>
      </c>
      <c r="D31"/>
    </row>
    <row r="32" spans="1:4">
      <c r="A32" t="s">
        <v>1454</v>
      </c>
      <c r="B32" s="440" t="s">
        <v>1076</v>
      </c>
      <c r="C32">
        <v>22.11</v>
      </c>
      <c r="D32"/>
    </row>
    <row r="33" spans="1:4">
      <c r="A33" t="s">
        <v>849</v>
      </c>
      <c r="B33" s="440" t="s">
        <v>1024</v>
      </c>
      <c r="C33">
        <v>21.99</v>
      </c>
      <c r="D33"/>
    </row>
    <row r="34" spans="1:4">
      <c r="A34" t="s">
        <v>875</v>
      </c>
      <c r="B34" s="440" t="s">
        <v>962</v>
      </c>
      <c r="C34">
        <v>21.99</v>
      </c>
      <c r="D34"/>
    </row>
    <row r="35" spans="1:4">
      <c r="A35" t="s">
        <v>890</v>
      </c>
      <c r="B35" s="440" t="s">
        <v>949</v>
      </c>
      <c r="C35">
        <v>21.97</v>
      </c>
      <c r="D35"/>
    </row>
    <row r="36" spans="1:4">
      <c r="A36" t="s">
        <v>850</v>
      </c>
      <c r="B36" s="440" t="s">
        <v>1022</v>
      </c>
      <c r="C36">
        <v>21.94</v>
      </c>
      <c r="D36"/>
    </row>
    <row r="37" spans="1:4">
      <c r="A37" t="s">
        <v>841</v>
      </c>
      <c r="B37" s="440" t="s">
        <v>1042</v>
      </c>
      <c r="C37">
        <v>21.93</v>
      </c>
      <c r="D37"/>
    </row>
    <row r="38" spans="1:4">
      <c r="A38" t="s">
        <v>1455</v>
      </c>
      <c r="B38" s="440" t="s">
        <v>1091</v>
      </c>
      <c r="C38">
        <v>21.91</v>
      </c>
      <c r="D38"/>
    </row>
    <row r="39" spans="1:4">
      <c r="A39" t="s">
        <v>879</v>
      </c>
      <c r="B39" s="440" t="s">
        <v>953</v>
      </c>
      <c r="C39">
        <v>21.9</v>
      </c>
      <c r="D39"/>
    </row>
    <row r="40" spans="1:4">
      <c r="A40" t="s">
        <v>868</v>
      </c>
      <c r="B40" s="440" t="s">
        <v>980</v>
      </c>
      <c r="C40">
        <v>21.89</v>
      </c>
      <c r="D40"/>
    </row>
    <row r="41" spans="1:4">
      <c r="A41" t="s">
        <v>863</v>
      </c>
      <c r="B41" s="440" t="s">
        <v>990</v>
      </c>
      <c r="C41">
        <v>21.86</v>
      </c>
      <c r="D41"/>
    </row>
    <row r="42" spans="1:4">
      <c r="A42" t="s">
        <v>857</v>
      </c>
      <c r="B42" s="440" t="s">
        <v>1004</v>
      </c>
      <c r="C42">
        <v>21.86</v>
      </c>
      <c r="D42"/>
    </row>
    <row r="43" spans="1:4">
      <c r="A43" t="s">
        <v>882</v>
      </c>
      <c r="B43" s="440" t="s">
        <v>945</v>
      </c>
      <c r="C43">
        <v>21.82</v>
      </c>
      <c r="D43"/>
    </row>
    <row r="44" spans="1:4">
      <c r="A44" t="s">
        <v>876</v>
      </c>
      <c r="B44" s="440" t="s">
        <v>960</v>
      </c>
      <c r="C44">
        <v>21.82</v>
      </c>
      <c r="D44"/>
    </row>
    <row r="45" spans="1:4">
      <c r="A45" t="s">
        <v>843</v>
      </c>
      <c r="B45" s="440" t="s">
        <v>1038</v>
      </c>
      <c r="C45">
        <v>21.81</v>
      </c>
      <c r="D45"/>
    </row>
    <row r="46" spans="1:4">
      <c r="A46" t="s">
        <v>815</v>
      </c>
      <c r="B46" s="440" t="s">
        <v>1103</v>
      </c>
      <c r="C46">
        <v>21.77</v>
      </c>
      <c r="D46"/>
    </row>
    <row r="47" spans="1:4">
      <c r="A47" t="s">
        <v>880</v>
      </c>
      <c r="B47" s="440" t="s">
        <v>951</v>
      </c>
      <c r="C47">
        <v>21.76</v>
      </c>
      <c r="D47"/>
    </row>
    <row r="48" spans="1:4">
      <c r="A48" t="s">
        <v>866</v>
      </c>
      <c r="B48" s="440" t="s">
        <v>984</v>
      </c>
      <c r="C48">
        <v>21.74</v>
      </c>
      <c r="D48"/>
    </row>
    <row r="49" spans="1:4">
      <c r="A49" t="s">
        <v>830</v>
      </c>
      <c r="B49" s="440" t="s">
        <v>1437</v>
      </c>
      <c r="C49">
        <v>21.73</v>
      </c>
      <c r="D49"/>
    </row>
    <row r="50" spans="1:4">
      <c r="A50" t="s">
        <v>869</v>
      </c>
      <c r="B50" s="440" t="s">
        <v>976</v>
      </c>
      <c r="C50">
        <v>21.73</v>
      </c>
      <c r="D50"/>
    </row>
    <row r="51" spans="1:4">
      <c r="A51" t="s">
        <v>856</v>
      </c>
      <c r="B51" s="440" t="s">
        <v>1008</v>
      </c>
      <c r="C51">
        <v>21.71</v>
      </c>
      <c r="D51"/>
    </row>
    <row r="52" spans="1:4">
      <c r="A52" t="s">
        <v>846</v>
      </c>
      <c r="B52" s="440" t="s">
        <v>1030</v>
      </c>
      <c r="C52">
        <v>21.69</v>
      </c>
      <c r="D52"/>
    </row>
    <row r="53" spans="1:4">
      <c r="A53" t="s">
        <v>844</v>
      </c>
      <c r="B53" s="440" t="s">
        <v>1036</v>
      </c>
      <c r="C53">
        <v>21.67</v>
      </c>
      <c r="D53"/>
    </row>
    <row r="54" spans="1:4">
      <c r="A54" t="s">
        <v>822</v>
      </c>
      <c r="B54" s="440" t="s">
        <v>1087</v>
      </c>
      <c r="C54">
        <v>21.66</v>
      </c>
      <c r="D54"/>
    </row>
    <row r="55" spans="1:4">
      <c r="A55" t="s">
        <v>859</v>
      </c>
      <c r="B55" s="440" t="s">
        <v>1000</v>
      </c>
      <c r="C55">
        <v>21.6</v>
      </c>
      <c r="D55"/>
    </row>
    <row r="56" spans="1:4">
      <c r="A56" t="s">
        <v>835</v>
      </c>
      <c r="B56" s="440" t="s">
        <v>1056</v>
      </c>
      <c r="C56">
        <v>21.57</v>
      </c>
      <c r="D56"/>
    </row>
    <row r="57" spans="1:4">
      <c r="A57" t="s">
        <v>877</v>
      </c>
      <c r="B57" s="440" t="s">
        <v>958</v>
      </c>
      <c r="C57">
        <v>21.54</v>
      </c>
      <c r="D57"/>
    </row>
    <row r="58" spans="1:4">
      <c r="A58" t="s">
        <v>853</v>
      </c>
      <c r="B58" s="440" t="s">
        <v>1014</v>
      </c>
      <c r="C58">
        <v>21.53</v>
      </c>
      <c r="D58"/>
    </row>
    <row r="59" spans="1:4">
      <c r="A59" t="s">
        <v>820</v>
      </c>
      <c r="B59" s="440" t="s">
        <v>1093</v>
      </c>
      <c r="C59">
        <v>21.5</v>
      </c>
      <c r="D59"/>
    </row>
    <row r="60" spans="1:4">
      <c r="A60" t="s">
        <v>833</v>
      </c>
      <c r="B60" s="440" t="s">
        <v>1060</v>
      </c>
      <c r="C60">
        <v>21.47</v>
      </c>
      <c r="D60"/>
    </row>
    <row r="61" spans="1:4">
      <c r="A61" t="s">
        <v>1449</v>
      </c>
      <c r="B61" s="440" t="s">
        <v>1006</v>
      </c>
      <c r="C61">
        <v>21.47</v>
      </c>
      <c r="D61"/>
    </row>
    <row r="62" spans="1:4">
      <c r="A62" t="s">
        <v>865</v>
      </c>
      <c r="B62" s="440" t="s">
        <v>986</v>
      </c>
      <c r="C62">
        <v>21.42</v>
      </c>
      <c r="D62"/>
    </row>
    <row r="63" spans="1:4">
      <c r="A63" t="s">
        <v>817</v>
      </c>
      <c r="B63" s="440" t="s">
        <v>1099</v>
      </c>
      <c r="C63">
        <v>21.41</v>
      </c>
      <c r="D63"/>
    </row>
    <row r="64" spans="1:4">
      <c r="A64" t="s">
        <v>819</v>
      </c>
      <c r="B64" s="440" t="s">
        <v>1095</v>
      </c>
      <c r="C64">
        <v>21.35</v>
      </c>
      <c r="D64"/>
    </row>
    <row r="65" spans="1:4">
      <c r="A65" t="s">
        <v>852</v>
      </c>
      <c r="B65" s="440" t="s">
        <v>1016</v>
      </c>
      <c r="C65">
        <v>21.35</v>
      </c>
      <c r="D65"/>
    </row>
    <row r="66" spans="1:4">
      <c r="A66" t="s">
        <v>874</v>
      </c>
      <c r="B66" s="440" t="s">
        <v>966</v>
      </c>
      <c r="C66">
        <v>21.34</v>
      </c>
      <c r="D66"/>
    </row>
    <row r="67" spans="1:4">
      <c r="A67" t="s">
        <v>1456</v>
      </c>
      <c r="B67" s="440" t="s">
        <v>1105</v>
      </c>
      <c r="C67">
        <v>21.32</v>
      </c>
      <c r="D67"/>
    </row>
    <row r="68" spans="1:4">
      <c r="A68" t="s">
        <v>834</v>
      </c>
      <c r="B68" s="440" t="s">
        <v>1058</v>
      </c>
      <c r="C68">
        <v>21.28</v>
      </c>
      <c r="D68"/>
    </row>
    <row r="69" spans="1:4">
      <c r="A69" t="s">
        <v>854</v>
      </c>
      <c r="B69" s="440" t="s">
        <v>1012</v>
      </c>
      <c r="C69">
        <v>21.25</v>
      </c>
      <c r="D69"/>
    </row>
    <row r="70" spans="1:4">
      <c r="A70" t="s">
        <v>837</v>
      </c>
      <c r="B70" s="440" t="s">
        <v>1052</v>
      </c>
      <c r="C70">
        <v>21.24</v>
      </c>
      <c r="D70"/>
    </row>
    <row r="71" spans="1:4">
      <c r="A71" t="s">
        <v>870</v>
      </c>
      <c r="B71" s="440" t="s">
        <v>974</v>
      </c>
      <c r="C71">
        <v>21.24</v>
      </c>
      <c r="D71"/>
    </row>
    <row r="72" spans="1:4">
      <c r="A72" t="s">
        <v>858</v>
      </c>
      <c r="B72" s="440" t="s">
        <v>1002</v>
      </c>
      <c r="C72">
        <v>21.24</v>
      </c>
      <c r="D72"/>
    </row>
    <row r="73" spans="1:4">
      <c r="A73" t="s">
        <v>878</v>
      </c>
      <c r="B73" s="440" t="s">
        <v>956</v>
      </c>
      <c r="C73">
        <v>21.2</v>
      </c>
      <c r="D73"/>
    </row>
    <row r="74" spans="1:4">
      <c r="A74" t="s">
        <v>847</v>
      </c>
      <c r="B74" s="440" t="s">
        <v>1028</v>
      </c>
      <c r="C74">
        <v>21.19</v>
      </c>
      <c r="D74"/>
    </row>
    <row r="75" spans="1:4">
      <c r="A75" t="s">
        <v>873</v>
      </c>
      <c r="B75" s="440" t="s">
        <v>968</v>
      </c>
      <c r="C75">
        <v>21.14</v>
      </c>
      <c r="D75"/>
    </row>
    <row r="76" spans="1:4">
      <c r="A76" t="s">
        <v>823</v>
      </c>
      <c r="B76" s="440" t="s">
        <v>1085</v>
      </c>
      <c r="C76">
        <v>21.04</v>
      </c>
      <c r="D76"/>
    </row>
    <row r="77" spans="1:4">
      <c r="A77" t="s">
        <v>818</v>
      </c>
      <c r="B77" s="440" t="s">
        <v>1097</v>
      </c>
      <c r="C77">
        <v>21.02</v>
      </c>
      <c r="D77"/>
    </row>
    <row r="78" spans="1:4">
      <c r="A78" t="s">
        <v>871</v>
      </c>
      <c r="B78" s="440" t="s">
        <v>972</v>
      </c>
      <c r="C78">
        <v>20.98</v>
      </c>
      <c r="D78"/>
    </row>
    <row r="79" spans="1:4">
      <c r="A79" t="s">
        <v>824</v>
      </c>
      <c r="B79" s="440" t="s">
        <v>1083</v>
      </c>
      <c r="C79">
        <v>20.9</v>
      </c>
      <c r="D79"/>
    </row>
    <row r="80" spans="1:4">
      <c r="A80" t="s">
        <v>816</v>
      </c>
      <c r="B80" s="440" t="s">
        <v>1101</v>
      </c>
      <c r="C80">
        <v>20.88</v>
      </c>
      <c r="D80"/>
    </row>
    <row r="81" spans="1:4">
      <c r="A81" t="s">
        <v>867</v>
      </c>
      <c r="B81" s="440" t="s">
        <v>982</v>
      </c>
      <c r="C81">
        <v>20.84</v>
      </c>
      <c r="D81"/>
    </row>
    <row r="82" spans="1:4">
      <c r="A82" t="s">
        <v>1453</v>
      </c>
      <c r="B82" s="440" t="s">
        <v>1062</v>
      </c>
      <c r="C82">
        <v>20.69</v>
      </c>
      <c r="D82"/>
    </row>
    <row r="83" spans="1:4">
      <c r="A83" t="s">
        <v>838</v>
      </c>
      <c r="B83" s="440" t="s">
        <v>1050</v>
      </c>
      <c r="C83">
        <v>20.55</v>
      </c>
      <c r="D83"/>
    </row>
    <row r="84" spans="1:4">
      <c r="A84" t="s">
        <v>872</v>
      </c>
      <c r="B84" s="440" t="s">
        <v>970</v>
      </c>
      <c r="C84">
        <v>20.52</v>
      </c>
      <c r="D84"/>
    </row>
    <row r="85" spans="1:4">
      <c r="A85" t="s">
        <v>836</v>
      </c>
      <c r="B85" s="440" t="s">
        <v>1054</v>
      </c>
      <c r="C85">
        <v>20.5</v>
      </c>
      <c r="D85"/>
    </row>
    <row r="86" spans="1:4">
      <c r="A86" t="s">
        <v>860</v>
      </c>
      <c r="B86" s="440" t="s">
        <v>998</v>
      </c>
      <c r="C86">
        <v>20.34</v>
      </c>
      <c r="D86"/>
    </row>
    <row r="87" spans="1:4">
      <c r="A87" t="s">
        <v>862</v>
      </c>
      <c r="B87" s="440" t="s">
        <v>994</v>
      </c>
      <c r="C87">
        <v>20.11</v>
      </c>
      <c r="D87"/>
    </row>
    <row r="88" spans="1:4">
      <c r="A88" t="s">
        <v>861</v>
      </c>
      <c r="B88" s="440" t="s">
        <v>996</v>
      </c>
      <c r="C88">
        <v>18.88</v>
      </c>
      <c r="D88"/>
    </row>
    <row r="89" spans="1:4">
      <c r="A89"/>
      <c r="B89"/>
      <c r="C89"/>
      <c r="D89"/>
    </row>
    <row r="90" spans="1:4">
      <c r="A90" t="s">
        <v>1460</v>
      </c>
      <c r="B90"/>
      <c r="C90"/>
      <c r="D90"/>
    </row>
    <row r="91" spans="1:4">
      <c r="A91" t="s">
        <v>1461</v>
      </c>
      <c r="B91" t="s">
        <v>1462</v>
      </c>
      <c r="C91"/>
      <c r="D91"/>
    </row>
    <row r="92" spans="1:4">
      <c r="A92" t="s">
        <v>1463</v>
      </c>
      <c r="B92" t="s">
        <v>1464</v>
      </c>
      <c r="C92"/>
      <c r="D92"/>
    </row>
    <row r="93" spans="1:4">
      <c r="A93" t="s">
        <v>1465</v>
      </c>
      <c r="B93" t="s">
        <v>1466</v>
      </c>
      <c r="C93"/>
      <c r="D93"/>
    </row>
    <row r="94" spans="1:4">
      <c r="A94" t="s">
        <v>1467</v>
      </c>
      <c r="B94" t="s">
        <v>1468</v>
      </c>
      <c r="C94"/>
      <c r="D94"/>
    </row>
    <row r="95" spans="1:4">
      <c r="A95" t="s">
        <v>1469</v>
      </c>
      <c r="B95">
        <v>556</v>
      </c>
      <c r="C95"/>
      <c r="D95"/>
    </row>
    <row r="96" spans="1:4">
      <c r="A96" t="s">
        <v>1470</v>
      </c>
      <c r="B96" t="s">
        <v>1471</v>
      </c>
      <c r="C96"/>
      <c r="D96"/>
    </row>
    <row r="97" spans="1:4">
      <c r="A97" t="s">
        <v>1472</v>
      </c>
      <c r="B97" t="s">
        <v>1473</v>
      </c>
      <c r="C97"/>
      <c r="D97"/>
    </row>
    <row r="98" spans="1:4">
      <c r="A98" t="s">
        <v>1474</v>
      </c>
      <c r="B98" t="s">
        <v>1466</v>
      </c>
      <c r="C98"/>
      <c r="D98"/>
    </row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scale="43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1980-46BB-1440-B1FD-1C75199EEFB1}">
  <sheetPr>
    <pageSetUpPr fitToPage="1"/>
  </sheetPr>
  <dimension ref="A1:X29"/>
  <sheetViews>
    <sheetView workbookViewId="0">
      <selection activeCell="P26" sqref="P26"/>
    </sheetView>
  </sheetViews>
  <sheetFormatPr baseColWidth="10" defaultRowHeight="16"/>
  <cols>
    <col min="1" max="1" width="1.85546875" style="151" bestFit="1" customWidth="1"/>
    <col min="2" max="2" width="5.140625" style="151" customWidth="1"/>
    <col min="3" max="3" width="6.42578125" style="151" bestFit="1" customWidth="1"/>
    <col min="4" max="7" width="5.140625" style="151" bestFit="1" customWidth="1"/>
    <col min="8" max="9" width="6.42578125" style="151" bestFit="1" customWidth="1"/>
    <col min="10" max="10" width="5.140625" style="151" bestFit="1" customWidth="1"/>
    <col min="11" max="11" width="6.42578125" style="151" bestFit="1" customWidth="1"/>
    <col min="12" max="12" width="5.140625" style="151" bestFit="1" customWidth="1"/>
    <col min="13" max="13" width="6.42578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4" ht="17" thickBot="1">
      <c r="O1" s="185" t="s">
        <v>895</v>
      </c>
      <c r="P1" s="170"/>
      <c r="Q1" s="170"/>
      <c r="R1" s="170"/>
      <c r="S1" s="170"/>
      <c r="T1" s="170"/>
      <c r="U1" s="170"/>
      <c r="V1" s="170"/>
      <c r="W1" s="170"/>
      <c r="X1" s="170"/>
    </row>
    <row r="2" spans="1:24" ht="18" thickBot="1">
      <c r="A2" s="185" t="s">
        <v>1447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O2" s="277" t="s">
        <v>787</v>
      </c>
      <c r="P2" s="276" t="s">
        <v>813</v>
      </c>
      <c r="Q2" s="275" t="s">
        <v>1446</v>
      </c>
      <c r="R2" s="170"/>
      <c r="S2" s="274"/>
      <c r="T2" s="273" t="s">
        <v>812</v>
      </c>
      <c r="U2" s="266"/>
      <c r="V2" s="266"/>
      <c r="W2" s="265"/>
      <c r="X2" s="170"/>
    </row>
    <row r="3" spans="1:24" ht="17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O3" s="272" t="s">
        <v>770</v>
      </c>
      <c r="P3" s="271">
        <v>5.53</v>
      </c>
      <c r="Q3" s="438">
        <f>(P3*1.1)*87</f>
        <v>529.22100000000012</v>
      </c>
      <c r="R3" s="170"/>
      <c r="S3" s="263"/>
      <c r="T3" s="170" t="s">
        <v>118</v>
      </c>
      <c r="U3" s="170" t="s">
        <v>811</v>
      </c>
      <c r="V3" s="170"/>
      <c r="W3" s="262"/>
      <c r="X3" s="170"/>
    </row>
    <row r="4" spans="1:24">
      <c r="A4" s="185" t="s">
        <v>0</v>
      </c>
      <c r="B4" s="158" t="s">
        <v>1107</v>
      </c>
      <c r="C4" s="157" t="s">
        <v>1122</v>
      </c>
      <c r="D4" s="157" t="s">
        <v>1136</v>
      </c>
      <c r="E4" s="157" t="s">
        <v>1150</v>
      </c>
      <c r="F4" s="157" t="s">
        <v>1164</v>
      </c>
      <c r="G4" s="157" t="s">
        <v>1178</v>
      </c>
      <c r="H4" s="157" t="s">
        <v>1192</v>
      </c>
      <c r="I4" s="157" t="s">
        <v>1205</v>
      </c>
      <c r="J4" s="157" t="s">
        <v>1219</v>
      </c>
      <c r="K4" s="157" t="s">
        <v>1233</v>
      </c>
      <c r="L4" s="157" t="s">
        <v>1247</v>
      </c>
      <c r="M4" s="156" t="s">
        <v>1439</v>
      </c>
      <c r="O4" s="261" t="s">
        <v>810</v>
      </c>
      <c r="P4" s="260">
        <v>7.5</v>
      </c>
      <c r="Q4" s="259">
        <f>(P4*1.1)*87</f>
        <v>717.75</v>
      </c>
      <c r="R4" s="170"/>
      <c r="S4" s="263"/>
      <c r="T4" s="266" t="s">
        <v>118</v>
      </c>
      <c r="U4" s="265" t="s">
        <v>809</v>
      </c>
      <c r="V4" s="170"/>
      <c r="W4" s="262"/>
      <c r="X4" s="170"/>
    </row>
    <row r="5" spans="1:24">
      <c r="A5" s="185" t="s">
        <v>1</v>
      </c>
      <c r="B5" s="155" t="s">
        <v>1109</v>
      </c>
      <c r="C5" s="154" t="s">
        <v>1124</v>
      </c>
      <c r="D5" s="154" t="s">
        <v>1138</v>
      </c>
      <c r="E5" s="154" t="s">
        <v>1152</v>
      </c>
      <c r="F5" s="154" t="s">
        <v>1166</v>
      </c>
      <c r="G5" s="154" t="s">
        <v>1180</v>
      </c>
      <c r="H5" s="154" t="s">
        <v>1193</v>
      </c>
      <c r="I5" s="154" t="s">
        <v>1207</v>
      </c>
      <c r="J5" s="154" t="s">
        <v>1221</v>
      </c>
      <c r="K5" s="154" t="s">
        <v>1235</v>
      </c>
      <c r="L5" s="154" t="s">
        <v>1249</v>
      </c>
      <c r="M5" s="153" t="s">
        <v>1264</v>
      </c>
      <c r="O5" s="261" t="s">
        <v>808</v>
      </c>
      <c r="P5" s="260">
        <v>7.0000000000000007E-2</v>
      </c>
      <c r="Q5" s="259">
        <f t="shared" ref="Q5:Q8" si="0">(P5*1.1)*87</f>
        <v>6.6990000000000007</v>
      </c>
      <c r="R5" s="170"/>
      <c r="S5" s="263"/>
      <c r="T5" s="170" t="s">
        <v>807</v>
      </c>
      <c r="U5" s="262" t="s">
        <v>119</v>
      </c>
      <c r="V5" s="170"/>
      <c r="W5" s="264" t="s">
        <v>806</v>
      </c>
      <c r="X5" s="170"/>
    </row>
    <row r="6" spans="1:24" ht="17" thickBot="1">
      <c r="A6" s="185" t="s">
        <v>2</v>
      </c>
      <c r="B6" s="155" t="s">
        <v>1111</v>
      </c>
      <c r="C6" s="154" t="s">
        <v>1126</v>
      </c>
      <c r="D6" s="154" t="s">
        <v>1140</v>
      </c>
      <c r="E6" s="154" t="s">
        <v>1154</v>
      </c>
      <c r="F6" s="154" t="s">
        <v>1168</v>
      </c>
      <c r="G6" s="154" t="s">
        <v>1182</v>
      </c>
      <c r="H6" s="154" t="s">
        <v>1195</v>
      </c>
      <c r="I6" s="154" t="s">
        <v>1209</v>
      </c>
      <c r="J6" s="154" t="s">
        <v>1223</v>
      </c>
      <c r="K6" s="154" t="s">
        <v>1237</v>
      </c>
      <c r="L6" s="154" t="s">
        <v>1252</v>
      </c>
      <c r="M6" s="153" t="s">
        <v>1266</v>
      </c>
      <c r="O6" s="261" t="s">
        <v>805</v>
      </c>
      <c r="P6" s="260">
        <v>0.7</v>
      </c>
      <c r="Q6" s="259">
        <f t="shared" si="0"/>
        <v>66.989999999999995</v>
      </c>
      <c r="R6" s="170"/>
      <c r="S6" s="263"/>
      <c r="T6" s="257" t="s">
        <v>120</v>
      </c>
      <c r="U6" s="256" t="s">
        <v>119</v>
      </c>
      <c r="V6" s="170"/>
      <c r="W6" s="262"/>
      <c r="X6" s="170"/>
    </row>
    <row r="7" spans="1:24" ht="17" thickBot="1">
      <c r="A7" s="185" t="s">
        <v>3</v>
      </c>
      <c r="B7" s="155" t="s">
        <v>1113</v>
      </c>
      <c r="C7" s="154" t="s">
        <v>1128</v>
      </c>
      <c r="D7" s="154" t="s">
        <v>1142</v>
      </c>
      <c r="E7" s="154" t="s">
        <v>1156</v>
      </c>
      <c r="F7" s="154" t="s">
        <v>1170</v>
      </c>
      <c r="G7" s="154" t="s">
        <v>1184</v>
      </c>
      <c r="H7" s="154" t="s">
        <v>1197</v>
      </c>
      <c r="I7" s="154" t="s">
        <v>1211</v>
      </c>
      <c r="J7" s="154" t="s">
        <v>1225</v>
      </c>
      <c r="K7" s="154" t="s">
        <v>1239</v>
      </c>
      <c r="L7" s="154" t="s">
        <v>1254</v>
      </c>
      <c r="M7" s="153" t="s">
        <v>1268</v>
      </c>
      <c r="O7" s="261" t="s">
        <v>804</v>
      </c>
      <c r="P7" s="260">
        <v>0.1</v>
      </c>
      <c r="Q7" s="259">
        <f t="shared" si="0"/>
        <v>9.5700000000000021</v>
      </c>
      <c r="R7" s="170"/>
      <c r="S7" s="258"/>
      <c r="T7" s="257"/>
      <c r="U7" s="257"/>
      <c r="V7" s="257"/>
      <c r="W7" s="256"/>
      <c r="X7" s="170"/>
    </row>
    <row r="8" spans="1:24" ht="17" thickBot="1">
      <c r="A8" s="185" t="s">
        <v>4</v>
      </c>
      <c r="B8" s="155" t="s">
        <v>1115</v>
      </c>
      <c r="C8" s="154" t="s">
        <v>1130</v>
      </c>
      <c r="D8" s="154" t="s">
        <v>1144</v>
      </c>
      <c r="E8" s="154" t="s">
        <v>1158</v>
      </c>
      <c r="F8" s="154" t="s">
        <v>1172</v>
      </c>
      <c r="G8" s="154" t="s">
        <v>1186</v>
      </c>
      <c r="H8" s="154" t="s">
        <v>1199</v>
      </c>
      <c r="I8" s="154" t="s">
        <v>1213</v>
      </c>
      <c r="J8" s="154" t="s">
        <v>1227</v>
      </c>
      <c r="K8" s="154" t="s">
        <v>1241</v>
      </c>
      <c r="L8" s="154" t="s">
        <v>1256</v>
      </c>
      <c r="M8" s="153" t="s">
        <v>1270</v>
      </c>
      <c r="O8" s="255" t="s">
        <v>803</v>
      </c>
      <c r="P8" s="254">
        <v>0.1</v>
      </c>
      <c r="Q8" s="253">
        <f t="shared" si="0"/>
        <v>9.5700000000000021</v>
      </c>
      <c r="R8" s="170"/>
      <c r="S8" s="170"/>
      <c r="T8" s="170"/>
      <c r="U8" s="170"/>
      <c r="V8" s="170"/>
      <c r="W8" s="170"/>
      <c r="X8" s="170"/>
    </row>
    <row r="9" spans="1:24" ht="17" thickBot="1">
      <c r="A9" s="185" t="s">
        <v>5</v>
      </c>
      <c r="B9" s="155" t="s">
        <v>1117</v>
      </c>
      <c r="C9" s="154" t="s">
        <v>1132</v>
      </c>
      <c r="D9" s="154" t="s">
        <v>1146</v>
      </c>
      <c r="E9" s="154" t="s">
        <v>1160</v>
      </c>
      <c r="F9" s="154" t="s">
        <v>1174</v>
      </c>
      <c r="G9" s="154" t="s">
        <v>1188</v>
      </c>
      <c r="H9" s="154" t="s">
        <v>1201</v>
      </c>
      <c r="I9" s="154" t="s">
        <v>1215</v>
      </c>
      <c r="J9" s="154" t="s">
        <v>1229</v>
      </c>
      <c r="K9" s="154" t="s">
        <v>1243</v>
      </c>
      <c r="L9" s="154" t="s">
        <v>1258</v>
      </c>
      <c r="M9" s="153" t="s">
        <v>1272</v>
      </c>
      <c r="O9" s="252" t="s">
        <v>117</v>
      </c>
      <c r="P9" s="251">
        <v>1</v>
      </c>
      <c r="Q9" s="250" t="s">
        <v>116</v>
      </c>
      <c r="R9" s="170"/>
      <c r="S9" s="170"/>
      <c r="T9" s="170"/>
      <c r="U9" s="170"/>
      <c r="V9" s="170"/>
      <c r="W9" s="170"/>
      <c r="X9" s="170"/>
    </row>
    <row r="10" spans="1:24" ht="17" thickBot="1">
      <c r="A10" s="185" t="s">
        <v>6</v>
      </c>
      <c r="B10" s="155" t="s">
        <v>1119</v>
      </c>
      <c r="C10" s="154" t="s">
        <v>1134</v>
      </c>
      <c r="D10" s="154" t="s">
        <v>1148</v>
      </c>
      <c r="E10" s="154" t="s">
        <v>1162</v>
      </c>
      <c r="F10" s="154" t="s">
        <v>1176</v>
      </c>
      <c r="G10" s="154" t="s">
        <v>1190</v>
      </c>
      <c r="H10" s="154" t="s">
        <v>1203</v>
      </c>
      <c r="I10" s="154" t="s">
        <v>1217</v>
      </c>
      <c r="J10" s="154" t="s">
        <v>1231</v>
      </c>
      <c r="K10" s="154" t="s">
        <v>1245</v>
      </c>
      <c r="L10" s="154" t="s">
        <v>1260</v>
      </c>
      <c r="M10" s="153" t="s">
        <v>1274</v>
      </c>
      <c r="O10" s="246" t="s">
        <v>801</v>
      </c>
      <c r="P10" s="245">
        <f>SUM(P3:P9)</f>
        <v>15</v>
      </c>
      <c r="Q10" s="244">
        <f>SUM(Q3:Q8)</f>
        <v>1339.8</v>
      </c>
      <c r="R10" s="170"/>
      <c r="S10" s="170"/>
      <c r="T10" s="170"/>
      <c r="U10" s="170"/>
      <c r="V10" s="170"/>
      <c r="W10" s="170"/>
      <c r="X10" s="170"/>
    </row>
    <row r="11" spans="1:24" ht="17" thickBot="1">
      <c r="A11" s="185" t="s">
        <v>7</v>
      </c>
      <c r="B11" s="243" t="s">
        <v>887</v>
      </c>
      <c r="C11" s="242" t="s">
        <v>887</v>
      </c>
      <c r="D11" s="242" t="s">
        <v>887</v>
      </c>
      <c r="E11" s="242"/>
      <c r="F11" s="242"/>
      <c r="G11" s="242"/>
      <c r="H11" s="242"/>
      <c r="I11" s="242"/>
      <c r="J11" s="242"/>
      <c r="K11" s="242"/>
      <c r="L11" s="242"/>
      <c r="M11" s="241"/>
      <c r="O11" s="170"/>
      <c r="P11" s="170"/>
      <c r="Q11" s="170"/>
      <c r="R11" s="170"/>
      <c r="S11" s="170"/>
      <c r="T11" s="170"/>
      <c r="U11" s="170"/>
      <c r="V11" s="170"/>
      <c r="W11" s="170"/>
      <c r="X11" s="170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AA5D-2D27-1441-BD0D-22C48CCA294F}">
  <dimension ref="A1:H76"/>
  <sheetViews>
    <sheetView workbookViewId="0">
      <selection activeCell="M43" sqref="M43"/>
    </sheetView>
  </sheetViews>
  <sheetFormatPr baseColWidth="10" defaultRowHeight="16"/>
  <cols>
    <col min="1" max="6" width="10.7109375" style="170"/>
    <col min="7" max="7" width="10.140625" style="170" bestFit="1" customWidth="1"/>
    <col min="8" max="8" width="10.7109375" style="170"/>
    <col min="9" max="16384" width="10.7109375" style="151"/>
  </cols>
  <sheetData>
    <row r="1" spans="1:8">
      <c r="A1" s="184" t="s">
        <v>894</v>
      </c>
      <c r="B1" s="184" t="s">
        <v>446</v>
      </c>
      <c r="C1" s="184" t="s">
        <v>893</v>
      </c>
      <c r="D1" s="184" t="s">
        <v>891</v>
      </c>
      <c r="G1" s="170" t="s">
        <v>892</v>
      </c>
      <c r="H1" s="170" t="s">
        <v>891</v>
      </c>
    </row>
    <row r="2" spans="1:8">
      <c r="A2" s="184" t="s">
        <v>890</v>
      </c>
      <c r="B2" s="281" t="s">
        <v>887</v>
      </c>
      <c r="C2" s="280">
        <v>29.08</v>
      </c>
      <c r="D2" s="280">
        <f>AVERAGE(C2:C4)</f>
        <v>29.076666666666668</v>
      </c>
      <c r="G2" s="281" t="s">
        <v>887</v>
      </c>
      <c r="H2" s="282">
        <v>29.076666666666668</v>
      </c>
    </row>
    <row r="3" spans="1:8">
      <c r="A3" s="184" t="s">
        <v>889</v>
      </c>
      <c r="B3" s="281" t="s">
        <v>887</v>
      </c>
      <c r="C3" s="280">
        <v>29.26</v>
      </c>
      <c r="D3" s="184"/>
      <c r="G3" s="284" t="s">
        <v>11</v>
      </c>
      <c r="H3" s="283">
        <v>28.89</v>
      </c>
    </row>
    <row r="4" spans="1:8">
      <c r="A4" s="184" t="s">
        <v>888</v>
      </c>
      <c r="B4" s="281" t="s">
        <v>887</v>
      </c>
      <c r="C4" s="280">
        <v>28.89</v>
      </c>
      <c r="D4" s="280"/>
      <c r="G4" s="281" t="s">
        <v>52</v>
      </c>
      <c r="H4" s="282">
        <v>22.84</v>
      </c>
    </row>
    <row r="5" spans="1:8">
      <c r="A5" s="184" t="s">
        <v>886</v>
      </c>
      <c r="B5" s="281" t="s">
        <v>49</v>
      </c>
      <c r="C5" s="280">
        <v>21</v>
      </c>
      <c r="D5" s="280">
        <f>AVERAGE(C5:C6)</f>
        <v>20.09</v>
      </c>
      <c r="G5" s="281" t="s">
        <v>71</v>
      </c>
      <c r="H5" s="282">
        <v>22.64</v>
      </c>
    </row>
    <row r="6" spans="1:8">
      <c r="A6" s="184" t="s">
        <v>885</v>
      </c>
      <c r="B6" s="281" t="s">
        <v>49</v>
      </c>
      <c r="C6" s="280">
        <v>19.18</v>
      </c>
      <c r="D6" s="280"/>
      <c r="G6" s="284" t="s">
        <v>12</v>
      </c>
      <c r="H6" s="283">
        <v>22.585000000000001</v>
      </c>
    </row>
    <row r="7" spans="1:8">
      <c r="A7" s="184" t="s">
        <v>884</v>
      </c>
      <c r="B7" s="281" t="s">
        <v>61</v>
      </c>
      <c r="C7" s="280">
        <v>20.260000000000002</v>
      </c>
      <c r="D7" s="280">
        <f>AVERAGE(C7:C8)</f>
        <v>19.815000000000001</v>
      </c>
      <c r="G7" s="281" t="s">
        <v>65</v>
      </c>
      <c r="H7" s="282">
        <v>21.884999999999998</v>
      </c>
    </row>
    <row r="8" spans="1:8">
      <c r="A8" s="184" t="s">
        <v>883</v>
      </c>
      <c r="B8" s="281" t="s">
        <v>61</v>
      </c>
      <c r="C8" s="280">
        <v>19.37</v>
      </c>
      <c r="D8" s="280"/>
      <c r="G8" s="281" t="s">
        <v>63</v>
      </c>
      <c r="H8" s="282">
        <v>21.655000000000001</v>
      </c>
    </row>
    <row r="9" spans="1:8">
      <c r="A9" s="184" t="s">
        <v>882</v>
      </c>
      <c r="B9" s="281" t="s">
        <v>72</v>
      </c>
      <c r="C9" s="280">
        <v>21.72</v>
      </c>
      <c r="D9" s="280">
        <f>AVERAGE(C9:C10)</f>
        <v>21.085000000000001</v>
      </c>
      <c r="G9" s="281" t="s">
        <v>73</v>
      </c>
      <c r="H9" s="282">
        <v>21.54</v>
      </c>
    </row>
    <row r="10" spans="1:8">
      <c r="A10" s="184" t="s">
        <v>881</v>
      </c>
      <c r="B10" s="281" t="s">
        <v>72</v>
      </c>
      <c r="C10" s="280">
        <v>20.45</v>
      </c>
      <c r="D10" s="280"/>
      <c r="G10" s="281" t="s">
        <v>54</v>
      </c>
      <c r="H10" s="282">
        <v>21.47</v>
      </c>
    </row>
    <row r="11" spans="1:8">
      <c r="A11" s="184" t="s">
        <v>880</v>
      </c>
      <c r="B11" s="281" t="s">
        <v>50</v>
      </c>
      <c r="C11" s="280">
        <v>21.35</v>
      </c>
      <c r="D11" s="280">
        <f>AVERAGE(C11:C12)</f>
        <v>21.07</v>
      </c>
      <c r="G11" s="281" t="s">
        <v>62</v>
      </c>
      <c r="H11" s="282">
        <v>21.435000000000002</v>
      </c>
    </row>
    <row r="12" spans="1:8">
      <c r="A12" s="184" t="s">
        <v>879</v>
      </c>
      <c r="B12" s="281" t="s">
        <v>50</v>
      </c>
      <c r="C12" s="280">
        <v>20.79</v>
      </c>
      <c r="D12" s="280"/>
      <c r="G12" s="281" t="s">
        <v>64</v>
      </c>
      <c r="H12" s="282">
        <v>21.395</v>
      </c>
    </row>
    <row r="13" spans="1:8">
      <c r="A13" s="184" t="s">
        <v>878</v>
      </c>
      <c r="B13" s="281" t="s">
        <v>62</v>
      </c>
      <c r="C13" s="280">
        <v>21.87</v>
      </c>
      <c r="D13" s="280">
        <f>AVERAGE(C13:C14)</f>
        <v>21.435000000000002</v>
      </c>
      <c r="G13" s="281" t="s">
        <v>72</v>
      </c>
      <c r="H13" s="282">
        <v>21.085000000000001</v>
      </c>
    </row>
    <row r="14" spans="1:8">
      <c r="A14" s="184" t="s">
        <v>877</v>
      </c>
      <c r="B14" s="281" t="s">
        <v>62</v>
      </c>
      <c r="C14" s="280">
        <v>21</v>
      </c>
      <c r="D14" s="280"/>
      <c r="G14" s="281" t="s">
        <v>50</v>
      </c>
      <c r="H14" s="282">
        <v>21.07</v>
      </c>
    </row>
    <row r="15" spans="1:8">
      <c r="A15" s="184" t="s">
        <v>876</v>
      </c>
      <c r="B15" s="281" t="s">
        <v>73</v>
      </c>
      <c r="C15" s="280">
        <v>21.88</v>
      </c>
      <c r="D15" s="280">
        <f>AVERAGE(C15:C16)</f>
        <v>21.54</v>
      </c>
      <c r="G15" s="281" t="s">
        <v>76</v>
      </c>
      <c r="H15" s="282">
        <v>21.015000000000001</v>
      </c>
    </row>
    <row r="16" spans="1:8">
      <c r="A16" s="184" t="s">
        <v>875</v>
      </c>
      <c r="B16" s="281" t="s">
        <v>73</v>
      </c>
      <c r="C16" s="280">
        <v>21.2</v>
      </c>
      <c r="D16" s="280"/>
      <c r="G16" s="281" t="s">
        <v>75</v>
      </c>
      <c r="H16" s="282">
        <v>20.905000000000001</v>
      </c>
    </row>
    <row r="17" spans="1:8">
      <c r="A17" s="184" t="s">
        <v>874</v>
      </c>
      <c r="B17" s="281" t="s">
        <v>51</v>
      </c>
      <c r="C17" s="280">
        <v>19.55</v>
      </c>
      <c r="D17" s="280">
        <f>AVERAGE(C17:C18)</f>
        <v>19.29</v>
      </c>
      <c r="G17" s="281" t="s">
        <v>60</v>
      </c>
      <c r="H17" s="282">
        <v>20.72</v>
      </c>
    </row>
    <row r="18" spans="1:8">
      <c r="A18" s="184" t="s">
        <v>873</v>
      </c>
      <c r="B18" s="281" t="s">
        <v>51</v>
      </c>
      <c r="C18" s="280">
        <v>19.03</v>
      </c>
      <c r="D18" s="280"/>
      <c r="G18" s="281" t="s">
        <v>81</v>
      </c>
      <c r="H18" s="282">
        <v>20.66</v>
      </c>
    </row>
    <row r="19" spans="1:8">
      <c r="A19" s="184" t="s">
        <v>872</v>
      </c>
      <c r="B19" s="281" t="s">
        <v>63</v>
      </c>
      <c r="C19" s="280">
        <v>21.46</v>
      </c>
      <c r="D19" s="280">
        <f>AVERAGE(C19:C20)</f>
        <v>21.655000000000001</v>
      </c>
      <c r="G19" s="281" t="s">
        <v>66</v>
      </c>
      <c r="H19" s="282">
        <v>20.615000000000002</v>
      </c>
    </row>
    <row r="20" spans="1:8">
      <c r="A20" s="184" t="s">
        <v>871</v>
      </c>
      <c r="B20" s="281" t="s">
        <v>63</v>
      </c>
      <c r="C20" s="280">
        <v>21.85</v>
      </c>
      <c r="D20" s="280"/>
      <c r="G20" s="281" t="s">
        <v>67</v>
      </c>
      <c r="H20" s="282">
        <v>20.454999999999998</v>
      </c>
    </row>
    <row r="21" spans="1:8">
      <c r="A21" s="184" t="s">
        <v>870</v>
      </c>
      <c r="B21" s="281" t="s">
        <v>74</v>
      </c>
      <c r="C21" s="280">
        <v>19.149999999999999</v>
      </c>
      <c r="D21" s="280">
        <f>AVERAGE(C21:C22)</f>
        <v>18.945</v>
      </c>
      <c r="G21" s="281" t="s">
        <v>53</v>
      </c>
      <c r="H21" s="282">
        <v>20.125</v>
      </c>
    </row>
    <row r="22" spans="1:8">
      <c r="A22" s="184" t="s">
        <v>869</v>
      </c>
      <c r="B22" s="281" t="s">
        <v>74</v>
      </c>
      <c r="C22" s="280">
        <v>18.739999999999998</v>
      </c>
      <c r="D22" s="280"/>
      <c r="G22" s="287" t="s">
        <v>49</v>
      </c>
      <c r="H22" s="286">
        <v>20.09</v>
      </c>
    </row>
    <row r="23" spans="1:8">
      <c r="A23" s="184" t="s">
        <v>868</v>
      </c>
      <c r="B23" s="281" t="s">
        <v>52</v>
      </c>
      <c r="C23" s="280">
        <v>23.05</v>
      </c>
      <c r="D23" s="280">
        <f>AVERAGE(C23:C24)</f>
        <v>22.84</v>
      </c>
      <c r="G23" s="281" t="s">
        <v>79</v>
      </c>
      <c r="H23" s="282">
        <v>19.899999999999999</v>
      </c>
    </row>
    <row r="24" spans="1:8">
      <c r="A24" s="184" t="s">
        <v>867</v>
      </c>
      <c r="B24" s="281" t="s">
        <v>52</v>
      </c>
      <c r="C24" s="280">
        <v>22.63</v>
      </c>
      <c r="D24" s="280"/>
      <c r="G24" s="281" t="s">
        <v>61</v>
      </c>
      <c r="H24" s="282">
        <v>19.815000000000001</v>
      </c>
    </row>
    <row r="25" spans="1:8">
      <c r="A25" s="184" t="s">
        <v>866</v>
      </c>
      <c r="B25" s="281" t="s">
        <v>11</v>
      </c>
      <c r="C25" s="280">
        <v>28.93</v>
      </c>
      <c r="D25" s="280">
        <f>AVERAGE(C25:C26)</f>
        <v>28.89</v>
      </c>
      <c r="G25" s="281" t="s">
        <v>80</v>
      </c>
      <c r="H25" s="282">
        <v>19.64</v>
      </c>
    </row>
    <row r="26" spans="1:8">
      <c r="A26" s="184" t="s">
        <v>865</v>
      </c>
      <c r="B26" s="281" t="s">
        <v>11</v>
      </c>
      <c r="C26" s="280">
        <v>28.85</v>
      </c>
      <c r="D26" s="280"/>
      <c r="G26" s="281" t="s">
        <v>51</v>
      </c>
      <c r="H26" s="282">
        <v>19.29</v>
      </c>
    </row>
    <row r="27" spans="1:8">
      <c r="A27" s="184" t="s">
        <v>864</v>
      </c>
      <c r="B27" s="281" t="s">
        <v>12</v>
      </c>
      <c r="C27" s="280">
        <v>23</v>
      </c>
      <c r="D27" s="280">
        <f>AVERAGE(C27:C28)</f>
        <v>22.585000000000001</v>
      </c>
      <c r="G27" s="281" t="s">
        <v>74</v>
      </c>
      <c r="H27" s="282">
        <v>18.945</v>
      </c>
    </row>
    <row r="28" spans="1:8">
      <c r="A28" s="184" t="s">
        <v>863</v>
      </c>
      <c r="B28" s="281" t="s">
        <v>12</v>
      </c>
      <c r="C28" s="280">
        <v>22.17</v>
      </c>
      <c r="D28" s="280"/>
      <c r="G28" s="281" t="s">
        <v>78</v>
      </c>
      <c r="H28" s="282">
        <v>18.91</v>
      </c>
    </row>
    <row r="29" spans="1:8">
      <c r="A29" s="184" t="s">
        <v>862</v>
      </c>
      <c r="B29" s="281" t="s">
        <v>53</v>
      </c>
      <c r="C29" s="280">
        <v>20.5</v>
      </c>
      <c r="D29" s="280">
        <f>AVERAGE(C29:C30)</f>
        <v>20.125</v>
      </c>
      <c r="G29" s="281" t="s">
        <v>59</v>
      </c>
      <c r="H29" s="282">
        <v>18.905000000000001</v>
      </c>
    </row>
    <row r="30" spans="1:8">
      <c r="A30" s="184" t="s">
        <v>861</v>
      </c>
      <c r="B30" s="281" t="s">
        <v>53</v>
      </c>
      <c r="C30" s="280">
        <v>19.75</v>
      </c>
      <c r="D30" s="280"/>
      <c r="G30" s="281" t="s">
        <v>55</v>
      </c>
      <c r="H30" s="282">
        <v>18.66</v>
      </c>
    </row>
    <row r="31" spans="1:8">
      <c r="A31" s="184" t="s">
        <v>860</v>
      </c>
      <c r="B31" s="281" t="s">
        <v>64</v>
      </c>
      <c r="C31" s="280">
        <v>21.71</v>
      </c>
      <c r="D31" s="280">
        <f>AVERAGE(C31:C32)</f>
        <v>21.395</v>
      </c>
      <c r="G31" s="284" t="s">
        <v>13</v>
      </c>
      <c r="H31" s="283">
        <v>18.574999999999999</v>
      </c>
    </row>
    <row r="32" spans="1:8">
      <c r="A32" s="184" t="s">
        <v>859</v>
      </c>
      <c r="B32" s="281" t="s">
        <v>64</v>
      </c>
      <c r="C32" s="280">
        <v>21.08</v>
      </c>
      <c r="D32" s="280"/>
      <c r="G32" s="281" t="s">
        <v>70</v>
      </c>
      <c r="H32" s="282">
        <v>18.350000000000001</v>
      </c>
    </row>
    <row r="33" spans="1:8">
      <c r="A33" s="184" t="s">
        <v>858</v>
      </c>
      <c r="B33" s="281" t="s">
        <v>75</v>
      </c>
      <c r="C33" s="280">
        <v>21.18</v>
      </c>
      <c r="D33" s="280">
        <f>AVERAGE(C33:C34)</f>
        <v>20.905000000000001</v>
      </c>
      <c r="G33" s="281" t="s">
        <v>68</v>
      </c>
      <c r="H33" s="282">
        <v>18.285</v>
      </c>
    </row>
    <row r="34" spans="1:8">
      <c r="A34" s="184" t="s">
        <v>857</v>
      </c>
      <c r="B34" s="281" t="s">
        <v>75</v>
      </c>
      <c r="C34" s="280">
        <v>20.63</v>
      </c>
      <c r="D34" s="280"/>
      <c r="G34" s="281" t="s">
        <v>56</v>
      </c>
      <c r="H34" s="282">
        <v>18.259999999999998</v>
      </c>
    </row>
    <row r="35" spans="1:8">
      <c r="A35" s="184" t="s">
        <v>856</v>
      </c>
      <c r="B35" s="281" t="s">
        <v>54</v>
      </c>
      <c r="C35" s="280">
        <v>21.7</v>
      </c>
      <c r="D35" s="280">
        <f>AVERAGE(C35:C36)</f>
        <v>21.47</v>
      </c>
      <c r="G35" s="281" t="s">
        <v>69</v>
      </c>
      <c r="H35" s="282">
        <v>17.86</v>
      </c>
    </row>
    <row r="36" spans="1:8">
      <c r="A36" s="184" t="s">
        <v>855</v>
      </c>
      <c r="B36" s="281" t="s">
        <v>54</v>
      </c>
      <c r="C36" s="280">
        <v>21.24</v>
      </c>
      <c r="D36" s="280"/>
      <c r="G36" s="281" t="s">
        <v>77</v>
      </c>
      <c r="H36" s="282">
        <v>17.855</v>
      </c>
    </row>
    <row r="37" spans="1:8">
      <c r="A37" s="184" t="s">
        <v>854</v>
      </c>
      <c r="B37" s="281" t="s">
        <v>65</v>
      </c>
      <c r="C37" s="280">
        <v>22.21</v>
      </c>
      <c r="D37" s="280">
        <f>AVERAGE(C37:C38)</f>
        <v>21.884999999999998</v>
      </c>
      <c r="G37" s="281" t="s">
        <v>58</v>
      </c>
      <c r="H37" s="282">
        <v>17.805</v>
      </c>
    </row>
    <row r="38" spans="1:8">
      <c r="A38" s="184" t="s">
        <v>853</v>
      </c>
      <c r="B38" s="281" t="s">
        <v>65</v>
      </c>
      <c r="C38" s="280">
        <v>21.56</v>
      </c>
      <c r="D38" s="280"/>
      <c r="G38" s="281" t="s">
        <v>57</v>
      </c>
      <c r="H38" s="282">
        <v>17.29</v>
      </c>
    </row>
    <row r="39" spans="1:8">
      <c r="A39" s="184" t="s">
        <v>852</v>
      </c>
      <c r="B39" s="281" t="s">
        <v>76</v>
      </c>
      <c r="C39" s="280">
        <v>21.29</v>
      </c>
      <c r="D39" s="280">
        <f>AVERAGE(C39:C40)</f>
        <v>21.015000000000001</v>
      </c>
    </row>
    <row r="40" spans="1:8">
      <c r="A40" s="184" t="s">
        <v>851</v>
      </c>
      <c r="B40" s="281" t="s">
        <v>76</v>
      </c>
      <c r="C40" s="280">
        <v>20.74</v>
      </c>
      <c r="D40" s="280"/>
    </row>
    <row r="41" spans="1:8">
      <c r="A41" s="184" t="s">
        <v>850</v>
      </c>
      <c r="B41" s="281" t="s">
        <v>55</v>
      </c>
      <c r="C41" s="280">
        <v>18.940000000000001</v>
      </c>
      <c r="D41" s="280">
        <f>AVERAGE(C41:C42)</f>
        <v>18.66</v>
      </c>
    </row>
    <row r="42" spans="1:8">
      <c r="A42" s="184" t="s">
        <v>849</v>
      </c>
      <c r="B42" s="281" t="s">
        <v>55</v>
      </c>
      <c r="C42" s="280">
        <v>18.38</v>
      </c>
      <c r="D42" s="280"/>
    </row>
    <row r="43" spans="1:8">
      <c r="A43" s="184" t="s">
        <v>848</v>
      </c>
      <c r="B43" s="281" t="s">
        <v>66</v>
      </c>
      <c r="C43" s="280">
        <v>20.86</v>
      </c>
      <c r="D43" s="280">
        <f>AVERAGE(C43:C44)</f>
        <v>20.615000000000002</v>
      </c>
    </row>
    <row r="44" spans="1:8">
      <c r="A44" s="184" t="s">
        <v>847</v>
      </c>
      <c r="B44" s="281" t="s">
        <v>66</v>
      </c>
      <c r="C44" s="280">
        <v>20.37</v>
      </c>
      <c r="D44" s="280"/>
    </row>
    <row r="45" spans="1:8">
      <c r="A45" s="184" t="s">
        <v>846</v>
      </c>
      <c r="B45" s="281" t="s">
        <v>77</v>
      </c>
      <c r="C45" s="280">
        <v>18.170000000000002</v>
      </c>
      <c r="D45" s="280">
        <f>AVERAGE(C45:C46)</f>
        <v>17.855</v>
      </c>
    </row>
    <row r="46" spans="1:8">
      <c r="A46" s="184" t="s">
        <v>845</v>
      </c>
      <c r="B46" s="281" t="s">
        <v>77</v>
      </c>
      <c r="C46" s="280">
        <v>17.54</v>
      </c>
      <c r="D46" s="280"/>
    </row>
    <row r="47" spans="1:8">
      <c r="A47" s="184" t="s">
        <v>844</v>
      </c>
      <c r="B47" s="281" t="s">
        <v>56</v>
      </c>
      <c r="C47" s="280">
        <v>18.39</v>
      </c>
      <c r="D47" s="280">
        <f>AVERAGE(C47:C48)</f>
        <v>18.259999999999998</v>
      </c>
    </row>
    <row r="48" spans="1:8">
      <c r="A48" s="184" t="s">
        <v>843</v>
      </c>
      <c r="B48" s="281" t="s">
        <v>56</v>
      </c>
      <c r="C48" s="280">
        <v>18.13</v>
      </c>
      <c r="D48" s="280"/>
    </row>
    <row r="49" spans="1:4">
      <c r="A49" s="184" t="s">
        <v>842</v>
      </c>
      <c r="B49" s="281" t="s">
        <v>67</v>
      </c>
      <c r="C49" s="280">
        <v>20.46</v>
      </c>
      <c r="D49" s="280">
        <f>AVERAGE(C49:C50)</f>
        <v>20.454999999999998</v>
      </c>
    </row>
    <row r="50" spans="1:4">
      <c r="A50" s="184" t="s">
        <v>841</v>
      </c>
      <c r="B50" s="281" t="s">
        <v>67</v>
      </c>
      <c r="C50" s="280">
        <v>20.45</v>
      </c>
      <c r="D50" s="280"/>
    </row>
    <row r="51" spans="1:4">
      <c r="A51" s="184" t="s">
        <v>840</v>
      </c>
      <c r="B51" s="281" t="s">
        <v>78</v>
      </c>
      <c r="C51" s="280">
        <v>19.23</v>
      </c>
      <c r="D51" s="280">
        <f>AVERAGE(C51:C52)</f>
        <v>18.91</v>
      </c>
    </row>
    <row r="52" spans="1:4">
      <c r="A52" s="184" t="s">
        <v>839</v>
      </c>
      <c r="B52" s="281" t="s">
        <v>78</v>
      </c>
      <c r="C52" s="280">
        <v>18.59</v>
      </c>
      <c r="D52" s="280"/>
    </row>
    <row r="53" spans="1:4">
      <c r="A53" s="184" t="s">
        <v>838</v>
      </c>
      <c r="B53" s="281" t="s">
        <v>57</v>
      </c>
      <c r="C53" s="280">
        <v>17.34</v>
      </c>
      <c r="D53" s="280">
        <f>AVERAGE(C53:C54)</f>
        <v>17.29</v>
      </c>
    </row>
    <row r="54" spans="1:4">
      <c r="A54" s="184" t="s">
        <v>837</v>
      </c>
      <c r="B54" s="281" t="s">
        <v>57</v>
      </c>
      <c r="C54" s="280">
        <v>17.239999999999998</v>
      </c>
      <c r="D54" s="280"/>
    </row>
    <row r="55" spans="1:4">
      <c r="A55" s="184" t="s">
        <v>836</v>
      </c>
      <c r="B55" s="281" t="s">
        <v>68</v>
      </c>
      <c r="C55" s="280">
        <v>18.66</v>
      </c>
      <c r="D55" s="280">
        <f>AVERAGE(C55:C56)</f>
        <v>18.285</v>
      </c>
    </row>
    <row r="56" spans="1:4">
      <c r="A56" s="184" t="s">
        <v>835</v>
      </c>
      <c r="B56" s="281" t="s">
        <v>68</v>
      </c>
      <c r="C56" s="280">
        <v>17.91</v>
      </c>
      <c r="D56" s="280"/>
    </row>
    <row r="57" spans="1:4">
      <c r="A57" s="184" t="s">
        <v>834</v>
      </c>
      <c r="B57" s="281" t="s">
        <v>13</v>
      </c>
      <c r="C57" s="280">
        <v>19.239999999999998</v>
      </c>
      <c r="D57" s="280">
        <f>AVERAGE(C57:C58)</f>
        <v>18.574999999999999</v>
      </c>
    </row>
    <row r="58" spans="1:4">
      <c r="A58" s="184" t="s">
        <v>833</v>
      </c>
      <c r="B58" s="281" t="s">
        <v>13</v>
      </c>
      <c r="C58" s="280">
        <v>17.91</v>
      </c>
      <c r="D58" s="280"/>
    </row>
    <row r="59" spans="1:4">
      <c r="A59" s="184" t="s">
        <v>832</v>
      </c>
      <c r="B59" s="281" t="s">
        <v>58</v>
      </c>
      <c r="C59" s="280">
        <v>18.14</v>
      </c>
      <c r="D59" s="280">
        <f>AVERAGE(C59:C60)</f>
        <v>17.805</v>
      </c>
    </row>
    <row r="60" spans="1:4">
      <c r="A60" s="184" t="s">
        <v>831</v>
      </c>
      <c r="B60" s="281" t="s">
        <v>58</v>
      </c>
      <c r="C60" s="280">
        <v>17.47</v>
      </c>
      <c r="D60" s="280"/>
    </row>
    <row r="61" spans="1:4">
      <c r="A61" s="184" t="s">
        <v>830</v>
      </c>
      <c r="B61" s="281" t="s">
        <v>69</v>
      </c>
      <c r="C61" s="280">
        <v>18</v>
      </c>
      <c r="D61" s="280">
        <f>AVERAGE(C61:C62)</f>
        <v>17.86</v>
      </c>
    </row>
    <row r="62" spans="1:4">
      <c r="A62" s="184" t="s">
        <v>829</v>
      </c>
      <c r="B62" s="281" t="s">
        <v>69</v>
      </c>
      <c r="C62" s="280">
        <v>17.72</v>
      </c>
      <c r="D62" s="280"/>
    </row>
    <row r="63" spans="1:4">
      <c r="A63" s="184" t="s">
        <v>828</v>
      </c>
      <c r="B63" s="281" t="s">
        <v>79</v>
      </c>
      <c r="C63" s="280">
        <v>18.45</v>
      </c>
      <c r="D63" s="280">
        <f>AVERAGE(C63:C64)</f>
        <v>19.899999999999999</v>
      </c>
    </row>
    <row r="64" spans="1:4">
      <c r="A64" s="184" t="s">
        <v>827</v>
      </c>
      <c r="B64" s="281" t="s">
        <v>79</v>
      </c>
      <c r="C64" s="280">
        <v>21.35</v>
      </c>
      <c r="D64" s="280"/>
    </row>
    <row r="65" spans="1:4">
      <c r="A65" s="184" t="s">
        <v>826</v>
      </c>
      <c r="B65" s="281" t="s">
        <v>59</v>
      </c>
      <c r="C65" s="280">
        <v>19.190000000000001</v>
      </c>
      <c r="D65" s="280">
        <f>AVERAGE(C65:C66)</f>
        <v>18.905000000000001</v>
      </c>
    </row>
    <row r="66" spans="1:4">
      <c r="A66" s="184" t="s">
        <v>825</v>
      </c>
      <c r="B66" s="281" t="s">
        <v>59</v>
      </c>
      <c r="C66" s="280">
        <v>18.62</v>
      </c>
      <c r="D66" s="280"/>
    </row>
    <row r="67" spans="1:4">
      <c r="A67" s="184" t="s">
        <v>824</v>
      </c>
      <c r="B67" s="281" t="s">
        <v>70</v>
      </c>
      <c r="C67" s="280">
        <v>18.72</v>
      </c>
      <c r="D67" s="280">
        <f>AVERAGE(C67:C68)</f>
        <v>18.350000000000001</v>
      </c>
    </row>
    <row r="68" spans="1:4">
      <c r="A68" s="184" t="s">
        <v>823</v>
      </c>
      <c r="B68" s="281" t="s">
        <v>70</v>
      </c>
      <c r="C68" s="280">
        <v>17.98</v>
      </c>
      <c r="D68" s="280"/>
    </row>
    <row r="69" spans="1:4">
      <c r="A69" s="184" t="s">
        <v>822</v>
      </c>
      <c r="B69" s="281" t="s">
        <v>80</v>
      </c>
      <c r="C69" s="280">
        <v>19.82</v>
      </c>
      <c r="D69" s="280">
        <f>AVERAGE(C69:C70)</f>
        <v>19.64</v>
      </c>
    </row>
    <row r="70" spans="1:4">
      <c r="A70" s="184" t="s">
        <v>821</v>
      </c>
      <c r="B70" s="281" t="s">
        <v>80</v>
      </c>
      <c r="C70" s="280">
        <v>19.46</v>
      </c>
      <c r="D70" s="280"/>
    </row>
    <row r="71" spans="1:4">
      <c r="A71" s="184" t="s">
        <v>820</v>
      </c>
      <c r="B71" s="281" t="s">
        <v>60</v>
      </c>
      <c r="C71" s="280">
        <v>20.89</v>
      </c>
      <c r="D71" s="280">
        <f>AVERAGE(C71:C72)</f>
        <v>20.72</v>
      </c>
    </row>
    <row r="72" spans="1:4">
      <c r="A72" s="184" t="s">
        <v>819</v>
      </c>
      <c r="B72" s="281" t="s">
        <v>60</v>
      </c>
      <c r="C72" s="280">
        <v>20.55</v>
      </c>
      <c r="D72" s="280"/>
    </row>
    <row r="73" spans="1:4">
      <c r="A73" s="184" t="s">
        <v>818</v>
      </c>
      <c r="B73" s="281" t="s">
        <v>71</v>
      </c>
      <c r="C73" s="280">
        <v>23.43</v>
      </c>
      <c r="D73" s="280">
        <f>AVERAGE(C73:C74)</f>
        <v>22.64</v>
      </c>
    </row>
    <row r="74" spans="1:4">
      <c r="A74" s="184" t="s">
        <v>817</v>
      </c>
      <c r="B74" s="281" t="s">
        <v>71</v>
      </c>
      <c r="C74" s="280">
        <v>21.85</v>
      </c>
      <c r="D74" s="280"/>
    </row>
    <row r="75" spans="1:4">
      <c r="A75" s="184" t="s">
        <v>816</v>
      </c>
      <c r="B75" s="281" t="s">
        <v>81</v>
      </c>
      <c r="C75" s="280">
        <v>20.6</v>
      </c>
      <c r="D75" s="280">
        <f>AVERAGE(C75:C76)</f>
        <v>20.66</v>
      </c>
    </row>
    <row r="76" spans="1:4">
      <c r="A76" s="184" t="s">
        <v>815</v>
      </c>
      <c r="B76" s="281" t="s">
        <v>81</v>
      </c>
      <c r="C76" s="280">
        <v>20.72</v>
      </c>
      <c r="D76" s="184"/>
    </row>
  </sheetData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C69-DD2D-3E45-8B1E-A63D0B3E985B}">
  <dimension ref="A1:X29"/>
  <sheetViews>
    <sheetView workbookViewId="0">
      <selection activeCell="Q12" sqref="Q12"/>
    </sheetView>
  </sheetViews>
  <sheetFormatPr baseColWidth="10" defaultRowHeight="16"/>
  <cols>
    <col min="1" max="1" width="1.85546875" style="151" bestFit="1" customWidth="1"/>
    <col min="2" max="2" width="5.140625" style="151" customWidth="1"/>
    <col min="3" max="11" width="5.140625" style="151" bestFit="1" customWidth="1"/>
    <col min="12" max="13" width="6.5703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4" ht="17" thickBo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85" t="s">
        <v>814</v>
      </c>
      <c r="P1" s="170"/>
      <c r="Q1" s="170"/>
      <c r="R1" s="170"/>
      <c r="S1" s="170"/>
      <c r="T1" s="170"/>
      <c r="U1" s="170"/>
      <c r="V1" s="170"/>
      <c r="W1" s="170"/>
      <c r="X1" s="170"/>
    </row>
    <row r="2" spans="1:24" ht="17" thickBot="1">
      <c r="A2" s="185" t="s">
        <v>897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85" t="s">
        <v>895</v>
      </c>
      <c r="P2" s="170"/>
      <c r="Q2" s="170"/>
      <c r="R2" s="170"/>
      <c r="S2" s="274"/>
      <c r="T2" s="273" t="s">
        <v>812</v>
      </c>
      <c r="U2" s="266"/>
      <c r="V2" s="266"/>
      <c r="W2" s="265"/>
      <c r="X2" s="170"/>
    </row>
    <row r="3" spans="1:24" ht="18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N3" s="170"/>
      <c r="O3" s="277" t="s">
        <v>787</v>
      </c>
      <c r="P3" s="276" t="s">
        <v>813</v>
      </c>
      <c r="Q3" s="275" t="s">
        <v>896</v>
      </c>
      <c r="R3" s="170"/>
      <c r="S3" s="263"/>
      <c r="T3" s="170" t="s">
        <v>118</v>
      </c>
      <c r="U3" s="170" t="s">
        <v>811</v>
      </c>
      <c r="V3" s="170"/>
      <c r="W3" s="262"/>
      <c r="X3" s="170"/>
    </row>
    <row r="4" spans="1:24">
      <c r="A4" s="185" t="s">
        <v>0</v>
      </c>
      <c r="B4" s="269" t="s">
        <v>1276</v>
      </c>
      <c r="C4" s="268" t="s">
        <v>1286</v>
      </c>
      <c r="D4" s="268" t="s">
        <v>1296</v>
      </c>
      <c r="E4" s="268" t="s">
        <v>1306</v>
      </c>
      <c r="F4" s="268" t="s">
        <v>1316</v>
      </c>
      <c r="G4" s="268" t="s">
        <v>1326</v>
      </c>
      <c r="H4" s="268" t="s">
        <v>1336</v>
      </c>
      <c r="I4" s="268" t="s">
        <v>1346</v>
      </c>
      <c r="J4" s="268" t="s">
        <v>1356</v>
      </c>
      <c r="K4" s="268" t="s">
        <v>1366</v>
      </c>
      <c r="L4" s="268" t="s">
        <v>1376</v>
      </c>
      <c r="M4" s="267" t="s">
        <v>1442</v>
      </c>
      <c r="N4" s="170"/>
      <c r="O4" s="272" t="s">
        <v>770</v>
      </c>
      <c r="P4" s="271">
        <v>5.53</v>
      </c>
      <c r="Q4" s="270">
        <f t="shared" ref="Q4:Q9" si="0">(P4*1.1)*60</f>
        <v>364.98000000000008</v>
      </c>
      <c r="R4" s="170"/>
      <c r="S4" s="263"/>
      <c r="T4" s="266" t="s">
        <v>118</v>
      </c>
      <c r="U4" s="265" t="s">
        <v>809</v>
      </c>
      <c r="V4" s="170"/>
      <c r="W4" s="262"/>
      <c r="X4" s="170"/>
    </row>
    <row r="5" spans="1:24">
      <c r="A5" s="185" t="s">
        <v>1</v>
      </c>
      <c r="B5" s="249" t="s">
        <v>1278</v>
      </c>
      <c r="C5" s="248" t="s">
        <v>1288</v>
      </c>
      <c r="D5" s="248" t="s">
        <v>1298</v>
      </c>
      <c r="E5" s="248" t="s">
        <v>1308</v>
      </c>
      <c r="F5" s="248" t="s">
        <v>1318</v>
      </c>
      <c r="G5" s="248" t="s">
        <v>1328</v>
      </c>
      <c r="H5" s="248" t="s">
        <v>1338</v>
      </c>
      <c r="I5" s="248" t="s">
        <v>1348</v>
      </c>
      <c r="J5" s="248" t="s">
        <v>1358</v>
      </c>
      <c r="K5" s="248" t="s">
        <v>1368</v>
      </c>
      <c r="L5" s="248" t="s">
        <v>1378</v>
      </c>
      <c r="M5" s="247" t="s">
        <v>1443</v>
      </c>
      <c r="N5" s="170"/>
      <c r="O5" s="261" t="s">
        <v>810</v>
      </c>
      <c r="P5" s="260">
        <v>7.5</v>
      </c>
      <c r="Q5" s="259">
        <f t="shared" si="0"/>
        <v>495</v>
      </c>
      <c r="R5" s="170"/>
      <c r="S5" s="263"/>
      <c r="T5" s="170" t="s">
        <v>807</v>
      </c>
      <c r="U5" s="262" t="s">
        <v>119</v>
      </c>
      <c r="V5" s="170"/>
      <c r="W5" s="264" t="s">
        <v>806</v>
      </c>
      <c r="X5" s="170"/>
    </row>
    <row r="6" spans="1:24" ht="17" thickBot="1">
      <c r="A6" s="185" t="s">
        <v>2</v>
      </c>
      <c r="B6" s="249" t="s">
        <v>1280</v>
      </c>
      <c r="C6" s="248" t="s">
        <v>1290</v>
      </c>
      <c r="D6" s="248" t="s">
        <v>1300</v>
      </c>
      <c r="E6" s="248" t="s">
        <v>1310</v>
      </c>
      <c r="F6" s="248" t="s">
        <v>1320</v>
      </c>
      <c r="G6" s="248" t="s">
        <v>1330</v>
      </c>
      <c r="H6" s="248" t="s">
        <v>1340</v>
      </c>
      <c r="I6" s="248" t="s">
        <v>1350</v>
      </c>
      <c r="J6" s="248" t="s">
        <v>1360</v>
      </c>
      <c r="K6" s="248" t="s">
        <v>1370</v>
      </c>
      <c r="L6" s="248" t="s">
        <v>1436</v>
      </c>
      <c r="M6" s="247" t="s">
        <v>1444</v>
      </c>
      <c r="N6" s="170"/>
      <c r="O6" s="261" t="s">
        <v>808</v>
      </c>
      <c r="P6" s="260">
        <v>7.0000000000000007E-2</v>
      </c>
      <c r="Q6" s="259">
        <f t="shared" si="0"/>
        <v>4.620000000000001</v>
      </c>
      <c r="R6" s="170"/>
      <c r="S6" s="263"/>
      <c r="T6" s="257" t="s">
        <v>120</v>
      </c>
      <c r="U6" s="256" t="s">
        <v>119</v>
      </c>
      <c r="V6" s="170"/>
      <c r="W6" s="262"/>
      <c r="X6" s="170"/>
    </row>
    <row r="7" spans="1:24" ht="17" thickBot="1">
      <c r="A7" s="185" t="s">
        <v>3</v>
      </c>
      <c r="B7" s="249" t="s">
        <v>1282</v>
      </c>
      <c r="C7" s="248" t="s">
        <v>1292</v>
      </c>
      <c r="D7" s="248" t="s">
        <v>1302</v>
      </c>
      <c r="E7" s="248" t="s">
        <v>1312</v>
      </c>
      <c r="F7" s="248" t="s">
        <v>1322</v>
      </c>
      <c r="G7" s="248" t="s">
        <v>1332</v>
      </c>
      <c r="H7" s="248" t="s">
        <v>1342</v>
      </c>
      <c r="I7" s="248" t="s">
        <v>1352</v>
      </c>
      <c r="J7" s="248" t="s">
        <v>1362</v>
      </c>
      <c r="K7" s="248" t="s">
        <v>1372</v>
      </c>
      <c r="L7" s="248" t="s">
        <v>1438</v>
      </c>
      <c r="M7" s="247" t="s">
        <v>887</v>
      </c>
      <c r="N7" s="170"/>
      <c r="O7" s="261" t="s">
        <v>805</v>
      </c>
      <c r="P7" s="260">
        <v>0.7</v>
      </c>
      <c r="Q7" s="259">
        <f t="shared" si="0"/>
        <v>46.2</v>
      </c>
      <c r="R7" s="170"/>
      <c r="S7" s="258"/>
      <c r="T7" s="257"/>
      <c r="U7" s="257"/>
      <c r="V7" s="257"/>
      <c r="W7" s="256"/>
      <c r="X7" s="170"/>
    </row>
    <row r="8" spans="1:24">
      <c r="A8" s="185" t="s">
        <v>4</v>
      </c>
      <c r="B8" s="249" t="s">
        <v>1284</v>
      </c>
      <c r="C8" s="248" t="s">
        <v>1294</v>
      </c>
      <c r="D8" s="248" t="s">
        <v>1304</v>
      </c>
      <c r="E8" s="248" t="s">
        <v>1314</v>
      </c>
      <c r="F8" s="248" t="s">
        <v>1324</v>
      </c>
      <c r="G8" s="248" t="s">
        <v>1334</v>
      </c>
      <c r="H8" s="248" t="s">
        <v>1344</v>
      </c>
      <c r="I8" s="248" t="s">
        <v>1354</v>
      </c>
      <c r="J8" s="248" t="s">
        <v>1364</v>
      </c>
      <c r="K8" s="248" t="s">
        <v>1374</v>
      </c>
      <c r="L8" s="248" t="s">
        <v>1440</v>
      </c>
      <c r="M8" s="247" t="s">
        <v>887</v>
      </c>
      <c r="N8" s="170"/>
      <c r="O8" s="261" t="s">
        <v>804</v>
      </c>
      <c r="P8" s="260">
        <v>0.1</v>
      </c>
      <c r="Q8" s="259">
        <f t="shared" si="0"/>
        <v>6.6000000000000005</v>
      </c>
      <c r="R8" s="170"/>
      <c r="S8" s="170"/>
      <c r="T8" s="170"/>
      <c r="U8" s="170"/>
      <c r="V8" s="170"/>
      <c r="W8" s="170"/>
      <c r="X8" s="170"/>
    </row>
    <row r="9" spans="1:24" ht="17" thickBot="1">
      <c r="A9" s="185" t="s">
        <v>5</v>
      </c>
      <c r="B9" s="249"/>
      <c r="C9" s="248"/>
      <c r="D9" s="248"/>
      <c r="E9" s="248"/>
      <c r="F9" s="248"/>
      <c r="G9" s="248"/>
      <c r="H9" s="248"/>
      <c r="I9" s="248"/>
      <c r="J9" s="248"/>
      <c r="K9" s="248"/>
      <c r="L9" s="248"/>
      <c r="M9" s="247"/>
      <c r="N9" s="170"/>
      <c r="O9" s="255" t="s">
        <v>803</v>
      </c>
      <c r="P9" s="254">
        <v>0.1</v>
      </c>
      <c r="Q9" s="259">
        <f t="shared" si="0"/>
        <v>6.6000000000000005</v>
      </c>
      <c r="R9" s="170"/>
      <c r="S9" s="170"/>
      <c r="T9" s="170"/>
      <c r="U9" s="170"/>
      <c r="V9" s="170"/>
      <c r="W9" s="170"/>
      <c r="X9" s="170"/>
    </row>
    <row r="10" spans="1:24" ht="17" thickBot="1">
      <c r="A10" s="185" t="s">
        <v>6</v>
      </c>
      <c r="B10" s="249"/>
      <c r="C10" s="248"/>
      <c r="D10" s="248"/>
      <c r="E10" s="248"/>
      <c r="F10" s="248"/>
      <c r="G10" s="248"/>
      <c r="H10" s="248"/>
      <c r="I10" s="248"/>
      <c r="J10" s="248"/>
      <c r="K10" s="248"/>
      <c r="L10" s="248"/>
      <c r="M10" s="247"/>
      <c r="N10" s="170"/>
      <c r="O10" s="252" t="s">
        <v>117</v>
      </c>
      <c r="P10" s="251">
        <v>1</v>
      </c>
      <c r="Q10" s="250" t="s">
        <v>116</v>
      </c>
      <c r="R10" s="170"/>
      <c r="S10" s="170"/>
      <c r="T10" s="170"/>
      <c r="U10" s="170"/>
      <c r="V10" s="170"/>
      <c r="W10" s="170"/>
      <c r="X10" s="170"/>
    </row>
    <row r="11" spans="1:24" ht="17" thickBot="1">
      <c r="A11" s="185" t="s">
        <v>7</v>
      </c>
      <c r="B11" s="243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1"/>
      <c r="N11" s="170"/>
      <c r="O11" s="246" t="s">
        <v>801</v>
      </c>
      <c r="P11" s="245">
        <f>SUM(P4:P10)</f>
        <v>15</v>
      </c>
      <c r="Q11" s="244">
        <f>SUM(Q4:Q9)</f>
        <v>924.00000000000011</v>
      </c>
      <c r="R11" s="170"/>
      <c r="S11" s="170"/>
      <c r="T11" s="170"/>
      <c r="U11" s="170"/>
      <c r="V11" s="170"/>
      <c r="W11" s="170"/>
      <c r="X11" s="170"/>
    </row>
    <row r="12" spans="1:24">
      <c r="A12" s="17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</row>
    <row r="13" spans="1:24">
      <c r="A13" s="170"/>
      <c r="B13" s="170"/>
      <c r="C13" s="17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/>
    </row>
    <row r="29" hidden="1"/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8CEE-21FE-204A-8984-BAC64677B2CA}">
  <dimension ref="A1:H93"/>
  <sheetViews>
    <sheetView workbookViewId="0">
      <selection activeCell="E32" sqref="E32"/>
    </sheetView>
  </sheetViews>
  <sheetFormatPr baseColWidth="10" defaultRowHeight="16"/>
  <cols>
    <col min="1" max="6" width="10.7109375" style="151"/>
    <col min="7" max="7" width="10.140625" style="151" bestFit="1" customWidth="1"/>
    <col min="8" max="16384" width="10.7109375" style="151"/>
  </cols>
  <sheetData>
    <row r="1" spans="1:8">
      <c r="A1" s="184" t="s">
        <v>894</v>
      </c>
      <c r="B1" s="285" t="s">
        <v>446</v>
      </c>
      <c r="C1" s="184" t="s">
        <v>893</v>
      </c>
      <c r="D1" s="151" t="s">
        <v>891</v>
      </c>
      <c r="F1" s="170"/>
      <c r="G1" s="170" t="s">
        <v>892</v>
      </c>
      <c r="H1" s="170" t="s">
        <v>891</v>
      </c>
    </row>
    <row r="2" spans="1:8">
      <c r="A2" s="184" t="s">
        <v>886</v>
      </c>
      <c r="B2" s="281" t="s">
        <v>272</v>
      </c>
      <c r="C2" s="280">
        <v>23.61</v>
      </c>
      <c r="D2" s="278"/>
      <c r="E2" s="281"/>
      <c r="F2" s="170"/>
      <c r="G2" s="281" t="s">
        <v>898</v>
      </c>
      <c r="H2" s="280">
        <v>27.66</v>
      </c>
    </row>
    <row r="3" spans="1:8">
      <c r="A3" s="184" t="s">
        <v>880</v>
      </c>
      <c r="B3" s="281" t="s">
        <v>283</v>
      </c>
      <c r="C3" s="280">
        <v>18.87</v>
      </c>
      <c r="E3" s="281"/>
      <c r="F3" s="170"/>
      <c r="G3" s="281" t="s">
        <v>272</v>
      </c>
      <c r="H3" s="280">
        <v>23.61</v>
      </c>
    </row>
    <row r="4" spans="1:8">
      <c r="A4" s="184" t="s">
        <v>874</v>
      </c>
      <c r="B4" s="281" t="s">
        <v>274</v>
      </c>
      <c r="C4" s="280">
        <v>18.14</v>
      </c>
      <c r="D4" s="278"/>
      <c r="E4" s="281"/>
      <c r="F4" s="170"/>
      <c r="G4" s="281" t="s">
        <v>287</v>
      </c>
      <c r="H4" s="280">
        <v>21.88</v>
      </c>
    </row>
    <row r="5" spans="1:8">
      <c r="A5" s="184" t="s">
        <v>868</v>
      </c>
      <c r="B5" s="281" t="s">
        <v>275</v>
      </c>
      <c r="C5" s="280">
        <v>18.559999999999999</v>
      </c>
      <c r="D5" s="278"/>
      <c r="E5" s="281"/>
      <c r="F5" s="170"/>
      <c r="G5" s="281" t="s">
        <v>283</v>
      </c>
      <c r="H5" s="280">
        <v>21.45</v>
      </c>
    </row>
    <row r="6" spans="1:8">
      <c r="A6" s="184" t="s">
        <v>862</v>
      </c>
      <c r="B6" s="184" t="s">
        <v>276</v>
      </c>
      <c r="C6" s="280">
        <v>17.82</v>
      </c>
      <c r="D6" s="278"/>
      <c r="E6" s="281"/>
      <c r="F6" s="170"/>
      <c r="G6" s="184" t="s">
        <v>746</v>
      </c>
      <c r="H6" s="280">
        <v>21.09</v>
      </c>
    </row>
    <row r="7" spans="1:8">
      <c r="A7" s="184" t="s">
        <v>856</v>
      </c>
      <c r="B7" s="281" t="s">
        <v>277</v>
      </c>
      <c r="C7" s="280">
        <v>18.96</v>
      </c>
      <c r="D7" s="278"/>
      <c r="E7" s="281"/>
      <c r="F7" s="170"/>
      <c r="G7" s="281" t="s">
        <v>278</v>
      </c>
      <c r="H7" s="280">
        <v>21.03</v>
      </c>
    </row>
    <row r="8" spans="1:8">
      <c r="A8" s="184" t="s">
        <v>850</v>
      </c>
      <c r="B8" s="281" t="s">
        <v>278</v>
      </c>
      <c r="C8" s="280">
        <v>21.03</v>
      </c>
      <c r="D8" s="278"/>
      <c r="E8" s="281"/>
      <c r="F8" s="170"/>
      <c r="G8" s="281" t="s">
        <v>285</v>
      </c>
      <c r="H8" s="280">
        <v>21.01</v>
      </c>
    </row>
    <row r="9" spans="1:8">
      <c r="A9" s="184" t="s">
        <v>844</v>
      </c>
      <c r="B9" s="281" t="s">
        <v>279</v>
      </c>
      <c r="C9" s="280">
        <v>18.46</v>
      </c>
      <c r="D9" s="278"/>
      <c r="E9" s="281"/>
      <c r="F9" s="170"/>
      <c r="G9" s="281" t="s">
        <v>291</v>
      </c>
      <c r="H9" s="280">
        <v>20.5</v>
      </c>
    </row>
    <row r="10" spans="1:8">
      <c r="A10" s="184" t="s">
        <v>838</v>
      </c>
      <c r="B10" s="281" t="s">
        <v>280</v>
      </c>
      <c r="C10" s="280">
        <v>16.940000000000001</v>
      </c>
      <c r="D10" s="278"/>
      <c r="E10" s="281"/>
      <c r="F10" s="170"/>
      <c r="G10" s="281" t="s">
        <v>318</v>
      </c>
      <c r="H10" s="280">
        <v>20.46</v>
      </c>
    </row>
    <row r="11" spans="1:8">
      <c r="A11" s="184" t="s">
        <v>832</v>
      </c>
      <c r="B11" s="281" t="s">
        <v>281</v>
      </c>
      <c r="C11" s="280">
        <v>19.34</v>
      </c>
      <c r="D11" s="278"/>
      <c r="E11" s="281"/>
      <c r="F11" s="170"/>
      <c r="G11" s="281" t="s">
        <v>282</v>
      </c>
      <c r="H11" s="280">
        <v>20.45</v>
      </c>
    </row>
    <row r="12" spans="1:8">
      <c r="A12" s="184" t="s">
        <v>826</v>
      </c>
      <c r="B12" s="184" t="s">
        <v>11</v>
      </c>
      <c r="C12" s="280">
        <v>21.09</v>
      </c>
      <c r="D12" s="278"/>
      <c r="E12" s="281"/>
      <c r="F12" s="170"/>
      <c r="G12" s="281" t="s">
        <v>316</v>
      </c>
      <c r="H12" s="280">
        <v>20.37</v>
      </c>
    </row>
    <row r="13" spans="1:8">
      <c r="A13" s="184" t="s">
        <v>820</v>
      </c>
      <c r="B13" s="281" t="s">
        <v>313</v>
      </c>
      <c r="C13" s="280">
        <v>18.07</v>
      </c>
      <c r="D13" s="278"/>
      <c r="E13" s="281"/>
      <c r="F13" s="170"/>
      <c r="G13" s="281" t="s">
        <v>309</v>
      </c>
      <c r="H13" s="280">
        <v>19.96</v>
      </c>
    </row>
    <row r="14" spans="1:8">
      <c r="A14" s="184" t="s">
        <v>885</v>
      </c>
      <c r="B14" s="281" t="s">
        <v>282</v>
      </c>
      <c r="C14" s="280">
        <v>20.45</v>
      </c>
      <c r="D14" s="278"/>
      <c r="E14" s="281"/>
      <c r="F14" s="170"/>
      <c r="G14" s="281" t="s">
        <v>293</v>
      </c>
      <c r="H14" s="280">
        <v>19.93</v>
      </c>
    </row>
    <row r="15" spans="1:8">
      <c r="A15" s="184" t="s">
        <v>879</v>
      </c>
      <c r="B15" s="281" t="s">
        <v>283</v>
      </c>
      <c r="C15" s="280">
        <v>21.45</v>
      </c>
      <c r="D15" s="278"/>
      <c r="E15" s="281"/>
      <c r="F15" s="170"/>
      <c r="G15" s="281" t="s">
        <v>302</v>
      </c>
      <c r="H15" s="280">
        <v>19.72</v>
      </c>
    </row>
    <row r="16" spans="1:8">
      <c r="A16" s="184" t="s">
        <v>873</v>
      </c>
      <c r="B16" s="281" t="s">
        <v>284</v>
      </c>
      <c r="C16" s="280">
        <v>18.47</v>
      </c>
      <c r="D16" s="278"/>
      <c r="E16" s="281"/>
      <c r="F16" s="170"/>
      <c r="G16" s="281" t="s">
        <v>294</v>
      </c>
      <c r="H16" s="280">
        <v>19.649999999999999</v>
      </c>
    </row>
    <row r="17" spans="1:8">
      <c r="A17" s="184" t="s">
        <v>867</v>
      </c>
      <c r="B17" s="281" t="s">
        <v>285</v>
      </c>
      <c r="C17" s="280">
        <v>21.01</v>
      </c>
      <c r="D17" s="278"/>
      <c r="E17" s="281"/>
      <c r="F17" s="170"/>
      <c r="G17" s="281" t="s">
        <v>305</v>
      </c>
      <c r="H17" s="280">
        <v>19.649999999999999</v>
      </c>
    </row>
    <row r="18" spans="1:8">
      <c r="A18" s="184" t="s">
        <v>861</v>
      </c>
      <c r="B18" s="184" t="s">
        <v>286</v>
      </c>
      <c r="C18" s="280">
        <v>17.52</v>
      </c>
      <c r="D18" s="278"/>
      <c r="E18" s="281"/>
      <c r="F18" s="170"/>
      <c r="G18" s="281" t="s">
        <v>281</v>
      </c>
      <c r="H18" s="280">
        <v>19.34</v>
      </c>
    </row>
    <row r="19" spans="1:8">
      <c r="A19" s="184" t="s">
        <v>855</v>
      </c>
      <c r="B19" s="281" t="s">
        <v>287</v>
      </c>
      <c r="C19" s="280">
        <v>21.88</v>
      </c>
      <c r="D19" s="278"/>
      <c r="E19" s="281"/>
      <c r="F19" s="170"/>
      <c r="G19" s="281" t="s">
        <v>273</v>
      </c>
      <c r="H19" s="280">
        <v>19.29</v>
      </c>
    </row>
    <row r="20" spans="1:8">
      <c r="A20" s="184" t="s">
        <v>849</v>
      </c>
      <c r="B20" s="281" t="s">
        <v>288</v>
      </c>
      <c r="C20" s="280">
        <v>17.96</v>
      </c>
      <c r="D20" s="278"/>
      <c r="E20" s="281"/>
      <c r="F20" s="170"/>
      <c r="G20" s="281" t="s">
        <v>295</v>
      </c>
      <c r="H20" s="280">
        <v>19.18</v>
      </c>
    </row>
    <row r="21" spans="1:8">
      <c r="A21" s="184" t="s">
        <v>843</v>
      </c>
      <c r="B21" s="281" t="s">
        <v>289</v>
      </c>
      <c r="C21" s="280">
        <v>18.45</v>
      </c>
      <c r="D21" s="278"/>
      <c r="E21" s="281"/>
      <c r="F21" s="170"/>
      <c r="G21" s="281" t="s">
        <v>311</v>
      </c>
      <c r="H21" s="280">
        <v>18.97</v>
      </c>
    </row>
    <row r="22" spans="1:8">
      <c r="A22" s="184" t="s">
        <v>837</v>
      </c>
      <c r="B22" s="281" t="s">
        <v>290</v>
      </c>
      <c r="C22" s="280">
        <v>18.309999999999999</v>
      </c>
      <c r="D22" s="278"/>
      <c r="E22" s="281"/>
      <c r="F22" s="170"/>
      <c r="G22" s="281" t="s">
        <v>277</v>
      </c>
      <c r="H22" s="280">
        <v>18.96</v>
      </c>
    </row>
    <row r="23" spans="1:8">
      <c r="A23" s="184" t="s">
        <v>831</v>
      </c>
      <c r="B23" s="281" t="s">
        <v>291</v>
      </c>
      <c r="C23" s="280">
        <v>20.5</v>
      </c>
      <c r="D23" s="278"/>
      <c r="E23" s="281"/>
      <c r="F23" s="170"/>
      <c r="G23" s="281" t="s">
        <v>283</v>
      </c>
      <c r="H23" s="280">
        <v>18.87</v>
      </c>
    </row>
    <row r="24" spans="1:8">
      <c r="A24" s="184" t="s">
        <v>825</v>
      </c>
      <c r="B24" s="184" t="s">
        <v>243</v>
      </c>
      <c r="C24" s="280">
        <v>18.559999999999999</v>
      </c>
      <c r="D24" s="278"/>
      <c r="E24" s="281"/>
      <c r="F24" s="170"/>
      <c r="G24" s="281" t="s">
        <v>301</v>
      </c>
      <c r="H24" s="280">
        <v>18.86</v>
      </c>
    </row>
    <row r="25" spans="1:8">
      <c r="A25" s="184" t="s">
        <v>819</v>
      </c>
      <c r="B25" s="281" t="s">
        <v>314</v>
      </c>
      <c r="C25" s="280">
        <v>18.399999999999999</v>
      </c>
      <c r="D25" s="278"/>
      <c r="E25" s="281"/>
      <c r="F25" s="170"/>
      <c r="G25" s="281" t="s">
        <v>297</v>
      </c>
      <c r="H25" s="280">
        <v>18.63</v>
      </c>
    </row>
    <row r="26" spans="1:8">
      <c r="A26" s="184" t="s">
        <v>884</v>
      </c>
      <c r="B26" s="281" t="s">
        <v>273</v>
      </c>
      <c r="C26" s="280">
        <v>19.29</v>
      </c>
      <c r="D26" s="278"/>
      <c r="E26" s="281"/>
      <c r="F26" s="170"/>
      <c r="G26" s="281" t="s">
        <v>299</v>
      </c>
      <c r="H26" s="280">
        <v>18.62</v>
      </c>
    </row>
    <row r="27" spans="1:8">
      <c r="A27" s="184" t="s">
        <v>878</v>
      </c>
      <c r="B27" s="281" t="s">
        <v>293</v>
      </c>
      <c r="C27" s="280">
        <v>19.93</v>
      </c>
      <c r="D27" s="278"/>
      <c r="E27" s="281"/>
      <c r="F27" s="170"/>
      <c r="G27" s="184" t="s">
        <v>748</v>
      </c>
      <c r="H27" s="280">
        <v>18.559999999999999</v>
      </c>
    </row>
    <row r="28" spans="1:8">
      <c r="A28" s="184" t="s">
        <v>872</v>
      </c>
      <c r="B28" s="281" t="s">
        <v>294</v>
      </c>
      <c r="C28" s="280">
        <v>19.649999999999999</v>
      </c>
      <c r="D28" s="278"/>
      <c r="E28" s="281"/>
      <c r="F28" s="170"/>
      <c r="G28" s="281" t="s">
        <v>275</v>
      </c>
      <c r="H28" s="280">
        <v>18.559999999999999</v>
      </c>
    </row>
    <row r="29" spans="1:8">
      <c r="A29" s="184" t="s">
        <v>866</v>
      </c>
      <c r="B29" s="281" t="s">
        <v>295</v>
      </c>
      <c r="C29" s="280">
        <v>19.18</v>
      </c>
      <c r="D29" s="278"/>
      <c r="E29" s="281"/>
      <c r="F29" s="170"/>
      <c r="G29" s="281" t="s">
        <v>284</v>
      </c>
      <c r="H29" s="280">
        <v>18.47</v>
      </c>
    </row>
    <row r="30" spans="1:8">
      <c r="A30" s="184" t="s">
        <v>860</v>
      </c>
      <c r="B30" s="184" t="s">
        <v>296</v>
      </c>
      <c r="C30" s="280">
        <v>17.57</v>
      </c>
      <c r="D30" s="278"/>
      <c r="E30" s="281"/>
      <c r="F30" s="170"/>
      <c r="G30" s="281" t="s">
        <v>279</v>
      </c>
      <c r="H30" s="280">
        <v>18.46</v>
      </c>
    </row>
    <row r="31" spans="1:8">
      <c r="A31" s="184" t="s">
        <v>854</v>
      </c>
      <c r="B31" s="281" t="s">
        <v>297</v>
      </c>
      <c r="C31" s="280">
        <v>18.63</v>
      </c>
      <c r="D31" s="278"/>
      <c r="E31" s="281"/>
      <c r="F31" s="170"/>
      <c r="G31" s="281" t="s">
        <v>289</v>
      </c>
      <c r="H31" s="280">
        <v>18.45</v>
      </c>
    </row>
    <row r="32" spans="1:8">
      <c r="A32" s="184" t="s">
        <v>848</v>
      </c>
      <c r="B32" s="281" t="s">
        <v>298</v>
      </c>
      <c r="C32" s="280">
        <v>17.559999999999999</v>
      </c>
      <c r="D32" s="278"/>
      <c r="E32" s="281"/>
      <c r="F32" s="170"/>
      <c r="G32" s="281" t="s">
        <v>314</v>
      </c>
      <c r="H32" s="280">
        <v>18.399999999999999</v>
      </c>
    </row>
    <row r="33" spans="1:8">
      <c r="A33" s="184" t="s">
        <v>842</v>
      </c>
      <c r="B33" s="281" t="s">
        <v>299</v>
      </c>
      <c r="C33" s="280">
        <v>18.62</v>
      </c>
      <c r="D33" s="278"/>
      <c r="E33" s="281"/>
      <c r="F33" s="170"/>
      <c r="G33" s="281" t="s">
        <v>303</v>
      </c>
      <c r="H33" s="280">
        <v>18.37</v>
      </c>
    </row>
    <row r="34" spans="1:8">
      <c r="A34" s="184" t="s">
        <v>836</v>
      </c>
      <c r="B34" s="281" t="s">
        <v>300</v>
      </c>
      <c r="C34" s="280">
        <v>16.2</v>
      </c>
      <c r="D34" s="278"/>
      <c r="E34" s="281"/>
      <c r="F34" s="170"/>
      <c r="G34" s="281" t="s">
        <v>290</v>
      </c>
      <c r="H34" s="280">
        <v>18.309999999999999</v>
      </c>
    </row>
    <row r="35" spans="1:8">
      <c r="A35" s="184" t="s">
        <v>830</v>
      </c>
      <c r="B35" s="281" t="s">
        <v>301</v>
      </c>
      <c r="C35" s="280">
        <v>18.86</v>
      </c>
      <c r="D35" s="278"/>
      <c r="E35" s="281"/>
      <c r="F35" s="170"/>
      <c r="G35" s="281" t="s">
        <v>308</v>
      </c>
      <c r="H35" s="280">
        <v>18.23</v>
      </c>
    </row>
    <row r="36" spans="1:8">
      <c r="A36" s="184" t="s">
        <v>824</v>
      </c>
      <c r="B36" s="184" t="s">
        <v>315</v>
      </c>
      <c r="C36" s="280">
        <v>17.54</v>
      </c>
      <c r="D36" s="278"/>
      <c r="E36" s="281"/>
      <c r="F36" s="170"/>
      <c r="G36" s="281" t="s">
        <v>307</v>
      </c>
      <c r="H36" s="280">
        <v>18.2</v>
      </c>
    </row>
    <row r="37" spans="1:8">
      <c r="A37" s="184" t="s">
        <v>818</v>
      </c>
      <c r="B37" s="281" t="s">
        <v>316</v>
      </c>
      <c r="C37" s="280">
        <v>20.37</v>
      </c>
      <c r="D37" s="278"/>
      <c r="E37" s="281"/>
      <c r="F37" s="170"/>
      <c r="G37" s="281" t="s">
        <v>274</v>
      </c>
      <c r="H37" s="280">
        <v>18.14</v>
      </c>
    </row>
    <row r="38" spans="1:8">
      <c r="A38" s="184" t="s">
        <v>883</v>
      </c>
      <c r="B38" s="281" t="s">
        <v>302</v>
      </c>
      <c r="C38" s="280">
        <v>19.72</v>
      </c>
      <c r="D38" s="278"/>
      <c r="E38" s="281"/>
      <c r="F38" s="170"/>
      <c r="G38" s="281" t="s">
        <v>313</v>
      </c>
      <c r="H38" s="280">
        <v>18.07</v>
      </c>
    </row>
    <row r="39" spans="1:8">
      <c r="A39" s="184" t="s">
        <v>877</v>
      </c>
      <c r="B39" s="281" t="s">
        <v>303</v>
      </c>
      <c r="C39" s="280">
        <v>18.37</v>
      </c>
      <c r="D39" s="278"/>
      <c r="E39" s="281"/>
      <c r="G39" s="281" t="s">
        <v>310</v>
      </c>
      <c r="H39" s="280">
        <v>18.07</v>
      </c>
    </row>
    <row r="40" spans="1:8">
      <c r="A40" s="184" t="s">
        <v>871</v>
      </c>
      <c r="B40" s="281" t="s">
        <v>304</v>
      </c>
      <c r="C40" s="280">
        <v>16.95</v>
      </c>
      <c r="D40" s="278"/>
      <c r="E40" s="281"/>
      <c r="G40" s="281" t="s">
        <v>288</v>
      </c>
      <c r="H40" s="280">
        <v>17.96</v>
      </c>
    </row>
    <row r="41" spans="1:8">
      <c r="A41" s="184" t="s">
        <v>865</v>
      </c>
      <c r="B41" s="281" t="s">
        <v>305</v>
      </c>
      <c r="C41" s="280">
        <v>19.649999999999999</v>
      </c>
      <c r="D41" s="278"/>
      <c r="E41" s="281"/>
      <c r="G41" s="184" t="s">
        <v>276</v>
      </c>
      <c r="H41" s="280">
        <v>17.82</v>
      </c>
    </row>
    <row r="42" spans="1:8">
      <c r="A42" s="184" t="s">
        <v>859</v>
      </c>
      <c r="B42" s="184" t="s">
        <v>306</v>
      </c>
      <c r="C42" s="280">
        <v>17.23</v>
      </c>
      <c r="D42" s="278"/>
      <c r="E42" s="281"/>
      <c r="G42" s="184" t="s">
        <v>296</v>
      </c>
      <c r="H42" s="280">
        <v>17.57</v>
      </c>
    </row>
    <row r="43" spans="1:8">
      <c r="A43" s="184" t="s">
        <v>853</v>
      </c>
      <c r="B43" s="281" t="s">
        <v>307</v>
      </c>
      <c r="C43" s="280">
        <v>18.2</v>
      </c>
      <c r="D43" s="278"/>
      <c r="E43" s="281"/>
      <c r="G43" s="281" t="s">
        <v>298</v>
      </c>
      <c r="H43" s="280">
        <v>17.559999999999999</v>
      </c>
    </row>
    <row r="44" spans="1:8">
      <c r="A44" s="184" t="s">
        <v>847</v>
      </c>
      <c r="B44" s="281" t="s">
        <v>308</v>
      </c>
      <c r="C44" s="280">
        <v>18.23</v>
      </c>
      <c r="D44" s="278"/>
      <c r="E44" s="281"/>
      <c r="G44" s="184" t="s">
        <v>315</v>
      </c>
      <c r="H44" s="280">
        <v>17.54</v>
      </c>
    </row>
    <row r="45" spans="1:8">
      <c r="A45" s="184" t="s">
        <v>841</v>
      </c>
      <c r="B45" s="281" t="s">
        <v>309</v>
      </c>
      <c r="C45" s="280">
        <v>19.96</v>
      </c>
      <c r="D45" s="278"/>
      <c r="E45" s="281"/>
      <c r="G45" s="184" t="s">
        <v>317</v>
      </c>
      <c r="H45" s="280">
        <v>17.54</v>
      </c>
    </row>
    <row r="46" spans="1:8">
      <c r="A46" s="184" t="s">
        <v>835</v>
      </c>
      <c r="B46" s="281" t="s">
        <v>310</v>
      </c>
      <c r="C46" s="280">
        <v>18.07</v>
      </c>
      <c r="D46" s="278"/>
      <c r="E46" s="281"/>
      <c r="G46" s="184" t="s">
        <v>286</v>
      </c>
      <c r="H46" s="280">
        <v>17.52</v>
      </c>
    </row>
    <row r="47" spans="1:8">
      <c r="A47" s="184" t="s">
        <v>829</v>
      </c>
      <c r="B47" s="281" t="s">
        <v>311</v>
      </c>
      <c r="C47" s="280">
        <v>18.97</v>
      </c>
      <c r="D47" s="278"/>
      <c r="E47" s="281"/>
      <c r="G47" s="184" t="s">
        <v>306</v>
      </c>
      <c r="H47" s="280">
        <v>17.23</v>
      </c>
    </row>
    <row r="48" spans="1:8">
      <c r="A48" s="184" t="s">
        <v>823</v>
      </c>
      <c r="B48" s="184" t="s">
        <v>317</v>
      </c>
      <c r="C48" s="280">
        <v>17.54</v>
      </c>
      <c r="D48" s="278"/>
      <c r="E48" s="281"/>
      <c r="G48" s="281" t="s">
        <v>304</v>
      </c>
      <c r="H48" s="280">
        <v>16.95</v>
      </c>
    </row>
    <row r="49" spans="1:8">
      <c r="A49" s="184" t="s">
        <v>817</v>
      </c>
      <c r="B49" s="281" t="s">
        <v>318</v>
      </c>
      <c r="C49" s="280">
        <v>20.46</v>
      </c>
      <c r="D49" s="278"/>
      <c r="E49" s="281"/>
      <c r="G49" s="281" t="s">
        <v>280</v>
      </c>
      <c r="H49" s="280">
        <v>16.940000000000001</v>
      </c>
    </row>
    <row r="50" spans="1:8">
      <c r="A50" s="184" t="s">
        <v>882</v>
      </c>
      <c r="B50" s="281" t="s">
        <v>898</v>
      </c>
      <c r="C50" s="280">
        <v>27.77</v>
      </c>
      <c r="D50" s="280">
        <f>AVERAGE(C50:C52)</f>
        <v>27.663333333333338</v>
      </c>
      <c r="E50" s="281"/>
      <c r="G50" s="281" t="s">
        <v>300</v>
      </c>
      <c r="H50" s="280">
        <v>16.2</v>
      </c>
    </row>
    <row r="51" spans="1:8">
      <c r="A51" s="184" t="s">
        <v>876</v>
      </c>
      <c r="B51" s="281" t="s">
        <v>898</v>
      </c>
      <c r="C51" s="280">
        <v>27.54</v>
      </c>
      <c r="D51" s="278"/>
      <c r="E51" s="281"/>
    </row>
    <row r="52" spans="1:8">
      <c r="A52" s="184" t="s">
        <v>870</v>
      </c>
      <c r="B52" s="281" t="s">
        <v>898</v>
      </c>
      <c r="C52" s="280">
        <v>27.68</v>
      </c>
      <c r="D52" s="278"/>
      <c r="E52" s="281"/>
    </row>
    <row r="53" spans="1:8">
      <c r="A53" s="184"/>
      <c r="B53" s="281"/>
      <c r="C53" s="280"/>
      <c r="D53" s="278"/>
    </row>
    <row r="54" spans="1:8">
      <c r="A54" s="184"/>
      <c r="B54" s="184"/>
      <c r="C54" s="280"/>
      <c r="D54" s="278"/>
      <c r="E54" s="278"/>
    </row>
    <row r="55" spans="1:8">
      <c r="A55" s="184"/>
      <c r="B55" s="281"/>
      <c r="C55" s="280"/>
      <c r="D55" s="278"/>
    </row>
    <row r="56" spans="1:8">
      <c r="A56" s="184"/>
      <c r="B56" s="281"/>
      <c r="C56" s="280"/>
      <c r="D56" s="278"/>
      <c r="E56" s="278"/>
    </row>
    <row r="57" spans="1:8">
      <c r="A57" s="184"/>
      <c r="B57" s="281"/>
      <c r="C57" s="280"/>
      <c r="D57" s="278"/>
    </row>
    <row r="58" spans="1:8">
      <c r="A58" s="184"/>
      <c r="B58" s="281"/>
      <c r="C58" s="280"/>
      <c r="D58" s="278"/>
      <c r="E58" s="278"/>
      <c r="F58" s="279"/>
    </row>
    <row r="59" spans="1:8">
      <c r="A59" s="184"/>
      <c r="B59" s="281"/>
      <c r="C59" s="280"/>
      <c r="D59" s="278"/>
      <c r="F59" s="279"/>
    </row>
    <row r="60" spans="1:8">
      <c r="A60" s="184"/>
      <c r="B60" s="184"/>
      <c r="C60" s="280"/>
      <c r="D60" s="278"/>
      <c r="E60" s="278"/>
    </row>
    <row r="61" spans="1:8">
      <c r="A61" s="184"/>
      <c r="B61" s="281"/>
      <c r="C61" s="280"/>
      <c r="D61" s="278"/>
    </row>
    <row r="62" spans="1:8">
      <c r="A62" s="184"/>
      <c r="B62" s="281"/>
      <c r="C62" s="280"/>
      <c r="D62" s="278"/>
      <c r="E62" s="278"/>
    </row>
    <row r="63" spans="1:8">
      <c r="A63" s="184"/>
      <c r="B63" s="281"/>
      <c r="C63" s="280"/>
      <c r="D63" s="278"/>
    </row>
    <row r="64" spans="1:8">
      <c r="A64" s="184"/>
      <c r="B64" s="281"/>
      <c r="C64" s="280"/>
      <c r="D64" s="278"/>
      <c r="E64" s="278"/>
    </row>
    <row r="65" spans="1:6">
      <c r="A65" s="184"/>
      <c r="B65" s="281"/>
      <c r="C65" s="280"/>
      <c r="D65" s="278"/>
    </row>
    <row r="66" spans="1:6">
      <c r="A66" s="184"/>
      <c r="B66" s="184"/>
      <c r="C66" s="280"/>
      <c r="D66" s="278"/>
      <c r="E66" s="278"/>
    </row>
    <row r="67" spans="1:6">
      <c r="A67" s="184"/>
      <c r="B67" s="281"/>
      <c r="C67" s="280"/>
      <c r="D67" s="278"/>
    </row>
    <row r="68" spans="1:6">
      <c r="A68" s="184"/>
      <c r="B68" s="281"/>
      <c r="C68" s="280"/>
      <c r="D68" s="278"/>
      <c r="E68" s="278"/>
    </row>
    <row r="69" spans="1:6">
      <c r="A69" s="184"/>
      <c r="B69" s="281"/>
      <c r="C69" s="280"/>
      <c r="D69" s="278"/>
    </row>
    <row r="70" spans="1:6">
      <c r="A70" s="184"/>
      <c r="B70" s="281"/>
      <c r="C70" s="280"/>
      <c r="D70" s="278"/>
      <c r="E70" s="278"/>
      <c r="F70" s="279"/>
    </row>
    <row r="71" spans="1:6">
      <c r="A71" s="184"/>
      <c r="B71" s="281"/>
      <c r="C71" s="280"/>
      <c r="D71" s="278"/>
      <c r="F71" s="279"/>
    </row>
    <row r="72" spans="1:6">
      <c r="A72" s="184"/>
      <c r="B72" s="184"/>
      <c r="C72" s="280"/>
      <c r="D72" s="278"/>
      <c r="E72" s="278"/>
    </row>
    <row r="73" spans="1:6">
      <c r="A73" s="184"/>
      <c r="B73" s="281"/>
      <c r="C73" s="280"/>
      <c r="D73" s="278"/>
    </row>
    <row r="74" spans="1:6">
      <c r="A74" s="184"/>
      <c r="B74" s="281"/>
      <c r="C74" s="280"/>
      <c r="D74" s="278"/>
      <c r="E74" s="278"/>
    </row>
    <row r="75" spans="1:6">
      <c r="A75" s="184"/>
      <c r="B75" s="281"/>
      <c r="C75" s="280"/>
      <c r="D75" s="278"/>
    </row>
    <row r="76" spans="1:6">
      <c r="A76" s="184"/>
      <c r="B76" s="281"/>
      <c r="C76" s="280"/>
      <c r="D76" s="278"/>
      <c r="E76" s="278"/>
    </row>
    <row r="77" spans="1:6">
      <c r="B77" s="279"/>
      <c r="C77" s="278"/>
    </row>
    <row r="78" spans="1:6">
      <c r="B78" s="279"/>
      <c r="C78" s="278"/>
      <c r="D78" s="278"/>
      <c r="E78" s="278"/>
    </row>
    <row r="79" spans="1:6">
      <c r="B79" s="279"/>
      <c r="C79" s="278"/>
    </row>
    <row r="80" spans="1:6">
      <c r="B80" s="279"/>
      <c r="C80" s="278"/>
      <c r="D80" s="278"/>
      <c r="E80" s="278"/>
    </row>
    <row r="81" spans="2:5">
      <c r="B81" s="279"/>
      <c r="C81" s="278"/>
    </row>
    <row r="82" spans="2:5">
      <c r="B82" s="279"/>
      <c r="C82" s="278"/>
      <c r="D82" s="278"/>
      <c r="E82" s="278"/>
    </row>
    <row r="83" spans="2:5">
      <c r="B83" s="279"/>
      <c r="C83" s="278"/>
    </row>
    <row r="84" spans="2:5">
      <c r="B84" s="279"/>
      <c r="C84" s="278"/>
      <c r="D84" s="278"/>
      <c r="E84" s="278"/>
    </row>
    <row r="85" spans="2:5">
      <c r="B85" s="279"/>
      <c r="C85" s="278"/>
    </row>
    <row r="86" spans="2:5">
      <c r="B86" s="279"/>
      <c r="C86" s="278"/>
      <c r="D86" s="278"/>
      <c r="E86" s="278"/>
    </row>
    <row r="87" spans="2:5">
      <c r="B87" s="279"/>
      <c r="C87" s="278"/>
    </row>
    <row r="88" spans="2:5">
      <c r="B88" s="279"/>
      <c r="C88" s="278"/>
      <c r="D88" s="278"/>
      <c r="E88" s="278"/>
    </row>
    <row r="89" spans="2:5">
      <c r="B89" s="279"/>
      <c r="C89" s="278"/>
    </row>
    <row r="90" spans="2:5">
      <c r="B90" s="279"/>
      <c r="C90" s="278"/>
      <c r="D90" s="278"/>
      <c r="E90" s="278"/>
    </row>
    <row r="91" spans="2:5">
      <c r="B91" s="279"/>
      <c r="C91" s="278"/>
    </row>
    <row r="92" spans="2:5">
      <c r="B92" s="279"/>
      <c r="C92" s="278"/>
      <c r="D92" s="278"/>
      <c r="E92" s="278"/>
    </row>
    <row r="93" spans="2:5">
      <c r="B93" s="279"/>
      <c r="C93" s="278"/>
    </row>
  </sheetData>
  <pageMargins left="0.7" right="0.7" top="0.75" bottom="0.75" header="0.3" footer="0.3"/>
  <pageSetup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7108-3B60-C84E-9B09-154198CDD705}">
  <dimension ref="A1:U21"/>
  <sheetViews>
    <sheetView topLeftCell="A6" zoomScaleNormal="100" workbookViewId="0">
      <selection activeCell="P31" sqref="P31"/>
    </sheetView>
  </sheetViews>
  <sheetFormatPr baseColWidth="10" defaultRowHeight="16"/>
  <cols>
    <col min="1" max="1" width="1.85546875" style="1" bestFit="1" customWidth="1"/>
    <col min="2" max="2" width="5.140625" style="1" customWidth="1"/>
    <col min="3" max="3" width="6.42578125" style="1" bestFit="1" customWidth="1"/>
    <col min="4" max="7" width="5.140625" style="1" bestFit="1" customWidth="1"/>
    <col min="8" max="9" width="6.42578125" style="1" bestFit="1" customWidth="1"/>
    <col min="10" max="10" width="5.140625" style="1" bestFit="1" customWidth="1"/>
    <col min="11" max="11" width="6.42578125" style="1" bestFit="1" customWidth="1"/>
    <col min="12" max="12" width="5.140625" style="1" bestFit="1" customWidth="1"/>
    <col min="13" max="13" width="6.42578125" style="1" bestFit="1" customWidth="1"/>
    <col min="14" max="14" width="20.7109375" style="1" customWidth="1"/>
    <col min="15" max="15" width="10.7109375" style="1" customWidth="1"/>
    <col min="16" max="16" width="13.140625" style="1" customWidth="1"/>
    <col min="17" max="17" width="1" style="1" customWidth="1"/>
    <col min="18" max="19" width="10.7109375" style="1"/>
    <col min="20" max="20" width="1.140625" style="1" customWidth="1"/>
    <col min="21" max="21" width="4.42578125" style="1" bestFit="1" customWidth="1"/>
    <col min="22" max="16384" width="10.7109375" style="1"/>
  </cols>
  <sheetData>
    <row r="1" spans="1:21" ht="17" thickBot="1">
      <c r="A1" s="37"/>
      <c r="B1" s="38">
        <v>1</v>
      </c>
      <c r="C1" s="38">
        <v>2</v>
      </c>
      <c r="D1" s="38">
        <v>3</v>
      </c>
      <c r="E1" s="38">
        <v>4</v>
      </c>
      <c r="F1" s="38">
        <v>5</v>
      </c>
      <c r="G1" s="38">
        <v>6</v>
      </c>
      <c r="H1" s="38">
        <v>7</v>
      </c>
      <c r="I1" s="38">
        <v>8</v>
      </c>
      <c r="J1" s="38">
        <v>9</v>
      </c>
      <c r="K1" s="38">
        <v>10</v>
      </c>
      <c r="L1" s="38">
        <v>11</v>
      </c>
      <c r="M1" s="38">
        <v>12</v>
      </c>
    </row>
    <row r="2" spans="1:21">
      <c r="A2" s="38" t="s">
        <v>0</v>
      </c>
      <c r="B2" s="5" t="s">
        <v>16</v>
      </c>
      <c r="C2" s="6" t="s">
        <v>17</v>
      </c>
      <c r="D2" s="6" t="s">
        <v>18</v>
      </c>
      <c r="E2" s="6" t="s">
        <v>19</v>
      </c>
      <c r="F2" s="6" t="s">
        <v>20</v>
      </c>
      <c r="G2" s="6" t="s">
        <v>21</v>
      </c>
      <c r="H2" s="6" t="s">
        <v>22</v>
      </c>
      <c r="I2" s="6" t="s">
        <v>23</v>
      </c>
      <c r="J2" s="6" t="s">
        <v>24</v>
      </c>
      <c r="K2" s="6" t="s">
        <v>25</v>
      </c>
      <c r="L2" s="6" t="s">
        <v>26</v>
      </c>
      <c r="M2" s="7" t="s">
        <v>27</v>
      </c>
      <c r="Q2" s="39"/>
      <c r="R2" s="40" t="s">
        <v>121</v>
      </c>
      <c r="S2" s="41"/>
      <c r="T2" s="41"/>
      <c r="U2" s="42"/>
    </row>
    <row r="3" spans="1:21" ht="17" thickBot="1">
      <c r="A3" s="38" t="s">
        <v>1</v>
      </c>
      <c r="B3" s="14" t="s">
        <v>8</v>
      </c>
      <c r="C3" s="9" t="s">
        <v>28</v>
      </c>
      <c r="D3" s="9" t="s">
        <v>29</v>
      </c>
      <c r="E3" s="9" t="s">
        <v>30</v>
      </c>
      <c r="F3" s="9" t="s">
        <v>31</v>
      </c>
      <c r="G3" s="9" t="s">
        <v>32</v>
      </c>
      <c r="H3" s="9" t="s">
        <v>33</v>
      </c>
      <c r="I3" s="9" t="s">
        <v>34</v>
      </c>
      <c r="J3" s="9" t="s">
        <v>35</v>
      </c>
      <c r="K3" s="9" t="s">
        <v>36</v>
      </c>
      <c r="L3" s="9" t="s">
        <v>37</v>
      </c>
      <c r="M3" s="17" t="s">
        <v>10</v>
      </c>
      <c r="Q3" s="43"/>
      <c r="R3" s="44" t="s">
        <v>124</v>
      </c>
      <c r="S3" s="44" t="s">
        <v>119</v>
      </c>
      <c r="T3" s="44"/>
      <c r="U3" s="45"/>
    </row>
    <row r="4" spans="1:21">
      <c r="A4" s="38" t="s">
        <v>2</v>
      </c>
      <c r="B4" s="8" t="s">
        <v>38</v>
      </c>
      <c r="C4" s="9" t="s">
        <v>39</v>
      </c>
      <c r="D4" s="9" t="s">
        <v>40</v>
      </c>
      <c r="E4" s="9" t="s">
        <v>41</v>
      </c>
      <c r="F4" s="9" t="s">
        <v>42</v>
      </c>
      <c r="G4" s="9" t="s">
        <v>43</v>
      </c>
      <c r="H4" s="9" t="s">
        <v>44</v>
      </c>
      <c r="I4" s="9" t="s">
        <v>45</v>
      </c>
      <c r="J4" s="9" t="s">
        <v>46</v>
      </c>
      <c r="K4" s="16" t="s">
        <v>9</v>
      </c>
      <c r="L4" s="9" t="s">
        <v>47</v>
      </c>
      <c r="M4" s="10" t="s">
        <v>48</v>
      </c>
      <c r="Q4" s="43"/>
      <c r="R4" s="41" t="s">
        <v>118</v>
      </c>
      <c r="S4" s="42" t="s">
        <v>127</v>
      </c>
      <c r="T4" s="44"/>
      <c r="U4" s="45"/>
    </row>
    <row r="5" spans="1:21">
      <c r="A5" s="38" t="s">
        <v>3</v>
      </c>
      <c r="B5" s="8" t="s">
        <v>49</v>
      </c>
      <c r="C5" s="9" t="s">
        <v>50</v>
      </c>
      <c r="D5" s="9" t="s">
        <v>51</v>
      </c>
      <c r="E5" s="9" t="s">
        <v>52</v>
      </c>
      <c r="F5" s="9" t="s">
        <v>53</v>
      </c>
      <c r="G5" s="9" t="s">
        <v>54</v>
      </c>
      <c r="H5" s="9" t="s">
        <v>55</v>
      </c>
      <c r="I5" s="9" t="s">
        <v>56</v>
      </c>
      <c r="J5" s="9" t="s">
        <v>57</v>
      </c>
      <c r="K5" s="9" t="s">
        <v>58</v>
      </c>
      <c r="L5" s="9" t="s">
        <v>59</v>
      </c>
      <c r="M5" s="10" t="s">
        <v>60</v>
      </c>
      <c r="Q5" s="43"/>
      <c r="R5" s="44" t="s">
        <v>123</v>
      </c>
      <c r="S5" s="45" t="s">
        <v>128</v>
      </c>
      <c r="T5" s="44"/>
      <c r="U5" s="46" t="s">
        <v>122</v>
      </c>
    </row>
    <row r="6" spans="1:21" ht="17" thickBot="1">
      <c r="A6" s="38" t="s">
        <v>4</v>
      </c>
      <c r="B6" s="8" t="s">
        <v>61</v>
      </c>
      <c r="C6" s="9" t="s">
        <v>62</v>
      </c>
      <c r="D6" s="9" t="s">
        <v>63</v>
      </c>
      <c r="E6" s="16" t="s">
        <v>11</v>
      </c>
      <c r="F6" s="9" t="s">
        <v>64</v>
      </c>
      <c r="G6" s="9" t="s">
        <v>65</v>
      </c>
      <c r="H6" s="9" t="s">
        <v>66</v>
      </c>
      <c r="I6" s="9" t="s">
        <v>67</v>
      </c>
      <c r="J6" s="9" t="s">
        <v>68</v>
      </c>
      <c r="K6" s="9" t="s">
        <v>69</v>
      </c>
      <c r="L6" s="9" t="s">
        <v>70</v>
      </c>
      <c r="M6" s="10" t="s">
        <v>71</v>
      </c>
      <c r="Q6" s="43"/>
      <c r="R6" s="47" t="s">
        <v>120</v>
      </c>
      <c r="S6" s="48" t="s">
        <v>119</v>
      </c>
      <c r="T6" s="44"/>
      <c r="U6" s="45"/>
    </row>
    <row r="7" spans="1:21" ht="17" thickBot="1">
      <c r="A7" s="38" t="s">
        <v>5</v>
      </c>
      <c r="B7" s="8" t="s">
        <v>72</v>
      </c>
      <c r="C7" s="9" t="s">
        <v>73</v>
      </c>
      <c r="D7" s="9" t="s">
        <v>74</v>
      </c>
      <c r="E7" s="16" t="s">
        <v>12</v>
      </c>
      <c r="F7" s="9" t="s">
        <v>75</v>
      </c>
      <c r="G7" s="9" t="s">
        <v>76</v>
      </c>
      <c r="H7" s="9" t="s">
        <v>77</v>
      </c>
      <c r="I7" s="9" t="s">
        <v>78</v>
      </c>
      <c r="J7" s="16" t="s">
        <v>13</v>
      </c>
      <c r="K7" s="9" t="s">
        <v>79</v>
      </c>
      <c r="L7" s="9" t="s">
        <v>80</v>
      </c>
      <c r="M7" s="10" t="s">
        <v>81</v>
      </c>
      <c r="Q7" s="49"/>
      <c r="R7" s="47" t="s">
        <v>126</v>
      </c>
      <c r="S7" s="47" t="s">
        <v>125</v>
      </c>
      <c r="T7" s="47"/>
      <c r="U7" s="48"/>
    </row>
    <row r="8" spans="1:21">
      <c r="A8" s="38" t="s">
        <v>6</v>
      </c>
      <c r="B8" s="8" t="s">
        <v>82</v>
      </c>
      <c r="C8" s="9" t="s">
        <v>83</v>
      </c>
      <c r="D8" s="9" t="s">
        <v>84</v>
      </c>
      <c r="E8" s="9" t="s">
        <v>85</v>
      </c>
      <c r="F8" s="9" t="s">
        <v>86</v>
      </c>
      <c r="G8" s="9" t="s">
        <v>87</v>
      </c>
      <c r="H8" s="9" t="s">
        <v>88</v>
      </c>
      <c r="I8" s="16" t="s">
        <v>15</v>
      </c>
      <c r="J8" s="9" t="s">
        <v>89</v>
      </c>
      <c r="K8" s="9" t="s">
        <v>90</v>
      </c>
      <c r="L8" s="9" t="s">
        <v>91</v>
      </c>
      <c r="M8" s="11" t="s">
        <v>92</v>
      </c>
    </row>
    <row r="9" spans="1:21" ht="17" thickBot="1">
      <c r="A9" s="38" t="s">
        <v>7</v>
      </c>
      <c r="B9" s="15" t="s">
        <v>14</v>
      </c>
      <c r="C9" s="12" t="s">
        <v>93</v>
      </c>
      <c r="D9" s="12" t="s">
        <v>94</v>
      </c>
      <c r="E9" s="12" t="s">
        <v>95</v>
      </c>
      <c r="F9" s="12" t="s">
        <v>96</v>
      </c>
      <c r="G9" s="12" t="s">
        <v>97</v>
      </c>
      <c r="H9" s="12" t="s">
        <v>98</v>
      </c>
      <c r="I9" s="12" t="s">
        <v>99</v>
      </c>
      <c r="J9" s="12" t="s">
        <v>100</v>
      </c>
      <c r="K9" s="12" t="s">
        <v>101</v>
      </c>
      <c r="L9" s="12" t="s">
        <v>102</v>
      </c>
      <c r="M9" s="13" t="s">
        <v>103</v>
      </c>
    </row>
    <row r="10" spans="1:21" ht="17" thickBot="1"/>
    <row r="11" spans="1:21" ht="20" customHeight="1" thickBot="1">
      <c r="B11" s="36" t="s">
        <v>0</v>
      </c>
      <c r="C11" s="36" t="s">
        <v>1</v>
      </c>
      <c r="D11" s="36" t="s">
        <v>2</v>
      </c>
      <c r="E11" s="36" t="s">
        <v>3</v>
      </c>
      <c r="F11" s="36" t="s">
        <v>4</v>
      </c>
      <c r="G11" s="36" t="s">
        <v>5</v>
      </c>
      <c r="H11" s="36" t="s">
        <v>6</v>
      </c>
      <c r="I11" s="36" t="s">
        <v>7</v>
      </c>
      <c r="N11" s="21" t="s">
        <v>104</v>
      </c>
      <c r="O11" s="22" t="s">
        <v>114</v>
      </c>
      <c r="P11" s="23" t="s">
        <v>115</v>
      </c>
    </row>
    <row r="12" spans="1:21" ht="18" thickBot="1">
      <c r="B12" s="2" t="s">
        <v>8</v>
      </c>
      <c r="C12" s="3" t="s">
        <v>14</v>
      </c>
      <c r="D12" s="3" t="s">
        <v>11</v>
      </c>
      <c r="E12" s="3" t="s">
        <v>12</v>
      </c>
      <c r="F12" s="3" t="s">
        <v>15</v>
      </c>
      <c r="G12" s="3" t="s">
        <v>13</v>
      </c>
      <c r="H12" s="3" t="s">
        <v>9</v>
      </c>
      <c r="I12" s="4" t="s">
        <v>10</v>
      </c>
      <c r="N12" s="27" t="s">
        <v>105</v>
      </c>
      <c r="O12" s="28">
        <v>0.4</v>
      </c>
      <c r="P12" s="29">
        <f>O12*8.8</f>
        <v>3.5200000000000005</v>
      </c>
    </row>
    <row r="13" spans="1:21" ht="19">
      <c r="N13" s="19" t="s">
        <v>113</v>
      </c>
      <c r="O13" s="18">
        <v>9.6999999999999993</v>
      </c>
      <c r="P13" s="20">
        <f t="shared" ref="P13:P19" si="0">O13*8.8</f>
        <v>85.36</v>
      </c>
    </row>
    <row r="14" spans="1:21" ht="17">
      <c r="N14" s="19" t="s">
        <v>106</v>
      </c>
      <c r="O14" s="18">
        <v>0.4</v>
      </c>
      <c r="P14" s="20">
        <f t="shared" si="0"/>
        <v>3.5200000000000005</v>
      </c>
    </row>
    <row r="15" spans="1:21" ht="17">
      <c r="N15" s="19" t="s">
        <v>107</v>
      </c>
      <c r="O15" s="18">
        <v>0.4</v>
      </c>
      <c r="P15" s="20">
        <f t="shared" si="0"/>
        <v>3.5200000000000005</v>
      </c>
    </row>
    <row r="16" spans="1:21" ht="17">
      <c r="N16" s="19" t="s">
        <v>108</v>
      </c>
      <c r="O16" s="18">
        <v>2.4</v>
      </c>
      <c r="P16" s="20">
        <f t="shared" si="0"/>
        <v>21.12</v>
      </c>
    </row>
    <row r="17" spans="14:16" ht="17">
      <c r="N17" s="19" t="s">
        <v>109</v>
      </c>
      <c r="O17" s="18">
        <v>0.3</v>
      </c>
      <c r="P17" s="20">
        <f t="shared" si="0"/>
        <v>2.64</v>
      </c>
    </row>
    <row r="18" spans="14:16" ht="17">
      <c r="N18" s="19" t="s">
        <v>110</v>
      </c>
      <c r="O18" s="18">
        <v>2</v>
      </c>
      <c r="P18" s="20">
        <f t="shared" si="0"/>
        <v>17.600000000000001</v>
      </c>
    </row>
    <row r="19" spans="14:16" ht="18" thickBot="1">
      <c r="N19" s="30" t="s">
        <v>111</v>
      </c>
      <c r="O19" s="31">
        <v>0.4</v>
      </c>
      <c r="P19" s="32">
        <f t="shared" si="0"/>
        <v>3.5200000000000005</v>
      </c>
    </row>
    <row r="20" spans="14:16" ht="18" thickBot="1">
      <c r="N20" s="35" t="s">
        <v>117</v>
      </c>
      <c r="O20" s="33">
        <v>4</v>
      </c>
      <c r="P20" s="34" t="s">
        <v>116</v>
      </c>
    </row>
    <row r="21" spans="14:16" ht="17" thickBot="1">
      <c r="N21" s="24" t="s">
        <v>112</v>
      </c>
      <c r="O21" s="25">
        <f>SUM(O12:O20)</f>
        <v>20</v>
      </c>
      <c r="P21" s="26">
        <f>SUM(P12:P19)</f>
        <v>140.80000000000001</v>
      </c>
    </row>
  </sheetData>
  <pageMargins left="0.7" right="0.7" top="0.75" bottom="0.75" header="0.3" footer="0.3"/>
  <pageSetup orientation="portrait" horizontalDpi="0" verticalDpi="0"/>
  <colBreaks count="1" manualBreakCount="1">
    <brk id="13" max="1048575" man="1"/>
  </col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89DD-14C8-3F46-BD83-921D39FD5BA8}">
  <dimension ref="A1:V23"/>
  <sheetViews>
    <sheetView workbookViewId="0">
      <selection activeCell="O1" sqref="O1:V23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2" ht="17" thickBot="1">
      <c r="A1" s="50"/>
      <c r="B1" s="51" t="s">
        <v>129</v>
      </c>
      <c r="C1" s="51" t="s">
        <v>130</v>
      </c>
      <c r="D1" s="51" t="s">
        <v>131</v>
      </c>
      <c r="E1" s="51" t="s">
        <v>132</v>
      </c>
      <c r="F1" s="51" t="s">
        <v>133</v>
      </c>
      <c r="G1" s="51" t="s">
        <v>134</v>
      </c>
      <c r="H1" s="51" t="s">
        <v>135</v>
      </c>
      <c r="I1" s="51" t="s">
        <v>136</v>
      </c>
      <c r="J1" s="51" t="s">
        <v>137</v>
      </c>
      <c r="K1" s="51" t="s">
        <v>138</v>
      </c>
      <c r="L1" s="51" t="s">
        <v>139</v>
      </c>
      <c r="M1" s="51" t="s">
        <v>140</v>
      </c>
      <c r="N1" s="52"/>
    </row>
    <row r="2" spans="1:22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R2" s="39"/>
      <c r="S2" s="40" t="s">
        <v>121</v>
      </c>
      <c r="T2" s="41"/>
      <c r="U2" s="41"/>
      <c r="V2" s="42"/>
    </row>
    <row r="3" spans="1:22" ht="17" thickBot="1">
      <c r="A3" s="55" t="s">
        <v>0</v>
      </c>
      <c r="B3" s="77" t="s">
        <v>16</v>
      </c>
      <c r="C3" s="78" t="s">
        <v>17</v>
      </c>
      <c r="D3" s="79" t="s">
        <v>18</v>
      </c>
      <c r="E3" s="78" t="s">
        <v>19</v>
      </c>
      <c r="F3" s="78" t="s">
        <v>20</v>
      </c>
      <c r="G3" s="78" t="s">
        <v>21</v>
      </c>
      <c r="H3" s="78" t="s">
        <v>22</v>
      </c>
      <c r="I3" s="78" t="s">
        <v>23</v>
      </c>
      <c r="J3" s="78" t="s">
        <v>24</v>
      </c>
      <c r="K3" s="78" t="s">
        <v>25</v>
      </c>
      <c r="L3" s="78" t="s">
        <v>26</v>
      </c>
      <c r="M3" s="80" t="s">
        <v>27</v>
      </c>
      <c r="N3" s="51" t="s">
        <v>141</v>
      </c>
      <c r="R3" s="43"/>
      <c r="S3" s="44" t="s">
        <v>124</v>
      </c>
      <c r="T3" s="44" t="s">
        <v>119</v>
      </c>
      <c r="U3" s="44"/>
      <c r="V3" s="45"/>
    </row>
    <row r="4" spans="1:22">
      <c r="A4" s="55" t="s">
        <v>1</v>
      </c>
      <c r="B4" s="74" t="s">
        <v>8</v>
      </c>
      <c r="C4" s="75" t="s">
        <v>28</v>
      </c>
      <c r="D4" s="75" t="s">
        <v>29</v>
      </c>
      <c r="E4" s="75" t="s">
        <v>30</v>
      </c>
      <c r="F4" s="75" t="s">
        <v>31</v>
      </c>
      <c r="G4" s="75" t="s">
        <v>32</v>
      </c>
      <c r="H4" s="75" t="s">
        <v>33</v>
      </c>
      <c r="I4" s="75" t="s">
        <v>34</v>
      </c>
      <c r="J4" s="75" t="s">
        <v>35</v>
      </c>
      <c r="K4" s="75" t="s">
        <v>36</v>
      </c>
      <c r="L4" s="75" t="s">
        <v>37</v>
      </c>
      <c r="M4" s="76" t="s">
        <v>10</v>
      </c>
      <c r="N4" s="51" t="s">
        <v>142</v>
      </c>
      <c r="R4" s="43"/>
      <c r="S4" s="41" t="s">
        <v>118</v>
      </c>
      <c r="T4" s="42" t="s">
        <v>127</v>
      </c>
      <c r="U4" s="44"/>
      <c r="V4" s="45"/>
    </row>
    <row r="5" spans="1:22">
      <c r="A5" s="55" t="s">
        <v>2</v>
      </c>
      <c r="B5" s="71" t="s">
        <v>38</v>
      </c>
      <c r="C5" s="72" t="s">
        <v>39</v>
      </c>
      <c r="D5" s="72" t="s">
        <v>40</v>
      </c>
      <c r="E5" s="72" t="s">
        <v>41</v>
      </c>
      <c r="F5" s="72" t="s">
        <v>42</v>
      </c>
      <c r="G5" s="72" t="s">
        <v>43</v>
      </c>
      <c r="H5" s="72" t="s">
        <v>44</v>
      </c>
      <c r="I5" s="72" t="s">
        <v>45</v>
      </c>
      <c r="J5" s="72" t="s">
        <v>46</v>
      </c>
      <c r="K5" s="72" t="s">
        <v>9</v>
      </c>
      <c r="L5" s="72" t="s">
        <v>47</v>
      </c>
      <c r="M5" s="73" t="s">
        <v>48</v>
      </c>
      <c r="N5" s="51" t="s">
        <v>143</v>
      </c>
      <c r="R5" s="43"/>
      <c r="S5" s="44" t="s">
        <v>123</v>
      </c>
      <c r="T5" s="45" t="s">
        <v>128</v>
      </c>
      <c r="U5" s="44"/>
      <c r="V5" s="46" t="s">
        <v>122</v>
      </c>
    </row>
    <row r="6" spans="1:22" ht="17" thickBot="1">
      <c r="A6" s="55" t="s">
        <v>3</v>
      </c>
      <c r="B6" s="56" t="s">
        <v>49</v>
      </c>
      <c r="C6" s="57" t="s">
        <v>50</v>
      </c>
      <c r="D6" s="57" t="s">
        <v>51</v>
      </c>
      <c r="E6" s="57" t="s">
        <v>52</v>
      </c>
      <c r="F6" s="57" t="s">
        <v>53</v>
      </c>
      <c r="G6" s="57" t="s">
        <v>54</v>
      </c>
      <c r="H6" s="57" t="s">
        <v>55</v>
      </c>
      <c r="I6" s="57" t="s">
        <v>56</v>
      </c>
      <c r="J6" s="57" t="s">
        <v>57</v>
      </c>
      <c r="K6" s="57" t="s">
        <v>58</v>
      </c>
      <c r="L6" s="57" t="s">
        <v>59</v>
      </c>
      <c r="M6" s="58" t="s">
        <v>60</v>
      </c>
      <c r="N6" s="51" t="s">
        <v>144</v>
      </c>
      <c r="R6" s="43"/>
      <c r="S6" s="47" t="s">
        <v>120</v>
      </c>
      <c r="T6" s="48" t="s">
        <v>119</v>
      </c>
      <c r="U6" s="44"/>
      <c r="V6" s="45"/>
    </row>
    <row r="7" spans="1:22" ht="17" thickBot="1">
      <c r="A7" s="55" t="s">
        <v>4</v>
      </c>
      <c r="B7" s="59" t="s">
        <v>61</v>
      </c>
      <c r="C7" s="60" t="s">
        <v>62</v>
      </c>
      <c r="D7" s="60" t="s">
        <v>63</v>
      </c>
      <c r="E7" s="60" t="s">
        <v>11</v>
      </c>
      <c r="F7" s="60" t="s">
        <v>64</v>
      </c>
      <c r="G7" s="60" t="s">
        <v>65</v>
      </c>
      <c r="H7" s="60" t="s">
        <v>66</v>
      </c>
      <c r="I7" s="60" t="s">
        <v>67</v>
      </c>
      <c r="J7" s="60" t="s">
        <v>68</v>
      </c>
      <c r="K7" s="60" t="s">
        <v>69</v>
      </c>
      <c r="L7" s="60" t="s">
        <v>70</v>
      </c>
      <c r="M7" s="61" t="s">
        <v>71</v>
      </c>
      <c r="N7" s="51" t="s">
        <v>145</v>
      </c>
      <c r="R7" s="49"/>
      <c r="S7" s="47" t="s">
        <v>126</v>
      </c>
      <c r="T7" s="47" t="s">
        <v>125</v>
      </c>
      <c r="U7" s="47"/>
      <c r="V7" s="48"/>
    </row>
    <row r="8" spans="1:22">
      <c r="A8" s="55" t="s">
        <v>5</v>
      </c>
      <c r="B8" s="62" t="s">
        <v>72</v>
      </c>
      <c r="C8" s="63" t="s">
        <v>73</v>
      </c>
      <c r="D8" s="63" t="s">
        <v>74</v>
      </c>
      <c r="E8" s="63" t="s">
        <v>12</v>
      </c>
      <c r="F8" s="63" t="s">
        <v>75</v>
      </c>
      <c r="G8" s="63" t="s">
        <v>76</v>
      </c>
      <c r="H8" s="63" t="s">
        <v>77</v>
      </c>
      <c r="I8" s="63" t="s">
        <v>78</v>
      </c>
      <c r="J8" s="63" t="s">
        <v>13</v>
      </c>
      <c r="K8" s="63" t="s">
        <v>79</v>
      </c>
      <c r="L8" s="63" t="s">
        <v>80</v>
      </c>
      <c r="M8" s="64" t="s">
        <v>81</v>
      </c>
      <c r="N8" s="51" t="s">
        <v>146</v>
      </c>
    </row>
    <row r="9" spans="1:22">
      <c r="A9" s="55" t="s">
        <v>6</v>
      </c>
      <c r="B9" s="65" t="s">
        <v>82</v>
      </c>
      <c r="C9" s="66" t="s">
        <v>83</v>
      </c>
      <c r="D9" s="66" t="s">
        <v>84</v>
      </c>
      <c r="E9" s="66" t="s">
        <v>85</v>
      </c>
      <c r="F9" s="66" t="s">
        <v>86</v>
      </c>
      <c r="G9" s="66" t="s">
        <v>87</v>
      </c>
      <c r="H9" s="66" t="s">
        <v>88</v>
      </c>
      <c r="I9" s="66" t="s">
        <v>15</v>
      </c>
      <c r="J9" s="66" t="s">
        <v>89</v>
      </c>
      <c r="K9" s="66" t="s">
        <v>90</v>
      </c>
      <c r="L9" s="66" t="s">
        <v>91</v>
      </c>
      <c r="M9" s="67" t="s">
        <v>92</v>
      </c>
      <c r="N9" s="51" t="s">
        <v>147</v>
      </c>
    </row>
    <row r="10" spans="1:22" ht="17" thickBot="1">
      <c r="A10" s="55" t="s">
        <v>7</v>
      </c>
      <c r="B10" s="68" t="s">
        <v>14</v>
      </c>
      <c r="C10" s="69" t="s">
        <v>93</v>
      </c>
      <c r="D10" s="69" t="s">
        <v>94</v>
      </c>
      <c r="E10" s="69" t="s">
        <v>95</v>
      </c>
      <c r="F10" s="69" t="s">
        <v>96</v>
      </c>
      <c r="G10" s="69" t="s">
        <v>97</v>
      </c>
      <c r="H10" s="69" t="s">
        <v>98</v>
      </c>
      <c r="I10" s="69" t="s">
        <v>99</v>
      </c>
      <c r="J10" s="69" t="s">
        <v>100</v>
      </c>
      <c r="K10" s="69" t="s">
        <v>101</v>
      </c>
      <c r="L10" s="69" t="s">
        <v>102</v>
      </c>
      <c r="M10" s="70" t="s">
        <v>103</v>
      </c>
      <c r="N10" s="51" t="s">
        <v>148</v>
      </c>
    </row>
    <row r="11" spans="1:22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2" ht="17" thickBot="1">
      <c r="A12" s="52"/>
      <c r="B12" s="53" t="s">
        <v>0</v>
      </c>
      <c r="C12" s="81" t="s">
        <v>1</v>
      </c>
      <c r="D12" s="53" t="s">
        <v>2</v>
      </c>
      <c r="E12" s="53" t="s">
        <v>3</v>
      </c>
      <c r="F12" s="53" t="s">
        <v>4</v>
      </c>
      <c r="G12" s="53" t="s">
        <v>5</v>
      </c>
      <c r="H12" s="53" t="s">
        <v>6</v>
      </c>
      <c r="I12" s="53" t="s">
        <v>7</v>
      </c>
      <c r="J12" s="52"/>
      <c r="K12" s="52"/>
      <c r="L12" s="52"/>
      <c r="M12" s="55" t="s">
        <v>149</v>
      </c>
      <c r="N12" s="53">
        <v>1</v>
      </c>
      <c r="O12" s="92" t="s">
        <v>104</v>
      </c>
      <c r="P12" s="93" t="s">
        <v>161</v>
      </c>
      <c r="Q12" s="94" t="s">
        <v>162</v>
      </c>
    </row>
    <row r="13" spans="1:22" ht="17" thickBot="1">
      <c r="A13" s="38">
        <v>1</v>
      </c>
      <c r="B13" s="82" t="s">
        <v>150</v>
      </c>
      <c r="C13" s="84" t="s">
        <v>151</v>
      </c>
      <c r="D13" s="85" t="s">
        <v>152</v>
      </c>
      <c r="E13" s="86" t="s">
        <v>153</v>
      </c>
      <c r="F13" s="87" t="s">
        <v>154</v>
      </c>
      <c r="G13" s="88" t="s">
        <v>155</v>
      </c>
      <c r="H13" s="89" t="s">
        <v>156</v>
      </c>
      <c r="I13" s="83" t="s">
        <v>157</v>
      </c>
      <c r="O13" s="95" t="s">
        <v>105</v>
      </c>
      <c r="P13" s="96">
        <v>1</v>
      </c>
      <c r="Q13" s="97">
        <f>P13*8.8</f>
        <v>8.8000000000000007</v>
      </c>
    </row>
    <row r="14" spans="1:22" ht="18">
      <c r="O14" s="98" t="s">
        <v>163</v>
      </c>
      <c r="P14" s="99">
        <v>14.4</v>
      </c>
      <c r="Q14" s="100">
        <f t="shared" ref="Q14:Q19" si="0">P14*8.8</f>
        <v>126.72000000000001</v>
      </c>
    </row>
    <row r="15" spans="1:22">
      <c r="O15" s="98" t="s">
        <v>106</v>
      </c>
      <c r="P15" s="99">
        <v>1</v>
      </c>
      <c r="Q15" s="100">
        <f t="shared" si="0"/>
        <v>8.8000000000000007</v>
      </c>
    </row>
    <row r="16" spans="1:22">
      <c r="O16" s="98" t="s">
        <v>107</v>
      </c>
      <c r="P16" s="99">
        <v>1</v>
      </c>
      <c r="Q16" s="100">
        <f t="shared" si="0"/>
        <v>8.8000000000000007</v>
      </c>
    </row>
    <row r="17" spans="10:17">
      <c r="O17" s="98" t="s">
        <v>158</v>
      </c>
      <c r="P17" s="99">
        <v>0.6</v>
      </c>
      <c r="Q17" s="100">
        <f t="shared" si="0"/>
        <v>5.28</v>
      </c>
    </row>
    <row r="18" spans="10:17">
      <c r="O18" s="98" t="s">
        <v>110</v>
      </c>
      <c r="P18" s="99">
        <v>5</v>
      </c>
      <c r="Q18" s="100">
        <f t="shared" si="0"/>
        <v>44</v>
      </c>
    </row>
    <row r="19" spans="10:17" ht="17" thickBot="1">
      <c r="O19" s="101" t="s">
        <v>111</v>
      </c>
      <c r="P19" s="102">
        <v>1</v>
      </c>
      <c r="Q19" s="103">
        <f t="shared" si="0"/>
        <v>8.8000000000000007</v>
      </c>
    </row>
    <row r="20" spans="10:17" ht="17" thickBot="1">
      <c r="O20" s="104" t="s">
        <v>112</v>
      </c>
      <c r="P20" s="91">
        <f>SUM(P13:P19)</f>
        <v>24</v>
      </c>
      <c r="Q20" s="105">
        <f>SUM(Q13:Q19)</f>
        <v>211.20000000000005</v>
      </c>
    </row>
    <row r="21" spans="10:17">
      <c r="O21" s="90"/>
      <c r="P21" s="90"/>
      <c r="Q21" s="90"/>
    </row>
    <row r="22" spans="10:17" ht="48">
      <c r="O22" s="107" t="s">
        <v>159</v>
      </c>
      <c r="P22" s="106">
        <v>6</v>
      </c>
      <c r="Q22" s="90"/>
    </row>
    <row r="23" spans="10:17" ht="32">
      <c r="J23" s="441" t="s">
        <v>924</v>
      </c>
      <c r="K23" s="441"/>
      <c r="L23" s="441"/>
      <c r="M23" s="441"/>
      <c r="N23" s="441"/>
      <c r="O23" s="107" t="s">
        <v>160</v>
      </c>
      <c r="P23" s="106">
        <v>20</v>
      </c>
      <c r="Q23" s="90"/>
    </row>
  </sheetData>
  <mergeCells count="1">
    <mergeCell ref="J23:N23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3886-DC5E-244C-A9E2-74F13FA8A497}">
  <dimension ref="A1:V23"/>
  <sheetViews>
    <sheetView workbookViewId="0">
      <selection activeCell="P31" sqref="P31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2" ht="17" thickBot="1">
      <c r="A1" s="50"/>
      <c r="B1" s="51" t="s">
        <v>129</v>
      </c>
      <c r="C1" s="51" t="s">
        <v>130</v>
      </c>
      <c r="D1" s="51" t="s">
        <v>131</v>
      </c>
      <c r="E1" s="51" t="s">
        <v>132</v>
      </c>
      <c r="F1" s="51" t="s">
        <v>133</v>
      </c>
      <c r="G1" s="51" t="s">
        <v>134</v>
      </c>
      <c r="H1" s="51" t="s">
        <v>135</v>
      </c>
      <c r="I1" s="51" t="s">
        <v>136</v>
      </c>
      <c r="J1" s="51" t="s">
        <v>137</v>
      </c>
      <c r="K1" s="51" t="s">
        <v>138</v>
      </c>
      <c r="L1" s="51" t="s">
        <v>139</v>
      </c>
      <c r="M1" s="51" t="s">
        <v>140</v>
      </c>
      <c r="N1" s="52"/>
    </row>
    <row r="2" spans="1:22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R2" s="39"/>
      <c r="S2" s="40" t="s">
        <v>121</v>
      </c>
      <c r="T2" s="41"/>
      <c r="U2" s="41"/>
      <c r="V2" s="42"/>
    </row>
    <row r="3" spans="1:22" ht="17" thickBot="1">
      <c r="A3" s="55" t="s">
        <v>0</v>
      </c>
      <c r="B3" s="77" t="s">
        <v>164</v>
      </c>
      <c r="C3" s="78" t="s">
        <v>165</v>
      </c>
      <c r="D3" s="79" t="s">
        <v>166</v>
      </c>
      <c r="E3" s="78" t="s">
        <v>167</v>
      </c>
      <c r="F3" s="78" t="s">
        <v>168</v>
      </c>
      <c r="G3" s="78" t="s">
        <v>169</v>
      </c>
      <c r="H3" s="78" t="s">
        <v>170</v>
      </c>
      <c r="I3" s="78" t="s">
        <v>171</v>
      </c>
      <c r="J3" s="78" t="s">
        <v>172</v>
      </c>
      <c r="K3" s="78" t="s">
        <v>173</v>
      </c>
      <c r="L3" s="78" t="s">
        <v>174</v>
      </c>
      <c r="M3" s="80" t="s">
        <v>175</v>
      </c>
      <c r="N3" s="51" t="s">
        <v>141</v>
      </c>
      <c r="R3" s="43"/>
      <c r="S3" s="44" t="s">
        <v>124</v>
      </c>
      <c r="T3" s="44" t="s">
        <v>119</v>
      </c>
      <c r="U3" s="44"/>
      <c r="V3" s="45"/>
    </row>
    <row r="4" spans="1:22">
      <c r="A4" s="55" t="s">
        <v>1</v>
      </c>
      <c r="B4" s="74" t="s">
        <v>176</v>
      </c>
      <c r="C4" s="75" t="s">
        <v>177</v>
      </c>
      <c r="D4" s="75" t="s">
        <v>178</v>
      </c>
      <c r="E4" s="75" t="s">
        <v>179</v>
      </c>
      <c r="F4" s="75" t="s">
        <v>180</v>
      </c>
      <c r="G4" s="75" t="s">
        <v>181</v>
      </c>
      <c r="H4" s="75" t="s">
        <v>182</v>
      </c>
      <c r="I4" s="75" t="s">
        <v>183</v>
      </c>
      <c r="J4" s="75" t="s">
        <v>184</v>
      </c>
      <c r="K4" s="75" t="s">
        <v>185</v>
      </c>
      <c r="L4" s="75" t="s">
        <v>186</v>
      </c>
      <c r="M4" s="76" t="s">
        <v>187</v>
      </c>
      <c r="N4" s="51" t="s">
        <v>142</v>
      </c>
      <c r="R4" s="43"/>
      <c r="S4" s="41" t="s">
        <v>118</v>
      </c>
      <c r="T4" s="42" t="s">
        <v>127</v>
      </c>
      <c r="U4" s="44"/>
      <c r="V4" s="45"/>
    </row>
    <row r="5" spans="1:22">
      <c r="A5" s="55" t="s">
        <v>2</v>
      </c>
      <c r="B5" s="71" t="s">
        <v>188</v>
      </c>
      <c r="C5" s="72" t="s">
        <v>189</v>
      </c>
      <c r="D5" s="72" t="s">
        <v>190</v>
      </c>
      <c r="E5" s="72" t="s">
        <v>191</v>
      </c>
      <c r="F5" s="72" t="s">
        <v>192</v>
      </c>
      <c r="G5" s="72" t="s">
        <v>193</v>
      </c>
      <c r="H5" s="72" t="s">
        <v>194</v>
      </c>
      <c r="I5" s="72" t="s">
        <v>195</v>
      </c>
      <c r="J5" s="72" t="s">
        <v>196</v>
      </c>
      <c r="K5" s="72" t="s">
        <v>197</v>
      </c>
      <c r="L5" s="72" t="s">
        <v>198</v>
      </c>
      <c r="M5" s="73" t="s">
        <v>199</v>
      </c>
      <c r="N5" s="51" t="s">
        <v>143</v>
      </c>
      <c r="R5" s="43"/>
      <c r="S5" s="44" t="s">
        <v>123</v>
      </c>
      <c r="T5" s="45" t="s">
        <v>128</v>
      </c>
      <c r="U5" s="44"/>
      <c r="V5" s="46" t="s">
        <v>122</v>
      </c>
    </row>
    <row r="6" spans="1:22" ht="17" thickBot="1">
      <c r="A6" s="55" t="s">
        <v>3</v>
      </c>
      <c r="B6" s="56" t="s">
        <v>200</v>
      </c>
      <c r="C6" s="57" t="s">
        <v>201</v>
      </c>
      <c r="D6" s="57" t="s">
        <v>202</v>
      </c>
      <c r="E6" s="57" t="s">
        <v>203</v>
      </c>
      <c r="F6" s="57" t="s">
        <v>204</v>
      </c>
      <c r="G6" s="57" t="s">
        <v>205</v>
      </c>
      <c r="H6" s="57" t="s">
        <v>206</v>
      </c>
      <c r="I6" s="57" t="s">
        <v>207</v>
      </c>
      <c r="J6" s="57" t="s">
        <v>208</v>
      </c>
      <c r="K6" s="57" t="s">
        <v>209</v>
      </c>
      <c r="L6" s="57" t="s">
        <v>210</v>
      </c>
      <c r="M6" s="58" t="s">
        <v>211</v>
      </c>
      <c r="N6" s="51" t="s">
        <v>144</v>
      </c>
      <c r="R6" s="43"/>
      <c r="S6" s="47" t="s">
        <v>120</v>
      </c>
      <c r="T6" s="48" t="s">
        <v>119</v>
      </c>
      <c r="U6" s="44"/>
      <c r="V6" s="45"/>
    </row>
    <row r="7" spans="1:22" ht="17" thickBot="1">
      <c r="A7" s="55" t="s">
        <v>4</v>
      </c>
      <c r="B7" s="59" t="s">
        <v>212</v>
      </c>
      <c r="C7" s="60" t="s">
        <v>213</v>
      </c>
      <c r="D7" s="60" t="s">
        <v>214</v>
      </c>
      <c r="E7" s="60" t="s">
        <v>215</v>
      </c>
      <c r="F7" s="60" t="s">
        <v>216</v>
      </c>
      <c r="G7" s="60" t="s">
        <v>217</v>
      </c>
      <c r="H7" s="60" t="s">
        <v>218</v>
      </c>
      <c r="I7" s="60" t="s">
        <v>219</v>
      </c>
      <c r="J7" s="60" t="s">
        <v>220</v>
      </c>
      <c r="K7" s="60" t="s">
        <v>221</v>
      </c>
      <c r="L7" s="60" t="s">
        <v>222</v>
      </c>
      <c r="M7" s="61" t="s">
        <v>223</v>
      </c>
      <c r="N7" s="51" t="s">
        <v>145</v>
      </c>
      <c r="R7" s="49"/>
      <c r="S7" s="47" t="s">
        <v>126</v>
      </c>
      <c r="T7" s="47" t="s">
        <v>125</v>
      </c>
      <c r="U7" s="47"/>
      <c r="V7" s="48"/>
    </row>
    <row r="8" spans="1:22">
      <c r="A8" s="55" t="s">
        <v>5</v>
      </c>
      <c r="B8" s="62" t="s">
        <v>224</v>
      </c>
      <c r="C8" s="63" t="s">
        <v>225</v>
      </c>
      <c r="D8" s="63" t="s">
        <v>226</v>
      </c>
      <c r="E8" s="63" t="s">
        <v>227</v>
      </c>
      <c r="F8" s="63" t="s">
        <v>228</v>
      </c>
      <c r="G8" s="63" t="s">
        <v>229</v>
      </c>
      <c r="H8" s="63" t="s">
        <v>230</v>
      </c>
      <c r="I8" s="63" t="s">
        <v>231</v>
      </c>
      <c r="J8" s="63" t="s">
        <v>232</v>
      </c>
      <c r="K8" s="63" t="s">
        <v>233</v>
      </c>
      <c r="L8" s="63" t="s">
        <v>234</v>
      </c>
      <c r="M8" s="64" t="s">
        <v>235</v>
      </c>
      <c r="N8" s="51" t="s">
        <v>146</v>
      </c>
    </row>
    <row r="9" spans="1:22">
      <c r="A9" s="55" t="s">
        <v>6</v>
      </c>
      <c r="B9" s="65" t="s">
        <v>236</v>
      </c>
      <c r="C9" s="66" t="s">
        <v>237</v>
      </c>
      <c r="D9" s="66" t="s">
        <v>238</v>
      </c>
      <c r="E9" s="66" t="s">
        <v>239</v>
      </c>
      <c r="F9" s="66" t="s">
        <v>240</v>
      </c>
      <c r="G9" s="66" t="s">
        <v>241</v>
      </c>
      <c r="H9" s="66" t="s">
        <v>242</v>
      </c>
      <c r="I9" s="66" t="s">
        <v>243</v>
      </c>
      <c r="J9" s="66" t="s">
        <v>244</v>
      </c>
      <c r="K9" s="66" t="s">
        <v>245</v>
      </c>
      <c r="L9" s="66" t="s">
        <v>246</v>
      </c>
      <c r="M9" s="67" t="s">
        <v>247</v>
      </c>
      <c r="N9" s="51" t="s">
        <v>147</v>
      </c>
    </row>
    <row r="10" spans="1:22" ht="17" thickBot="1">
      <c r="A10" s="55" t="s">
        <v>7</v>
      </c>
      <c r="B10" s="68" t="s">
        <v>248</v>
      </c>
      <c r="C10" s="69" t="s">
        <v>249</v>
      </c>
      <c r="D10" s="69" t="s">
        <v>250</v>
      </c>
      <c r="E10" s="69" t="s">
        <v>251</v>
      </c>
      <c r="F10" s="69" t="s">
        <v>252</v>
      </c>
      <c r="G10" s="69" t="s">
        <v>253</v>
      </c>
      <c r="H10" s="69" t="s">
        <v>254</v>
      </c>
      <c r="I10" s="69" t="s">
        <v>255</v>
      </c>
      <c r="J10" s="69" t="s">
        <v>256</v>
      </c>
      <c r="K10" s="69" t="s">
        <v>257</v>
      </c>
      <c r="L10" s="69" t="s">
        <v>258</v>
      </c>
      <c r="M10" s="70" t="s">
        <v>259</v>
      </c>
      <c r="N10" s="51" t="s">
        <v>148</v>
      </c>
    </row>
    <row r="11" spans="1:22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2" ht="17" thickBot="1">
      <c r="A12" s="52"/>
      <c r="B12" s="53" t="s">
        <v>0</v>
      </c>
      <c r="C12" s="81" t="s">
        <v>1</v>
      </c>
      <c r="D12" s="53" t="s">
        <v>2</v>
      </c>
      <c r="E12" s="53" t="s">
        <v>3</v>
      </c>
      <c r="F12" s="53" t="s">
        <v>4</v>
      </c>
      <c r="G12" s="53" t="s">
        <v>5</v>
      </c>
      <c r="H12" s="53" t="s">
        <v>6</v>
      </c>
      <c r="I12" s="53" t="s">
        <v>7</v>
      </c>
      <c r="J12" s="52"/>
      <c r="K12" s="52"/>
      <c r="L12" s="52"/>
      <c r="M12" s="55" t="s">
        <v>149</v>
      </c>
      <c r="N12" s="53">
        <v>2</v>
      </c>
      <c r="O12" s="92" t="s">
        <v>104</v>
      </c>
      <c r="P12" s="93" t="s">
        <v>161</v>
      </c>
      <c r="Q12" s="94" t="s">
        <v>162</v>
      </c>
    </row>
    <row r="13" spans="1:22" ht="17" thickBot="1">
      <c r="A13" s="38">
        <v>1</v>
      </c>
      <c r="B13" s="82" t="s">
        <v>260</v>
      </c>
      <c r="C13" s="84" t="s">
        <v>261</v>
      </c>
      <c r="D13" s="85" t="s">
        <v>262</v>
      </c>
      <c r="E13" s="86" t="s">
        <v>263</v>
      </c>
      <c r="F13" s="87" t="s">
        <v>264</v>
      </c>
      <c r="G13" s="88" t="s">
        <v>265</v>
      </c>
      <c r="H13" s="89" t="s">
        <v>266</v>
      </c>
      <c r="I13" s="83" t="s">
        <v>267</v>
      </c>
      <c r="O13" s="95" t="s">
        <v>105</v>
      </c>
      <c r="P13" s="96">
        <v>1</v>
      </c>
      <c r="Q13" s="97">
        <f>P13*8.8</f>
        <v>8.8000000000000007</v>
      </c>
    </row>
    <row r="14" spans="1:22" ht="18">
      <c r="O14" s="98" t="s">
        <v>163</v>
      </c>
      <c r="P14" s="99">
        <v>14.4</v>
      </c>
      <c r="Q14" s="100">
        <f t="shared" ref="Q14:Q19" si="0">P14*8.8</f>
        <v>126.72000000000001</v>
      </c>
    </row>
    <row r="15" spans="1:22">
      <c r="O15" s="98" t="s">
        <v>106</v>
      </c>
      <c r="P15" s="99">
        <v>1</v>
      </c>
      <c r="Q15" s="100">
        <f t="shared" si="0"/>
        <v>8.8000000000000007</v>
      </c>
    </row>
    <row r="16" spans="1:22">
      <c r="O16" s="98" t="s">
        <v>107</v>
      </c>
      <c r="P16" s="99">
        <v>1</v>
      </c>
      <c r="Q16" s="100">
        <f t="shared" si="0"/>
        <v>8.8000000000000007</v>
      </c>
    </row>
    <row r="17" spans="10:17">
      <c r="O17" s="98" t="s">
        <v>384</v>
      </c>
      <c r="P17" s="99">
        <v>0.6</v>
      </c>
      <c r="Q17" s="100">
        <f t="shared" si="0"/>
        <v>5.28</v>
      </c>
    </row>
    <row r="18" spans="10:17">
      <c r="O18" s="98" t="s">
        <v>110</v>
      </c>
      <c r="P18" s="99">
        <v>5</v>
      </c>
      <c r="Q18" s="100">
        <f t="shared" si="0"/>
        <v>44</v>
      </c>
    </row>
    <row r="19" spans="10:17" ht="17" thickBot="1">
      <c r="O19" s="101" t="s">
        <v>111</v>
      </c>
      <c r="P19" s="102">
        <v>1</v>
      </c>
      <c r="Q19" s="103">
        <f t="shared" si="0"/>
        <v>8.8000000000000007</v>
      </c>
    </row>
    <row r="20" spans="10:17" ht="17" thickBot="1">
      <c r="O20" s="104" t="s">
        <v>112</v>
      </c>
      <c r="P20" s="91">
        <f>SUM(P13:P19)</f>
        <v>24</v>
      </c>
      <c r="Q20" s="105">
        <f>SUM(Q13:Q19)</f>
        <v>211.20000000000005</v>
      </c>
    </row>
    <row r="21" spans="10:17">
      <c r="O21" s="90"/>
      <c r="P21" s="90"/>
      <c r="Q21" s="90"/>
    </row>
    <row r="22" spans="10:17" ht="48">
      <c r="O22" s="107" t="s">
        <v>159</v>
      </c>
      <c r="P22" s="106">
        <v>6</v>
      </c>
      <c r="Q22" s="90"/>
    </row>
    <row r="23" spans="10:17" ht="32">
      <c r="J23" s="441" t="s">
        <v>924</v>
      </c>
      <c r="K23" s="441"/>
      <c r="L23" s="441"/>
      <c r="M23" s="441"/>
      <c r="N23" s="441"/>
      <c r="O23" s="107" t="s">
        <v>160</v>
      </c>
      <c r="P23" s="106">
        <v>20</v>
      </c>
      <c r="Q23" s="90"/>
    </row>
  </sheetData>
  <mergeCells count="1">
    <mergeCell ref="J23:N23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2746-6C5A-3D49-A4D7-50A73166B79E}">
  <sheetPr>
    <pageSetUpPr fitToPage="1"/>
  </sheetPr>
  <dimension ref="A1:V23"/>
  <sheetViews>
    <sheetView workbookViewId="0">
      <selection activeCell="P31" sqref="P31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2" ht="17" thickBot="1">
      <c r="A1" s="50"/>
      <c r="B1" s="51" t="s">
        <v>129</v>
      </c>
      <c r="C1" s="51" t="s">
        <v>130</v>
      </c>
      <c r="D1" s="51" t="s">
        <v>131</v>
      </c>
      <c r="E1" s="51" t="s">
        <v>132</v>
      </c>
      <c r="F1" s="51" t="s">
        <v>133</v>
      </c>
      <c r="G1" s="51" t="s">
        <v>134</v>
      </c>
      <c r="H1" s="51" t="s">
        <v>135</v>
      </c>
      <c r="I1" s="51" t="s">
        <v>136</v>
      </c>
      <c r="J1" s="51" t="s">
        <v>137</v>
      </c>
      <c r="K1" s="51" t="s">
        <v>138</v>
      </c>
      <c r="L1" s="51" t="s">
        <v>139</v>
      </c>
      <c r="M1" s="51" t="s">
        <v>140</v>
      </c>
      <c r="N1" s="52"/>
    </row>
    <row r="2" spans="1:22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R2" s="39"/>
      <c r="S2" s="40" t="s">
        <v>121</v>
      </c>
      <c r="T2" s="41"/>
      <c r="U2" s="41"/>
      <c r="V2" s="42"/>
    </row>
    <row r="3" spans="1:22" ht="17" thickBot="1">
      <c r="A3" s="55" t="s">
        <v>0</v>
      </c>
      <c r="B3" s="77" t="s">
        <v>272</v>
      </c>
      <c r="C3" s="78" t="s">
        <v>273</v>
      </c>
      <c r="D3" s="79" t="s">
        <v>274</v>
      </c>
      <c r="E3" s="78" t="s">
        <v>275</v>
      </c>
      <c r="F3" s="78" t="s">
        <v>276</v>
      </c>
      <c r="G3" s="78" t="s">
        <v>277</v>
      </c>
      <c r="H3" s="78" t="s">
        <v>278</v>
      </c>
      <c r="I3" s="78" t="s">
        <v>279</v>
      </c>
      <c r="J3" s="78" t="s">
        <v>280</v>
      </c>
      <c r="K3" s="78" t="s">
        <v>281</v>
      </c>
      <c r="L3" s="78" t="s">
        <v>746</v>
      </c>
      <c r="M3" s="80" t="s">
        <v>313</v>
      </c>
      <c r="N3" s="51" t="s">
        <v>141</v>
      </c>
      <c r="R3" s="43"/>
      <c r="S3" s="44" t="s">
        <v>124</v>
      </c>
      <c r="T3" s="44" t="s">
        <v>119</v>
      </c>
      <c r="U3" s="44"/>
      <c r="V3" s="45"/>
    </row>
    <row r="4" spans="1:22">
      <c r="A4" s="55" t="s">
        <v>1</v>
      </c>
      <c r="B4" s="74" t="s">
        <v>282</v>
      </c>
      <c r="C4" s="75" t="s">
        <v>283</v>
      </c>
      <c r="D4" s="75" t="s">
        <v>284</v>
      </c>
      <c r="E4" s="75" t="s">
        <v>285</v>
      </c>
      <c r="F4" s="75" t="s">
        <v>286</v>
      </c>
      <c r="G4" s="75" t="s">
        <v>287</v>
      </c>
      <c r="H4" s="75" t="s">
        <v>288</v>
      </c>
      <c r="I4" s="75" t="s">
        <v>289</v>
      </c>
      <c r="J4" s="75" t="s">
        <v>290</v>
      </c>
      <c r="K4" s="75" t="s">
        <v>291</v>
      </c>
      <c r="L4" s="75" t="s">
        <v>748</v>
      </c>
      <c r="M4" s="76" t="s">
        <v>314</v>
      </c>
      <c r="N4" s="51" t="s">
        <v>142</v>
      </c>
      <c r="R4" s="43"/>
      <c r="S4" s="41" t="s">
        <v>118</v>
      </c>
      <c r="T4" s="42" t="s">
        <v>127</v>
      </c>
      <c r="U4" s="44"/>
      <c r="V4" s="45"/>
    </row>
    <row r="5" spans="1:22">
      <c r="A5" s="55" t="s">
        <v>2</v>
      </c>
      <c r="B5" s="71" t="s">
        <v>292</v>
      </c>
      <c r="C5" s="72" t="s">
        <v>293</v>
      </c>
      <c r="D5" s="72" t="s">
        <v>294</v>
      </c>
      <c r="E5" s="72" t="s">
        <v>295</v>
      </c>
      <c r="F5" s="72" t="s">
        <v>296</v>
      </c>
      <c r="G5" s="72" t="s">
        <v>297</v>
      </c>
      <c r="H5" s="72" t="s">
        <v>298</v>
      </c>
      <c r="I5" s="72" t="s">
        <v>299</v>
      </c>
      <c r="J5" s="72" t="s">
        <v>300</v>
      </c>
      <c r="K5" s="72" t="s">
        <v>301</v>
      </c>
      <c r="L5" s="72" t="s">
        <v>315</v>
      </c>
      <c r="M5" s="73" t="s">
        <v>316</v>
      </c>
      <c r="N5" s="51" t="s">
        <v>143</v>
      </c>
      <c r="R5" s="43"/>
      <c r="S5" s="44" t="s">
        <v>123</v>
      </c>
      <c r="T5" s="45" t="s">
        <v>128</v>
      </c>
      <c r="U5" s="44"/>
      <c r="V5" s="46" t="s">
        <v>122</v>
      </c>
    </row>
    <row r="6" spans="1:22" ht="17" thickBot="1">
      <c r="A6" s="55" t="s">
        <v>3</v>
      </c>
      <c r="B6" s="56" t="s">
        <v>302</v>
      </c>
      <c r="C6" s="57" t="s">
        <v>303</v>
      </c>
      <c r="D6" s="57" t="s">
        <v>304</v>
      </c>
      <c r="E6" s="57" t="s">
        <v>305</v>
      </c>
      <c r="F6" s="57" t="s">
        <v>306</v>
      </c>
      <c r="G6" s="57" t="s">
        <v>307</v>
      </c>
      <c r="H6" s="57" t="s">
        <v>308</v>
      </c>
      <c r="I6" s="57" t="s">
        <v>309</v>
      </c>
      <c r="J6" s="57" t="s">
        <v>310</v>
      </c>
      <c r="K6" s="57" t="s">
        <v>311</v>
      </c>
      <c r="L6" s="57" t="s">
        <v>317</v>
      </c>
      <c r="M6" s="58" t="s">
        <v>318</v>
      </c>
      <c r="N6" s="51" t="s">
        <v>144</v>
      </c>
      <c r="R6" s="43"/>
      <c r="S6" s="47" t="s">
        <v>120</v>
      </c>
      <c r="T6" s="48" t="s">
        <v>119</v>
      </c>
      <c r="U6" s="44"/>
      <c r="V6" s="45"/>
    </row>
    <row r="7" spans="1:22" ht="17" thickBot="1">
      <c r="A7" s="55" t="s">
        <v>4</v>
      </c>
      <c r="B7" s="111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3"/>
      <c r="N7" s="51"/>
      <c r="R7" s="49"/>
      <c r="S7" s="47" t="s">
        <v>126</v>
      </c>
      <c r="T7" s="47" t="s">
        <v>125</v>
      </c>
      <c r="U7" s="47"/>
      <c r="V7" s="48"/>
    </row>
    <row r="8" spans="1:22">
      <c r="A8" s="55" t="s">
        <v>5</v>
      </c>
      <c r="B8" s="111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3"/>
      <c r="N8" s="51"/>
    </row>
    <row r="9" spans="1:22">
      <c r="A9" s="55" t="s">
        <v>6</v>
      </c>
      <c r="B9" s="111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3"/>
      <c r="N9" s="51"/>
    </row>
    <row r="10" spans="1:22" ht="17" thickBot="1">
      <c r="A10" s="55" t="s">
        <v>7</v>
      </c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6"/>
      <c r="N10" s="51"/>
    </row>
    <row r="11" spans="1:22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2" ht="17" thickBot="1">
      <c r="A12" s="52"/>
      <c r="B12" s="53"/>
      <c r="C12" s="81"/>
      <c r="D12" s="53"/>
      <c r="E12" s="53"/>
      <c r="F12" s="53"/>
      <c r="G12" s="53"/>
      <c r="H12" s="53"/>
      <c r="I12" s="53"/>
      <c r="J12" s="52"/>
      <c r="K12" s="52"/>
      <c r="L12" s="52"/>
      <c r="M12" s="55" t="s">
        <v>149</v>
      </c>
      <c r="N12" s="53">
        <v>3</v>
      </c>
      <c r="O12" s="92" t="s">
        <v>104</v>
      </c>
      <c r="P12" s="93" t="s">
        <v>161</v>
      </c>
      <c r="Q12" s="94" t="s">
        <v>312</v>
      </c>
    </row>
    <row r="13" spans="1:22" ht="17" thickBot="1">
      <c r="A13" s="38">
        <v>1</v>
      </c>
      <c r="B13" s="82" t="s">
        <v>268</v>
      </c>
      <c r="C13" s="84" t="s">
        <v>269</v>
      </c>
      <c r="D13" s="85" t="s">
        <v>270</v>
      </c>
      <c r="E13" s="86" t="s">
        <v>271</v>
      </c>
      <c r="F13" s="108"/>
      <c r="G13" s="109"/>
      <c r="H13" s="108"/>
      <c r="I13" s="110"/>
      <c r="O13" s="95" t="s">
        <v>105</v>
      </c>
      <c r="P13" s="96">
        <v>1</v>
      </c>
      <c r="Q13" s="97">
        <f>P13*4.4</f>
        <v>4.4000000000000004</v>
      </c>
    </row>
    <row r="14" spans="1:22" ht="18">
      <c r="O14" s="98" t="s">
        <v>163</v>
      </c>
      <c r="P14" s="99">
        <v>14.4</v>
      </c>
      <c r="Q14" s="100">
        <f t="shared" ref="Q14:Q19" si="0">P14*4.4</f>
        <v>63.360000000000007</v>
      </c>
    </row>
    <row r="15" spans="1:22">
      <c r="O15" s="98" t="s">
        <v>106</v>
      </c>
      <c r="P15" s="99">
        <v>1</v>
      </c>
      <c r="Q15" s="100">
        <f t="shared" si="0"/>
        <v>4.4000000000000004</v>
      </c>
    </row>
    <row r="16" spans="1:22">
      <c r="O16" s="98" t="s">
        <v>107</v>
      </c>
      <c r="P16" s="99">
        <v>1</v>
      </c>
      <c r="Q16" s="100">
        <f t="shared" si="0"/>
        <v>4.4000000000000004</v>
      </c>
    </row>
    <row r="17" spans="10:17">
      <c r="O17" s="98" t="s">
        <v>386</v>
      </c>
      <c r="P17" s="99">
        <v>0.6</v>
      </c>
      <c r="Q17" s="100">
        <f t="shared" si="0"/>
        <v>2.64</v>
      </c>
    </row>
    <row r="18" spans="10:17">
      <c r="O18" s="98" t="s">
        <v>110</v>
      </c>
      <c r="P18" s="99">
        <v>5</v>
      </c>
      <c r="Q18" s="100">
        <f t="shared" si="0"/>
        <v>22</v>
      </c>
    </row>
    <row r="19" spans="10:17" ht="17" thickBot="1">
      <c r="O19" s="101" t="s">
        <v>111</v>
      </c>
      <c r="P19" s="102">
        <v>1</v>
      </c>
      <c r="Q19" s="103">
        <f t="shared" si="0"/>
        <v>4.4000000000000004</v>
      </c>
    </row>
    <row r="20" spans="10:17" ht="17" thickBot="1">
      <c r="O20" s="104" t="s">
        <v>112</v>
      </c>
      <c r="P20" s="91">
        <f>SUM(P13:P19)</f>
        <v>24</v>
      </c>
      <c r="Q20" s="105">
        <f>SUM(Q13:Q19)</f>
        <v>105.60000000000002</v>
      </c>
    </row>
    <row r="21" spans="10:17">
      <c r="O21" s="90"/>
      <c r="P21" s="90"/>
      <c r="Q21" s="90"/>
    </row>
    <row r="22" spans="10:17" ht="48">
      <c r="O22" s="107" t="s">
        <v>159</v>
      </c>
      <c r="P22" s="106">
        <v>6</v>
      </c>
      <c r="Q22" s="90"/>
    </row>
    <row r="23" spans="10:17" ht="32">
      <c r="J23" s="441" t="s">
        <v>924</v>
      </c>
      <c r="K23" s="441"/>
      <c r="L23" s="441"/>
      <c r="M23" s="441"/>
      <c r="N23" s="441"/>
      <c r="O23" s="107" t="s">
        <v>160</v>
      </c>
      <c r="P23" s="106">
        <v>20</v>
      </c>
      <c r="Q23" s="90"/>
    </row>
  </sheetData>
  <mergeCells count="1">
    <mergeCell ref="J23:N23"/>
  </mergeCells>
  <phoneticPr fontId="9" type="noConversion"/>
  <pageMargins left="0.7" right="0.7" top="0.75" bottom="0.75" header="0.3" footer="0.3"/>
  <pageSetup scale="43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5B1-CAAA-4246-8141-851D68828481}">
  <sheetPr>
    <pageSetUpPr fitToPage="1"/>
  </sheetPr>
  <dimension ref="A1:O5"/>
  <sheetViews>
    <sheetView topLeftCell="A39" workbookViewId="0">
      <selection activeCell="P31" sqref="P31"/>
    </sheetView>
  </sheetViews>
  <sheetFormatPr baseColWidth="10" defaultRowHeight="16"/>
  <cols>
    <col min="1" max="1" width="3" style="38" customWidth="1"/>
    <col min="2" max="9" width="6" style="38" bestFit="1" customWidth="1"/>
    <col min="10" max="10" width="3" style="38" bestFit="1" customWidth="1"/>
    <col min="11" max="14" width="6" style="38" bestFit="1" customWidth="1"/>
    <col min="15" max="15" width="3" style="38" bestFit="1" customWidth="1"/>
    <col min="16" max="16384" width="10.7109375" style="38"/>
  </cols>
  <sheetData>
    <row r="1" spans="1:15">
      <c r="A1" s="38" t="s">
        <v>320</v>
      </c>
    </row>
    <row r="2" spans="1:15" ht="17" thickBot="1">
      <c r="A2" s="123">
        <v>1</v>
      </c>
      <c r="B2" s="123">
        <v>2</v>
      </c>
      <c r="C2" s="123">
        <v>3</v>
      </c>
      <c r="D2" s="123">
        <v>4</v>
      </c>
      <c r="E2" s="123">
        <v>5</v>
      </c>
      <c r="F2" s="123">
        <v>6</v>
      </c>
      <c r="G2" s="123">
        <v>7</v>
      </c>
      <c r="H2" s="123">
        <v>8</v>
      </c>
      <c r="I2" s="123">
        <v>9</v>
      </c>
      <c r="J2" s="123">
        <v>10</v>
      </c>
      <c r="K2" s="123">
        <v>11</v>
      </c>
      <c r="L2" s="123">
        <v>12</v>
      </c>
      <c r="M2" s="123">
        <v>13</v>
      </c>
      <c r="N2" s="123">
        <v>14</v>
      </c>
      <c r="O2" s="123">
        <v>15</v>
      </c>
    </row>
    <row r="3" spans="1:15" ht="17" thickBot="1">
      <c r="A3" s="126" t="s">
        <v>319</v>
      </c>
      <c r="B3" s="127" t="s">
        <v>150</v>
      </c>
      <c r="C3" s="117" t="s">
        <v>151</v>
      </c>
      <c r="D3" s="118" t="s">
        <v>152</v>
      </c>
      <c r="E3" s="119" t="s">
        <v>153</v>
      </c>
      <c r="F3" s="120" t="s">
        <v>154</v>
      </c>
      <c r="G3" s="121" t="s">
        <v>155</v>
      </c>
      <c r="H3" s="122" t="s">
        <v>156</v>
      </c>
      <c r="I3" s="125" t="s">
        <v>157</v>
      </c>
      <c r="J3" s="126" t="s">
        <v>319</v>
      </c>
      <c r="K3" s="127" t="s">
        <v>268</v>
      </c>
      <c r="L3" s="117" t="s">
        <v>269</v>
      </c>
      <c r="M3" s="118" t="s">
        <v>270</v>
      </c>
      <c r="N3" s="134" t="s">
        <v>271</v>
      </c>
      <c r="O3" s="126" t="s">
        <v>319</v>
      </c>
    </row>
    <row r="4" spans="1:15" ht="17" thickBot="1">
      <c r="A4" s="128"/>
      <c r="B4" s="124"/>
      <c r="C4" s="124"/>
      <c r="D4" s="124"/>
      <c r="E4" s="124"/>
      <c r="F4" s="124"/>
      <c r="G4" s="124"/>
      <c r="H4" s="124"/>
      <c r="I4" s="124"/>
      <c r="J4" s="128"/>
      <c r="K4" s="124"/>
      <c r="L4" s="124"/>
      <c r="M4" s="124"/>
      <c r="N4" s="124"/>
      <c r="O4" s="133"/>
    </row>
    <row r="5" spans="1:15" ht="17" thickBot="1">
      <c r="A5" s="126" t="s">
        <v>319</v>
      </c>
      <c r="B5" s="127" t="s">
        <v>260</v>
      </c>
      <c r="C5" s="117" t="s">
        <v>261</v>
      </c>
      <c r="D5" s="118" t="s">
        <v>262</v>
      </c>
      <c r="E5" s="119" t="s">
        <v>263</v>
      </c>
      <c r="F5" s="120" t="s">
        <v>264</v>
      </c>
      <c r="G5" s="121" t="s">
        <v>265</v>
      </c>
      <c r="H5" s="122" t="s">
        <v>266</v>
      </c>
      <c r="I5" s="125" t="s">
        <v>267</v>
      </c>
      <c r="J5" s="126" t="s">
        <v>319</v>
      </c>
      <c r="K5" s="130"/>
      <c r="L5" s="131"/>
      <c r="M5" s="131"/>
      <c r="N5" s="132"/>
      <c r="O5" s="129"/>
    </row>
  </sheetData>
  <phoneticPr fontId="9" type="noConversion"/>
  <pageMargins left="0.7" right="0.7" top="0.75" bottom="0.75" header="0.3" footer="0.3"/>
  <pageSetup scale="8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D4D3-1E86-E04D-B283-70B80B2E8C4E}">
  <sheetPr>
    <pageSetUpPr fitToPage="1"/>
  </sheetPr>
  <dimension ref="A1:U23"/>
  <sheetViews>
    <sheetView workbookViewId="0">
      <selection activeCell="P31" sqref="P31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" customWidth="1"/>
    <col min="20" max="20" width="1.140625" customWidth="1"/>
    <col min="21" max="21" width="4.42578125" bestFit="1" customWidth="1"/>
  </cols>
  <sheetData>
    <row r="1" spans="1:21" ht="17" thickBot="1">
      <c r="A1" s="50"/>
      <c r="B1" s="51" t="s">
        <v>129</v>
      </c>
      <c r="C1" s="51" t="s">
        <v>130</v>
      </c>
      <c r="D1" s="51" t="s">
        <v>131</v>
      </c>
      <c r="E1" s="51" t="s">
        <v>132</v>
      </c>
      <c r="F1" s="51" t="s">
        <v>133</v>
      </c>
      <c r="G1" s="51" t="s">
        <v>134</v>
      </c>
      <c r="H1" s="51" t="s">
        <v>135</v>
      </c>
      <c r="I1" s="51" t="s">
        <v>136</v>
      </c>
      <c r="J1" s="51" t="s">
        <v>137</v>
      </c>
      <c r="K1" s="51" t="s">
        <v>138</v>
      </c>
      <c r="L1" s="51" t="s">
        <v>139</v>
      </c>
      <c r="M1" s="51" t="s">
        <v>140</v>
      </c>
      <c r="N1" s="52"/>
    </row>
    <row r="2" spans="1:21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Q2" s="39"/>
      <c r="R2" s="40" t="s">
        <v>121</v>
      </c>
      <c r="S2" s="41"/>
      <c r="T2" s="41"/>
      <c r="U2" s="42"/>
    </row>
    <row r="3" spans="1:21" ht="17" thickBot="1">
      <c r="A3" s="55"/>
      <c r="B3" s="77"/>
      <c r="C3" s="78"/>
      <c r="D3" s="79"/>
      <c r="E3" s="78"/>
      <c r="F3" s="78"/>
      <c r="G3" s="78"/>
      <c r="H3" s="78"/>
      <c r="I3" s="78"/>
      <c r="J3" s="78"/>
      <c r="K3" s="78"/>
      <c r="L3" s="78"/>
      <c r="M3" s="80"/>
      <c r="N3" s="51"/>
      <c r="Q3" s="43"/>
      <c r="R3" s="44" t="s">
        <v>124</v>
      </c>
      <c r="S3" s="44" t="s">
        <v>119</v>
      </c>
      <c r="T3" s="44"/>
      <c r="U3" s="45"/>
    </row>
    <row r="4" spans="1:21">
      <c r="A4" s="55"/>
      <c r="B4" s="74"/>
      <c r="C4" s="75"/>
      <c r="D4" s="75"/>
      <c r="E4" s="75"/>
      <c r="F4" s="75"/>
      <c r="G4" s="75"/>
      <c r="H4" s="75"/>
      <c r="I4" s="75"/>
      <c r="J4" s="75"/>
      <c r="K4" s="75"/>
      <c r="L4" s="75"/>
      <c r="M4" s="76"/>
      <c r="N4" s="51"/>
      <c r="Q4" s="43"/>
      <c r="R4" s="41" t="s">
        <v>118</v>
      </c>
      <c r="S4" s="42" t="s">
        <v>127</v>
      </c>
      <c r="T4" s="44"/>
      <c r="U4" s="45"/>
    </row>
    <row r="5" spans="1:21">
      <c r="A5" s="55" t="s">
        <v>2</v>
      </c>
      <c r="B5" s="71" t="s">
        <v>38</v>
      </c>
      <c r="C5" s="72" t="s">
        <v>39</v>
      </c>
      <c r="D5" s="72" t="s">
        <v>40</v>
      </c>
      <c r="E5" s="72" t="s">
        <v>41</v>
      </c>
      <c r="F5" s="72" t="s">
        <v>42</v>
      </c>
      <c r="G5" s="72" t="s">
        <v>43</v>
      </c>
      <c r="H5" s="72" t="s">
        <v>44</v>
      </c>
      <c r="I5" s="72" t="s">
        <v>45</v>
      </c>
      <c r="J5" s="72" t="s">
        <v>46</v>
      </c>
      <c r="K5" s="72" t="s">
        <v>9</v>
      </c>
      <c r="L5" s="72" t="s">
        <v>47</v>
      </c>
      <c r="M5" s="73" t="s">
        <v>48</v>
      </c>
      <c r="N5" s="51" t="s">
        <v>143</v>
      </c>
      <c r="Q5" s="43"/>
      <c r="R5" s="44" t="s">
        <v>123</v>
      </c>
      <c r="S5" s="45" t="s">
        <v>128</v>
      </c>
      <c r="T5" s="44"/>
      <c r="U5" s="46" t="s">
        <v>122</v>
      </c>
    </row>
    <row r="6" spans="1:21" ht="17" thickBot="1">
      <c r="A6" s="55"/>
      <c r="B6" s="56"/>
      <c r="C6" s="57"/>
      <c r="D6" s="57"/>
      <c r="E6" s="57"/>
      <c r="F6" s="57"/>
      <c r="G6" s="57"/>
      <c r="H6" s="57"/>
      <c r="I6" s="57"/>
      <c r="J6" s="57"/>
      <c r="K6" s="57"/>
      <c r="L6" s="57"/>
      <c r="M6" s="58"/>
      <c r="N6" s="51"/>
      <c r="Q6" s="43"/>
      <c r="R6" s="47" t="s">
        <v>120</v>
      </c>
      <c r="S6" s="48" t="s">
        <v>119</v>
      </c>
      <c r="T6" s="44"/>
      <c r="U6" s="45"/>
    </row>
    <row r="7" spans="1:21" ht="17" thickBot="1">
      <c r="A7" s="55"/>
      <c r="B7" s="59"/>
      <c r="C7" s="60"/>
      <c r="D7" s="60"/>
      <c r="E7" s="60"/>
      <c r="F7" s="60"/>
      <c r="G7" s="60"/>
      <c r="H7" s="60"/>
      <c r="I7" s="60"/>
      <c r="J7" s="60"/>
      <c r="K7" s="60"/>
      <c r="L7" s="60"/>
      <c r="M7" s="61"/>
      <c r="N7" s="51"/>
      <c r="Q7" s="49"/>
      <c r="R7" s="47" t="s">
        <v>126</v>
      </c>
      <c r="S7" s="47" t="s">
        <v>125</v>
      </c>
      <c r="T7" s="47"/>
      <c r="U7" s="48"/>
    </row>
    <row r="8" spans="1:21">
      <c r="A8" s="55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4"/>
      <c r="N8" s="51"/>
    </row>
    <row r="9" spans="1:21">
      <c r="A9" s="55"/>
      <c r="B9" s="65"/>
      <c r="C9" s="66"/>
      <c r="D9" s="66"/>
      <c r="E9" s="66"/>
      <c r="F9" s="66"/>
      <c r="G9" s="66"/>
      <c r="H9" s="66"/>
      <c r="I9" s="66"/>
      <c r="J9" s="66"/>
      <c r="K9" s="66"/>
      <c r="L9" s="66"/>
      <c r="M9" s="67"/>
      <c r="N9" s="51"/>
    </row>
    <row r="10" spans="1:21" ht="17" thickBot="1">
      <c r="A10" s="55"/>
      <c r="B10" s="68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70"/>
      <c r="N10" s="51"/>
    </row>
    <row r="11" spans="1:21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1" ht="17" thickBot="1">
      <c r="A12" s="52"/>
      <c r="B12" s="53" t="s">
        <v>2</v>
      </c>
      <c r="C12" s="135"/>
      <c r="D12" s="136"/>
      <c r="E12" s="136"/>
      <c r="F12" s="136"/>
      <c r="G12" s="136"/>
      <c r="H12" s="136"/>
      <c r="I12" s="136"/>
      <c r="J12" s="52"/>
      <c r="K12" s="52"/>
      <c r="L12" s="52"/>
      <c r="M12" s="55" t="s">
        <v>149</v>
      </c>
      <c r="N12" s="53">
        <v>1</v>
      </c>
      <c r="O12" s="92" t="s">
        <v>104</v>
      </c>
      <c r="P12" s="94" t="s">
        <v>161</v>
      </c>
    </row>
    <row r="13" spans="1:21" ht="17" thickBot="1">
      <c r="A13" s="38">
        <v>1</v>
      </c>
      <c r="B13" s="139" t="s">
        <v>152</v>
      </c>
      <c r="C13" s="137"/>
      <c r="D13" s="137"/>
      <c r="E13" s="137"/>
      <c r="F13" s="137"/>
      <c r="G13" s="138"/>
      <c r="H13" s="137"/>
      <c r="I13" s="137"/>
      <c r="O13" s="95" t="s">
        <v>105</v>
      </c>
      <c r="P13" s="97">
        <v>1</v>
      </c>
    </row>
    <row r="14" spans="1:21" ht="18">
      <c r="O14" s="98" t="s">
        <v>113</v>
      </c>
      <c r="P14" s="100">
        <v>14.4</v>
      </c>
    </row>
    <row r="15" spans="1:21">
      <c r="B15" t="s">
        <v>923</v>
      </c>
      <c r="O15" s="98" t="s">
        <v>106</v>
      </c>
      <c r="P15" s="100">
        <v>1</v>
      </c>
    </row>
    <row r="16" spans="1:21">
      <c r="O16" s="98" t="s">
        <v>107</v>
      </c>
      <c r="P16" s="100">
        <v>1</v>
      </c>
    </row>
    <row r="17" spans="15:16">
      <c r="O17" s="98" t="s">
        <v>386</v>
      </c>
      <c r="P17" s="100">
        <v>0.6</v>
      </c>
    </row>
    <row r="18" spans="15:16">
      <c r="O18" s="98" t="s">
        <v>110</v>
      </c>
      <c r="P18" s="100">
        <v>5</v>
      </c>
    </row>
    <row r="19" spans="15:16" ht="17" thickBot="1">
      <c r="O19" s="101" t="s">
        <v>111</v>
      </c>
      <c r="P19" s="103">
        <v>1</v>
      </c>
    </row>
    <row r="20" spans="15:16" ht="17" thickBot="1">
      <c r="O20" s="104" t="s">
        <v>112</v>
      </c>
      <c r="P20" s="288">
        <f>SUM(P13:P19)</f>
        <v>24</v>
      </c>
    </row>
    <row r="21" spans="15:16">
      <c r="O21" s="90"/>
      <c r="P21" s="90"/>
    </row>
    <row r="22" spans="15:16" ht="48">
      <c r="O22" s="107" t="s">
        <v>159</v>
      </c>
      <c r="P22" s="106">
        <v>6</v>
      </c>
    </row>
    <row r="23" spans="15:16" ht="32">
      <c r="O23" s="107" t="s">
        <v>160</v>
      </c>
      <c r="P23" s="106">
        <v>20</v>
      </c>
    </row>
  </sheetData>
  <pageMargins left="0.7" right="0.7" top="0.75" bottom="0.75" header="0.3" footer="0.3"/>
  <pageSetup scale="47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3EE1C-BCC9-A743-BFA3-B73F3697B79F}">
  <dimension ref="A1:W23"/>
  <sheetViews>
    <sheetView zoomScaleNormal="100" workbookViewId="0">
      <selection activeCell="J27" sqref="J27"/>
    </sheetView>
  </sheetViews>
  <sheetFormatPr baseColWidth="10" defaultRowHeight="16"/>
  <cols>
    <col min="1" max="1" width="1.85546875" style="151" bestFit="1" customWidth="1"/>
    <col min="2" max="2" width="5.140625" style="151" customWidth="1"/>
    <col min="3" max="11" width="5.140625" style="151" bestFit="1" customWidth="1"/>
    <col min="12" max="13" width="6.5703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3" ht="17" thickBo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85" t="s">
        <v>814</v>
      </c>
      <c r="P1" s="170"/>
      <c r="Q1" s="170"/>
      <c r="R1" s="170"/>
      <c r="S1" s="170"/>
      <c r="T1" s="170"/>
      <c r="U1" s="170"/>
      <c r="V1" s="170"/>
      <c r="W1" s="170"/>
    </row>
    <row r="2" spans="1:23" ht="17" customHeight="1" thickBot="1">
      <c r="A2" s="185" t="s">
        <v>922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85" t="s">
        <v>895</v>
      </c>
      <c r="P2" s="170"/>
      <c r="Q2" s="170"/>
      <c r="R2" s="170"/>
      <c r="S2" s="274"/>
      <c r="T2" s="273" t="s">
        <v>812</v>
      </c>
      <c r="U2" s="266"/>
      <c r="V2" s="266"/>
      <c r="W2" s="265"/>
    </row>
    <row r="3" spans="1:23" ht="17" customHeight="1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N3" s="170"/>
      <c r="O3" s="277" t="s">
        <v>787</v>
      </c>
      <c r="P3" s="276" t="s">
        <v>813</v>
      </c>
      <c r="Q3" s="275" t="s">
        <v>921</v>
      </c>
      <c r="R3" s="170"/>
      <c r="S3" s="263"/>
      <c r="T3" s="170" t="s">
        <v>118</v>
      </c>
      <c r="U3" s="170" t="s">
        <v>811</v>
      </c>
      <c r="V3" s="170"/>
      <c r="W3" s="262"/>
    </row>
    <row r="4" spans="1:23" ht="17" customHeight="1">
      <c r="A4" s="185" t="s">
        <v>0</v>
      </c>
      <c r="B4" s="269" t="s">
        <v>918</v>
      </c>
      <c r="C4" s="268" t="s">
        <v>917</v>
      </c>
      <c r="D4" s="268" t="s">
        <v>916</v>
      </c>
      <c r="E4" s="268" t="s">
        <v>915</v>
      </c>
      <c r="F4" s="268" t="s">
        <v>914</v>
      </c>
      <c r="G4" s="268" t="s">
        <v>913</v>
      </c>
      <c r="H4" s="268" t="s">
        <v>912</v>
      </c>
      <c r="I4" s="268" t="s">
        <v>911</v>
      </c>
      <c r="J4" s="268"/>
      <c r="K4" s="268"/>
      <c r="L4" s="268"/>
      <c r="M4" s="267"/>
      <c r="N4" s="170"/>
      <c r="O4" s="272" t="s">
        <v>770</v>
      </c>
      <c r="P4" s="271">
        <v>4.3</v>
      </c>
      <c r="Q4" s="270">
        <f>(P4*1.1)*43</f>
        <v>203.39000000000001</v>
      </c>
      <c r="R4" s="170"/>
      <c r="S4" s="263"/>
      <c r="T4" s="266" t="s">
        <v>118</v>
      </c>
      <c r="U4" s="265" t="s">
        <v>809</v>
      </c>
      <c r="V4" s="170"/>
      <c r="W4" s="262"/>
    </row>
    <row r="5" spans="1:23" ht="17" customHeight="1">
      <c r="A5" s="185" t="s">
        <v>1</v>
      </c>
      <c r="B5" s="249"/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7"/>
      <c r="N5" s="170"/>
      <c r="O5" s="261" t="s">
        <v>810</v>
      </c>
      <c r="P5" s="260">
        <v>7.5</v>
      </c>
      <c r="Q5" s="259">
        <f>(P5*1.1)*43</f>
        <v>354.75</v>
      </c>
      <c r="R5" s="170"/>
      <c r="S5" s="263"/>
      <c r="T5" s="170" t="s">
        <v>807</v>
      </c>
      <c r="U5" s="262" t="s">
        <v>119</v>
      </c>
      <c r="V5" s="170"/>
      <c r="W5" s="264" t="s">
        <v>806</v>
      </c>
    </row>
    <row r="6" spans="1:23" ht="17" customHeight="1" thickBot="1">
      <c r="A6" s="185" t="s">
        <v>2</v>
      </c>
      <c r="B6" s="249" t="s">
        <v>910</v>
      </c>
      <c r="C6" s="248" t="s">
        <v>909</v>
      </c>
      <c r="D6" s="248" t="s">
        <v>908</v>
      </c>
      <c r="E6" s="248" t="s">
        <v>907</v>
      </c>
      <c r="F6" s="248" t="s">
        <v>906</v>
      </c>
      <c r="G6" s="248" t="s">
        <v>905</v>
      </c>
      <c r="H6" s="248" t="s">
        <v>904</v>
      </c>
      <c r="I6" s="248" t="s">
        <v>903</v>
      </c>
      <c r="J6" s="248"/>
      <c r="K6" s="248"/>
      <c r="L6" s="248"/>
      <c r="M6" s="247"/>
      <c r="N6" s="170"/>
      <c r="O6" s="261" t="s">
        <v>804</v>
      </c>
      <c r="P6" s="260">
        <v>0.6</v>
      </c>
      <c r="Q6" s="259">
        <f>(P6*1.1)*43</f>
        <v>28.380000000000003</v>
      </c>
      <c r="R6" s="170"/>
      <c r="S6" s="263"/>
      <c r="T6" s="257" t="s">
        <v>120</v>
      </c>
      <c r="U6" s="256" t="s">
        <v>119</v>
      </c>
      <c r="V6" s="170"/>
      <c r="W6" s="262"/>
    </row>
    <row r="7" spans="1:23" ht="17" customHeight="1" thickBot="1">
      <c r="A7" s="185" t="s">
        <v>3</v>
      </c>
      <c r="B7" s="169"/>
      <c r="C7" s="168"/>
      <c r="D7" s="168"/>
      <c r="E7" s="168"/>
      <c r="F7" s="248"/>
      <c r="G7" s="248"/>
      <c r="H7" s="248"/>
      <c r="I7" s="248"/>
      <c r="J7" s="248"/>
      <c r="K7" s="248"/>
      <c r="L7" s="248"/>
      <c r="M7" s="247"/>
      <c r="N7" s="170"/>
      <c r="O7" s="255" t="s">
        <v>803</v>
      </c>
      <c r="P7" s="254">
        <v>0.6</v>
      </c>
      <c r="Q7" s="253">
        <f>(P7*1.1)*43</f>
        <v>28.380000000000003</v>
      </c>
      <c r="R7" s="170"/>
      <c r="S7" s="258"/>
      <c r="T7" s="257"/>
      <c r="U7" s="257"/>
      <c r="V7" s="257"/>
      <c r="W7" s="256"/>
    </row>
    <row r="8" spans="1:23" ht="17" customHeight="1" thickBot="1">
      <c r="A8" s="185" t="s">
        <v>4</v>
      </c>
      <c r="B8" s="249" t="s">
        <v>902</v>
      </c>
      <c r="C8" s="248" t="s">
        <v>901</v>
      </c>
      <c r="D8" s="248" t="s">
        <v>900</v>
      </c>
      <c r="E8" s="248" t="s">
        <v>899</v>
      </c>
      <c r="F8" s="248"/>
      <c r="G8" s="248"/>
      <c r="H8" s="248"/>
      <c r="I8" s="248"/>
      <c r="J8" s="248"/>
      <c r="K8" s="248"/>
      <c r="L8" s="248"/>
      <c r="M8" s="247"/>
      <c r="N8" s="170"/>
      <c r="O8" s="252" t="s">
        <v>920</v>
      </c>
      <c r="P8" s="251">
        <v>2</v>
      </c>
      <c r="Q8" s="250" t="s">
        <v>116</v>
      </c>
      <c r="R8" s="170"/>
      <c r="S8" s="170"/>
      <c r="T8" s="170"/>
      <c r="U8" s="170"/>
      <c r="V8" s="170"/>
      <c r="W8" s="170"/>
    </row>
    <row r="9" spans="1:23" ht="17" customHeight="1" thickBot="1">
      <c r="A9" s="185" t="s">
        <v>5</v>
      </c>
      <c r="B9" s="169"/>
      <c r="C9" s="168"/>
      <c r="D9" s="168"/>
      <c r="E9" s="248"/>
      <c r="F9" s="248"/>
      <c r="G9" s="248"/>
      <c r="H9" s="248"/>
      <c r="I9" s="248"/>
      <c r="J9" s="248"/>
      <c r="K9" s="248"/>
      <c r="L9" s="248"/>
      <c r="M9" s="247"/>
      <c r="N9" s="170"/>
      <c r="O9" s="246" t="s">
        <v>801</v>
      </c>
      <c r="P9" s="245">
        <f>SUM(P4:P8)</f>
        <v>15</v>
      </c>
      <c r="Q9" s="244">
        <f>SUM(Q4:Q7)</f>
        <v>614.9</v>
      </c>
      <c r="R9" s="170"/>
      <c r="S9" s="170"/>
      <c r="T9" s="170"/>
      <c r="U9" s="170"/>
      <c r="V9" s="170"/>
      <c r="W9" s="170"/>
    </row>
    <row r="10" spans="1:23" ht="17" customHeight="1">
      <c r="A10" s="185" t="s">
        <v>6</v>
      </c>
      <c r="B10" s="249" t="s">
        <v>802</v>
      </c>
      <c r="C10" s="248" t="s">
        <v>802</v>
      </c>
      <c r="D10" s="248" t="s">
        <v>802</v>
      </c>
      <c r="E10" s="248"/>
      <c r="F10" s="248"/>
      <c r="G10" s="248"/>
      <c r="H10" s="248"/>
      <c r="I10" s="248"/>
      <c r="J10" s="248"/>
      <c r="K10" s="248"/>
      <c r="L10" s="248"/>
      <c r="M10" s="247"/>
      <c r="N10" s="170"/>
      <c r="O10" s="170"/>
      <c r="P10" s="170"/>
      <c r="Q10" s="170"/>
      <c r="R10" s="170"/>
      <c r="S10" s="170"/>
      <c r="T10" s="170"/>
      <c r="U10" s="170"/>
      <c r="V10" s="170"/>
      <c r="W10" s="170"/>
    </row>
    <row r="11" spans="1:23" ht="17" customHeight="1" thickBot="1">
      <c r="A11" s="185" t="s">
        <v>7</v>
      </c>
      <c r="B11" s="243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1"/>
      <c r="N11" s="170"/>
      <c r="O11" s="170"/>
      <c r="P11" s="170"/>
      <c r="Q11" s="170"/>
      <c r="R11" s="170"/>
      <c r="S11" s="170"/>
      <c r="T11" s="170"/>
      <c r="U11" s="170"/>
      <c r="V11" s="170"/>
      <c r="W11" s="170"/>
    </row>
    <row r="12" spans="1:23" ht="17" customHeight="1">
      <c r="N12" s="170"/>
      <c r="R12" s="170"/>
      <c r="S12" s="170"/>
      <c r="T12" s="170"/>
      <c r="U12" s="170"/>
      <c r="V12" s="170"/>
      <c r="W12" s="170"/>
    </row>
    <row r="13" spans="1:23" ht="17" customHeight="1">
      <c r="A13" s="185" t="s">
        <v>919</v>
      </c>
      <c r="B13" s="170"/>
      <c r="C13" s="17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R13" s="170"/>
      <c r="S13" s="170"/>
      <c r="T13" s="170"/>
      <c r="U13" s="170"/>
      <c r="V13" s="170"/>
      <c r="W13" s="170"/>
    </row>
    <row r="14" spans="1:23" ht="17" customHeight="1" thickBot="1">
      <c r="A14" s="170"/>
      <c r="B14" s="185">
        <v>1</v>
      </c>
      <c r="C14" s="185">
        <v>2</v>
      </c>
      <c r="D14" s="185">
        <v>3</v>
      </c>
      <c r="E14" s="185">
        <v>4</v>
      </c>
      <c r="F14" s="185">
        <v>5</v>
      </c>
      <c r="G14" s="185">
        <v>6</v>
      </c>
      <c r="H14" s="185">
        <v>7</v>
      </c>
      <c r="I14" s="185">
        <v>8</v>
      </c>
      <c r="J14" s="185">
        <v>9</v>
      </c>
      <c r="K14" s="185">
        <v>10</v>
      </c>
      <c r="L14" s="185">
        <v>11</v>
      </c>
      <c r="M14" s="185">
        <v>12</v>
      </c>
    </row>
    <row r="15" spans="1:23" ht="17" customHeight="1">
      <c r="A15" s="185" t="s">
        <v>0</v>
      </c>
      <c r="B15" s="269" t="s">
        <v>918</v>
      </c>
      <c r="C15" s="268" t="s">
        <v>917</v>
      </c>
      <c r="D15" s="268" t="s">
        <v>916</v>
      </c>
      <c r="E15" s="268" t="s">
        <v>915</v>
      </c>
      <c r="F15" s="268" t="s">
        <v>914</v>
      </c>
      <c r="G15" s="268" t="s">
        <v>913</v>
      </c>
      <c r="H15" s="268" t="s">
        <v>912</v>
      </c>
      <c r="I15" s="268" t="s">
        <v>911</v>
      </c>
      <c r="J15" s="268"/>
      <c r="K15" s="268"/>
      <c r="L15" s="268"/>
      <c r="M15" s="267"/>
    </row>
    <row r="16" spans="1:23" ht="17" customHeight="1">
      <c r="A16" s="185" t="s">
        <v>1</v>
      </c>
      <c r="B16" s="249" t="s">
        <v>918</v>
      </c>
      <c r="C16" s="248" t="s">
        <v>917</v>
      </c>
      <c r="D16" s="248" t="s">
        <v>916</v>
      </c>
      <c r="E16" s="248" t="s">
        <v>915</v>
      </c>
      <c r="F16" s="248" t="s">
        <v>914</v>
      </c>
      <c r="G16" s="248" t="s">
        <v>913</v>
      </c>
      <c r="H16" s="248" t="s">
        <v>912</v>
      </c>
      <c r="I16" s="248" t="s">
        <v>911</v>
      </c>
      <c r="J16" s="248"/>
      <c r="K16" s="248"/>
      <c r="L16" s="248"/>
      <c r="M16" s="247"/>
    </row>
    <row r="17" spans="1:13" ht="17" customHeight="1">
      <c r="A17" s="185" t="s">
        <v>2</v>
      </c>
      <c r="B17" s="249" t="s">
        <v>910</v>
      </c>
      <c r="C17" s="248" t="s">
        <v>909</v>
      </c>
      <c r="D17" s="248" t="s">
        <v>908</v>
      </c>
      <c r="E17" s="248" t="s">
        <v>907</v>
      </c>
      <c r="F17" s="248" t="s">
        <v>906</v>
      </c>
      <c r="G17" s="248" t="s">
        <v>905</v>
      </c>
      <c r="H17" s="248" t="s">
        <v>904</v>
      </c>
      <c r="I17" s="248" t="s">
        <v>903</v>
      </c>
      <c r="J17" s="248"/>
      <c r="K17" s="248"/>
      <c r="L17" s="248"/>
      <c r="M17" s="247"/>
    </row>
    <row r="18" spans="1:13" ht="17" customHeight="1">
      <c r="A18" s="185" t="s">
        <v>3</v>
      </c>
      <c r="B18" s="249" t="s">
        <v>910</v>
      </c>
      <c r="C18" s="248" t="s">
        <v>909</v>
      </c>
      <c r="D18" s="248" t="s">
        <v>908</v>
      </c>
      <c r="E18" s="248" t="s">
        <v>907</v>
      </c>
      <c r="F18" s="248" t="s">
        <v>906</v>
      </c>
      <c r="G18" s="248" t="s">
        <v>905</v>
      </c>
      <c r="H18" s="248" t="s">
        <v>904</v>
      </c>
      <c r="I18" s="248" t="s">
        <v>903</v>
      </c>
      <c r="J18" s="248"/>
      <c r="K18" s="248"/>
      <c r="L18" s="248"/>
      <c r="M18" s="247"/>
    </row>
    <row r="19" spans="1:13" ht="17" customHeight="1">
      <c r="A19" s="185" t="s">
        <v>4</v>
      </c>
      <c r="B19" s="249" t="s">
        <v>902</v>
      </c>
      <c r="C19" s="248" t="s">
        <v>901</v>
      </c>
      <c r="D19" s="248" t="s">
        <v>900</v>
      </c>
      <c r="E19" s="248" t="s">
        <v>899</v>
      </c>
      <c r="F19" s="248"/>
      <c r="G19" s="248"/>
      <c r="H19" s="248"/>
      <c r="I19" s="248"/>
      <c r="J19" s="248"/>
      <c r="K19" s="248"/>
      <c r="L19" s="248"/>
      <c r="M19" s="247"/>
    </row>
    <row r="20" spans="1:13" ht="17" customHeight="1">
      <c r="A20" s="185" t="s">
        <v>5</v>
      </c>
      <c r="B20" s="249" t="s">
        <v>902</v>
      </c>
      <c r="C20" s="248" t="s">
        <v>901</v>
      </c>
      <c r="D20" s="248" t="s">
        <v>900</v>
      </c>
      <c r="E20" s="248" t="s">
        <v>899</v>
      </c>
      <c r="F20" s="248"/>
      <c r="G20" s="248"/>
      <c r="H20" s="248"/>
      <c r="I20" s="248"/>
      <c r="J20" s="248"/>
      <c r="K20" s="248"/>
      <c r="L20" s="248"/>
      <c r="M20" s="247"/>
    </row>
    <row r="21" spans="1:13" ht="17" customHeight="1">
      <c r="A21" s="185" t="s">
        <v>6</v>
      </c>
      <c r="B21" s="249" t="s">
        <v>802</v>
      </c>
      <c r="C21" s="248" t="s">
        <v>802</v>
      </c>
      <c r="D21" s="248" t="s">
        <v>802</v>
      </c>
      <c r="E21" s="248"/>
      <c r="F21" s="248"/>
      <c r="G21" s="248"/>
      <c r="H21" s="248"/>
      <c r="I21" s="248"/>
      <c r="J21" s="248"/>
      <c r="K21" s="248"/>
      <c r="L21" s="248"/>
      <c r="M21" s="247"/>
    </row>
    <row r="22" spans="1:13" ht="17" customHeight="1" thickBot="1">
      <c r="A22" s="185" t="s">
        <v>7</v>
      </c>
      <c r="B22" s="243"/>
      <c r="C22" s="242"/>
      <c r="D22" s="242"/>
      <c r="E22" s="242"/>
      <c r="F22" s="242"/>
      <c r="G22" s="242"/>
      <c r="H22" s="242"/>
      <c r="I22" s="242"/>
      <c r="J22" s="242"/>
      <c r="K22" s="242"/>
      <c r="L22" s="242"/>
      <c r="M22" s="241"/>
    </row>
    <row r="23" spans="1:13">
      <c r="A23" s="170"/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F2146-F928-3B4A-8587-3E3B53115826}">
  <dimension ref="A1:H92"/>
  <sheetViews>
    <sheetView workbookViewId="0">
      <selection activeCell="J27" sqref="J27"/>
    </sheetView>
  </sheetViews>
  <sheetFormatPr baseColWidth="10" defaultRowHeight="16"/>
  <cols>
    <col min="1" max="6" width="10.7109375" style="151"/>
    <col min="7" max="7" width="10.140625" style="151" bestFit="1" customWidth="1"/>
    <col min="8" max="16384" width="10.7109375" style="151"/>
  </cols>
  <sheetData>
    <row r="1" spans="1:8">
      <c r="A1" s="184" t="s">
        <v>894</v>
      </c>
      <c r="B1" s="285" t="s">
        <v>446</v>
      </c>
      <c r="C1" s="184" t="s">
        <v>893</v>
      </c>
      <c r="D1" s="170" t="s">
        <v>891</v>
      </c>
      <c r="F1" s="170"/>
      <c r="G1" s="170" t="s">
        <v>892</v>
      </c>
      <c r="H1" s="170" t="s">
        <v>891</v>
      </c>
    </row>
    <row r="2" spans="1:8">
      <c r="A2" s="170" t="s">
        <v>886</v>
      </c>
      <c r="B2" s="170" t="s">
        <v>918</v>
      </c>
      <c r="C2" s="282">
        <v>10.56</v>
      </c>
      <c r="D2" s="282">
        <f>AVERAGE(C2:C3)</f>
        <v>10.695</v>
      </c>
      <c r="E2" s="281"/>
      <c r="F2" s="170"/>
      <c r="G2" s="281" t="s">
        <v>887</v>
      </c>
      <c r="H2" s="280">
        <v>36.53</v>
      </c>
    </row>
    <row r="3" spans="1:8">
      <c r="A3" s="170" t="s">
        <v>885</v>
      </c>
      <c r="B3" s="170" t="s">
        <v>918</v>
      </c>
      <c r="C3" s="282">
        <v>10.83</v>
      </c>
      <c r="D3" s="170"/>
      <c r="E3" s="281"/>
      <c r="F3" s="170"/>
      <c r="G3" s="281" t="s">
        <v>902</v>
      </c>
      <c r="H3" s="280">
        <v>12.21</v>
      </c>
    </row>
    <row r="4" spans="1:8">
      <c r="A4" s="170" t="s">
        <v>880</v>
      </c>
      <c r="B4" s="170" t="s">
        <v>917</v>
      </c>
      <c r="C4" s="282">
        <v>9.5500000000000007</v>
      </c>
      <c r="D4" s="282">
        <f>AVERAGE(C4:C5)</f>
        <v>9.7650000000000006</v>
      </c>
      <c r="E4" s="281"/>
      <c r="F4" s="170"/>
      <c r="G4" s="281" t="s">
        <v>904</v>
      </c>
      <c r="H4" s="280">
        <v>10.795</v>
      </c>
    </row>
    <row r="5" spans="1:8">
      <c r="A5" s="170" t="s">
        <v>879</v>
      </c>
      <c r="B5" s="170" t="s">
        <v>917</v>
      </c>
      <c r="C5" s="282">
        <v>9.98</v>
      </c>
      <c r="D5" s="170"/>
      <c r="E5" s="281"/>
      <c r="F5" s="170"/>
      <c r="G5" s="281" t="s">
        <v>905</v>
      </c>
      <c r="H5" s="280">
        <v>10.754999999999999</v>
      </c>
    </row>
    <row r="6" spans="1:8">
      <c r="A6" s="170" t="s">
        <v>874</v>
      </c>
      <c r="B6" s="170" t="s">
        <v>916</v>
      </c>
      <c r="C6" s="282">
        <v>8.85</v>
      </c>
      <c r="D6" s="282">
        <f>AVERAGE(C6:C7)</f>
        <v>8.9749999999999996</v>
      </c>
      <c r="E6" s="281"/>
      <c r="F6" s="170"/>
      <c r="G6" s="281" t="s">
        <v>918</v>
      </c>
      <c r="H6" s="280">
        <v>10.695</v>
      </c>
    </row>
    <row r="7" spans="1:8">
      <c r="A7" s="170" t="s">
        <v>873</v>
      </c>
      <c r="B7" s="170" t="s">
        <v>916</v>
      </c>
      <c r="C7" s="282">
        <v>9.1</v>
      </c>
      <c r="D7" s="170"/>
      <c r="E7" s="281"/>
      <c r="F7" s="170"/>
      <c r="G7" s="281" t="s">
        <v>913</v>
      </c>
      <c r="H7" s="280">
        <v>10.695</v>
      </c>
    </row>
    <row r="8" spans="1:8">
      <c r="A8" s="170" t="s">
        <v>868</v>
      </c>
      <c r="B8" s="170" t="s">
        <v>915</v>
      </c>
      <c r="C8" s="282">
        <v>10.26</v>
      </c>
      <c r="D8" s="282">
        <f>AVERAGE(C8:C9)</f>
        <v>10.399999999999999</v>
      </c>
      <c r="E8" s="281"/>
      <c r="F8" s="170"/>
      <c r="G8" s="281" t="s">
        <v>908</v>
      </c>
      <c r="H8" s="280">
        <v>10.574999999999999</v>
      </c>
    </row>
    <row r="9" spans="1:8">
      <c r="A9" s="170" t="s">
        <v>867</v>
      </c>
      <c r="B9" s="170" t="s">
        <v>915</v>
      </c>
      <c r="C9" s="282">
        <v>10.54</v>
      </c>
      <c r="D9" s="170"/>
      <c r="E9" s="281"/>
      <c r="F9" s="170"/>
      <c r="G9" s="281" t="s">
        <v>915</v>
      </c>
      <c r="H9" s="280">
        <v>10.399999999999999</v>
      </c>
    </row>
    <row r="10" spans="1:8">
      <c r="A10" s="170" t="s">
        <v>862</v>
      </c>
      <c r="B10" s="170" t="s">
        <v>914</v>
      </c>
      <c r="C10" s="282">
        <v>9.36</v>
      </c>
      <c r="D10" s="282">
        <f>AVERAGE(C10:C11)</f>
        <v>9.4649999999999999</v>
      </c>
      <c r="E10" s="281"/>
      <c r="F10" s="170"/>
      <c r="G10" s="281" t="s">
        <v>907</v>
      </c>
      <c r="H10" s="280">
        <v>10.395</v>
      </c>
    </row>
    <row r="11" spans="1:8">
      <c r="A11" s="170" t="s">
        <v>861</v>
      </c>
      <c r="B11" s="170" t="s">
        <v>914</v>
      </c>
      <c r="C11" s="282">
        <v>9.57</v>
      </c>
      <c r="D11" s="170"/>
      <c r="E11" s="281"/>
      <c r="F11" s="170"/>
      <c r="G11" s="281" t="s">
        <v>906</v>
      </c>
      <c r="H11" s="280">
        <v>10.065000000000001</v>
      </c>
    </row>
    <row r="12" spans="1:8">
      <c r="A12" s="170" t="s">
        <v>856</v>
      </c>
      <c r="B12" s="170" t="s">
        <v>913</v>
      </c>
      <c r="C12" s="282">
        <v>10.55</v>
      </c>
      <c r="D12" s="282">
        <f>AVERAGE(C12:C13)</f>
        <v>10.695</v>
      </c>
      <c r="E12" s="281"/>
      <c r="F12" s="170"/>
      <c r="G12" s="281" t="s">
        <v>911</v>
      </c>
      <c r="H12" s="280">
        <v>9.7750000000000004</v>
      </c>
    </row>
    <row r="13" spans="1:8">
      <c r="A13" s="170" t="s">
        <v>855</v>
      </c>
      <c r="B13" s="170" t="s">
        <v>913</v>
      </c>
      <c r="C13" s="282">
        <v>10.84</v>
      </c>
      <c r="D13" s="170"/>
      <c r="E13" s="281"/>
      <c r="F13" s="170"/>
      <c r="G13" s="281" t="s">
        <v>917</v>
      </c>
      <c r="H13" s="280">
        <v>9.7650000000000006</v>
      </c>
    </row>
    <row r="14" spans="1:8">
      <c r="A14" s="170" t="s">
        <v>850</v>
      </c>
      <c r="B14" s="170" t="s">
        <v>912</v>
      </c>
      <c r="C14" s="282">
        <v>9.0399999999999991</v>
      </c>
      <c r="D14" s="282">
        <f>AVERAGE(C14:C15)</f>
        <v>9.14</v>
      </c>
      <c r="E14" s="281"/>
      <c r="F14" s="170"/>
      <c r="G14" s="281" t="s">
        <v>901</v>
      </c>
      <c r="H14" s="280">
        <v>9.5599999999999987</v>
      </c>
    </row>
    <row r="15" spans="1:8">
      <c r="A15" s="170" t="s">
        <v>849</v>
      </c>
      <c r="B15" s="170" t="s">
        <v>912</v>
      </c>
      <c r="C15" s="282">
        <v>9.24</v>
      </c>
      <c r="D15" s="170"/>
      <c r="E15" s="281"/>
      <c r="F15" s="170"/>
      <c r="G15" s="281" t="s">
        <v>903</v>
      </c>
      <c r="H15" s="280">
        <v>9.5250000000000004</v>
      </c>
    </row>
    <row r="16" spans="1:8">
      <c r="A16" s="170" t="s">
        <v>844</v>
      </c>
      <c r="B16" s="170" t="s">
        <v>911</v>
      </c>
      <c r="C16" s="282">
        <v>9.67</v>
      </c>
      <c r="D16" s="282">
        <f>AVERAGE(C16:C17)</f>
        <v>9.7750000000000004</v>
      </c>
      <c r="E16" s="281"/>
      <c r="F16" s="170"/>
      <c r="G16" s="281" t="s">
        <v>914</v>
      </c>
      <c r="H16" s="280">
        <v>9.4649999999999999</v>
      </c>
    </row>
    <row r="17" spans="1:8">
      <c r="A17" s="170" t="s">
        <v>843</v>
      </c>
      <c r="B17" s="170" t="s">
        <v>911</v>
      </c>
      <c r="C17" s="282">
        <v>9.8800000000000008</v>
      </c>
      <c r="D17" s="170"/>
      <c r="E17" s="281"/>
      <c r="F17" s="170"/>
      <c r="G17" s="281" t="s">
        <v>899</v>
      </c>
      <c r="H17" s="280">
        <v>9.2949999999999999</v>
      </c>
    </row>
    <row r="18" spans="1:8">
      <c r="A18" s="170" t="s">
        <v>884</v>
      </c>
      <c r="B18" s="170" t="s">
        <v>910</v>
      </c>
      <c r="C18" s="282">
        <v>8.2200000000000006</v>
      </c>
      <c r="D18" s="282">
        <f>AVERAGE(C18:C19)</f>
        <v>8.3150000000000013</v>
      </c>
      <c r="E18" s="281"/>
      <c r="F18" s="170"/>
      <c r="G18" s="281" t="s">
        <v>909</v>
      </c>
      <c r="H18" s="280">
        <v>9.18</v>
      </c>
    </row>
    <row r="19" spans="1:8">
      <c r="A19" s="170" t="s">
        <v>883</v>
      </c>
      <c r="B19" s="170" t="s">
        <v>910</v>
      </c>
      <c r="C19" s="282">
        <v>8.41</v>
      </c>
      <c r="D19" s="170"/>
      <c r="E19" s="281"/>
      <c r="F19" s="170"/>
      <c r="G19" s="281" t="s">
        <v>912</v>
      </c>
      <c r="H19" s="280">
        <v>9.14</v>
      </c>
    </row>
    <row r="20" spans="1:8">
      <c r="A20" s="170" t="s">
        <v>878</v>
      </c>
      <c r="B20" s="170" t="s">
        <v>909</v>
      </c>
      <c r="C20" s="282">
        <v>9.0399999999999991</v>
      </c>
      <c r="D20" s="282">
        <f>AVERAGE(C20:C21)</f>
        <v>9.18</v>
      </c>
      <c r="E20" s="281"/>
      <c r="F20" s="170"/>
      <c r="G20" s="281" t="s">
        <v>900</v>
      </c>
      <c r="H20" s="280">
        <v>9.11</v>
      </c>
    </row>
    <row r="21" spans="1:8">
      <c r="A21" s="170" t="s">
        <v>877</v>
      </c>
      <c r="B21" s="170" t="s">
        <v>909</v>
      </c>
      <c r="C21" s="282">
        <v>9.32</v>
      </c>
      <c r="D21" s="170"/>
      <c r="E21" s="281"/>
      <c r="F21" s="170"/>
      <c r="G21" s="281" t="s">
        <v>916</v>
      </c>
      <c r="H21" s="280">
        <v>8.9749999999999996</v>
      </c>
    </row>
    <row r="22" spans="1:8">
      <c r="A22" s="170" t="s">
        <v>872</v>
      </c>
      <c r="B22" s="170" t="s">
        <v>908</v>
      </c>
      <c r="C22" s="282">
        <v>10.5</v>
      </c>
      <c r="D22" s="282">
        <f>AVERAGE(C22:C23)</f>
        <v>10.574999999999999</v>
      </c>
      <c r="E22" s="281"/>
      <c r="F22" s="170"/>
      <c r="G22" s="281" t="s">
        <v>910</v>
      </c>
      <c r="H22" s="280">
        <v>8.3150000000000013</v>
      </c>
    </row>
    <row r="23" spans="1:8">
      <c r="A23" s="170" t="s">
        <v>871</v>
      </c>
      <c r="B23" s="170" t="s">
        <v>908</v>
      </c>
      <c r="C23" s="282">
        <v>10.65</v>
      </c>
      <c r="D23" s="170"/>
      <c r="E23" s="281"/>
      <c r="F23" s="170"/>
      <c r="G23" s="281"/>
      <c r="H23" s="280"/>
    </row>
    <row r="24" spans="1:8">
      <c r="A24" s="170" t="s">
        <v>866</v>
      </c>
      <c r="B24" s="170" t="s">
        <v>907</v>
      </c>
      <c r="C24" s="282">
        <v>10.32</v>
      </c>
      <c r="D24" s="282">
        <f>AVERAGE(C24:C25)</f>
        <v>10.395</v>
      </c>
      <c r="E24" s="281"/>
      <c r="F24" s="170"/>
      <c r="G24" s="281"/>
      <c r="H24" s="280"/>
    </row>
    <row r="25" spans="1:8">
      <c r="A25" s="170" t="s">
        <v>865</v>
      </c>
      <c r="B25" s="170" t="s">
        <v>907</v>
      </c>
      <c r="C25" s="282">
        <v>10.47</v>
      </c>
      <c r="D25" s="170"/>
      <c r="E25" s="281"/>
      <c r="F25" s="170"/>
      <c r="G25" s="281"/>
      <c r="H25" s="280"/>
    </row>
    <row r="26" spans="1:8">
      <c r="A26" s="170" t="s">
        <v>860</v>
      </c>
      <c r="B26" s="170" t="s">
        <v>906</v>
      </c>
      <c r="C26" s="282">
        <v>9.9700000000000006</v>
      </c>
      <c r="D26" s="282">
        <f>AVERAGE(C26:C27)</f>
        <v>10.065000000000001</v>
      </c>
      <c r="E26" s="281"/>
      <c r="F26" s="170"/>
      <c r="G26" s="184"/>
      <c r="H26" s="280"/>
    </row>
    <row r="27" spans="1:8">
      <c r="A27" s="170" t="s">
        <v>859</v>
      </c>
      <c r="B27" s="170" t="s">
        <v>906</v>
      </c>
      <c r="C27" s="282">
        <v>10.16</v>
      </c>
      <c r="D27" s="170"/>
      <c r="E27" s="281"/>
      <c r="F27" s="170"/>
      <c r="G27" s="281"/>
      <c r="H27" s="280"/>
    </row>
    <row r="28" spans="1:8">
      <c r="A28" s="170" t="s">
        <v>854</v>
      </c>
      <c r="B28" s="170" t="s">
        <v>905</v>
      </c>
      <c r="C28" s="282">
        <v>10.66</v>
      </c>
      <c r="D28" s="282">
        <f>AVERAGE(C28:C29)</f>
        <v>10.754999999999999</v>
      </c>
      <c r="E28" s="281"/>
      <c r="F28" s="170"/>
      <c r="G28" s="281"/>
      <c r="H28" s="280"/>
    </row>
    <row r="29" spans="1:8">
      <c r="A29" s="170" t="s">
        <v>853</v>
      </c>
      <c r="B29" s="170" t="s">
        <v>905</v>
      </c>
      <c r="C29" s="282">
        <v>10.85</v>
      </c>
      <c r="D29" s="170"/>
      <c r="E29" s="281"/>
      <c r="F29" s="170"/>
      <c r="G29" s="281"/>
      <c r="H29" s="280"/>
    </row>
    <row r="30" spans="1:8">
      <c r="A30" s="170" t="s">
        <v>848</v>
      </c>
      <c r="B30" s="170" t="s">
        <v>904</v>
      </c>
      <c r="C30" s="282">
        <v>10.69</v>
      </c>
      <c r="D30" s="282">
        <f>AVERAGE(C30:C31)</f>
        <v>10.795</v>
      </c>
      <c r="E30" s="281"/>
      <c r="F30" s="170"/>
      <c r="G30" s="281"/>
    </row>
    <row r="31" spans="1:8">
      <c r="A31" s="170" t="s">
        <v>847</v>
      </c>
      <c r="B31" s="170" t="s">
        <v>904</v>
      </c>
      <c r="C31" s="282">
        <v>10.9</v>
      </c>
      <c r="D31" s="170"/>
      <c r="E31" s="281"/>
      <c r="F31" s="170"/>
      <c r="G31" s="281"/>
    </row>
    <row r="32" spans="1:8">
      <c r="A32" s="170" t="s">
        <v>842</v>
      </c>
      <c r="B32" s="170" t="s">
        <v>903</v>
      </c>
      <c r="C32" s="282">
        <v>9.34</v>
      </c>
      <c r="D32" s="282">
        <f>AVERAGE(C32:C33)</f>
        <v>9.5250000000000004</v>
      </c>
      <c r="E32" s="281"/>
      <c r="F32" s="170"/>
      <c r="G32" s="281"/>
    </row>
    <row r="33" spans="1:7">
      <c r="A33" s="170" t="s">
        <v>841</v>
      </c>
      <c r="B33" s="170" t="s">
        <v>903</v>
      </c>
      <c r="C33" s="282">
        <v>9.7100000000000009</v>
      </c>
      <c r="D33" s="170"/>
      <c r="E33" s="281"/>
      <c r="F33" s="170"/>
      <c r="G33" s="281"/>
    </row>
    <row r="34" spans="1:7">
      <c r="A34" s="170" t="s">
        <v>882</v>
      </c>
      <c r="B34" s="170" t="s">
        <v>902</v>
      </c>
      <c r="C34" s="282">
        <v>12.09</v>
      </c>
      <c r="D34" s="282">
        <f>AVERAGE(C34:C35)</f>
        <v>12.21</v>
      </c>
      <c r="E34" s="281"/>
      <c r="F34" s="170"/>
      <c r="G34" s="281"/>
    </row>
    <row r="35" spans="1:7">
      <c r="A35" s="170" t="s">
        <v>881</v>
      </c>
      <c r="B35" s="170" t="s">
        <v>902</v>
      </c>
      <c r="C35" s="282">
        <v>12.33</v>
      </c>
      <c r="D35" s="170"/>
      <c r="E35" s="281"/>
      <c r="F35" s="170"/>
      <c r="G35" s="281"/>
    </row>
    <row r="36" spans="1:7">
      <c r="A36" s="170" t="s">
        <v>876</v>
      </c>
      <c r="B36" s="170" t="s">
        <v>901</v>
      </c>
      <c r="C36" s="282">
        <v>9.43</v>
      </c>
      <c r="D36" s="282">
        <f>AVERAGE(C36:C37)</f>
        <v>9.5599999999999987</v>
      </c>
      <c r="E36" s="281"/>
      <c r="F36" s="170"/>
      <c r="G36" s="281"/>
    </row>
    <row r="37" spans="1:7">
      <c r="A37" s="170" t="s">
        <v>875</v>
      </c>
      <c r="B37" s="170" t="s">
        <v>901</v>
      </c>
      <c r="C37" s="282">
        <v>9.69</v>
      </c>
      <c r="D37" s="170"/>
      <c r="E37" s="281"/>
      <c r="F37" s="170"/>
      <c r="G37" s="281"/>
    </row>
    <row r="38" spans="1:7">
      <c r="A38" s="170" t="s">
        <v>870</v>
      </c>
      <c r="B38" s="170" t="s">
        <v>900</v>
      </c>
      <c r="C38" s="282">
        <v>9.01</v>
      </c>
      <c r="D38" s="282">
        <f>AVERAGE(C38:C39)</f>
        <v>9.11</v>
      </c>
      <c r="E38" s="281"/>
      <c r="G38" s="281"/>
    </row>
    <row r="39" spans="1:7">
      <c r="A39" s="170" t="s">
        <v>869</v>
      </c>
      <c r="B39" s="170" t="s">
        <v>900</v>
      </c>
      <c r="C39" s="282">
        <v>9.2100000000000009</v>
      </c>
      <c r="D39" s="170"/>
      <c r="E39" s="281"/>
      <c r="G39" s="281"/>
    </row>
    <row r="40" spans="1:7">
      <c r="A40" s="170" t="s">
        <v>864</v>
      </c>
      <c r="B40" s="170" t="s">
        <v>899</v>
      </c>
      <c r="C40" s="282">
        <v>9.23</v>
      </c>
      <c r="D40" s="282">
        <f>AVERAGE(C40:C41)</f>
        <v>9.2949999999999999</v>
      </c>
      <c r="E40" s="281"/>
      <c r="G40" s="184"/>
    </row>
    <row r="41" spans="1:7">
      <c r="A41" s="170" t="s">
        <v>863</v>
      </c>
      <c r="B41" s="170" t="s">
        <v>899</v>
      </c>
      <c r="C41" s="282">
        <v>9.36</v>
      </c>
      <c r="D41" s="170"/>
      <c r="E41" s="281"/>
      <c r="G41" s="184"/>
    </row>
    <row r="42" spans="1:7">
      <c r="A42" s="170" t="s">
        <v>890</v>
      </c>
      <c r="B42" s="281" t="s">
        <v>887</v>
      </c>
      <c r="C42" s="282">
        <v>36.94</v>
      </c>
      <c r="D42" s="282">
        <f>AVERAGE(C42:C44)</f>
        <v>36.53</v>
      </c>
      <c r="E42" s="281"/>
      <c r="G42" s="281"/>
    </row>
    <row r="43" spans="1:7">
      <c r="A43" s="170" t="s">
        <v>889</v>
      </c>
      <c r="B43" s="281" t="s">
        <v>887</v>
      </c>
      <c r="C43" s="282">
        <v>36.39</v>
      </c>
      <c r="D43" s="170"/>
      <c r="E43" s="281"/>
      <c r="G43" s="184"/>
    </row>
    <row r="44" spans="1:7">
      <c r="A44" s="170" t="s">
        <v>888</v>
      </c>
      <c r="B44" s="281" t="s">
        <v>887</v>
      </c>
      <c r="C44" s="282">
        <v>36.26</v>
      </c>
      <c r="D44" s="170"/>
      <c r="E44" s="281"/>
      <c r="G44" s="184"/>
    </row>
    <row r="45" spans="1:7">
      <c r="A45" s="184"/>
      <c r="B45" s="281"/>
      <c r="C45" s="280"/>
      <c r="D45" s="278"/>
      <c r="E45" s="281"/>
      <c r="G45" s="184"/>
    </row>
    <row r="46" spans="1:7">
      <c r="A46" s="184"/>
      <c r="B46" s="281"/>
      <c r="C46" s="280"/>
      <c r="D46" s="278"/>
      <c r="E46" s="281"/>
      <c r="G46" s="184"/>
    </row>
    <row r="47" spans="1:7">
      <c r="A47" s="184"/>
      <c r="B47" s="184"/>
      <c r="C47" s="280"/>
      <c r="D47" s="278"/>
      <c r="E47" s="281"/>
      <c r="G47" s="281"/>
    </row>
    <row r="48" spans="1:7">
      <c r="A48" s="184"/>
      <c r="B48" s="281"/>
      <c r="C48" s="280"/>
      <c r="D48" s="278"/>
      <c r="E48" s="281"/>
      <c r="G48" s="281"/>
    </row>
    <row r="49" spans="1:7">
      <c r="A49" s="184"/>
      <c r="B49" s="281"/>
      <c r="C49" s="280"/>
      <c r="D49" s="280"/>
      <c r="E49" s="281"/>
      <c r="G49" s="281"/>
    </row>
    <row r="50" spans="1:7">
      <c r="A50" s="184"/>
      <c r="B50" s="281"/>
      <c r="C50" s="280"/>
      <c r="D50" s="278"/>
      <c r="E50" s="281"/>
    </row>
    <row r="51" spans="1:7">
      <c r="A51" s="184"/>
      <c r="B51" s="281"/>
      <c r="C51" s="280"/>
      <c r="D51" s="278"/>
      <c r="E51" s="281"/>
    </row>
    <row r="52" spans="1:7">
      <c r="A52" s="184"/>
      <c r="B52" s="281"/>
      <c r="C52" s="280"/>
      <c r="D52" s="278"/>
    </row>
    <row r="53" spans="1:7">
      <c r="A53" s="184"/>
      <c r="B53" s="184"/>
      <c r="C53" s="280"/>
      <c r="D53" s="278"/>
      <c r="E53" s="278"/>
    </row>
    <row r="54" spans="1:7">
      <c r="A54" s="184"/>
      <c r="B54" s="281"/>
      <c r="C54" s="280"/>
      <c r="D54" s="278"/>
    </row>
    <row r="55" spans="1:7">
      <c r="A55" s="184"/>
      <c r="B55" s="281"/>
      <c r="C55" s="280"/>
      <c r="D55" s="278"/>
      <c r="E55" s="278"/>
    </row>
    <row r="56" spans="1:7">
      <c r="A56" s="184"/>
      <c r="B56" s="281"/>
      <c r="C56" s="280"/>
      <c r="D56" s="278"/>
    </row>
    <row r="57" spans="1:7">
      <c r="A57" s="184"/>
      <c r="B57" s="281"/>
      <c r="C57" s="280"/>
      <c r="D57" s="278"/>
      <c r="E57" s="278"/>
      <c r="F57" s="279"/>
    </row>
    <row r="58" spans="1:7">
      <c r="A58" s="184"/>
      <c r="B58" s="281"/>
      <c r="C58" s="280"/>
      <c r="D58" s="278"/>
      <c r="F58" s="279"/>
    </row>
    <row r="59" spans="1:7">
      <c r="A59" s="184"/>
      <c r="B59" s="184"/>
      <c r="C59" s="280"/>
      <c r="D59" s="278"/>
      <c r="E59" s="278"/>
    </row>
    <row r="60" spans="1:7">
      <c r="A60" s="184"/>
      <c r="B60" s="281"/>
      <c r="C60" s="280"/>
      <c r="D60" s="278"/>
    </row>
    <row r="61" spans="1:7">
      <c r="A61" s="184"/>
      <c r="B61" s="281"/>
      <c r="C61" s="280"/>
      <c r="D61" s="278"/>
      <c r="E61" s="278"/>
    </row>
    <row r="62" spans="1:7">
      <c r="A62" s="184"/>
      <c r="B62" s="281"/>
      <c r="C62" s="280"/>
      <c r="D62" s="278"/>
    </row>
    <row r="63" spans="1:7">
      <c r="A63" s="184"/>
      <c r="B63" s="281"/>
      <c r="C63" s="280"/>
      <c r="D63" s="278"/>
      <c r="E63" s="278"/>
    </row>
    <row r="64" spans="1:7">
      <c r="A64" s="184"/>
      <c r="B64" s="281"/>
      <c r="C64" s="280"/>
      <c r="D64" s="278"/>
    </row>
    <row r="65" spans="1:6">
      <c r="A65" s="184"/>
      <c r="B65" s="184"/>
      <c r="C65" s="280"/>
      <c r="D65" s="278"/>
      <c r="E65" s="278"/>
    </row>
    <row r="66" spans="1:6">
      <c r="A66" s="184"/>
      <c r="B66" s="281"/>
      <c r="C66" s="280"/>
      <c r="D66" s="278"/>
    </row>
    <row r="67" spans="1:6">
      <c r="A67" s="184"/>
      <c r="B67" s="281"/>
      <c r="C67" s="280"/>
      <c r="D67" s="278"/>
      <c r="E67" s="278"/>
    </row>
    <row r="68" spans="1:6">
      <c r="A68" s="184"/>
      <c r="B68" s="281"/>
      <c r="C68" s="280"/>
      <c r="D68" s="278"/>
    </row>
    <row r="69" spans="1:6">
      <c r="A69" s="184"/>
      <c r="B69" s="281"/>
      <c r="C69" s="280"/>
      <c r="D69" s="278"/>
      <c r="E69" s="278"/>
      <c r="F69" s="279"/>
    </row>
    <row r="70" spans="1:6">
      <c r="A70" s="184"/>
      <c r="B70" s="281"/>
      <c r="C70" s="280"/>
      <c r="D70" s="278"/>
      <c r="F70" s="279"/>
    </row>
    <row r="71" spans="1:6">
      <c r="A71" s="184"/>
      <c r="B71" s="184"/>
      <c r="C71" s="280"/>
      <c r="D71" s="278"/>
      <c r="E71" s="278"/>
    </row>
    <row r="72" spans="1:6">
      <c r="A72" s="184"/>
      <c r="B72" s="281"/>
      <c r="C72" s="280"/>
      <c r="D72" s="278"/>
    </row>
    <row r="73" spans="1:6">
      <c r="A73" s="184"/>
      <c r="B73" s="281"/>
      <c r="C73" s="280"/>
      <c r="D73" s="278"/>
      <c r="E73" s="278"/>
    </row>
    <row r="74" spans="1:6">
      <c r="A74" s="184"/>
      <c r="B74" s="281"/>
      <c r="C74" s="280"/>
      <c r="D74" s="278"/>
    </row>
    <row r="75" spans="1:6">
      <c r="A75" s="184"/>
      <c r="B75" s="281"/>
      <c r="C75" s="280"/>
      <c r="D75" s="278"/>
      <c r="E75" s="278"/>
    </row>
    <row r="76" spans="1:6">
      <c r="B76" s="279"/>
      <c r="C76" s="278"/>
    </row>
    <row r="77" spans="1:6">
      <c r="B77" s="279"/>
      <c r="C77" s="278"/>
      <c r="D77" s="278"/>
      <c r="E77" s="278"/>
    </row>
    <row r="78" spans="1:6">
      <c r="B78" s="279"/>
      <c r="C78" s="278"/>
    </row>
    <row r="79" spans="1:6">
      <c r="B79" s="279"/>
      <c r="C79" s="278"/>
      <c r="D79" s="278"/>
      <c r="E79" s="278"/>
    </row>
    <row r="80" spans="1:6">
      <c r="B80" s="279"/>
      <c r="C80" s="278"/>
    </row>
    <row r="81" spans="2:5">
      <c r="B81" s="279"/>
      <c r="C81" s="278"/>
      <c r="D81" s="278"/>
      <c r="E81" s="278"/>
    </row>
    <row r="82" spans="2:5">
      <c r="B82" s="279"/>
      <c r="C82" s="278"/>
    </row>
    <row r="83" spans="2:5">
      <c r="B83" s="279"/>
      <c r="C83" s="278"/>
      <c r="D83" s="278"/>
      <c r="E83" s="278"/>
    </row>
    <row r="84" spans="2:5">
      <c r="B84" s="279"/>
      <c r="C84" s="278"/>
    </row>
    <row r="85" spans="2:5">
      <c r="B85" s="279"/>
      <c r="C85" s="278"/>
      <c r="D85" s="278"/>
      <c r="E85" s="278"/>
    </row>
    <row r="86" spans="2:5">
      <c r="B86" s="279"/>
      <c r="C86" s="278"/>
    </row>
    <row r="87" spans="2:5">
      <c r="B87" s="279"/>
      <c r="C87" s="278"/>
      <c r="D87" s="278"/>
      <c r="E87" s="278"/>
    </row>
    <row r="88" spans="2:5">
      <c r="B88" s="279"/>
      <c r="C88" s="278"/>
    </row>
    <row r="89" spans="2:5">
      <c r="B89" s="279"/>
      <c r="C89" s="278"/>
      <c r="D89" s="278"/>
      <c r="E89" s="278"/>
    </row>
    <row r="90" spans="2:5">
      <c r="B90" s="279"/>
      <c r="C90" s="278"/>
    </row>
    <row r="91" spans="2:5">
      <c r="B91" s="279"/>
      <c r="C91" s="278"/>
      <c r="D91" s="278"/>
      <c r="E91" s="278"/>
    </row>
    <row r="92" spans="2:5">
      <c r="B92" s="279"/>
      <c r="C92" s="278"/>
    </row>
  </sheetData>
  <pageMargins left="0.7" right="0.7" top="0.75" bottom="0.75" header="0.3" footer="0.3"/>
  <pageSetup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2E8-5533-9D4D-87C7-1591D528A0AB}">
  <dimension ref="A1:E12"/>
  <sheetViews>
    <sheetView workbookViewId="0">
      <selection activeCell="I15" sqref="I15"/>
    </sheetView>
  </sheetViews>
  <sheetFormatPr baseColWidth="10" defaultRowHeight="16"/>
  <sheetData>
    <row r="1" spans="1:5">
      <c r="A1" t="s">
        <v>321</v>
      </c>
    </row>
    <row r="2" spans="1:5">
      <c r="A2" t="s">
        <v>322</v>
      </c>
    </row>
    <row r="3" spans="1:5">
      <c r="A3" t="s">
        <v>323</v>
      </c>
    </row>
    <row r="4" spans="1:5">
      <c r="A4" t="s">
        <v>1380</v>
      </c>
    </row>
    <row r="6" spans="1:5">
      <c r="A6" s="38" t="s">
        <v>324</v>
      </c>
    </row>
    <row r="7" spans="1:5">
      <c r="A7" s="141" t="s">
        <v>325</v>
      </c>
      <c r="B7" s="37"/>
      <c r="C7" s="37"/>
      <c r="D7" s="37"/>
      <c r="E7" s="37"/>
    </row>
    <row r="8" spans="1:5">
      <c r="A8" s="140">
        <v>33.799999999999997</v>
      </c>
      <c r="C8" s="141" t="s">
        <v>329</v>
      </c>
      <c r="D8" s="123">
        <f>(A8/(660*180))*10^6</f>
        <v>284.51178451178447</v>
      </c>
    </row>
    <row r="10" spans="1:5">
      <c r="A10" s="38" t="s">
        <v>326</v>
      </c>
    </row>
    <row r="11" spans="1:5">
      <c r="A11" s="141" t="s">
        <v>325</v>
      </c>
      <c r="B11" s="141" t="s">
        <v>327</v>
      </c>
      <c r="C11" s="141" t="s">
        <v>328</v>
      </c>
    </row>
    <row r="12" spans="1:5">
      <c r="A12">
        <v>141.9</v>
      </c>
      <c r="B12">
        <v>1.75</v>
      </c>
      <c r="C12">
        <v>1.86</v>
      </c>
    </row>
  </sheetData>
  <pageMargins left="0.7" right="0.7" top="0.75" bottom="0.75" header="0.3" footer="0.3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F5CF-6C8D-A542-86B8-4B1DC78E98A4}">
  <dimension ref="A1:H21"/>
  <sheetViews>
    <sheetView workbookViewId="0">
      <selection activeCell="F6" sqref="F6"/>
    </sheetView>
  </sheetViews>
  <sheetFormatPr baseColWidth="10" defaultRowHeight="16"/>
  <sheetData>
    <row r="1" spans="1:8">
      <c r="A1" s="38" t="s">
        <v>330</v>
      </c>
      <c r="B1" s="38" t="s">
        <v>394</v>
      </c>
      <c r="C1" s="38" t="s">
        <v>406</v>
      </c>
      <c r="D1" s="38"/>
    </row>
    <row r="2" spans="1:8">
      <c r="A2" t="s">
        <v>331</v>
      </c>
      <c r="B2" t="s">
        <v>395</v>
      </c>
      <c r="C2" t="s">
        <v>391</v>
      </c>
      <c r="E2" t="s">
        <v>367</v>
      </c>
      <c r="F2" t="s">
        <v>375</v>
      </c>
      <c r="G2" s="143" t="s">
        <v>388</v>
      </c>
      <c r="H2" s="143" t="s">
        <v>391</v>
      </c>
    </row>
    <row r="3" spans="1:8">
      <c r="A3" t="s">
        <v>332</v>
      </c>
      <c r="B3" t="s">
        <v>396</v>
      </c>
      <c r="C3" t="s">
        <v>391</v>
      </c>
      <c r="E3" t="s">
        <v>368</v>
      </c>
      <c r="F3" t="s">
        <v>376</v>
      </c>
      <c r="G3" s="143" t="s">
        <v>388</v>
      </c>
      <c r="H3" s="143" t="s">
        <v>391</v>
      </c>
    </row>
    <row r="4" spans="1:8">
      <c r="A4" t="s">
        <v>333</v>
      </c>
      <c r="B4" t="s">
        <v>397</v>
      </c>
      <c r="C4" t="s">
        <v>391</v>
      </c>
      <c r="E4" t="s">
        <v>369</v>
      </c>
      <c r="F4" t="s">
        <v>377</v>
      </c>
      <c r="G4" s="143" t="s">
        <v>388</v>
      </c>
      <c r="H4" s="143" t="s">
        <v>391</v>
      </c>
    </row>
    <row r="5" spans="1:8">
      <c r="A5" t="s">
        <v>334</v>
      </c>
      <c r="B5" t="s">
        <v>398</v>
      </c>
      <c r="C5" t="s">
        <v>391</v>
      </c>
      <c r="E5" t="s">
        <v>370</v>
      </c>
      <c r="F5" t="s">
        <v>378</v>
      </c>
      <c r="G5" s="143" t="s">
        <v>388</v>
      </c>
      <c r="H5" s="143" t="s">
        <v>391</v>
      </c>
    </row>
    <row r="6" spans="1:8">
      <c r="A6" t="s">
        <v>335</v>
      </c>
      <c r="B6" t="s">
        <v>399</v>
      </c>
      <c r="C6" t="s">
        <v>391</v>
      </c>
      <c r="E6" t="s">
        <v>371</v>
      </c>
      <c r="F6" t="s">
        <v>379</v>
      </c>
      <c r="G6" s="143" t="s">
        <v>388</v>
      </c>
      <c r="H6" s="143" t="s">
        <v>391</v>
      </c>
    </row>
    <row r="7" spans="1:8">
      <c r="A7" t="s">
        <v>336</v>
      </c>
      <c r="B7" t="s">
        <v>400</v>
      </c>
      <c r="C7" t="s">
        <v>391</v>
      </c>
      <c r="E7" t="s">
        <v>372</v>
      </c>
      <c r="F7" t="s">
        <v>380</v>
      </c>
      <c r="G7" s="143" t="s">
        <v>388</v>
      </c>
      <c r="H7" s="143" t="s">
        <v>391</v>
      </c>
    </row>
    <row r="8" spans="1:8">
      <c r="A8" t="s">
        <v>337</v>
      </c>
      <c r="B8" t="s">
        <v>401</v>
      </c>
      <c r="C8" t="s">
        <v>391</v>
      </c>
      <c r="E8" t="s">
        <v>373</v>
      </c>
      <c r="F8" t="s">
        <v>381</v>
      </c>
      <c r="G8" s="143" t="s">
        <v>388</v>
      </c>
      <c r="H8" s="143" t="s">
        <v>391</v>
      </c>
    </row>
    <row r="9" spans="1:8">
      <c r="A9" t="s">
        <v>338</v>
      </c>
      <c r="B9" t="s">
        <v>402</v>
      </c>
      <c r="C9" t="s">
        <v>391</v>
      </c>
      <c r="E9" t="s">
        <v>374</v>
      </c>
      <c r="F9" t="s">
        <v>382</v>
      </c>
      <c r="G9" s="143" t="s">
        <v>388</v>
      </c>
      <c r="H9" s="143" t="s">
        <v>391</v>
      </c>
    </row>
    <row r="10" spans="1:8">
      <c r="A10" t="s">
        <v>339</v>
      </c>
      <c r="B10" t="s">
        <v>395</v>
      </c>
      <c r="C10" t="s">
        <v>392</v>
      </c>
      <c r="E10" t="s">
        <v>367</v>
      </c>
      <c r="F10" t="s">
        <v>375</v>
      </c>
      <c r="G10" s="143" t="s">
        <v>389</v>
      </c>
      <c r="H10" s="143" t="s">
        <v>392</v>
      </c>
    </row>
    <row r="11" spans="1:8">
      <c r="A11" t="s">
        <v>340</v>
      </c>
      <c r="B11" t="s">
        <v>396</v>
      </c>
      <c r="C11" t="s">
        <v>392</v>
      </c>
      <c r="E11" t="s">
        <v>368</v>
      </c>
      <c r="F11" t="s">
        <v>376</v>
      </c>
      <c r="G11" s="143" t="s">
        <v>389</v>
      </c>
      <c r="H11" s="143" t="s">
        <v>392</v>
      </c>
    </row>
    <row r="12" spans="1:8">
      <c r="A12" t="s">
        <v>341</v>
      </c>
      <c r="B12" t="s">
        <v>397</v>
      </c>
      <c r="C12" t="s">
        <v>392</v>
      </c>
      <c r="E12" t="s">
        <v>369</v>
      </c>
      <c r="F12" t="s">
        <v>377</v>
      </c>
      <c r="G12" s="143" t="s">
        <v>389</v>
      </c>
      <c r="H12" s="143" t="s">
        <v>392</v>
      </c>
    </row>
    <row r="13" spans="1:8">
      <c r="A13" t="s">
        <v>342</v>
      </c>
      <c r="B13" t="s">
        <v>398</v>
      </c>
      <c r="C13" t="s">
        <v>392</v>
      </c>
      <c r="E13" t="s">
        <v>370</v>
      </c>
      <c r="F13" t="s">
        <v>378</v>
      </c>
      <c r="G13" s="143" t="s">
        <v>389</v>
      </c>
      <c r="H13" s="143" t="s">
        <v>392</v>
      </c>
    </row>
    <row r="14" spans="1:8">
      <c r="A14" t="s">
        <v>343</v>
      </c>
      <c r="B14" t="s">
        <v>399</v>
      </c>
      <c r="C14" t="s">
        <v>392</v>
      </c>
      <c r="E14" t="s">
        <v>371</v>
      </c>
      <c r="F14" t="s">
        <v>379</v>
      </c>
      <c r="G14" s="143" t="s">
        <v>389</v>
      </c>
      <c r="H14" s="143" t="s">
        <v>392</v>
      </c>
    </row>
    <row r="15" spans="1:8">
      <c r="A15" t="s">
        <v>344</v>
      </c>
      <c r="B15" t="s">
        <v>400</v>
      </c>
      <c r="C15" t="s">
        <v>392</v>
      </c>
      <c r="E15" t="s">
        <v>372</v>
      </c>
      <c r="F15" t="s">
        <v>380</v>
      </c>
      <c r="G15" s="143" t="s">
        <v>389</v>
      </c>
      <c r="H15" s="143" t="s">
        <v>392</v>
      </c>
    </row>
    <row r="16" spans="1:8">
      <c r="A16" t="s">
        <v>345</v>
      </c>
      <c r="B16" t="s">
        <v>401</v>
      </c>
      <c r="C16" t="s">
        <v>392</v>
      </c>
      <c r="E16" t="s">
        <v>373</v>
      </c>
      <c r="F16" t="s">
        <v>381</v>
      </c>
      <c r="G16" s="143" t="s">
        <v>389</v>
      </c>
      <c r="H16" s="143" t="s">
        <v>392</v>
      </c>
    </row>
    <row r="17" spans="1:8">
      <c r="A17" t="s">
        <v>346</v>
      </c>
      <c r="B17" t="s">
        <v>402</v>
      </c>
      <c r="C17" t="s">
        <v>392</v>
      </c>
      <c r="E17" t="s">
        <v>374</v>
      </c>
      <c r="F17" t="s">
        <v>382</v>
      </c>
      <c r="G17" s="143" t="s">
        <v>389</v>
      </c>
      <c r="H17" s="143" t="s">
        <v>392</v>
      </c>
    </row>
    <row r="18" spans="1:8">
      <c r="A18" t="s">
        <v>347</v>
      </c>
      <c r="B18" t="s">
        <v>395</v>
      </c>
      <c r="C18" t="s">
        <v>393</v>
      </c>
      <c r="E18" t="s">
        <v>367</v>
      </c>
      <c r="F18" t="s">
        <v>375</v>
      </c>
      <c r="G18" s="143" t="s">
        <v>390</v>
      </c>
      <c r="H18" s="143" t="s">
        <v>393</v>
      </c>
    </row>
    <row r="19" spans="1:8">
      <c r="A19" t="s">
        <v>348</v>
      </c>
      <c r="B19" t="s">
        <v>396</v>
      </c>
      <c r="C19" t="s">
        <v>393</v>
      </c>
      <c r="E19" t="s">
        <v>368</v>
      </c>
      <c r="F19" t="s">
        <v>376</v>
      </c>
      <c r="G19" s="143" t="s">
        <v>390</v>
      </c>
      <c r="H19" s="143" t="s">
        <v>393</v>
      </c>
    </row>
    <row r="20" spans="1:8">
      <c r="A20" t="s">
        <v>349</v>
      </c>
      <c r="B20" t="s">
        <v>397</v>
      </c>
      <c r="C20" t="s">
        <v>393</v>
      </c>
      <c r="E20" t="s">
        <v>369</v>
      </c>
      <c r="F20" t="s">
        <v>377</v>
      </c>
      <c r="G20" s="143" t="s">
        <v>390</v>
      </c>
      <c r="H20" s="143" t="s">
        <v>393</v>
      </c>
    </row>
    <row r="21" spans="1:8">
      <c r="A21" t="s">
        <v>350</v>
      </c>
      <c r="B21" t="s">
        <v>398</v>
      </c>
      <c r="C21" t="s">
        <v>393</v>
      </c>
      <c r="E21" t="s">
        <v>370</v>
      </c>
      <c r="F21" t="s">
        <v>378</v>
      </c>
      <c r="G21" s="143" t="s">
        <v>390</v>
      </c>
      <c r="H21" s="143" t="s">
        <v>393</v>
      </c>
    </row>
  </sheetData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278C-446E-7844-BE6A-F89B69F28C07}">
  <dimension ref="A1:D27"/>
  <sheetViews>
    <sheetView workbookViewId="0">
      <selection activeCell="B12" sqref="B12"/>
    </sheetView>
  </sheetViews>
  <sheetFormatPr baseColWidth="10" defaultRowHeight="16"/>
  <cols>
    <col min="1" max="1" width="11" bestFit="1" customWidth="1"/>
    <col min="2" max="2" width="70.5703125" bestFit="1" customWidth="1"/>
    <col min="3" max="3" width="25.28515625" bestFit="1" customWidth="1"/>
    <col min="5" max="5" width="25.28515625" bestFit="1" customWidth="1"/>
    <col min="7" max="7" width="25.140625" bestFit="1" customWidth="1"/>
  </cols>
  <sheetData>
    <row r="1" spans="1:4" ht="17">
      <c r="A1" s="144" t="s">
        <v>446</v>
      </c>
      <c r="B1" s="144" t="s">
        <v>447</v>
      </c>
      <c r="C1" s="144" t="s">
        <v>448</v>
      </c>
      <c r="D1" s="144" t="s">
        <v>449</v>
      </c>
    </row>
    <row r="2" spans="1:4" ht="17">
      <c r="A2" s="142" t="s">
        <v>158</v>
      </c>
      <c r="B2" s="142" t="s">
        <v>383</v>
      </c>
      <c r="C2" s="145" t="s">
        <v>391</v>
      </c>
      <c r="D2" s="144"/>
    </row>
    <row r="3" spans="1:4" ht="17">
      <c r="A3" s="142" t="s">
        <v>384</v>
      </c>
      <c r="B3" s="142" t="s">
        <v>385</v>
      </c>
      <c r="C3" s="145" t="s">
        <v>392</v>
      </c>
      <c r="D3" s="144"/>
    </row>
    <row r="4" spans="1:4" ht="17">
      <c r="A4" s="142" t="s">
        <v>386</v>
      </c>
      <c r="B4" s="142" t="s">
        <v>387</v>
      </c>
      <c r="C4" s="146" t="s">
        <v>393</v>
      </c>
      <c r="D4" s="144"/>
    </row>
    <row r="5" spans="1:4" ht="17">
      <c r="A5" s="142" t="s">
        <v>428</v>
      </c>
      <c r="B5" s="142" t="s">
        <v>429</v>
      </c>
      <c r="C5" s="146" t="s">
        <v>452</v>
      </c>
      <c r="D5" s="144"/>
    </row>
    <row r="6" spans="1:4" ht="17">
      <c r="A6" s="142" t="s">
        <v>430</v>
      </c>
      <c r="B6" s="142" t="s">
        <v>431</v>
      </c>
      <c r="C6" s="146" t="s">
        <v>451</v>
      </c>
      <c r="D6" s="144"/>
    </row>
    <row r="7" spans="1:4" ht="17">
      <c r="A7" s="142" t="s">
        <v>432</v>
      </c>
      <c r="B7" s="142" t="s">
        <v>433</v>
      </c>
      <c r="C7" s="146" t="s">
        <v>450</v>
      </c>
      <c r="D7" s="144"/>
    </row>
    <row r="8" spans="1:4" ht="17">
      <c r="A8" s="142" t="s">
        <v>351</v>
      </c>
      <c r="B8" s="142" t="s">
        <v>352</v>
      </c>
      <c r="C8" s="146" t="s">
        <v>375</v>
      </c>
      <c r="D8" s="144" t="str" cm="1">
        <f t="array" ref="D8">[1]!revcom(C8)</f>
        <v>GAGTGG</v>
      </c>
    </row>
    <row r="9" spans="1:4" ht="17">
      <c r="A9" s="142" t="s">
        <v>353</v>
      </c>
      <c r="B9" s="142" t="s">
        <v>354</v>
      </c>
      <c r="C9" s="146" t="s">
        <v>376</v>
      </c>
      <c r="D9" s="144" t="str" cm="1">
        <f t="array" ref="D9">[1]!revcom(C9)</f>
        <v>GGTAGC</v>
      </c>
    </row>
    <row r="10" spans="1:4" ht="17">
      <c r="A10" s="142" t="s">
        <v>355</v>
      </c>
      <c r="B10" s="142" t="s">
        <v>356</v>
      </c>
      <c r="C10" s="146" t="s">
        <v>377</v>
      </c>
      <c r="D10" s="144" t="str" cm="1">
        <f t="array" ref="D10">[1]!revcom(C10)</f>
        <v>ACTGAT</v>
      </c>
    </row>
    <row r="11" spans="1:4" ht="17">
      <c r="A11" s="142" t="s">
        <v>357</v>
      </c>
      <c r="B11" s="142" t="s">
        <v>358</v>
      </c>
      <c r="C11" s="146" t="s">
        <v>378</v>
      </c>
      <c r="D11" s="144" t="str" cm="1">
        <f t="array" ref="D11">[1]!revcom(C11)</f>
        <v>ATGAGC</v>
      </c>
    </row>
    <row r="12" spans="1:4" ht="17">
      <c r="A12" s="142" t="s">
        <v>359</v>
      </c>
      <c r="B12" s="142" t="s">
        <v>360</v>
      </c>
      <c r="C12" s="146" t="s">
        <v>379</v>
      </c>
      <c r="D12" s="144" t="str" cm="1">
        <f t="array" ref="D12">[1]!revcom(C12)</f>
        <v>ATTCCT</v>
      </c>
    </row>
    <row r="13" spans="1:4" ht="17">
      <c r="A13" s="142" t="s">
        <v>361</v>
      </c>
      <c r="B13" s="142" t="s">
        <v>362</v>
      </c>
      <c r="C13" s="146" t="s">
        <v>380</v>
      </c>
      <c r="D13" s="144" t="str" cm="1">
        <f t="array" ref="D13">[1]!revcom(C13)</f>
        <v>CAAAAG</v>
      </c>
    </row>
    <row r="14" spans="1:4" ht="17">
      <c r="A14" s="142" t="s">
        <v>363</v>
      </c>
      <c r="B14" s="142" t="s">
        <v>364</v>
      </c>
      <c r="C14" s="146" t="s">
        <v>381</v>
      </c>
      <c r="D14" s="144" t="str" cm="1">
        <f t="array" ref="D14">[1]!revcom(C14)</f>
        <v>CAACTA</v>
      </c>
    </row>
    <row r="15" spans="1:4" ht="17">
      <c r="A15" s="142" t="s">
        <v>365</v>
      </c>
      <c r="B15" s="142" t="s">
        <v>366</v>
      </c>
      <c r="C15" s="146" t="s">
        <v>382</v>
      </c>
      <c r="D15" s="144" t="str" cm="1">
        <f t="array" ref="D15">[1]!revcom(C15)</f>
        <v>CACCGG</v>
      </c>
    </row>
    <row r="16" spans="1:4" ht="17">
      <c r="A16" s="142" t="s">
        <v>434</v>
      </c>
      <c r="B16" s="142" t="s">
        <v>407</v>
      </c>
      <c r="C16" s="146" t="s">
        <v>453</v>
      </c>
      <c r="D16" s="144" t="str" cm="1">
        <f t="array" ref="D16">[1]!revcom(C16)</f>
        <v>GTGT</v>
      </c>
    </row>
    <row r="17" spans="1:4" ht="17">
      <c r="A17" s="142" t="s">
        <v>435</v>
      </c>
      <c r="B17" s="142" t="s">
        <v>408</v>
      </c>
      <c r="C17" s="146" t="s">
        <v>454</v>
      </c>
      <c r="D17" s="144" t="str" cm="1">
        <f t="array" ref="D17">[1]!revcom(C17)</f>
        <v>AGAC</v>
      </c>
    </row>
    <row r="18" spans="1:4" ht="17">
      <c r="A18" s="142" t="s">
        <v>436</v>
      </c>
      <c r="B18" s="142" t="s">
        <v>409</v>
      </c>
      <c r="C18" s="146" t="s">
        <v>455</v>
      </c>
      <c r="D18" s="144" t="str" cm="1">
        <f t="array" ref="D18">[1]!revcom(C18)</f>
        <v>ACCA</v>
      </c>
    </row>
    <row r="19" spans="1:4" ht="17">
      <c r="A19" s="142" t="s">
        <v>437</v>
      </c>
      <c r="B19" s="142" t="s">
        <v>410</v>
      </c>
      <c r="C19" s="146" t="s">
        <v>419</v>
      </c>
      <c r="D19" s="144" t="str" cm="1">
        <f t="array" ref="D19">[1]!revcom(C19)</f>
        <v>AGTG</v>
      </c>
    </row>
    <row r="20" spans="1:4" ht="17">
      <c r="A20" s="142" t="s">
        <v>438</v>
      </c>
      <c r="B20" s="142" t="s">
        <v>411</v>
      </c>
      <c r="C20" s="146" t="s">
        <v>420</v>
      </c>
      <c r="D20" s="144" t="str" cm="1">
        <f t="array" ref="D20">[1]!revcom(C20)</f>
        <v>CATC</v>
      </c>
    </row>
    <row r="21" spans="1:4" ht="17">
      <c r="A21" s="142" t="s">
        <v>439</v>
      </c>
      <c r="B21" s="142" t="s">
        <v>412</v>
      </c>
      <c r="C21" s="146" t="s">
        <v>421</v>
      </c>
      <c r="D21" s="144" t="str" cm="1">
        <f t="array" ref="D21">[1]!revcom(C21)</f>
        <v>GTGA</v>
      </c>
    </row>
    <row r="22" spans="1:4" ht="17">
      <c r="A22" s="142" t="s">
        <v>440</v>
      </c>
      <c r="B22" s="142" t="s">
        <v>413</v>
      </c>
      <c r="C22" s="146" t="s">
        <v>422</v>
      </c>
      <c r="D22" s="144" t="str" cm="1">
        <f t="array" ref="D22">[1]!revcom(C22)</f>
        <v>TCAG</v>
      </c>
    </row>
    <row r="23" spans="1:4" ht="17">
      <c r="A23" s="142" t="s">
        <v>441</v>
      </c>
      <c r="B23" s="142" t="s">
        <v>414</v>
      </c>
      <c r="C23" s="146" t="s">
        <v>423</v>
      </c>
      <c r="D23" s="144" t="str" cm="1">
        <f t="array" ref="D23">[1]!revcom(C23)</f>
        <v>GCTT</v>
      </c>
    </row>
    <row r="24" spans="1:4" ht="17">
      <c r="A24" s="142" t="s">
        <v>442</v>
      </c>
      <c r="B24" s="142" t="s">
        <v>415</v>
      </c>
      <c r="C24" s="146" t="s">
        <v>424</v>
      </c>
      <c r="D24" s="144" t="str" cm="1">
        <f t="array" ref="D24">[1]!revcom(C24)</f>
        <v>CTAC</v>
      </c>
    </row>
    <row r="25" spans="1:4" ht="17">
      <c r="A25" s="142" t="s">
        <v>443</v>
      </c>
      <c r="B25" s="142" t="s">
        <v>416</v>
      </c>
      <c r="C25" s="146" t="s">
        <v>425</v>
      </c>
      <c r="D25" s="144" t="str" cm="1">
        <f t="array" ref="D25">[1]!revcom(C25)</f>
        <v>TGTC</v>
      </c>
    </row>
    <row r="26" spans="1:4" ht="17">
      <c r="A26" s="142" t="s">
        <v>444</v>
      </c>
      <c r="B26" s="142" t="s">
        <v>417</v>
      </c>
      <c r="C26" s="146" t="s">
        <v>426</v>
      </c>
      <c r="D26" s="144" t="str" cm="1">
        <f t="array" ref="D26">[1]!revcom(C26)</f>
        <v>TCAC</v>
      </c>
    </row>
    <row r="27" spans="1:4" ht="17">
      <c r="A27" s="142" t="s">
        <v>445</v>
      </c>
      <c r="B27" s="142" t="s">
        <v>418</v>
      </c>
      <c r="C27" s="146" t="s">
        <v>427</v>
      </c>
      <c r="D27" s="144" t="str" cm="1">
        <f t="array" ref="D27">[1]!revcom(C27)</f>
        <v>GACT</v>
      </c>
    </row>
  </sheetData>
  <pageMargins left="0.7" right="0.7" top="0.75" bottom="0.75" header="0.3" footer="0.3"/>
  <pageSetup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B8623-5F1C-A449-9C26-427A6D477382}">
  <dimension ref="A1:T241"/>
  <sheetViews>
    <sheetView topLeftCell="F3" workbookViewId="0">
      <selection activeCell="Q24" sqref="Q24"/>
    </sheetView>
  </sheetViews>
  <sheetFormatPr baseColWidth="10" defaultRowHeight="16"/>
  <cols>
    <col min="1" max="1" width="12.42578125" customWidth="1"/>
    <col min="2" max="2" width="13.7109375" bestFit="1" customWidth="1"/>
    <col min="3" max="3" width="10.140625" bestFit="1" customWidth="1"/>
    <col min="4" max="4" width="14.85546875" bestFit="1" customWidth="1"/>
    <col min="5" max="5" width="16.28515625" bestFit="1" customWidth="1"/>
    <col min="6" max="6" width="6.85546875" bestFit="1" customWidth="1"/>
    <col min="8" max="8" width="6.140625" bestFit="1" customWidth="1"/>
    <col min="9" max="9" width="16.140625" bestFit="1" customWidth="1"/>
    <col min="10" max="10" width="12" bestFit="1" customWidth="1"/>
    <col min="11" max="11" width="12.5703125" bestFit="1" customWidth="1"/>
    <col min="12" max="13" width="6.85546875" bestFit="1" customWidth="1"/>
    <col min="14" max="14" width="10" bestFit="1" customWidth="1"/>
    <col min="15" max="15" width="8.85546875" bestFit="1" customWidth="1"/>
    <col min="16" max="16" width="12.42578125" customWidth="1"/>
  </cols>
  <sheetData>
    <row r="1" spans="1:20">
      <c r="A1" s="38" t="s">
        <v>403</v>
      </c>
      <c r="B1" s="38" t="s">
        <v>460</v>
      </c>
      <c r="C1" s="38" t="s">
        <v>456</v>
      </c>
      <c r="D1" s="38" t="s">
        <v>457</v>
      </c>
      <c r="E1" s="38" t="s">
        <v>458</v>
      </c>
      <c r="F1" s="38" t="s">
        <v>459</v>
      </c>
      <c r="H1" s="38" t="s">
        <v>461</v>
      </c>
      <c r="I1" s="38" t="s">
        <v>462</v>
      </c>
      <c r="J1" s="38" t="s">
        <v>463</v>
      </c>
      <c r="K1" s="38" t="s">
        <v>464</v>
      </c>
      <c r="L1" s="38" t="s">
        <v>465</v>
      </c>
      <c r="M1" s="38" t="s">
        <v>466</v>
      </c>
      <c r="N1" s="38" t="s">
        <v>467</v>
      </c>
      <c r="O1" s="38" t="s">
        <v>468</v>
      </c>
      <c r="P1" s="38"/>
      <c r="Q1" s="38" t="s">
        <v>753</v>
      </c>
      <c r="R1" s="38" t="s">
        <v>404</v>
      </c>
      <c r="S1" s="38" t="s">
        <v>754</v>
      </c>
      <c r="T1" s="38" t="s">
        <v>405</v>
      </c>
    </row>
    <row r="2" spans="1:20">
      <c r="A2" s="37" t="s">
        <v>16</v>
      </c>
      <c r="B2" t="s">
        <v>472</v>
      </c>
      <c r="C2" t="s">
        <v>469</v>
      </c>
      <c r="D2" t="s">
        <v>470</v>
      </c>
      <c r="E2" t="s">
        <v>471</v>
      </c>
      <c r="F2" s="147">
        <v>43690</v>
      </c>
      <c r="H2" t="s">
        <v>16</v>
      </c>
      <c r="I2" t="s">
        <v>473</v>
      </c>
      <c r="J2">
        <v>25.215699999999998</v>
      </c>
      <c r="K2">
        <v>-80.192400000000006</v>
      </c>
      <c r="L2">
        <v>168</v>
      </c>
      <c r="M2">
        <v>51.2</v>
      </c>
      <c r="N2" t="s">
        <v>474</v>
      </c>
      <c r="O2" t="s">
        <v>475</v>
      </c>
      <c r="P2" s="37"/>
      <c r="Q2" t="s">
        <v>925</v>
      </c>
      <c r="R2" t="s">
        <v>331</v>
      </c>
      <c r="S2" t="s">
        <v>395</v>
      </c>
      <c r="T2" t="s">
        <v>391</v>
      </c>
    </row>
    <row r="3" spans="1:20">
      <c r="A3" s="37" t="s">
        <v>8</v>
      </c>
      <c r="B3" t="s">
        <v>478</v>
      </c>
      <c r="C3" t="s">
        <v>469</v>
      </c>
      <c r="D3" t="s">
        <v>476</v>
      </c>
      <c r="E3" t="s">
        <v>477</v>
      </c>
      <c r="F3" s="147">
        <v>43691</v>
      </c>
      <c r="H3" t="s">
        <v>8</v>
      </c>
      <c r="I3" t="s">
        <v>473</v>
      </c>
      <c r="J3">
        <v>25.158748330000002</v>
      </c>
      <c r="K3">
        <v>-80.219388330000001</v>
      </c>
      <c r="L3">
        <v>157</v>
      </c>
      <c r="M3">
        <v>47.9</v>
      </c>
      <c r="N3" t="s">
        <v>474</v>
      </c>
      <c r="O3" t="s">
        <v>475</v>
      </c>
      <c r="P3" s="37"/>
      <c r="Q3" t="s">
        <v>925</v>
      </c>
      <c r="R3" t="s">
        <v>332</v>
      </c>
      <c r="S3" t="s">
        <v>396</v>
      </c>
      <c r="T3" t="s">
        <v>391</v>
      </c>
    </row>
    <row r="4" spans="1:20">
      <c r="A4" s="37" t="s">
        <v>38</v>
      </c>
      <c r="B4" t="s">
        <v>479</v>
      </c>
      <c r="C4" t="s">
        <v>469</v>
      </c>
      <c r="D4" t="s">
        <v>476</v>
      </c>
      <c r="E4" t="s">
        <v>477</v>
      </c>
      <c r="F4" s="147">
        <v>43691</v>
      </c>
      <c r="H4" t="s">
        <v>38</v>
      </c>
      <c r="I4" t="s">
        <v>473</v>
      </c>
      <c r="J4">
        <v>25.158748330000002</v>
      </c>
      <c r="K4">
        <v>-80.219388330000001</v>
      </c>
      <c r="L4">
        <v>142</v>
      </c>
      <c r="M4">
        <v>43.3</v>
      </c>
      <c r="N4" t="s">
        <v>474</v>
      </c>
      <c r="O4" t="s">
        <v>475</v>
      </c>
      <c r="P4" s="37"/>
      <c r="Q4" t="s">
        <v>925</v>
      </c>
      <c r="R4" t="s">
        <v>333</v>
      </c>
      <c r="S4" t="s">
        <v>397</v>
      </c>
      <c r="T4" t="s">
        <v>391</v>
      </c>
    </row>
    <row r="5" spans="1:20">
      <c r="A5" s="37" t="s">
        <v>49</v>
      </c>
      <c r="B5" t="s">
        <v>481</v>
      </c>
      <c r="C5" t="s">
        <v>469</v>
      </c>
      <c r="D5" t="s">
        <v>476</v>
      </c>
      <c r="E5" t="s">
        <v>480</v>
      </c>
      <c r="F5" s="147">
        <v>43691</v>
      </c>
      <c r="H5" t="s">
        <v>49</v>
      </c>
      <c r="I5" t="s">
        <v>473</v>
      </c>
      <c r="J5">
        <v>25.155169999999998</v>
      </c>
      <c r="K5">
        <v>-80.233286669999998</v>
      </c>
      <c r="L5">
        <v>111</v>
      </c>
      <c r="M5">
        <v>33.799999999999997</v>
      </c>
      <c r="N5" t="s">
        <v>474</v>
      </c>
      <c r="O5" t="s">
        <v>475</v>
      </c>
      <c r="P5" s="37"/>
      <c r="Q5" t="s">
        <v>925</v>
      </c>
      <c r="R5" t="s">
        <v>334</v>
      </c>
      <c r="S5" t="s">
        <v>398</v>
      </c>
      <c r="T5" t="s">
        <v>391</v>
      </c>
    </row>
    <row r="6" spans="1:20">
      <c r="A6" s="37" t="s">
        <v>61</v>
      </c>
      <c r="B6" t="s">
        <v>482</v>
      </c>
      <c r="C6" t="s">
        <v>469</v>
      </c>
      <c r="D6" t="s">
        <v>476</v>
      </c>
      <c r="E6" t="s">
        <v>480</v>
      </c>
      <c r="F6" s="147">
        <v>43691</v>
      </c>
      <c r="H6" t="s">
        <v>61</v>
      </c>
      <c r="I6" t="s">
        <v>473</v>
      </c>
      <c r="J6">
        <v>25.155169999999998</v>
      </c>
      <c r="K6">
        <v>-80.233286669999998</v>
      </c>
      <c r="L6">
        <v>111</v>
      </c>
      <c r="M6">
        <v>33.799999999999997</v>
      </c>
      <c r="N6" t="s">
        <v>474</v>
      </c>
      <c r="O6" t="s">
        <v>475</v>
      </c>
      <c r="P6" s="37"/>
      <c r="Q6" t="s">
        <v>925</v>
      </c>
      <c r="R6" t="s">
        <v>335</v>
      </c>
      <c r="S6" t="s">
        <v>399</v>
      </c>
      <c r="T6" t="s">
        <v>391</v>
      </c>
    </row>
    <row r="7" spans="1:20">
      <c r="A7" s="37" t="s">
        <v>72</v>
      </c>
      <c r="B7" t="s">
        <v>485</v>
      </c>
      <c r="C7" t="s">
        <v>469</v>
      </c>
      <c r="D7" t="s">
        <v>483</v>
      </c>
      <c r="E7" t="s">
        <v>484</v>
      </c>
      <c r="F7" s="147">
        <v>43692</v>
      </c>
      <c r="H7" t="s">
        <v>72</v>
      </c>
      <c r="I7" t="s">
        <v>473</v>
      </c>
      <c r="J7">
        <v>25.108551670000001</v>
      </c>
      <c r="K7">
        <v>-80.261584999999997</v>
      </c>
      <c r="L7">
        <v>165</v>
      </c>
      <c r="M7">
        <v>50.3</v>
      </c>
      <c r="N7" t="s">
        <v>474</v>
      </c>
      <c r="O7" t="s">
        <v>475</v>
      </c>
      <c r="P7" s="37"/>
      <c r="Q7" t="s">
        <v>925</v>
      </c>
      <c r="R7" t="s">
        <v>336</v>
      </c>
      <c r="S7" t="s">
        <v>400</v>
      </c>
      <c r="T7" t="s">
        <v>391</v>
      </c>
    </row>
    <row r="8" spans="1:20">
      <c r="A8" s="37" t="s">
        <v>82</v>
      </c>
      <c r="B8" t="s">
        <v>488</v>
      </c>
      <c r="C8" t="s">
        <v>469</v>
      </c>
      <c r="D8" t="s">
        <v>486</v>
      </c>
      <c r="E8" t="s">
        <v>487</v>
      </c>
      <c r="F8" s="147">
        <v>43692</v>
      </c>
      <c r="H8" t="s">
        <v>82</v>
      </c>
      <c r="I8" t="s">
        <v>473</v>
      </c>
      <c r="J8">
        <v>25.03631167</v>
      </c>
      <c r="K8">
        <v>-80.319590000000005</v>
      </c>
      <c r="L8">
        <v>160</v>
      </c>
      <c r="M8">
        <v>48.8</v>
      </c>
      <c r="N8" t="s">
        <v>474</v>
      </c>
      <c r="O8" t="s">
        <v>475</v>
      </c>
      <c r="P8" s="37"/>
      <c r="Q8" t="s">
        <v>925</v>
      </c>
      <c r="R8" t="s">
        <v>337</v>
      </c>
      <c r="S8" t="s">
        <v>401</v>
      </c>
      <c r="T8" t="s">
        <v>391</v>
      </c>
    </row>
    <row r="9" spans="1:20">
      <c r="A9" s="37" t="s">
        <v>14</v>
      </c>
      <c r="B9" t="s">
        <v>489</v>
      </c>
      <c r="C9" t="s">
        <v>469</v>
      </c>
      <c r="D9" t="s">
        <v>486</v>
      </c>
      <c r="E9" t="s">
        <v>487</v>
      </c>
      <c r="F9" s="147">
        <v>43692</v>
      </c>
      <c r="H9" t="s">
        <v>14</v>
      </c>
      <c r="I9" t="s">
        <v>473</v>
      </c>
      <c r="J9">
        <v>25.03631167</v>
      </c>
      <c r="K9">
        <v>-80.319590000000005</v>
      </c>
      <c r="L9">
        <v>42</v>
      </c>
      <c r="M9">
        <v>12.8</v>
      </c>
      <c r="N9" t="s">
        <v>490</v>
      </c>
      <c r="O9" t="s">
        <v>475</v>
      </c>
      <c r="P9" s="37"/>
      <c r="Q9" t="s">
        <v>925</v>
      </c>
      <c r="R9" t="s">
        <v>338</v>
      </c>
      <c r="S9" t="s">
        <v>402</v>
      </c>
      <c r="T9" t="s">
        <v>391</v>
      </c>
    </row>
    <row r="10" spans="1:20">
      <c r="A10" s="37" t="s">
        <v>17</v>
      </c>
      <c r="B10" t="s">
        <v>491</v>
      </c>
      <c r="C10" t="s">
        <v>469</v>
      </c>
      <c r="D10" t="s">
        <v>486</v>
      </c>
      <c r="E10" t="s">
        <v>487</v>
      </c>
      <c r="F10" s="147">
        <v>43692</v>
      </c>
      <c r="H10" t="s">
        <v>17</v>
      </c>
      <c r="I10" t="s">
        <v>473</v>
      </c>
      <c r="J10">
        <v>25.03631167</v>
      </c>
      <c r="K10">
        <v>-80.319590000000005</v>
      </c>
      <c r="L10">
        <v>141</v>
      </c>
      <c r="M10">
        <v>43</v>
      </c>
      <c r="N10" t="s">
        <v>474</v>
      </c>
      <c r="O10" t="s">
        <v>475</v>
      </c>
      <c r="P10" s="37"/>
      <c r="Q10" t="s">
        <v>926</v>
      </c>
      <c r="R10" t="s">
        <v>331</v>
      </c>
      <c r="S10" t="s">
        <v>395</v>
      </c>
      <c r="T10" t="s">
        <v>391</v>
      </c>
    </row>
    <row r="11" spans="1:20">
      <c r="A11" s="37" t="s">
        <v>28</v>
      </c>
      <c r="B11" t="s">
        <v>495</v>
      </c>
      <c r="C11" t="s">
        <v>492</v>
      </c>
      <c r="D11" t="s">
        <v>493</v>
      </c>
      <c r="E11" t="s">
        <v>494</v>
      </c>
      <c r="F11" s="147">
        <v>43693</v>
      </c>
      <c r="H11" t="s">
        <v>28</v>
      </c>
      <c r="I11" t="s">
        <v>473</v>
      </c>
      <c r="J11">
        <v>24.491720000000001</v>
      </c>
      <c r="K11">
        <v>-81.593098330000004</v>
      </c>
      <c r="L11">
        <v>81</v>
      </c>
      <c r="M11">
        <v>24.7</v>
      </c>
      <c r="N11" t="s">
        <v>490</v>
      </c>
      <c r="O11" t="s">
        <v>475</v>
      </c>
      <c r="P11" s="37"/>
      <c r="Q11" t="s">
        <v>926</v>
      </c>
      <c r="R11" t="s">
        <v>332</v>
      </c>
      <c r="S11" t="s">
        <v>396</v>
      </c>
      <c r="T11" t="s">
        <v>391</v>
      </c>
    </row>
    <row r="12" spans="1:20">
      <c r="A12" s="37" t="s">
        <v>39</v>
      </c>
      <c r="B12" t="s">
        <v>499</v>
      </c>
      <c r="C12" t="s">
        <v>496</v>
      </c>
      <c r="D12" t="s">
        <v>497</v>
      </c>
      <c r="E12" t="s">
        <v>498</v>
      </c>
      <c r="F12" s="147">
        <v>43699</v>
      </c>
      <c r="H12" t="s">
        <v>500</v>
      </c>
      <c r="I12" t="s">
        <v>473</v>
      </c>
      <c r="J12">
        <v>24.65211</v>
      </c>
      <c r="K12">
        <v>-83.103094999999996</v>
      </c>
      <c r="L12">
        <v>114</v>
      </c>
      <c r="M12">
        <v>34.700000000000003</v>
      </c>
      <c r="N12" t="s">
        <v>474</v>
      </c>
      <c r="O12" t="s">
        <v>501</v>
      </c>
      <c r="P12" s="37"/>
      <c r="Q12" t="s">
        <v>926</v>
      </c>
      <c r="R12" t="s">
        <v>333</v>
      </c>
      <c r="S12" t="s">
        <v>397</v>
      </c>
      <c r="T12" t="s">
        <v>391</v>
      </c>
    </row>
    <row r="13" spans="1:20">
      <c r="A13" s="37" t="s">
        <v>50</v>
      </c>
      <c r="B13" t="s">
        <v>502</v>
      </c>
      <c r="C13" t="s">
        <v>496</v>
      </c>
      <c r="D13" t="s">
        <v>497</v>
      </c>
      <c r="E13" t="s">
        <v>498</v>
      </c>
      <c r="F13" s="147">
        <v>43699</v>
      </c>
      <c r="H13" t="s">
        <v>50</v>
      </c>
      <c r="I13" t="s">
        <v>473</v>
      </c>
      <c r="J13">
        <v>24.65211</v>
      </c>
      <c r="K13">
        <v>-83.103094999999996</v>
      </c>
      <c r="L13">
        <v>112</v>
      </c>
      <c r="M13">
        <v>34.1</v>
      </c>
      <c r="N13" t="s">
        <v>474</v>
      </c>
      <c r="O13" t="s">
        <v>501</v>
      </c>
      <c r="P13" s="37"/>
      <c r="Q13" t="s">
        <v>926</v>
      </c>
      <c r="R13" t="s">
        <v>334</v>
      </c>
      <c r="S13" t="s">
        <v>398</v>
      </c>
      <c r="T13" t="s">
        <v>391</v>
      </c>
    </row>
    <row r="14" spans="1:20">
      <c r="A14" s="37" t="s">
        <v>62</v>
      </c>
      <c r="B14" t="s">
        <v>504</v>
      </c>
      <c r="C14" t="s">
        <v>496</v>
      </c>
      <c r="D14" t="s">
        <v>497</v>
      </c>
      <c r="E14" t="s">
        <v>503</v>
      </c>
      <c r="F14" s="147">
        <v>43700</v>
      </c>
      <c r="H14" t="s">
        <v>62</v>
      </c>
      <c r="I14" t="s">
        <v>473</v>
      </c>
      <c r="J14">
        <v>24.640419999999999</v>
      </c>
      <c r="K14">
        <v>-83.102943330000002</v>
      </c>
      <c r="L14">
        <v>101</v>
      </c>
      <c r="M14">
        <v>30.8</v>
      </c>
      <c r="N14" t="s">
        <v>474</v>
      </c>
      <c r="O14" t="s">
        <v>501</v>
      </c>
      <c r="P14" s="37"/>
      <c r="Q14" t="s">
        <v>926</v>
      </c>
      <c r="R14" t="s">
        <v>335</v>
      </c>
      <c r="S14" t="s">
        <v>399</v>
      </c>
      <c r="T14" t="s">
        <v>391</v>
      </c>
    </row>
    <row r="15" spans="1:20">
      <c r="A15" s="37" t="s">
        <v>749</v>
      </c>
      <c r="B15" t="s">
        <v>505</v>
      </c>
      <c r="C15" t="s">
        <v>496</v>
      </c>
      <c r="D15" t="s">
        <v>497</v>
      </c>
      <c r="E15" t="s">
        <v>503</v>
      </c>
      <c r="F15" s="147">
        <v>43700</v>
      </c>
      <c r="H15" t="s">
        <v>73</v>
      </c>
      <c r="I15" t="s">
        <v>473</v>
      </c>
      <c r="J15">
        <v>24.640419999999999</v>
      </c>
      <c r="K15">
        <v>-83.102943330000002</v>
      </c>
      <c r="L15">
        <v>100</v>
      </c>
      <c r="M15">
        <v>30.5</v>
      </c>
      <c r="N15" t="s">
        <v>474</v>
      </c>
      <c r="O15" t="s">
        <v>501</v>
      </c>
      <c r="P15" s="37"/>
      <c r="Q15" t="s">
        <v>926</v>
      </c>
      <c r="R15" t="s">
        <v>336</v>
      </c>
      <c r="S15" t="s">
        <v>400</v>
      </c>
      <c r="T15" t="s">
        <v>391</v>
      </c>
    </row>
    <row r="16" spans="1:20">
      <c r="A16" t="s">
        <v>316</v>
      </c>
      <c r="B16" t="s">
        <v>505</v>
      </c>
      <c r="C16" t="s">
        <v>496</v>
      </c>
      <c r="D16" t="s">
        <v>497</v>
      </c>
      <c r="E16" t="s">
        <v>503</v>
      </c>
      <c r="F16" s="147">
        <v>43700</v>
      </c>
      <c r="H16" t="s">
        <v>73</v>
      </c>
      <c r="I16" t="s">
        <v>473</v>
      </c>
      <c r="J16">
        <v>24.640419999999999</v>
      </c>
      <c r="K16">
        <v>-83.102943330000002</v>
      </c>
      <c r="L16">
        <v>100</v>
      </c>
      <c r="M16">
        <v>30.5</v>
      </c>
      <c r="N16" t="s">
        <v>474</v>
      </c>
      <c r="O16" t="s">
        <v>501</v>
      </c>
      <c r="P16" s="37"/>
      <c r="Q16" t="s">
        <v>927</v>
      </c>
      <c r="R16" t="s">
        <v>349</v>
      </c>
      <c r="S16" t="s">
        <v>397</v>
      </c>
      <c r="T16" s="143" t="s">
        <v>393</v>
      </c>
    </row>
    <row r="17" spans="1:20">
      <c r="A17" t="s">
        <v>318</v>
      </c>
      <c r="B17" t="s">
        <v>505</v>
      </c>
      <c r="C17" t="s">
        <v>496</v>
      </c>
      <c r="D17" t="s">
        <v>497</v>
      </c>
      <c r="E17" t="s">
        <v>503</v>
      </c>
      <c r="F17" s="147">
        <v>43700</v>
      </c>
      <c r="H17" t="s">
        <v>73</v>
      </c>
      <c r="I17" t="s">
        <v>473</v>
      </c>
      <c r="J17">
        <v>24.640419999999999</v>
      </c>
      <c r="K17">
        <v>-83.102943330000002</v>
      </c>
      <c r="L17">
        <v>100</v>
      </c>
      <c r="M17">
        <v>30.5</v>
      </c>
      <c r="N17" t="s">
        <v>474</v>
      </c>
      <c r="O17" t="s">
        <v>501</v>
      </c>
      <c r="P17" s="37"/>
      <c r="Q17" t="s">
        <v>927</v>
      </c>
      <c r="R17" t="s">
        <v>350</v>
      </c>
      <c r="S17" t="s">
        <v>398</v>
      </c>
      <c r="T17" s="143" t="s">
        <v>393</v>
      </c>
    </row>
    <row r="18" spans="1:20">
      <c r="A18" s="37" t="s">
        <v>83</v>
      </c>
      <c r="B18" t="s">
        <v>506</v>
      </c>
      <c r="C18" t="s">
        <v>496</v>
      </c>
      <c r="D18" t="s">
        <v>497</v>
      </c>
      <c r="E18" t="s">
        <v>503</v>
      </c>
      <c r="F18" s="147">
        <v>43700</v>
      </c>
      <c r="H18" t="s">
        <v>83</v>
      </c>
      <c r="I18" t="s">
        <v>473</v>
      </c>
      <c r="J18">
        <v>24.640419999999999</v>
      </c>
      <c r="K18">
        <v>-83.102943330000002</v>
      </c>
      <c r="L18">
        <v>101</v>
      </c>
      <c r="M18">
        <v>30.8</v>
      </c>
      <c r="N18" t="s">
        <v>474</v>
      </c>
      <c r="O18" t="s">
        <v>501</v>
      </c>
      <c r="P18" s="37"/>
      <c r="Q18" t="s">
        <v>926</v>
      </c>
      <c r="R18" t="s">
        <v>337</v>
      </c>
      <c r="S18" t="s">
        <v>401</v>
      </c>
      <c r="T18" t="s">
        <v>391</v>
      </c>
    </row>
    <row r="19" spans="1:20">
      <c r="A19" s="37" t="s">
        <v>93</v>
      </c>
      <c r="B19" t="s">
        <v>507</v>
      </c>
      <c r="C19" t="s">
        <v>496</v>
      </c>
      <c r="D19" t="s">
        <v>497</v>
      </c>
      <c r="E19" t="s">
        <v>503</v>
      </c>
      <c r="F19" s="147">
        <v>43700</v>
      </c>
      <c r="H19" t="s">
        <v>93</v>
      </c>
      <c r="I19" t="s">
        <v>473</v>
      </c>
      <c r="J19">
        <v>24.640419999999999</v>
      </c>
      <c r="K19">
        <v>-83.102943330000002</v>
      </c>
      <c r="L19">
        <v>101</v>
      </c>
      <c r="M19">
        <v>30.8</v>
      </c>
      <c r="N19" t="s">
        <v>474</v>
      </c>
      <c r="O19" t="s">
        <v>501</v>
      </c>
      <c r="P19" s="37"/>
      <c r="Q19" t="s">
        <v>926</v>
      </c>
      <c r="R19" t="s">
        <v>338</v>
      </c>
      <c r="S19" t="s">
        <v>402</v>
      </c>
      <c r="T19" t="s">
        <v>391</v>
      </c>
    </row>
    <row r="20" spans="1:20">
      <c r="A20" s="143" t="s">
        <v>18</v>
      </c>
      <c r="B20" t="s">
        <v>508</v>
      </c>
      <c r="C20" t="s">
        <v>496</v>
      </c>
      <c r="D20" t="s">
        <v>497</v>
      </c>
      <c r="E20" t="s">
        <v>503</v>
      </c>
      <c r="F20" s="147">
        <v>43700</v>
      </c>
      <c r="H20" t="s">
        <v>18</v>
      </c>
      <c r="I20" t="s">
        <v>473</v>
      </c>
      <c r="J20">
        <v>24.640419999999999</v>
      </c>
      <c r="K20">
        <v>-83.102943330000002</v>
      </c>
      <c r="L20">
        <v>98</v>
      </c>
      <c r="M20">
        <v>29.9</v>
      </c>
      <c r="N20" t="s">
        <v>490</v>
      </c>
      <c r="O20" t="s">
        <v>501</v>
      </c>
      <c r="P20" s="37"/>
      <c r="Q20" t="s">
        <v>928</v>
      </c>
      <c r="R20" t="s">
        <v>331</v>
      </c>
      <c r="S20" t="s">
        <v>395</v>
      </c>
      <c r="T20" t="s">
        <v>391</v>
      </c>
    </row>
    <row r="21" spans="1:20">
      <c r="A21" s="37" t="s">
        <v>29</v>
      </c>
      <c r="B21" t="s">
        <v>509</v>
      </c>
      <c r="C21" t="s">
        <v>496</v>
      </c>
      <c r="D21" t="s">
        <v>497</v>
      </c>
      <c r="E21" t="s">
        <v>503</v>
      </c>
      <c r="F21" s="147">
        <v>43700</v>
      </c>
      <c r="H21" t="s">
        <v>29</v>
      </c>
      <c r="I21" t="s">
        <v>473</v>
      </c>
      <c r="J21">
        <v>24.640419999999999</v>
      </c>
      <c r="K21">
        <v>-83.102943330000002</v>
      </c>
      <c r="L21">
        <v>99</v>
      </c>
      <c r="M21">
        <v>30.2</v>
      </c>
      <c r="N21" t="s">
        <v>474</v>
      </c>
      <c r="O21" t="s">
        <v>501</v>
      </c>
      <c r="P21" s="37"/>
      <c r="Q21" t="s">
        <v>928</v>
      </c>
      <c r="R21" t="s">
        <v>332</v>
      </c>
      <c r="S21" t="s">
        <v>396</v>
      </c>
      <c r="T21" t="s">
        <v>391</v>
      </c>
    </row>
    <row r="22" spans="1:20">
      <c r="A22" s="37" t="s">
        <v>40</v>
      </c>
      <c r="B22" t="s">
        <v>511</v>
      </c>
      <c r="C22" t="s">
        <v>496</v>
      </c>
      <c r="D22" t="s">
        <v>497</v>
      </c>
      <c r="E22" t="s">
        <v>510</v>
      </c>
      <c r="F22" s="147">
        <v>43700</v>
      </c>
      <c r="H22" t="s">
        <v>40</v>
      </c>
      <c r="I22" t="s">
        <v>473</v>
      </c>
      <c r="J22">
        <v>24.675186669999999</v>
      </c>
      <c r="K22">
        <v>-83.068584999999999</v>
      </c>
      <c r="L22">
        <v>67</v>
      </c>
      <c r="M22">
        <v>20.399999999999999</v>
      </c>
      <c r="N22" t="s">
        <v>490</v>
      </c>
      <c r="O22" t="s">
        <v>512</v>
      </c>
      <c r="P22" s="37"/>
      <c r="Q22" t="s">
        <v>928</v>
      </c>
      <c r="R22" t="s">
        <v>333</v>
      </c>
      <c r="S22" t="s">
        <v>397</v>
      </c>
      <c r="T22" t="s">
        <v>391</v>
      </c>
    </row>
    <row r="23" spans="1:20">
      <c r="A23" s="37" t="s">
        <v>51</v>
      </c>
      <c r="B23" t="s">
        <v>513</v>
      </c>
      <c r="C23" t="s">
        <v>496</v>
      </c>
      <c r="D23" t="s">
        <v>497</v>
      </c>
      <c r="E23" t="s">
        <v>510</v>
      </c>
      <c r="F23" s="147">
        <v>43700</v>
      </c>
      <c r="H23" t="s">
        <v>51</v>
      </c>
      <c r="I23" t="s">
        <v>473</v>
      </c>
      <c r="J23">
        <v>24.675186669999999</v>
      </c>
      <c r="K23">
        <v>-83.068584999999999</v>
      </c>
      <c r="L23">
        <v>68</v>
      </c>
      <c r="M23">
        <v>20.7</v>
      </c>
      <c r="N23" t="s">
        <v>490</v>
      </c>
      <c r="O23" t="s">
        <v>512</v>
      </c>
      <c r="P23" s="37"/>
      <c r="Q23" t="s">
        <v>928</v>
      </c>
      <c r="R23" t="s">
        <v>334</v>
      </c>
      <c r="S23" t="s">
        <v>398</v>
      </c>
      <c r="T23" t="s">
        <v>391</v>
      </c>
    </row>
    <row r="24" spans="1:20">
      <c r="A24" s="37" t="s">
        <v>63</v>
      </c>
      <c r="B24" t="s">
        <v>514</v>
      </c>
      <c r="C24" t="s">
        <v>496</v>
      </c>
      <c r="D24" t="s">
        <v>497</v>
      </c>
      <c r="E24" t="s">
        <v>510</v>
      </c>
      <c r="F24" s="147">
        <v>43700</v>
      </c>
      <c r="H24" t="s">
        <v>63</v>
      </c>
      <c r="I24" t="s">
        <v>473</v>
      </c>
      <c r="J24">
        <v>24.675186669999999</v>
      </c>
      <c r="K24">
        <v>-83.068584999999999</v>
      </c>
      <c r="L24">
        <v>67</v>
      </c>
      <c r="M24">
        <v>20.399999999999999</v>
      </c>
      <c r="N24" t="s">
        <v>490</v>
      </c>
      <c r="O24" t="s">
        <v>512</v>
      </c>
      <c r="P24" s="37"/>
      <c r="Q24" t="s">
        <v>928</v>
      </c>
      <c r="R24" t="s">
        <v>335</v>
      </c>
      <c r="S24" t="s">
        <v>399</v>
      </c>
      <c r="T24" t="s">
        <v>391</v>
      </c>
    </row>
    <row r="25" spans="1:20">
      <c r="A25" s="37" t="s">
        <v>74</v>
      </c>
      <c r="B25" t="s">
        <v>515</v>
      </c>
      <c r="C25" t="s">
        <v>496</v>
      </c>
      <c r="D25" t="s">
        <v>497</v>
      </c>
      <c r="E25" t="s">
        <v>510</v>
      </c>
      <c r="F25" s="147">
        <v>43700</v>
      </c>
      <c r="H25" t="s">
        <v>74</v>
      </c>
      <c r="I25" t="s">
        <v>473</v>
      </c>
      <c r="J25">
        <v>24.675186669999999</v>
      </c>
      <c r="K25">
        <v>-83.068584999999999</v>
      </c>
      <c r="L25">
        <v>66</v>
      </c>
      <c r="M25">
        <v>20.100000000000001</v>
      </c>
      <c r="N25" t="s">
        <v>490</v>
      </c>
      <c r="O25" t="s">
        <v>512</v>
      </c>
      <c r="P25" s="37"/>
      <c r="Q25" t="s">
        <v>928</v>
      </c>
      <c r="R25" t="s">
        <v>336</v>
      </c>
      <c r="S25" t="s">
        <v>400</v>
      </c>
      <c r="T25" t="s">
        <v>391</v>
      </c>
    </row>
    <row r="26" spans="1:20">
      <c r="A26" s="37" t="s">
        <v>84</v>
      </c>
      <c r="B26" t="s">
        <v>516</v>
      </c>
      <c r="C26" t="s">
        <v>496</v>
      </c>
      <c r="D26" t="s">
        <v>497</v>
      </c>
      <c r="E26" t="s">
        <v>510</v>
      </c>
      <c r="F26" s="147">
        <v>43700</v>
      </c>
      <c r="H26" t="s">
        <v>84</v>
      </c>
      <c r="I26" t="s">
        <v>473</v>
      </c>
      <c r="J26">
        <v>24.675186669999999</v>
      </c>
      <c r="K26">
        <v>-83.068584999999999</v>
      </c>
      <c r="L26">
        <v>65</v>
      </c>
      <c r="M26">
        <v>19.8</v>
      </c>
      <c r="N26" t="s">
        <v>490</v>
      </c>
      <c r="O26" t="s">
        <v>512</v>
      </c>
      <c r="P26" s="37"/>
      <c r="Q26" t="s">
        <v>928</v>
      </c>
      <c r="R26" t="s">
        <v>337</v>
      </c>
      <c r="S26" t="s">
        <v>401</v>
      </c>
      <c r="T26" t="s">
        <v>391</v>
      </c>
    </row>
    <row r="27" spans="1:20">
      <c r="A27" s="37" t="s">
        <v>94</v>
      </c>
      <c r="B27" t="s">
        <v>517</v>
      </c>
      <c r="C27" t="s">
        <v>496</v>
      </c>
      <c r="D27" t="s">
        <v>497</v>
      </c>
      <c r="E27" t="s">
        <v>510</v>
      </c>
      <c r="F27" s="147">
        <v>43700</v>
      </c>
      <c r="H27" t="s">
        <v>94</v>
      </c>
      <c r="I27" t="s">
        <v>473</v>
      </c>
      <c r="J27">
        <v>24.675186669999999</v>
      </c>
      <c r="K27">
        <v>-83.068584999999999</v>
      </c>
      <c r="L27">
        <v>64</v>
      </c>
      <c r="M27">
        <v>19.5</v>
      </c>
      <c r="N27" t="s">
        <v>490</v>
      </c>
      <c r="O27" t="s">
        <v>512</v>
      </c>
      <c r="P27" s="37"/>
      <c r="Q27" t="s">
        <v>928</v>
      </c>
      <c r="R27" t="s">
        <v>338</v>
      </c>
      <c r="S27" t="s">
        <v>402</v>
      </c>
      <c r="T27" t="s">
        <v>391</v>
      </c>
    </row>
    <row r="28" spans="1:20">
      <c r="A28" s="143" t="s">
        <v>19</v>
      </c>
      <c r="B28" t="s">
        <v>518</v>
      </c>
      <c r="C28" t="s">
        <v>496</v>
      </c>
      <c r="D28" t="s">
        <v>497</v>
      </c>
      <c r="E28" t="s">
        <v>510</v>
      </c>
      <c r="F28" s="147">
        <v>43700</v>
      </c>
      <c r="H28" t="s">
        <v>19</v>
      </c>
      <c r="I28" t="s">
        <v>473</v>
      </c>
      <c r="J28">
        <v>24.675186669999999</v>
      </c>
      <c r="K28">
        <v>-83.068584999999999</v>
      </c>
      <c r="L28">
        <v>68</v>
      </c>
      <c r="M28">
        <v>20.7</v>
      </c>
      <c r="N28" t="s">
        <v>490</v>
      </c>
      <c r="O28" t="s">
        <v>512</v>
      </c>
      <c r="P28" s="37"/>
      <c r="Q28" t="s">
        <v>929</v>
      </c>
      <c r="R28" t="s">
        <v>331</v>
      </c>
      <c r="S28" t="s">
        <v>395</v>
      </c>
      <c r="T28" t="s">
        <v>391</v>
      </c>
    </row>
    <row r="29" spans="1:20">
      <c r="A29" s="37" t="s">
        <v>30</v>
      </c>
      <c r="B29" t="s">
        <v>519</v>
      </c>
      <c r="C29" t="s">
        <v>496</v>
      </c>
      <c r="D29" t="s">
        <v>497</v>
      </c>
      <c r="E29" t="s">
        <v>510</v>
      </c>
      <c r="F29" s="147">
        <v>43700</v>
      </c>
      <c r="H29" t="s">
        <v>30</v>
      </c>
      <c r="I29" t="s">
        <v>473</v>
      </c>
      <c r="J29">
        <v>24.675186669999999</v>
      </c>
      <c r="K29">
        <v>-83.068584999999999</v>
      </c>
      <c r="L29">
        <v>69</v>
      </c>
      <c r="M29">
        <v>21</v>
      </c>
      <c r="N29" t="s">
        <v>490</v>
      </c>
      <c r="O29" t="s">
        <v>512</v>
      </c>
      <c r="P29" s="37"/>
      <c r="Q29" t="s">
        <v>929</v>
      </c>
      <c r="R29" t="s">
        <v>332</v>
      </c>
      <c r="S29" t="s">
        <v>396</v>
      </c>
      <c r="T29" t="s">
        <v>391</v>
      </c>
    </row>
    <row r="30" spans="1:20">
      <c r="A30" s="37" t="s">
        <v>41</v>
      </c>
      <c r="B30" t="s">
        <v>520</v>
      </c>
      <c r="C30" t="s">
        <v>496</v>
      </c>
      <c r="D30" t="s">
        <v>497</v>
      </c>
      <c r="E30" t="s">
        <v>510</v>
      </c>
      <c r="F30" s="147">
        <v>43700</v>
      </c>
      <c r="H30" t="s">
        <v>41</v>
      </c>
      <c r="I30" t="s">
        <v>473</v>
      </c>
      <c r="J30">
        <v>24.675186669999999</v>
      </c>
      <c r="K30">
        <v>-83.068584999999999</v>
      </c>
      <c r="L30">
        <v>66</v>
      </c>
      <c r="M30">
        <v>20.100000000000001</v>
      </c>
      <c r="N30" t="s">
        <v>490</v>
      </c>
      <c r="O30" t="s">
        <v>512</v>
      </c>
      <c r="P30" s="37"/>
      <c r="Q30" t="s">
        <v>929</v>
      </c>
      <c r="R30" t="s">
        <v>333</v>
      </c>
      <c r="S30" t="s">
        <v>397</v>
      </c>
      <c r="T30" t="s">
        <v>391</v>
      </c>
    </row>
    <row r="31" spans="1:20">
      <c r="A31" s="37" t="s">
        <v>52</v>
      </c>
      <c r="B31" t="s">
        <v>521</v>
      </c>
      <c r="C31" t="s">
        <v>496</v>
      </c>
      <c r="D31" t="s">
        <v>497</v>
      </c>
      <c r="E31" t="s">
        <v>510</v>
      </c>
      <c r="F31" s="147">
        <v>43700</v>
      </c>
      <c r="H31" t="s">
        <v>52</v>
      </c>
      <c r="I31" t="s">
        <v>473</v>
      </c>
      <c r="J31">
        <v>24.675186669999999</v>
      </c>
      <c r="K31">
        <v>-83.068584999999999</v>
      </c>
      <c r="L31">
        <v>69</v>
      </c>
      <c r="M31">
        <v>21</v>
      </c>
      <c r="N31" t="s">
        <v>490</v>
      </c>
      <c r="O31" t="s">
        <v>512</v>
      </c>
      <c r="P31" s="37"/>
      <c r="Q31" t="s">
        <v>929</v>
      </c>
      <c r="R31" t="s">
        <v>334</v>
      </c>
      <c r="S31" t="s">
        <v>398</v>
      </c>
      <c r="T31" t="s">
        <v>391</v>
      </c>
    </row>
    <row r="32" spans="1:20">
      <c r="A32" s="37" t="s">
        <v>747</v>
      </c>
      <c r="B32" t="s">
        <v>522</v>
      </c>
      <c r="C32" t="s">
        <v>496</v>
      </c>
      <c r="D32" t="s">
        <v>497</v>
      </c>
      <c r="E32" t="s">
        <v>510</v>
      </c>
      <c r="F32" s="147">
        <v>43700</v>
      </c>
      <c r="H32" t="s">
        <v>11</v>
      </c>
      <c r="I32" t="s">
        <v>473</v>
      </c>
      <c r="J32">
        <v>24.675186669999999</v>
      </c>
      <c r="K32">
        <v>-83.068584999999999</v>
      </c>
      <c r="L32">
        <v>68</v>
      </c>
      <c r="M32">
        <v>20.7</v>
      </c>
      <c r="N32" t="s">
        <v>490</v>
      </c>
      <c r="O32" t="s">
        <v>512</v>
      </c>
      <c r="P32" s="37"/>
      <c r="Q32" t="s">
        <v>929</v>
      </c>
      <c r="R32" t="s">
        <v>335</v>
      </c>
      <c r="S32" t="s">
        <v>399</v>
      </c>
      <c r="T32" t="s">
        <v>391</v>
      </c>
    </row>
    <row r="33" spans="1:20">
      <c r="A33" t="s">
        <v>746</v>
      </c>
      <c r="B33" t="s">
        <v>522</v>
      </c>
      <c r="C33" t="s">
        <v>496</v>
      </c>
      <c r="D33" t="s">
        <v>497</v>
      </c>
      <c r="E33" t="s">
        <v>510</v>
      </c>
      <c r="F33" s="147">
        <v>43700</v>
      </c>
      <c r="H33" t="s">
        <v>11</v>
      </c>
      <c r="I33" t="s">
        <v>473</v>
      </c>
      <c r="J33">
        <v>24.675186669999999</v>
      </c>
      <c r="K33">
        <v>-83.068584999999999</v>
      </c>
      <c r="L33">
        <v>68</v>
      </c>
      <c r="M33">
        <v>20.7</v>
      </c>
      <c r="N33" t="s">
        <v>490</v>
      </c>
      <c r="O33" t="s">
        <v>512</v>
      </c>
      <c r="P33" s="37"/>
      <c r="Q33" t="s">
        <v>421</v>
      </c>
      <c r="R33" t="s">
        <v>347</v>
      </c>
      <c r="S33" t="s">
        <v>395</v>
      </c>
      <c r="T33" s="143" t="s">
        <v>393</v>
      </c>
    </row>
    <row r="34" spans="1:20">
      <c r="A34" s="37" t="s">
        <v>12</v>
      </c>
      <c r="B34" t="s">
        <v>523</v>
      </c>
      <c r="C34" t="s">
        <v>496</v>
      </c>
      <c r="D34" t="s">
        <v>497</v>
      </c>
      <c r="E34" t="s">
        <v>510</v>
      </c>
      <c r="F34" s="147">
        <v>43700</v>
      </c>
      <c r="H34" t="s">
        <v>12</v>
      </c>
      <c r="I34" t="s">
        <v>473</v>
      </c>
      <c r="J34">
        <v>24.675186669999999</v>
      </c>
      <c r="K34">
        <v>-83.068584999999999</v>
      </c>
      <c r="L34">
        <v>67</v>
      </c>
      <c r="M34">
        <v>20.399999999999999</v>
      </c>
      <c r="N34" t="s">
        <v>490</v>
      </c>
      <c r="O34" t="s">
        <v>512</v>
      </c>
      <c r="P34" s="37"/>
      <c r="Q34" t="s">
        <v>929</v>
      </c>
      <c r="R34" t="s">
        <v>336</v>
      </c>
      <c r="S34" t="s">
        <v>400</v>
      </c>
      <c r="T34" t="s">
        <v>391</v>
      </c>
    </row>
    <row r="35" spans="1:20">
      <c r="A35" s="37" t="s">
        <v>85</v>
      </c>
      <c r="B35" t="s">
        <v>524</v>
      </c>
      <c r="C35" t="s">
        <v>496</v>
      </c>
      <c r="D35" t="s">
        <v>497</v>
      </c>
      <c r="E35" t="s">
        <v>510</v>
      </c>
      <c r="F35" s="147">
        <v>43700</v>
      </c>
      <c r="H35" t="s">
        <v>85</v>
      </c>
      <c r="I35" t="s">
        <v>473</v>
      </c>
      <c r="J35">
        <v>24.675186669999999</v>
      </c>
      <c r="K35">
        <v>-83.068584999999999</v>
      </c>
      <c r="L35">
        <v>69</v>
      </c>
      <c r="M35">
        <v>21</v>
      </c>
      <c r="N35" t="s">
        <v>490</v>
      </c>
      <c r="O35" t="s">
        <v>512</v>
      </c>
      <c r="P35" s="37"/>
      <c r="Q35" t="s">
        <v>929</v>
      </c>
      <c r="R35" t="s">
        <v>337</v>
      </c>
      <c r="S35" t="s">
        <v>401</v>
      </c>
      <c r="T35" t="s">
        <v>391</v>
      </c>
    </row>
    <row r="36" spans="1:20">
      <c r="A36" s="37" t="s">
        <v>95</v>
      </c>
      <c r="B36" t="s">
        <v>525</v>
      </c>
      <c r="C36" t="s">
        <v>496</v>
      </c>
      <c r="D36" t="s">
        <v>497</v>
      </c>
      <c r="E36" t="s">
        <v>510</v>
      </c>
      <c r="F36" s="147">
        <v>43700</v>
      </c>
      <c r="H36" t="s">
        <v>95</v>
      </c>
      <c r="I36" t="s">
        <v>473</v>
      </c>
      <c r="J36">
        <v>24.675186669999999</v>
      </c>
      <c r="K36">
        <v>-83.068584999999999</v>
      </c>
      <c r="L36">
        <v>64</v>
      </c>
      <c r="M36">
        <v>19.5</v>
      </c>
      <c r="N36" t="s">
        <v>490</v>
      </c>
      <c r="O36" t="s">
        <v>512</v>
      </c>
      <c r="P36" s="37"/>
      <c r="Q36" t="s">
        <v>929</v>
      </c>
      <c r="R36" t="s">
        <v>338</v>
      </c>
      <c r="S36" t="s">
        <v>402</v>
      </c>
      <c r="T36" t="s">
        <v>391</v>
      </c>
    </row>
    <row r="37" spans="1:20">
      <c r="A37" s="37" t="s">
        <v>20</v>
      </c>
      <c r="B37" t="s">
        <v>526</v>
      </c>
      <c r="C37" t="s">
        <v>496</v>
      </c>
      <c r="D37" t="s">
        <v>497</v>
      </c>
      <c r="E37" t="s">
        <v>510</v>
      </c>
      <c r="F37" s="147">
        <v>43700</v>
      </c>
      <c r="H37" t="s">
        <v>20</v>
      </c>
      <c r="I37" t="s">
        <v>473</v>
      </c>
      <c r="J37">
        <v>24.675186669999999</v>
      </c>
      <c r="K37">
        <v>-83.068584999999999</v>
      </c>
      <c r="L37">
        <v>66</v>
      </c>
      <c r="M37">
        <v>20.100000000000001</v>
      </c>
      <c r="N37" t="s">
        <v>490</v>
      </c>
      <c r="O37" t="s">
        <v>512</v>
      </c>
      <c r="P37" s="37"/>
      <c r="Q37" t="s">
        <v>930</v>
      </c>
      <c r="R37" t="s">
        <v>331</v>
      </c>
      <c r="S37" t="s">
        <v>395</v>
      </c>
      <c r="T37" t="s">
        <v>391</v>
      </c>
    </row>
    <row r="38" spans="1:20">
      <c r="A38" s="37" t="s">
        <v>31</v>
      </c>
      <c r="B38" t="s">
        <v>527</v>
      </c>
      <c r="C38" t="s">
        <v>496</v>
      </c>
      <c r="D38" t="s">
        <v>497</v>
      </c>
      <c r="E38" t="s">
        <v>510</v>
      </c>
      <c r="F38" s="147">
        <v>43700</v>
      </c>
      <c r="H38" t="s">
        <v>31</v>
      </c>
      <c r="I38" t="s">
        <v>473</v>
      </c>
      <c r="J38">
        <v>24.675186669999999</v>
      </c>
      <c r="K38">
        <v>-83.068584999999999</v>
      </c>
      <c r="L38">
        <v>65</v>
      </c>
      <c r="M38">
        <v>19.8</v>
      </c>
      <c r="N38" t="s">
        <v>490</v>
      </c>
      <c r="O38" t="s">
        <v>512</v>
      </c>
      <c r="P38" s="37"/>
      <c r="Q38" t="s">
        <v>930</v>
      </c>
      <c r="R38" t="s">
        <v>332</v>
      </c>
      <c r="S38" t="s">
        <v>396</v>
      </c>
      <c r="T38" t="s">
        <v>391</v>
      </c>
    </row>
    <row r="39" spans="1:20">
      <c r="A39" s="37" t="s">
        <v>42</v>
      </c>
      <c r="B39" t="s">
        <v>528</v>
      </c>
      <c r="C39" t="s">
        <v>496</v>
      </c>
      <c r="D39" t="s">
        <v>497</v>
      </c>
      <c r="E39" t="s">
        <v>510</v>
      </c>
      <c r="F39" s="147">
        <v>43700</v>
      </c>
      <c r="H39" t="s">
        <v>42</v>
      </c>
      <c r="I39" t="s">
        <v>473</v>
      </c>
      <c r="J39">
        <v>24.675186669999999</v>
      </c>
      <c r="K39">
        <v>-83.068584999999999</v>
      </c>
      <c r="L39">
        <v>66</v>
      </c>
      <c r="M39">
        <v>20.100000000000001</v>
      </c>
      <c r="N39" t="s">
        <v>490</v>
      </c>
      <c r="O39" t="s">
        <v>512</v>
      </c>
      <c r="P39" s="37"/>
      <c r="Q39" t="s">
        <v>930</v>
      </c>
      <c r="R39" t="s">
        <v>333</v>
      </c>
      <c r="S39" t="s">
        <v>397</v>
      </c>
      <c r="T39" t="s">
        <v>391</v>
      </c>
    </row>
    <row r="40" spans="1:20">
      <c r="A40" s="37" t="s">
        <v>53</v>
      </c>
      <c r="B40" t="s">
        <v>529</v>
      </c>
      <c r="C40" t="s">
        <v>496</v>
      </c>
      <c r="D40" t="s">
        <v>497</v>
      </c>
      <c r="E40" t="s">
        <v>510</v>
      </c>
      <c r="F40" s="147">
        <v>43700</v>
      </c>
      <c r="H40" t="s">
        <v>53</v>
      </c>
      <c r="I40" t="s">
        <v>473</v>
      </c>
      <c r="J40">
        <v>24.675186669999999</v>
      </c>
      <c r="K40">
        <v>-83.068584999999999</v>
      </c>
      <c r="L40">
        <v>66</v>
      </c>
      <c r="M40">
        <v>20.100000000000001</v>
      </c>
      <c r="N40" t="s">
        <v>490</v>
      </c>
      <c r="O40" t="s">
        <v>512</v>
      </c>
      <c r="P40" s="37"/>
      <c r="Q40" t="s">
        <v>930</v>
      </c>
      <c r="R40" t="s">
        <v>334</v>
      </c>
      <c r="S40" t="s">
        <v>398</v>
      </c>
      <c r="T40" t="s">
        <v>391</v>
      </c>
    </row>
    <row r="41" spans="1:20">
      <c r="A41" s="37" t="s">
        <v>64</v>
      </c>
      <c r="B41" t="s">
        <v>530</v>
      </c>
      <c r="C41" t="s">
        <v>496</v>
      </c>
      <c r="D41" t="s">
        <v>497</v>
      </c>
      <c r="E41" t="s">
        <v>510</v>
      </c>
      <c r="F41" s="147">
        <v>43700</v>
      </c>
      <c r="H41" t="s">
        <v>64</v>
      </c>
      <c r="I41" t="s">
        <v>473</v>
      </c>
      <c r="J41">
        <v>24.675186669999999</v>
      </c>
      <c r="K41">
        <v>-83.068584999999999</v>
      </c>
      <c r="L41">
        <v>67</v>
      </c>
      <c r="M41">
        <v>20.399999999999999</v>
      </c>
      <c r="N41" t="s">
        <v>490</v>
      </c>
      <c r="O41" t="s">
        <v>512</v>
      </c>
      <c r="P41" s="37"/>
      <c r="Q41" t="s">
        <v>930</v>
      </c>
      <c r="R41" t="s">
        <v>335</v>
      </c>
      <c r="S41" t="s">
        <v>399</v>
      </c>
      <c r="T41" t="s">
        <v>391</v>
      </c>
    </row>
    <row r="42" spans="1:20">
      <c r="A42" s="37" t="s">
        <v>75</v>
      </c>
      <c r="B42" t="s">
        <v>531</v>
      </c>
      <c r="C42" t="s">
        <v>496</v>
      </c>
      <c r="D42" t="s">
        <v>497</v>
      </c>
      <c r="E42" t="s">
        <v>510</v>
      </c>
      <c r="F42" s="147">
        <v>43700</v>
      </c>
      <c r="H42" t="s">
        <v>75</v>
      </c>
      <c r="I42" t="s">
        <v>473</v>
      </c>
      <c r="J42">
        <v>24.675186669999999</v>
      </c>
      <c r="K42">
        <v>-83.068584999999999</v>
      </c>
      <c r="L42">
        <v>64</v>
      </c>
      <c r="M42">
        <v>19.5</v>
      </c>
      <c r="N42" t="s">
        <v>490</v>
      </c>
      <c r="O42" t="s">
        <v>512</v>
      </c>
      <c r="P42" s="37"/>
      <c r="Q42" t="s">
        <v>930</v>
      </c>
      <c r="R42" t="s">
        <v>336</v>
      </c>
      <c r="S42" t="s">
        <v>400</v>
      </c>
      <c r="T42" t="s">
        <v>391</v>
      </c>
    </row>
    <row r="43" spans="1:20">
      <c r="A43" s="37" t="s">
        <v>86</v>
      </c>
      <c r="B43" t="s">
        <v>532</v>
      </c>
      <c r="C43" t="s">
        <v>496</v>
      </c>
      <c r="D43" t="s">
        <v>497</v>
      </c>
      <c r="E43" t="s">
        <v>510</v>
      </c>
      <c r="F43" s="147">
        <v>43700</v>
      </c>
      <c r="H43" t="s">
        <v>86</v>
      </c>
      <c r="I43" t="s">
        <v>473</v>
      </c>
      <c r="J43">
        <v>24.675186669999999</v>
      </c>
      <c r="K43">
        <v>-83.068584999999999</v>
      </c>
      <c r="L43">
        <v>66</v>
      </c>
      <c r="M43">
        <v>20.100000000000001</v>
      </c>
      <c r="N43" t="s">
        <v>490</v>
      </c>
      <c r="O43" t="s">
        <v>512</v>
      </c>
      <c r="P43" s="37"/>
      <c r="Q43" t="s">
        <v>930</v>
      </c>
      <c r="R43" t="s">
        <v>337</v>
      </c>
      <c r="S43" t="s">
        <v>401</v>
      </c>
      <c r="T43" t="s">
        <v>391</v>
      </c>
    </row>
    <row r="44" spans="1:20">
      <c r="A44" s="37" t="s">
        <v>96</v>
      </c>
      <c r="B44" t="s">
        <v>533</v>
      </c>
      <c r="C44" t="s">
        <v>496</v>
      </c>
      <c r="D44" t="s">
        <v>497</v>
      </c>
      <c r="E44" t="s">
        <v>510</v>
      </c>
      <c r="F44" s="147">
        <v>43700</v>
      </c>
      <c r="H44" t="s">
        <v>96</v>
      </c>
      <c r="I44" t="s">
        <v>473</v>
      </c>
      <c r="J44">
        <v>24.675186669999999</v>
      </c>
      <c r="K44">
        <v>-83.068584999999999</v>
      </c>
      <c r="L44">
        <v>65</v>
      </c>
      <c r="M44">
        <v>19.8</v>
      </c>
      <c r="N44" t="s">
        <v>490</v>
      </c>
      <c r="O44" t="s">
        <v>512</v>
      </c>
      <c r="P44" s="37"/>
      <c r="Q44" t="s">
        <v>930</v>
      </c>
      <c r="R44" t="s">
        <v>338</v>
      </c>
      <c r="S44" t="s">
        <v>402</v>
      </c>
      <c r="T44" t="s">
        <v>391</v>
      </c>
    </row>
    <row r="45" spans="1:20">
      <c r="A45" s="37" t="s">
        <v>21</v>
      </c>
      <c r="B45" t="s">
        <v>534</v>
      </c>
      <c r="C45" t="s">
        <v>496</v>
      </c>
      <c r="D45" t="s">
        <v>497</v>
      </c>
      <c r="E45" t="s">
        <v>510</v>
      </c>
      <c r="F45" s="147">
        <v>43700</v>
      </c>
      <c r="H45" t="s">
        <v>21</v>
      </c>
      <c r="I45" t="s">
        <v>473</v>
      </c>
      <c r="J45">
        <v>24.675186669999999</v>
      </c>
      <c r="K45">
        <v>-83.068584999999999</v>
      </c>
      <c r="L45">
        <v>65</v>
      </c>
      <c r="M45">
        <v>19.8</v>
      </c>
      <c r="N45" t="s">
        <v>490</v>
      </c>
      <c r="O45" t="s">
        <v>512</v>
      </c>
      <c r="P45" s="37"/>
      <c r="Q45" t="s">
        <v>426</v>
      </c>
      <c r="R45" t="s">
        <v>331</v>
      </c>
      <c r="S45" t="s">
        <v>395</v>
      </c>
      <c r="T45" t="s">
        <v>391</v>
      </c>
    </row>
    <row r="46" spans="1:20">
      <c r="A46" s="37" t="s">
        <v>32</v>
      </c>
      <c r="B46" t="s">
        <v>535</v>
      </c>
      <c r="C46" t="s">
        <v>496</v>
      </c>
      <c r="D46" t="s">
        <v>497</v>
      </c>
      <c r="E46" t="s">
        <v>510</v>
      </c>
      <c r="F46" s="147">
        <v>43700</v>
      </c>
      <c r="H46" t="s">
        <v>32</v>
      </c>
      <c r="I46" t="s">
        <v>473</v>
      </c>
      <c r="J46">
        <v>24.675186669999999</v>
      </c>
      <c r="K46">
        <v>-83.068584999999999</v>
      </c>
      <c r="L46">
        <v>66</v>
      </c>
      <c r="M46">
        <v>20.100000000000001</v>
      </c>
      <c r="N46" t="s">
        <v>490</v>
      </c>
      <c r="O46" t="s">
        <v>512</v>
      </c>
      <c r="P46" s="37"/>
      <c r="Q46" t="s">
        <v>426</v>
      </c>
      <c r="R46" t="s">
        <v>332</v>
      </c>
      <c r="S46" t="s">
        <v>396</v>
      </c>
      <c r="T46" t="s">
        <v>391</v>
      </c>
    </row>
    <row r="47" spans="1:20">
      <c r="A47" s="37" t="s">
        <v>43</v>
      </c>
      <c r="B47" t="s">
        <v>536</v>
      </c>
      <c r="C47" t="s">
        <v>496</v>
      </c>
      <c r="D47" t="s">
        <v>497</v>
      </c>
      <c r="E47" t="s">
        <v>503</v>
      </c>
      <c r="F47" s="147">
        <v>43700</v>
      </c>
      <c r="H47" t="s">
        <v>43</v>
      </c>
      <c r="I47" t="s">
        <v>473</v>
      </c>
      <c r="J47">
        <v>24.640415000000001</v>
      </c>
      <c r="K47">
        <v>-83.102946669999994</v>
      </c>
      <c r="L47">
        <v>97</v>
      </c>
      <c r="M47">
        <v>29.6</v>
      </c>
      <c r="N47" t="s">
        <v>490</v>
      </c>
      <c r="O47" t="s">
        <v>512</v>
      </c>
      <c r="P47" s="37"/>
      <c r="Q47" t="s">
        <v>426</v>
      </c>
      <c r="R47" t="s">
        <v>333</v>
      </c>
      <c r="S47" t="s">
        <v>397</v>
      </c>
      <c r="T47" t="s">
        <v>391</v>
      </c>
    </row>
    <row r="48" spans="1:20">
      <c r="A48" s="37" t="s">
        <v>54</v>
      </c>
      <c r="B48" t="s">
        <v>537</v>
      </c>
      <c r="C48" t="s">
        <v>496</v>
      </c>
      <c r="D48" t="s">
        <v>497</v>
      </c>
      <c r="E48" t="s">
        <v>503</v>
      </c>
      <c r="F48" s="147">
        <v>43700</v>
      </c>
      <c r="H48" t="s">
        <v>54</v>
      </c>
      <c r="I48" t="s">
        <v>473</v>
      </c>
      <c r="J48">
        <v>24.640415000000001</v>
      </c>
      <c r="K48">
        <v>-83.102946669999994</v>
      </c>
      <c r="L48">
        <v>97</v>
      </c>
      <c r="M48">
        <v>29.6</v>
      </c>
      <c r="N48" t="s">
        <v>490</v>
      </c>
      <c r="O48" t="s">
        <v>512</v>
      </c>
      <c r="P48" s="37"/>
      <c r="Q48" t="s">
        <v>426</v>
      </c>
      <c r="R48" t="s">
        <v>334</v>
      </c>
      <c r="S48" t="s">
        <v>398</v>
      </c>
      <c r="T48" t="s">
        <v>391</v>
      </c>
    </row>
    <row r="49" spans="1:20">
      <c r="A49" s="37" t="s">
        <v>65</v>
      </c>
      <c r="B49" t="s">
        <v>538</v>
      </c>
      <c r="C49" t="s">
        <v>496</v>
      </c>
      <c r="D49" t="s">
        <v>497</v>
      </c>
      <c r="E49" t="s">
        <v>503</v>
      </c>
      <c r="F49" s="147">
        <v>43700</v>
      </c>
      <c r="H49" t="s">
        <v>65</v>
      </c>
      <c r="I49" t="s">
        <v>473</v>
      </c>
      <c r="J49">
        <v>24.640415000000001</v>
      </c>
      <c r="K49">
        <v>-83.102946669999994</v>
      </c>
      <c r="L49">
        <v>100</v>
      </c>
      <c r="M49">
        <v>30.5</v>
      </c>
      <c r="N49" t="s">
        <v>474</v>
      </c>
      <c r="O49" t="s">
        <v>512</v>
      </c>
      <c r="P49" s="37"/>
      <c r="Q49" t="s">
        <v>426</v>
      </c>
      <c r="R49" t="s">
        <v>335</v>
      </c>
      <c r="S49" t="s">
        <v>399</v>
      </c>
      <c r="T49" t="s">
        <v>391</v>
      </c>
    </row>
    <row r="50" spans="1:20">
      <c r="A50" s="37" t="s">
        <v>76</v>
      </c>
      <c r="B50" t="s">
        <v>539</v>
      </c>
      <c r="C50" t="s">
        <v>496</v>
      </c>
      <c r="D50" t="s">
        <v>497</v>
      </c>
      <c r="E50" t="s">
        <v>503</v>
      </c>
      <c r="F50" s="147">
        <v>43700</v>
      </c>
      <c r="H50" t="s">
        <v>76</v>
      </c>
      <c r="I50" t="s">
        <v>473</v>
      </c>
      <c r="J50">
        <v>24.640415000000001</v>
      </c>
      <c r="K50">
        <v>-83.102946669999994</v>
      </c>
      <c r="L50">
        <v>101</v>
      </c>
      <c r="M50">
        <v>30.8</v>
      </c>
      <c r="N50" t="s">
        <v>474</v>
      </c>
      <c r="O50" t="s">
        <v>512</v>
      </c>
      <c r="P50" s="37"/>
      <c r="Q50" t="s">
        <v>426</v>
      </c>
      <c r="R50" t="s">
        <v>336</v>
      </c>
      <c r="S50" t="s">
        <v>400</v>
      </c>
      <c r="T50" t="s">
        <v>391</v>
      </c>
    </row>
    <row r="51" spans="1:20">
      <c r="A51" s="37" t="s">
        <v>87</v>
      </c>
      <c r="B51" t="s">
        <v>540</v>
      </c>
      <c r="C51" t="s">
        <v>496</v>
      </c>
      <c r="D51" t="s">
        <v>497</v>
      </c>
      <c r="E51" t="s">
        <v>503</v>
      </c>
      <c r="F51" s="147">
        <v>43700</v>
      </c>
      <c r="H51" t="s">
        <v>87</v>
      </c>
      <c r="I51" t="s">
        <v>473</v>
      </c>
      <c r="J51">
        <v>24.640415000000001</v>
      </c>
      <c r="K51">
        <v>-83.102946669999994</v>
      </c>
      <c r="L51">
        <v>100</v>
      </c>
      <c r="M51">
        <v>30.5</v>
      </c>
      <c r="N51" t="s">
        <v>474</v>
      </c>
      <c r="O51" t="s">
        <v>512</v>
      </c>
      <c r="P51" s="37"/>
      <c r="Q51" t="s">
        <v>426</v>
      </c>
      <c r="R51" t="s">
        <v>337</v>
      </c>
      <c r="S51" t="s">
        <v>401</v>
      </c>
      <c r="T51" t="s">
        <v>391</v>
      </c>
    </row>
    <row r="52" spans="1:20">
      <c r="A52" s="37" t="s">
        <v>97</v>
      </c>
      <c r="B52" t="s">
        <v>541</v>
      </c>
      <c r="C52" t="s">
        <v>496</v>
      </c>
      <c r="D52" t="s">
        <v>497</v>
      </c>
      <c r="E52" t="s">
        <v>503</v>
      </c>
      <c r="F52" s="147">
        <v>43700</v>
      </c>
      <c r="H52" t="s">
        <v>97</v>
      </c>
      <c r="I52" t="s">
        <v>473</v>
      </c>
      <c r="J52">
        <v>24.640415000000001</v>
      </c>
      <c r="K52">
        <v>-83.102946669999994</v>
      </c>
      <c r="L52">
        <v>101</v>
      </c>
      <c r="M52">
        <v>30.8</v>
      </c>
      <c r="N52" t="s">
        <v>474</v>
      </c>
      <c r="O52" t="s">
        <v>512</v>
      </c>
      <c r="P52" s="37"/>
      <c r="Q52" t="s">
        <v>426</v>
      </c>
      <c r="R52" t="s">
        <v>338</v>
      </c>
      <c r="S52" t="s">
        <v>402</v>
      </c>
      <c r="T52" t="s">
        <v>391</v>
      </c>
    </row>
    <row r="53" spans="1:20">
      <c r="A53" s="37" t="s">
        <v>22</v>
      </c>
      <c r="B53" t="s">
        <v>542</v>
      </c>
      <c r="C53" t="s">
        <v>496</v>
      </c>
      <c r="D53" t="s">
        <v>497</v>
      </c>
      <c r="E53" t="s">
        <v>503</v>
      </c>
      <c r="F53" s="147">
        <v>43700</v>
      </c>
      <c r="H53" t="s">
        <v>22</v>
      </c>
      <c r="I53" t="s">
        <v>473</v>
      </c>
      <c r="J53">
        <v>24.640415000000001</v>
      </c>
      <c r="K53">
        <v>-83.102946669999994</v>
      </c>
      <c r="L53">
        <v>96</v>
      </c>
      <c r="M53">
        <v>29.3</v>
      </c>
      <c r="N53" t="s">
        <v>490</v>
      </c>
      <c r="O53" t="s">
        <v>512</v>
      </c>
      <c r="P53" s="37"/>
      <c r="Q53" t="s">
        <v>931</v>
      </c>
      <c r="R53" t="s">
        <v>331</v>
      </c>
      <c r="S53" t="s">
        <v>395</v>
      </c>
      <c r="T53" t="s">
        <v>391</v>
      </c>
    </row>
    <row r="54" spans="1:20">
      <c r="A54" s="37" t="s">
        <v>33</v>
      </c>
      <c r="B54" t="s">
        <v>543</v>
      </c>
      <c r="C54" t="s">
        <v>496</v>
      </c>
      <c r="D54" t="s">
        <v>497</v>
      </c>
      <c r="E54" t="s">
        <v>503</v>
      </c>
      <c r="F54" s="147">
        <v>43700</v>
      </c>
      <c r="H54" t="s">
        <v>544</v>
      </c>
      <c r="I54" t="s">
        <v>473</v>
      </c>
      <c r="J54">
        <v>24.640415000000001</v>
      </c>
      <c r="K54">
        <v>-83.102946669999994</v>
      </c>
      <c r="L54">
        <v>99</v>
      </c>
      <c r="M54">
        <v>30.2</v>
      </c>
      <c r="N54" t="s">
        <v>474</v>
      </c>
      <c r="O54" t="s">
        <v>512</v>
      </c>
      <c r="P54" s="37"/>
      <c r="Q54" t="s">
        <v>931</v>
      </c>
      <c r="R54" t="s">
        <v>332</v>
      </c>
      <c r="S54" t="s">
        <v>396</v>
      </c>
      <c r="T54" t="s">
        <v>391</v>
      </c>
    </row>
    <row r="55" spans="1:20">
      <c r="A55" s="37" t="s">
        <v>44</v>
      </c>
      <c r="B55" t="s">
        <v>545</v>
      </c>
      <c r="C55" t="s">
        <v>496</v>
      </c>
      <c r="D55" t="s">
        <v>497</v>
      </c>
      <c r="E55" t="s">
        <v>503</v>
      </c>
      <c r="F55" s="147">
        <v>43700</v>
      </c>
      <c r="H55" t="s">
        <v>44</v>
      </c>
      <c r="I55" t="s">
        <v>473</v>
      </c>
      <c r="J55">
        <v>24.640415000000001</v>
      </c>
      <c r="K55">
        <v>-83.102946669999994</v>
      </c>
      <c r="L55">
        <v>101</v>
      </c>
      <c r="M55">
        <v>30.8</v>
      </c>
      <c r="N55" t="s">
        <v>474</v>
      </c>
      <c r="O55" t="s">
        <v>512</v>
      </c>
      <c r="P55" s="37"/>
      <c r="Q55" t="s">
        <v>931</v>
      </c>
      <c r="R55" t="s">
        <v>333</v>
      </c>
      <c r="S55" t="s">
        <v>397</v>
      </c>
      <c r="T55" t="s">
        <v>391</v>
      </c>
    </row>
    <row r="56" spans="1:20">
      <c r="A56" s="37" t="s">
        <v>55</v>
      </c>
      <c r="B56" t="s">
        <v>546</v>
      </c>
      <c r="C56" t="s">
        <v>496</v>
      </c>
      <c r="D56" t="s">
        <v>497</v>
      </c>
      <c r="E56" t="s">
        <v>503</v>
      </c>
      <c r="F56" s="147">
        <v>43700</v>
      </c>
      <c r="H56" t="s">
        <v>55</v>
      </c>
      <c r="I56" t="s">
        <v>473</v>
      </c>
      <c r="J56">
        <v>24.640415000000001</v>
      </c>
      <c r="K56">
        <v>-83.102946669999994</v>
      </c>
      <c r="L56">
        <v>101</v>
      </c>
      <c r="M56">
        <v>30.8</v>
      </c>
      <c r="N56" t="s">
        <v>474</v>
      </c>
      <c r="O56" t="s">
        <v>512</v>
      </c>
      <c r="P56" s="37"/>
      <c r="Q56" t="s">
        <v>931</v>
      </c>
      <c r="R56" t="s">
        <v>334</v>
      </c>
      <c r="S56" t="s">
        <v>398</v>
      </c>
      <c r="T56" t="s">
        <v>391</v>
      </c>
    </row>
    <row r="57" spans="1:20">
      <c r="A57" s="37" t="s">
        <v>66</v>
      </c>
      <c r="B57" t="s">
        <v>547</v>
      </c>
      <c r="C57" t="s">
        <v>496</v>
      </c>
      <c r="D57" t="s">
        <v>497</v>
      </c>
      <c r="E57" t="s">
        <v>503</v>
      </c>
      <c r="F57" s="147">
        <v>43700</v>
      </c>
      <c r="H57" t="s">
        <v>66</v>
      </c>
      <c r="I57" t="s">
        <v>473</v>
      </c>
      <c r="J57">
        <v>24.640415000000001</v>
      </c>
      <c r="K57">
        <v>-83.102946669999994</v>
      </c>
      <c r="L57">
        <v>100</v>
      </c>
      <c r="M57">
        <v>30.5</v>
      </c>
      <c r="N57" t="s">
        <v>474</v>
      </c>
      <c r="O57" t="s">
        <v>512</v>
      </c>
      <c r="P57" s="37"/>
      <c r="Q57" t="s">
        <v>931</v>
      </c>
      <c r="R57" t="s">
        <v>335</v>
      </c>
      <c r="S57" t="s">
        <v>399</v>
      </c>
      <c r="T57" t="s">
        <v>391</v>
      </c>
    </row>
    <row r="58" spans="1:20">
      <c r="A58" s="37" t="s">
        <v>77</v>
      </c>
      <c r="B58" t="s">
        <v>548</v>
      </c>
      <c r="C58" t="s">
        <v>496</v>
      </c>
      <c r="D58" t="s">
        <v>497</v>
      </c>
      <c r="E58" t="s">
        <v>503</v>
      </c>
      <c r="F58" s="147">
        <v>43700</v>
      </c>
      <c r="H58" t="s">
        <v>549</v>
      </c>
      <c r="I58" t="s">
        <v>473</v>
      </c>
      <c r="J58">
        <v>24.640415000000001</v>
      </c>
      <c r="K58">
        <v>-83.102946669999994</v>
      </c>
      <c r="L58">
        <v>100</v>
      </c>
      <c r="M58">
        <v>30.5</v>
      </c>
      <c r="N58" t="s">
        <v>474</v>
      </c>
      <c r="O58" t="s">
        <v>512</v>
      </c>
      <c r="P58" s="37"/>
      <c r="Q58" t="s">
        <v>931</v>
      </c>
      <c r="R58" t="s">
        <v>336</v>
      </c>
      <c r="S58" t="s">
        <v>400</v>
      </c>
      <c r="T58" t="s">
        <v>391</v>
      </c>
    </row>
    <row r="59" spans="1:20">
      <c r="A59" s="37" t="s">
        <v>88</v>
      </c>
      <c r="B59" t="s">
        <v>550</v>
      </c>
      <c r="C59" t="s">
        <v>496</v>
      </c>
      <c r="D59" t="s">
        <v>497</v>
      </c>
      <c r="E59" t="s">
        <v>503</v>
      </c>
      <c r="F59" s="147">
        <v>43700</v>
      </c>
      <c r="H59" t="s">
        <v>88</v>
      </c>
      <c r="I59" t="s">
        <v>473</v>
      </c>
      <c r="J59">
        <v>24.640415000000001</v>
      </c>
      <c r="K59">
        <v>-83.102946669999994</v>
      </c>
      <c r="L59">
        <v>100</v>
      </c>
      <c r="M59">
        <v>30.5</v>
      </c>
      <c r="N59" t="s">
        <v>474</v>
      </c>
      <c r="O59" t="s">
        <v>512</v>
      </c>
      <c r="P59" s="37"/>
      <c r="Q59" t="s">
        <v>931</v>
      </c>
      <c r="R59" t="s">
        <v>337</v>
      </c>
      <c r="S59" t="s">
        <v>401</v>
      </c>
      <c r="T59" t="s">
        <v>391</v>
      </c>
    </row>
    <row r="60" spans="1:20">
      <c r="A60" s="37" t="s">
        <v>98</v>
      </c>
      <c r="B60" t="s">
        <v>551</v>
      </c>
      <c r="C60" t="s">
        <v>496</v>
      </c>
      <c r="D60" t="s">
        <v>497</v>
      </c>
      <c r="E60" t="s">
        <v>503</v>
      </c>
      <c r="F60" s="147">
        <v>43700</v>
      </c>
      <c r="H60" t="s">
        <v>98</v>
      </c>
      <c r="I60" t="s">
        <v>473</v>
      </c>
      <c r="J60">
        <v>24.640415000000001</v>
      </c>
      <c r="K60">
        <v>-83.102946669999994</v>
      </c>
      <c r="L60">
        <v>101</v>
      </c>
      <c r="M60">
        <v>30.8</v>
      </c>
      <c r="N60" t="s">
        <v>474</v>
      </c>
      <c r="O60" t="s">
        <v>512</v>
      </c>
      <c r="P60" s="37"/>
      <c r="Q60" t="s">
        <v>931</v>
      </c>
      <c r="R60" t="s">
        <v>338</v>
      </c>
      <c r="S60" t="s">
        <v>402</v>
      </c>
      <c r="T60" t="s">
        <v>391</v>
      </c>
    </row>
    <row r="61" spans="1:20">
      <c r="A61" s="37" t="s">
        <v>23</v>
      </c>
      <c r="B61" t="s">
        <v>552</v>
      </c>
      <c r="C61" t="s">
        <v>496</v>
      </c>
      <c r="D61" t="s">
        <v>497</v>
      </c>
      <c r="E61" t="s">
        <v>503</v>
      </c>
      <c r="F61" s="147">
        <v>43700</v>
      </c>
      <c r="H61" t="s">
        <v>23</v>
      </c>
      <c r="I61" t="s">
        <v>473</v>
      </c>
      <c r="J61">
        <v>24.640415000000001</v>
      </c>
      <c r="K61">
        <v>-83.102946669999994</v>
      </c>
      <c r="L61">
        <v>100</v>
      </c>
      <c r="M61">
        <v>30.5</v>
      </c>
      <c r="N61" t="s">
        <v>474</v>
      </c>
      <c r="O61" t="s">
        <v>512</v>
      </c>
      <c r="P61" s="37"/>
      <c r="Q61" t="s">
        <v>932</v>
      </c>
      <c r="R61" t="s">
        <v>331</v>
      </c>
      <c r="S61" t="s">
        <v>395</v>
      </c>
      <c r="T61" t="s">
        <v>391</v>
      </c>
    </row>
    <row r="62" spans="1:20">
      <c r="A62" s="37" t="s">
        <v>34</v>
      </c>
      <c r="B62" t="s">
        <v>553</v>
      </c>
      <c r="C62" t="s">
        <v>496</v>
      </c>
      <c r="D62" t="s">
        <v>497</v>
      </c>
      <c r="E62" t="s">
        <v>503</v>
      </c>
      <c r="F62" s="147">
        <v>43700</v>
      </c>
      <c r="H62" t="s">
        <v>34</v>
      </c>
      <c r="I62" t="s">
        <v>473</v>
      </c>
      <c r="J62">
        <v>24.640415000000001</v>
      </c>
      <c r="K62">
        <v>-83.102946669999994</v>
      </c>
      <c r="L62">
        <v>98</v>
      </c>
      <c r="M62">
        <v>29.9</v>
      </c>
      <c r="N62" t="s">
        <v>490</v>
      </c>
      <c r="O62" t="s">
        <v>512</v>
      </c>
      <c r="P62" s="37"/>
      <c r="Q62" t="s">
        <v>932</v>
      </c>
      <c r="R62" t="s">
        <v>332</v>
      </c>
      <c r="S62" t="s">
        <v>396</v>
      </c>
      <c r="T62" t="s">
        <v>391</v>
      </c>
    </row>
    <row r="63" spans="1:20">
      <c r="A63" s="37" t="s">
        <v>45</v>
      </c>
      <c r="B63" t="s">
        <v>554</v>
      </c>
      <c r="C63" t="s">
        <v>496</v>
      </c>
      <c r="D63" t="s">
        <v>497</v>
      </c>
      <c r="E63" t="s">
        <v>503</v>
      </c>
      <c r="F63" s="147">
        <v>43700</v>
      </c>
      <c r="H63" t="s">
        <v>555</v>
      </c>
      <c r="I63" t="s">
        <v>473</v>
      </c>
      <c r="J63">
        <v>24.640415000000001</v>
      </c>
      <c r="K63">
        <v>-83.102946669999994</v>
      </c>
      <c r="L63">
        <v>100</v>
      </c>
      <c r="M63">
        <v>30.5</v>
      </c>
      <c r="N63" t="s">
        <v>474</v>
      </c>
      <c r="O63" t="s">
        <v>512</v>
      </c>
      <c r="P63" s="37"/>
      <c r="Q63" t="s">
        <v>932</v>
      </c>
      <c r="R63" t="s">
        <v>333</v>
      </c>
      <c r="S63" t="s">
        <v>397</v>
      </c>
      <c r="T63" t="s">
        <v>391</v>
      </c>
    </row>
    <row r="64" spans="1:20">
      <c r="A64" s="37" t="s">
        <v>56</v>
      </c>
      <c r="B64" t="s">
        <v>556</v>
      </c>
      <c r="C64" t="s">
        <v>496</v>
      </c>
      <c r="D64" t="s">
        <v>497</v>
      </c>
      <c r="E64" t="s">
        <v>503</v>
      </c>
      <c r="F64" s="147">
        <v>43700</v>
      </c>
      <c r="H64" t="s">
        <v>56</v>
      </c>
      <c r="I64" t="s">
        <v>473</v>
      </c>
      <c r="J64">
        <v>24.640415000000001</v>
      </c>
      <c r="K64">
        <v>-83.102946669999994</v>
      </c>
      <c r="L64">
        <v>100</v>
      </c>
      <c r="M64">
        <v>30.5</v>
      </c>
      <c r="N64" t="s">
        <v>474</v>
      </c>
      <c r="O64" t="s">
        <v>512</v>
      </c>
      <c r="P64" s="37"/>
      <c r="Q64" t="s">
        <v>932</v>
      </c>
      <c r="R64" t="s">
        <v>334</v>
      </c>
      <c r="S64" t="s">
        <v>398</v>
      </c>
      <c r="T64" t="s">
        <v>391</v>
      </c>
    </row>
    <row r="65" spans="1:20">
      <c r="A65" s="37" t="s">
        <v>67</v>
      </c>
      <c r="B65" t="s">
        <v>557</v>
      </c>
      <c r="C65" t="s">
        <v>496</v>
      </c>
      <c r="D65" t="s">
        <v>497</v>
      </c>
      <c r="E65" t="s">
        <v>503</v>
      </c>
      <c r="F65" s="147">
        <v>43700</v>
      </c>
      <c r="H65" t="s">
        <v>67</v>
      </c>
      <c r="I65" t="s">
        <v>473</v>
      </c>
      <c r="J65">
        <v>24.640415000000001</v>
      </c>
      <c r="K65">
        <v>-83.102946669999994</v>
      </c>
      <c r="L65">
        <v>100</v>
      </c>
      <c r="M65">
        <v>30.5</v>
      </c>
      <c r="N65" t="s">
        <v>474</v>
      </c>
      <c r="O65" t="s">
        <v>512</v>
      </c>
      <c r="P65" s="37"/>
      <c r="Q65" t="s">
        <v>932</v>
      </c>
      <c r="R65" t="s">
        <v>335</v>
      </c>
      <c r="S65" t="s">
        <v>399</v>
      </c>
      <c r="T65" t="s">
        <v>391</v>
      </c>
    </row>
    <row r="66" spans="1:20">
      <c r="A66" s="37" t="s">
        <v>78</v>
      </c>
      <c r="B66" t="s">
        <v>558</v>
      </c>
      <c r="C66" t="s">
        <v>496</v>
      </c>
      <c r="D66" t="s">
        <v>497</v>
      </c>
      <c r="E66" t="s">
        <v>503</v>
      </c>
      <c r="F66" s="147">
        <v>43700</v>
      </c>
      <c r="H66" t="s">
        <v>78</v>
      </c>
      <c r="I66" t="s">
        <v>473</v>
      </c>
      <c r="J66">
        <v>24.640415000000001</v>
      </c>
      <c r="K66">
        <v>-83.102946669999994</v>
      </c>
      <c r="L66">
        <v>98</v>
      </c>
      <c r="M66">
        <v>29.9</v>
      </c>
      <c r="N66" t="s">
        <v>490</v>
      </c>
      <c r="O66" t="s">
        <v>512</v>
      </c>
      <c r="P66" s="37"/>
      <c r="Q66" t="s">
        <v>932</v>
      </c>
      <c r="R66" t="s">
        <v>336</v>
      </c>
      <c r="S66" t="s">
        <v>400</v>
      </c>
      <c r="T66" t="s">
        <v>391</v>
      </c>
    </row>
    <row r="67" spans="1:20">
      <c r="A67" s="37" t="s">
        <v>15</v>
      </c>
      <c r="B67" t="s">
        <v>562</v>
      </c>
      <c r="C67" t="s">
        <v>559</v>
      </c>
      <c r="D67" t="s">
        <v>560</v>
      </c>
      <c r="E67" t="s">
        <v>561</v>
      </c>
      <c r="F67" s="147">
        <v>43701</v>
      </c>
      <c r="H67" t="s">
        <v>15</v>
      </c>
      <c r="I67" t="s">
        <v>473</v>
      </c>
      <c r="J67">
        <v>24.493960000000001</v>
      </c>
      <c r="K67">
        <v>-83.096078329999997</v>
      </c>
      <c r="L67">
        <v>108</v>
      </c>
      <c r="M67">
        <v>32.9</v>
      </c>
      <c r="N67" t="s">
        <v>474</v>
      </c>
      <c r="O67" t="s">
        <v>501</v>
      </c>
      <c r="P67" s="37"/>
      <c r="Q67" t="s">
        <v>932</v>
      </c>
      <c r="R67" t="s">
        <v>337</v>
      </c>
      <c r="S67" t="s">
        <v>401</v>
      </c>
      <c r="T67" t="s">
        <v>391</v>
      </c>
    </row>
    <row r="68" spans="1:20">
      <c r="A68" s="37" t="s">
        <v>99</v>
      </c>
      <c r="B68" t="s">
        <v>563</v>
      </c>
      <c r="C68" t="s">
        <v>559</v>
      </c>
      <c r="D68" t="s">
        <v>560</v>
      </c>
      <c r="E68" t="s">
        <v>561</v>
      </c>
      <c r="F68" s="147">
        <v>43701</v>
      </c>
      <c r="H68" t="s">
        <v>99</v>
      </c>
      <c r="I68" t="s">
        <v>473</v>
      </c>
      <c r="J68">
        <v>24.493960000000001</v>
      </c>
      <c r="K68">
        <v>-83.096078329999997</v>
      </c>
      <c r="L68">
        <v>109</v>
      </c>
      <c r="M68">
        <v>33.200000000000003</v>
      </c>
      <c r="N68" t="s">
        <v>474</v>
      </c>
      <c r="O68" t="s">
        <v>501</v>
      </c>
      <c r="P68" s="37"/>
      <c r="Q68" t="s">
        <v>932</v>
      </c>
      <c r="R68" t="s">
        <v>338</v>
      </c>
      <c r="S68" t="s">
        <v>402</v>
      </c>
      <c r="T68" t="s">
        <v>391</v>
      </c>
    </row>
    <row r="69" spans="1:20">
      <c r="A69" s="37" t="s">
        <v>24</v>
      </c>
      <c r="B69" t="s">
        <v>564</v>
      </c>
      <c r="C69" t="s">
        <v>559</v>
      </c>
      <c r="D69" t="s">
        <v>560</v>
      </c>
      <c r="E69" t="s">
        <v>561</v>
      </c>
      <c r="F69" s="147">
        <v>43701</v>
      </c>
      <c r="H69" t="s">
        <v>24</v>
      </c>
      <c r="I69" t="s">
        <v>473</v>
      </c>
      <c r="J69">
        <v>24.493960000000001</v>
      </c>
      <c r="K69">
        <v>-83.096078329999997</v>
      </c>
      <c r="L69">
        <v>108</v>
      </c>
      <c r="M69">
        <v>32.9</v>
      </c>
      <c r="N69" t="s">
        <v>474</v>
      </c>
      <c r="O69" t="s">
        <v>501</v>
      </c>
      <c r="P69" s="37"/>
      <c r="Q69" t="s">
        <v>933</v>
      </c>
      <c r="R69" t="s">
        <v>331</v>
      </c>
      <c r="S69" t="s">
        <v>395</v>
      </c>
      <c r="T69" t="s">
        <v>391</v>
      </c>
    </row>
    <row r="70" spans="1:20">
      <c r="A70" s="37" t="s">
        <v>35</v>
      </c>
      <c r="B70" t="s">
        <v>565</v>
      </c>
      <c r="C70" t="s">
        <v>559</v>
      </c>
      <c r="D70" t="s">
        <v>560</v>
      </c>
      <c r="E70" t="s">
        <v>561</v>
      </c>
      <c r="F70" s="147">
        <v>43701</v>
      </c>
      <c r="H70" t="s">
        <v>35</v>
      </c>
      <c r="I70" t="s">
        <v>473</v>
      </c>
      <c r="J70">
        <v>24.493960000000001</v>
      </c>
      <c r="K70">
        <v>-83.096078329999997</v>
      </c>
      <c r="L70">
        <v>107</v>
      </c>
      <c r="M70">
        <v>32.6</v>
      </c>
      <c r="N70" t="s">
        <v>474</v>
      </c>
      <c r="O70" t="s">
        <v>501</v>
      </c>
      <c r="P70" s="37"/>
      <c r="Q70" t="s">
        <v>933</v>
      </c>
      <c r="R70" t="s">
        <v>332</v>
      </c>
      <c r="S70" t="s">
        <v>396</v>
      </c>
      <c r="T70" t="s">
        <v>391</v>
      </c>
    </row>
    <row r="71" spans="1:20">
      <c r="A71" s="37" t="s">
        <v>46</v>
      </c>
      <c r="B71" t="s">
        <v>566</v>
      </c>
      <c r="C71" t="s">
        <v>559</v>
      </c>
      <c r="D71" t="s">
        <v>560</v>
      </c>
      <c r="E71" t="s">
        <v>561</v>
      </c>
      <c r="F71" s="147">
        <v>43701</v>
      </c>
      <c r="H71" t="s">
        <v>46</v>
      </c>
      <c r="I71" t="s">
        <v>473</v>
      </c>
      <c r="J71">
        <v>24.493960000000001</v>
      </c>
      <c r="K71">
        <v>-83.096078329999997</v>
      </c>
      <c r="L71">
        <v>108</v>
      </c>
      <c r="M71">
        <v>32.9</v>
      </c>
      <c r="N71" t="s">
        <v>474</v>
      </c>
      <c r="O71" t="s">
        <v>501</v>
      </c>
      <c r="P71" s="37"/>
      <c r="Q71" t="s">
        <v>933</v>
      </c>
      <c r="R71" t="s">
        <v>333</v>
      </c>
      <c r="S71" t="s">
        <v>397</v>
      </c>
      <c r="T71" t="s">
        <v>391</v>
      </c>
    </row>
    <row r="72" spans="1:20">
      <c r="A72" s="37" t="s">
        <v>57</v>
      </c>
      <c r="B72" t="s">
        <v>567</v>
      </c>
      <c r="C72" t="s">
        <v>559</v>
      </c>
      <c r="D72" t="s">
        <v>560</v>
      </c>
      <c r="E72" t="s">
        <v>561</v>
      </c>
      <c r="F72" s="147">
        <v>43701</v>
      </c>
      <c r="H72" t="s">
        <v>57</v>
      </c>
      <c r="I72" t="s">
        <v>473</v>
      </c>
      <c r="J72">
        <v>24.493960000000001</v>
      </c>
      <c r="K72">
        <v>-83.096078329999997</v>
      </c>
      <c r="L72">
        <v>105</v>
      </c>
      <c r="M72">
        <v>32</v>
      </c>
      <c r="N72" t="s">
        <v>474</v>
      </c>
      <c r="O72" t="s">
        <v>501</v>
      </c>
      <c r="P72" s="37"/>
      <c r="Q72" t="s">
        <v>933</v>
      </c>
      <c r="R72" t="s">
        <v>334</v>
      </c>
      <c r="S72" t="s">
        <v>398</v>
      </c>
      <c r="T72" t="s">
        <v>391</v>
      </c>
    </row>
    <row r="73" spans="1:20">
      <c r="A73" s="37" t="s">
        <v>68</v>
      </c>
      <c r="B73" t="s">
        <v>568</v>
      </c>
      <c r="C73" t="s">
        <v>559</v>
      </c>
      <c r="D73" t="s">
        <v>560</v>
      </c>
      <c r="E73" t="s">
        <v>561</v>
      </c>
      <c r="F73" s="147">
        <v>43701</v>
      </c>
      <c r="H73" t="s">
        <v>68</v>
      </c>
      <c r="I73" t="s">
        <v>473</v>
      </c>
      <c r="J73">
        <v>24.493960000000001</v>
      </c>
      <c r="K73">
        <v>-83.096078329999997</v>
      </c>
      <c r="L73">
        <v>109</v>
      </c>
      <c r="M73">
        <v>33.200000000000003</v>
      </c>
      <c r="N73" t="s">
        <v>474</v>
      </c>
      <c r="O73" t="s">
        <v>501</v>
      </c>
      <c r="P73" s="37"/>
      <c r="Q73" t="s">
        <v>933</v>
      </c>
      <c r="R73" t="s">
        <v>335</v>
      </c>
      <c r="S73" t="s">
        <v>399</v>
      </c>
      <c r="T73" t="s">
        <v>391</v>
      </c>
    </row>
    <row r="74" spans="1:20">
      <c r="A74" s="37" t="s">
        <v>13</v>
      </c>
      <c r="B74" t="s">
        <v>569</v>
      </c>
      <c r="C74" t="s">
        <v>559</v>
      </c>
      <c r="D74" t="s">
        <v>560</v>
      </c>
      <c r="E74" t="s">
        <v>561</v>
      </c>
      <c r="F74" s="147">
        <v>43701</v>
      </c>
      <c r="H74" t="s">
        <v>13</v>
      </c>
      <c r="I74" t="s">
        <v>473</v>
      </c>
      <c r="J74">
        <v>24.493960000000001</v>
      </c>
      <c r="K74">
        <v>-83.096078329999997</v>
      </c>
      <c r="L74">
        <v>104</v>
      </c>
      <c r="M74">
        <v>31.7</v>
      </c>
      <c r="N74" t="s">
        <v>474</v>
      </c>
      <c r="O74" t="s">
        <v>501</v>
      </c>
      <c r="P74" s="37"/>
      <c r="Q74" t="s">
        <v>933</v>
      </c>
      <c r="R74" t="s">
        <v>336</v>
      </c>
      <c r="S74" t="s">
        <v>400</v>
      </c>
      <c r="T74" t="s">
        <v>391</v>
      </c>
    </row>
    <row r="75" spans="1:20">
      <c r="A75" s="37" t="s">
        <v>89</v>
      </c>
      <c r="B75" t="s">
        <v>570</v>
      </c>
      <c r="C75" t="s">
        <v>559</v>
      </c>
      <c r="D75" t="s">
        <v>560</v>
      </c>
      <c r="E75" t="s">
        <v>561</v>
      </c>
      <c r="F75" s="147">
        <v>43701</v>
      </c>
      <c r="H75" t="s">
        <v>89</v>
      </c>
      <c r="I75" t="s">
        <v>473</v>
      </c>
      <c r="J75">
        <v>24.493960000000001</v>
      </c>
      <c r="K75">
        <v>-83.096078329999997</v>
      </c>
      <c r="L75">
        <v>106</v>
      </c>
      <c r="M75">
        <v>32.299999999999997</v>
      </c>
      <c r="N75" t="s">
        <v>474</v>
      </c>
      <c r="O75" t="s">
        <v>501</v>
      </c>
      <c r="P75" s="37"/>
      <c r="Q75" t="s">
        <v>933</v>
      </c>
      <c r="R75" t="s">
        <v>337</v>
      </c>
      <c r="S75" t="s">
        <v>401</v>
      </c>
      <c r="T75" t="s">
        <v>391</v>
      </c>
    </row>
    <row r="76" spans="1:20">
      <c r="A76" s="37" t="s">
        <v>100</v>
      </c>
      <c r="B76" t="s">
        <v>571</v>
      </c>
      <c r="C76" t="s">
        <v>559</v>
      </c>
      <c r="D76" t="s">
        <v>560</v>
      </c>
      <c r="E76" t="s">
        <v>561</v>
      </c>
      <c r="F76" s="147">
        <v>43701</v>
      </c>
      <c r="H76" t="s">
        <v>100</v>
      </c>
      <c r="I76" t="s">
        <v>473</v>
      </c>
      <c r="J76">
        <v>24.493960000000001</v>
      </c>
      <c r="K76">
        <v>-83.096078329999997</v>
      </c>
      <c r="L76">
        <v>107</v>
      </c>
      <c r="M76">
        <v>32.6</v>
      </c>
      <c r="N76" t="s">
        <v>474</v>
      </c>
      <c r="O76" t="s">
        <v>501</v>
      </c>
      <c r="P76" s="37"/>
      <c r="Q76" t="s">
        <v>933</v>
      </c>
      <c r="R76" t="s">
        <v>338</v>
      </c>
      <c r="S76" t="s">
        <v>402</v>
      </c>
      <c r="T76" t="s">
        <v>391</v>
      </c>
    </row>
    <row r="77" spans="1:20">
      <c r="A77" s="37" t="s">
        <v>25</v>
      </c>
      <c r="B77" t="s">
        <v>573</v>
      </c>
      <c r="C77" t="s">
        <v>559</v>
      </c>
      <c r="D77" t="s">
        <v>560</v>
      </c>
      <c r="E77" t="s">
        <v>572</v>
      </c>
      <c r="F77" s="147">
        <v>43701</v>
      </c>
      <c r="H77" t="s">
        <v>25</v>
      </c>
      <c r="I77" t="s">
        <v>473</v>
      </c>
      <c r="J77">
        <v>24.517808330000001</v>
      </c>
      <c r="K77">
        <v>-83.097901669999999</v>
      </c>
      <c r="L77">
        <v>83</v>
      </c>
      <c r="M77">
        <v>25.3</v>
      </c>
      <c r="N77" t="s">
        <v>490</v>
      </c>
      <c r="O77" t="s">
        <v>512</v>
      </c>
      <c r="P77" s="37"/>
      <c r="Q77" t="s">
        <v>934</v>
      </c>
      <c r="R77" t="s">
        <v>331</v>
      </c>
      <c r="S77" t="s">
        <v>395</v>
      </c>
      <c r="T77" t="s">
        <v>391</v>
      </c>
    </row>
    <row r="78" spans="1:20">
      <c r="A78" s="37" t="s">
        <v>36</v>
      </c>
      <c r="B78" t="s">
        <v>574</v>
      </c>
      <c r="C78" t="s">
        <v>559</v>
      </c>
      <c r="D78" t="s">
        <v>560</v>
      </c>
      <c r="E78" t="s">
        <v>572</v>
      </c>
      <c r="F78" s="147">
        <v>43701</v>
      </c>
      <c r="H78" t="s">
        <v>36</v>
      </c>
      <c r="I78" t="s">
        <v>473</v>
      </c>
      <c r="J78">
        <v>24.517808330000001</v>
      </c>
      <c r="K78">
        <v>-83.097901669999999</v>
      </c>
      <c r="L78">
        <v>83</v>
      </c>
      <c r="M78">
        <v>25.3</v>
      </c>
      <c r="N78" t="s">
        <v>490</v>
      </c>
      <c r="O78" t="s">
        <v>512</v>
      </c>
      <c r="P78" s="37"/>
      <c r="Q78" t="s">
        <v>934</v>
      </c>
      <c r="R78" t="s">
        <v>332</v>
      </c>
      <c r="S78" t="s">
        <v>396</v>
      </c>
      <c r="T78" t="s">
        <v>391</v>
      </c>
    </row>
    <row r="79" spans="1:20">
      <c r="A79" s="37" t="s">
        <v>9</v>
      </c>
      <c r="B79" t="s">
        <v>575</v>
      </c>
      <c r="C79" t="s">
        <v>559</v>
      </c>
      <c r="D79" t="s">
        <v>560</v>
      </c>
      <c r="E79" t="s">
        <v>572</v>
      </c>
      <c r="F79" s="147">
        <v>43701</v>
      </c>
      <c r="H79" t="s">
        <v>9</v>
      </c>
      <c r="I79" t="s">
        <v>473</v>
      </c>
      <c r="J79">
        <v>24.517808330000001</v>
      </c>
      <c r="K79">
        <v>-83.097901669999999</v>
      </c>
      <c r="L79">
        <v>84</v>
      </c>
      <c r="M79">
        <v>25.6</v>
      </c>
      <c r="N79" t="s">
        <v>490</v>
      </c>
      <c r="O79" t="s">
        <v>512</v>
      </c>
      <c r="P79" s="37"/>
      <c r="Q79" t="s">
        <v>934</v>
      </c>
      <c r="R79" t="s">
        <v>333</v>
      </c>
      <c r="S79" t="s">
        <v>397</v>
      </c>
      <c r="T79" t="s">
        <v>391</v>
      </c>
    </row>
    <row r="80" spans="1:20">
      <c r="A80" s="37" t="s">
        <v>58</v>
      </c>
      <c r="B80" t="s">
        <v>576</v>
      </c>
      <c r="C80" t="s">
        <v>559</v>
      </c>
      <c r="D80" t="s">
        <v>560</v>
      </c>
      <c r="E80" t="s">
        <v>572</v>
      </c>
      <c r="F80" s="147">
        <v>43701</v>
      </c>
      <c r="H80" t="s">
        <v>58</v>
      </c>
      <c r="I80" t="s">
        <v>473</v>
      </c>
      <c r="J80">
        <v>24.517808330000001</v>
      </c>
      <c r="K80">
        <v>-83.097901669999999</v>
      </c>
      <c r="L80">
        <v>84</v>
      </c>
      <c r="M80">
        <v>25.6</v>
      </c>
      <c r="N80" t="s">
        <v>490</v>
      </c>
      <c r="O80" t="s">
        <v>512</v>
      </c>
      <c r="P80" s="37"/>
      <c r="Q80" t="s">
        <v>934</v>
      </c>
      <c r="R80" t="s">
        <v>334</v>
      </c>
      <c r="S80" t="s">
        <v>398</v>
      </c>
      <c r="T80" t="s">
        <v>391</v>
      </c>
    </row>
    <row r="81" spans="1:20">
      <c r="A81" s="37" t="s">
        <v>69</v>
      </c>
      <c r="B81" t="s">
        <v>577</v>
      </c>
      <c r="C81" t="s">
        <v>559</v>
      </c>
      <c r="D81" t="s">
        <v>560</v>
      </c>
      <c r="E81" t="s">
        <v>572</v>
      </c>
      <c r="F81" s="147">
        <v>43701</v>
      </c>
      <c r="H81" t="s">
        <v>69</v>
      </c>
      <c r="I81" t="s">
        <v>473</v>
      </c>
      <c r="J81">
        <v>24.517808330000001</v>
      </c>
      <c r="K81">
        <v>-83.097901669999999</v>
      </c>
      <c r="L81">
        <v>84</v>
      </c>
      <c r="M81">
        <v>25.6</v>
      </c>
      <c r="N81" t="s">
        <v>490</v>
      </c>
      <c r="O81" t="s">
        <v>512</v>
      </c>
      <c r="P81" s="37"/>
      <c r="Q81" t="s">
        <v>934</v>
      </c>
      <c r="R81" t="s">
        <v>335</v>
      </c>
      <c r="S81" t="s">
        <v>399</v>
      </c>
      <c r="T81" t="s">
        <v>391</v>
      </c>
    </row>
    <row r="82" spans="1:20">
      <c r="A82" s="37" t="s">
        <v>79</v>
      </c>
      <c r="B82" t="s">
        <v>578</v>
      </c>
      <c r="C82" t="s">
        <v>559</v>
      </c>
      <c r="D82" t="s">
        <v>560</v>
      </c>
      <c r="E82" t="s">
        <v>572</v>
      </c>
      <c r="F82" s="147">
        <v>43701</v>
      </c>
      <c r="H82" t="s">
        <v>79</v>
      </c>
      <c r="I82" t="s">
        <v>473</v>
      </c>
      <c r="J82">
        <v>24.517808330000001</v>
      </c>
      <c r="K82">
        <v>-83.097901669999999</v>
      </c>
      <c r="L82">
        <v>84</v>
      </c>
      <c r="M82">
        <v>25.6</v>
      </c>
      <c r="N82" t="s">
        <v>490</v>
      </c>
      <c r="O82" t="s">
        <v>512</v>
      </c>
      <c r="P82" s="37"/>
      <c r="Q82" t="s">
        <v>934</v>
      </c>
      <c r="R82" t="s">
        <v>336</v>
      </c>
      <c r="S82" t="s">
        <v>400</v>
      </c>
      <c r="T82" t="s">
        <v>391</v>
      </c>
    </row>
    <row r="83" spans="1:20">
      <c r="A83" s="37" t="s">
        <v>90</v>
      </c>
      <c r="B83" t="s">
        <v>579</v>
      </c>
      <c r="C83" t="s">
        <v>559</v>
      </c>
      <c r="D83" t="s">
        <v>560</v>
      </c>
      <c r="E83" t="s">
        <v>572</v>
      </c>
      <c r="F83" s="147">
        <v>43701</v>
      </c>
      <c r="H83" t="s">
        <v>90</v>
      </c>
      <c r="I83" t="s">
        <v>473</v>
      </c>
      <c r="J83">
        <v>24.517808330000001</v>
      </c>
      <c r="K83">
        <v>-83.097901669999999</v>
      </c>
      <c r="L83">
        <v>83</v>
      </c>
      <c r="M83">
        <v>25.3</v>
      </c>
      <c r="N83" t="s">
        <v>490</v>
      </c>
      <c r="O83" t="s">
        <v>512</v>
      </c>
      <c r="P83" s="37"/>
      <c r="Q83" t="s">
        <v>934</v>
      </c>
      <c r="R83" t="s">
        <v>337</v>
      </c>
      <c r="S83" t="s">
        <v>401</v>
      </c>
      <c r="T83" t="s">
        <v>391</v>
      </c>
    </row>
    <row r="84" spans="1:20">
      <c r="A84" s="37" t="s">
        <v>101</v>
      </c>
      <c r="B84" t="s">
        <v>580</v>
      </c>
      <c r="C84" t="s">
        <v>559</v>
      </c>
      <c r="D84" t="s">
        <v>560</v>
      </c>
      <c r="E84" t="s">
        <v>572</v>
      </c>
      <c r="F84" s="147">
        <v>43701</v>
      </c>
      <c r="H84" t="s">
        <v>581</v>
      </c>
      <c r="I84" t="s">
        <v>473</v>
      </c>
      <c r="J84">
        <v>24.517808330000001</v>
      </c>
      <c r="K84">
        <v>-83.097901669999999</v>
      </c>
      <c r="L84">
        <v>83</v>
      </c>
      <c r="M84">
        <v>25.3</v>
      </c>
      <c r="N84" t="s">
        <v>490</v>
      </c>
      <c r="O84" t="s">
        <v>512</v>
      </c>
      <c r="P84" s="37"/>
      <c r="Q84" t="s">
        <v>934</v>
      </c>
      <c r="R84" t="s">
        <v>338</v>
      </c>
      <c r="S84" t="s">
        <v>402</v>
      </c>
      <c r="T84" t="s">
        <v>391</v>
      </c>
    </row>
    <row r="85" spans="1:20">
      <c r="A85" s="37" t="s">
        <v>26</v>
      </c>
      <c r="B85" t="s">
        <v>582</v>
      </c>
      <c r="C85" t="s">
        <v>559</v>
      </c>
      <c r="D85" t="s">
        <v>560</v>
      </c>
      <c r="E85" t="s">
        <v>572</v>
      </c>
      <c r="F85" s="147">
        <v>43701</v>
      </c>
      <c r="H85" t="s">
        <v>26</v>
      </c>
      <c r="I85" t="s">
        <v>473</v>
      </c>
      <c r="J85">
        <v>24.517808330000001</v>
      </c>
      <c r="K85">
        <v>-83.097901669999999</v>
      </c>
      <c r="L85">
        <v>83</v>
      </c>
      <c r="M85">
        <v>25.3</v>
      </c>
      <c r="N85" t="s">
        <v>490</v>
      </c>
      <c r="O85" t="s">
        <v>512</v>
      </c>
      <c r="P85" s="37"/>
      <c r="Q85" t="s">
        <v>421</v>
      </c>
      <c r="R85" t="s">
        <v>331</v>
      </c>
      <c r="S85" t="s">
        <v>395</v>
      </c>
      <c r="T85" t="s">
        <v>391</v>
      </c>
    </row>
    <row r="86" spans="1:20">
      <c r="A86" s="37" t="s">
        <v>37</v>
      </c>
      <c r="B86" t="s">
        <v>583</v>
      </c>
      <c r="C86" t="s">
        <v>559</v>
      </c>
      <c r="D86" t="s">
        <v>560</v>
      </c>
      <c r="E86" t="s">
        <v>572</v>
      </c>
      <c r="F86" s="147">
        <v>43701</v>
      </c>
      <c r="H86" t="s">
        <v>37</v>
      </c>
      <c r="I86" t="s">
        <v>473</v>
      </c>
      <c r="J86">
        <v>24.517808330000001</v>
      </c>
      <c r="K86">
        <v>-83.097901669999999</v>
      </c>
      <c r="L86">
        <v>83</v>
      </c>
      <c r="M86">
        <v>25.3</v>
      </c>
      <c r="N86" t="s">
        <v>490</v>
      </c>
      <c r="O86" t="s">
        <v>512</v>
      </c>
      <c r="P86" s="37"/>
      <c r="Q86" t="s">
        <v>421</v>
      </c>
      <c r="R86" t="s">
        <v>332</v>
      </c>
      <c r="S86" t="s">
        <v>396</v>
      </c>
      <c r="T86" t="s">
        <v>391</v>
      </c>
    </row>
    <row r="87" spans="1:20">
      <c r="A87" s="37" t="s">
        <v>47</v>
      </c>
      <c r="B87" t="s">
        <v>584</v>
      </c>
      <c r="C87" t="s">
        <v>559</v>
      </c>
      <c r="D87" t="s">
        <v>560</v>
      </c>
      <c r="E87" t="s">
        <v>572</v>
      </c>
      <c r="F87" s="147">
        <v>43701</v>
      </c>
      <c r="H87" t="s">
        <v>47</v>
      </c>
      <c r="I87" t="s">
        <v>473</v>
      </c>
      <c r="J87">
        <v>24.517808330000001</v>
      </c>
      <c r="K87">
        <v>-83.097901669999999</v>
      </c>
      <c r="L87">
        <v>84</v>
      </c>
      <c r="M87">
        <v>25.6</v>
      </c>
      <c r="N87" t="s">
        <v>490</v>
      </c>
      <c r="O87" t="s">
        <v>512</v>
      </c>
      <c r="P87" s="37"/>
      <c r="Q87" t="s">
        <v>421</v>
      </c>
      <c r="R87" t="s">
        <v>333</v>
      </c>
      <c r="S87" t="s">
        <v>397</v>
      </c>
      <c r="T87" t="s">
        <v>391</v>
      </c>
    </row>
    <row r="88" spans="1:20">
      <c r="A88" s="37" t="s">
        <v>59</v>
      </c>
      <c r="B88" t="s">
        <v>585</v>
      </c>
      <c r="C88" t="s">
        <v>559</v>
      </c>
      <c r="D88" t="s">
        <v>560</v>
      </c>
      <c r="E88" t="s">
        <v>572</v>
      </c>
      <c r="F88" s="147">
        <v>43701</v>
      </c>
      <c r="H88" t="s">
        <v>59</v>
      </c>
      <c r="I88" t="s">
        <v>473</v>
      </c>
      <c r="J88">
        <v>24.517808330000001</v>
      </c>
      <c r="K88">
        <v>-83.097901669999999</v>
      </c>
      <c r="L88">
        <v>82</v>
      </c>
      <c r="M88">
        <v>25</v>
      </c>
      <c r="N88" t="s">
        <v>490</v>
      </c>
      <c r="O88" t="s">
        <v>512</v>
      </c>
      <c r="P88" s="37"/>
      <c r="Q88" t="s">
        <v>421</v>
      </c>
      <c r="R88" t="s">
        <v>334</v>
      </c>
      <c r="S88" t="s">
        <v>398</v>
      </c>
      <c r="T88" t="s">
        <v>391</v>
      </c>
    </row>
    <row r="89" spans="1:20">
      <c r="A89" s="37" t="s">
        <v>70</v>
      </c>
      <c r="B89" t="s">
        <v>586</v>
      </c>
      <c r="C89" t="s">
        <v>559</v>
      </c>
      <c r="D89" t="s">
        <v>560</v>
      </c>
      <c r="E89" t="s">
        <v>572</v>
      </c>
      <c r="F89" s="147">
        <v>43701</v>
      </c>
      <c r="H89" t="s">
        <v>70</v>
      </c>
      <c r="I89" t="s">
        <v>473</v>
      </c>
      <c r="J89">
        <v>24.517808330000001</v>
      </c>
      <c r="K89">
        <v>-83.097901669999999</v>
      </c>
      <c r="L89">
        <v>83</v>
      </c>
      <c r="M89">
        <v>25.3</v>
      </c>
      <c r="N89" t="s">
        <v>490</v>
      </c>
      <c r="O89" t="s">
        <v>512</v>
      </c>
      <c r="P89" s="37"/>
      <c r="Q89" t="s">
        <v>421</v>
      </c>
      <c r="R89" t="s">
        <v>335</v>
      </c>
      <c r="S89" t="s">
        <v>399</v>
      </c>
      <c r="T89" t="s">
        <v>391</v>
      </c>
    </row>
    <row r="90" spans="1:20">
      <c r="A90" s="37" t="s">
        <v>80</v>
      </c>
      <c r="B90" t="s">
        <v>587</v>
      </c>
      <c r="C90" t="s">
        <v>559</v>
      </c>
      <c r="D90" t="s">
        <v>560</v>
      </c>
      <c r="E90" t="s">
        <v>572</v>
      </c>
      <c r="F90" s="147">
        <v>43701</v>
      </c>
      <c r="H90" t="s">
        <v>80</v>
      </c>
      <c r="I90" t="s">
        <v>473</v>
      </c>
      <c r="J90">
        <v>24.517808330000001</v>
      </c>
      <c r="K90">
        <v>-83.097901669999999</v>
      </c>
      <c r="L90">
        <v>83</v>
      </c>
      <c r="M90">
        <v>25.3</v>
      </c>
      <c r="N90" t="s">
        <v>490</v>
      </c>
      <c r="O90" t="s">
        <v>512</v>
      </c>
      <c r="P90" s="37"/>
      <c r="Q90" t="s">
        <v>421</v>
      </c>
      <c r="R90" t="s">
        <v>336</v>
      </c>
      <c r="S90" t="s">
        <v>400</v>
      </c>
      <c r="T90" t="s">
        <v>391</v>
      </c>
    </row>
    <row r="91" spans="1:20">
      <c r="A91" s="37" t="s">
        <v>91</v>
      </c>
      <c r="B91" t="s">
        <v>588</v>
      </c>
      <c r="C91" t="s">
        <v>559</v>
      </c>
      <c r="D91" t="s">
        <v>560</v>
      </c>
      <c r="E91" t="s">
        <v>572</v>
      </c>
      <c r="F91" s="147">
        <v>43701</v>
      </c>
      <c r="H91" t="s">
        <v>91</v>
      </c>
      <c r="I91" t="s">
        <v>473</v>
      </c>
      <c r="J91">
        <v>24.517808330000001</v>
      </c>
      <c r="K91">
        <v>-83.097901669999999</v>
      </c>
      <c r="L91">
        <v>83</v>
      </c>
      <c r="M91">
        <v>25.3</v>
      </c>
      <c r="N91" t="s">
        <v>490</v>
      </c>
      <c r="O91" t="s">
        <v>512</v>
      </c>
      <c r="P91" s="37"/>
      <c r="Q91" t="s">
        <v>421</v>
      </c>
      <c r="R91" t="s">
        <v>337</v>
      </c>
      <c r="S91" t="s">
        <v>401</v>
      </c>
      <c r="T91" t="s">
        <v>391</v>
      </c>
    </row>
    <row r="92" spans="1:20">
      <c r="A92" s="37" t="s">
        <v>102</v>
      </c>
      <c r="B92" t="s">
        <v>589</v>
      </c>
      <c r="C92" t="s">
        <v>559</v>
      </c>
      <c r="D92" t="s">
        <v>560</v>
      </c>
      <c r="E92" t="s">
        <v>572</v>
      </c>
      <c r="F92" s="147">
        <v>43701</v>
      </c>
      <c r="H92" t="s">
        <v>102</v>
      </c>
      <c r="I92" t="s">
        <v>473</v>
      </c>
      <c r="J92">
        <v>24.517808330000001</v>
      </c>
      <c r="K92">
        <v>-83.097901669999999</v>
      </c>
      <c r="L92">
        <v>84</v>
      </c>
      <c r="M92">
        <v>25.6</v>
      </c>
      <c r="N92" t="s">
        <v>490</v>
      </c>
      <c r="O92" t="s">
        <v>512</v>
      </c>
      <c r="P92" s="37"/>
      <c r="Q92" t="s">
        <v>421</v>
      </c>
      <c r="R92" t="s">
        <v>338</v>
      </c>
      <c r="S92" t="s">
        <v>402</v>
      </c>
      <c r="T92" t="s">
        <v>391</v>
      </c>
    </row>
    <row r="93" spans="1:20">
      <c r="A93" s="37" t="s">
        <v>27</v>
      </c>
      <c r="B93" t="s">
        <v>590</v>
      </c>
      <c r="C93" t="s">
        <v>559</v>
      </c>
      <c r="D93" t="s">
        <v>560</v>
      </c>
      <c r="E93" t="s">
        <v>572</v>
      </c>
      <c r="F93" s="147">
        <v>43701</v>
      </c>
      <c r="H93" t="s">
        <v>27</v>
      </c>
      <c r="I93" t="s">
        <v>473</v>
      </c>
      <c r="J93">
        <v>24.517808330000001</v>
      </c>
      <c r="K93">
        <v>-83.097901669999999</v>
      </c>
      <c r="L93">
        <v>83</v>
      </c>
      <c r="M93">
        <v>25.3</v>
      </c>
      <c r="N93" t="s">
        <v>490</v>
      </c>
      <c r="O93" t="s">
        <v>512</v>
      </c>
      <c r="P93" s="37"/>
      <c r="Q93" t="s">
        <v>927</v>
      </c>
      <c r="R93" t="s">
        <v>331</v>
      </c>
      <c r="S93" t="s">
        <v>395</v>
      </c>
      <c r="T93" t="s">
        <v>391</v>
      </c>
    </row>
    <row r="94" spans="1:20">
      <c r="A94" s="37" t="s">
        <v>10</v>
      </c>
      <c r="B94" t="s">
        <v>591</v>
      </c>
      <c r="C94" t="s">
        <v>559</v>
      </c>
      <c r="D94" t="s">
        <v>560</v>
      </c>
      <c r="E94" t="s">
        <v>572</v>
      </c>
      <c r="F94" s="147">
        <v>43701</v>
      </c>
      <c r="H94" t="s">
        <v>10</v>
      </c>
      <c r="I94" t="s">
        <v>473</v>
      </c>
      <c r="J94">
        <v>24.517808330000001</v>
      </c>
      <c r="K94">
        <v>-83.097901669999999</v>
      </c>
      <c r="L94">
        <v>82</v>
      </c>
      <c r="M94">
        <v>25</v>
      </c>
      <c r="N94" t="s">
        <v>490</v>
      </c>
      <c r="O94" t="s">
        <v>512</v>
      </c>
      <c r="P94" s="37"/>
      <c r="Q94" t="s">
        <v>927</v>
      </c>
      <c r="R94" t="s">
        <v>332</v>
      </c>
      <c r="S94" t="s">
        <v>396</v>
      </c>
      <c r="T94" t="s">
        <v>391</v>
      </c>
    </row>
    <row r="95" spans="1:20">
      <c r="A95" s="37" t="s">
        <v>48</v>
      </c>
      <c r="B95" t="s">
        <v>592</v>
      </c>
      <c r="C95" t="s">
        <v>559</v>
      </c>
      <c r="D95" t="s">
        <v>560</v>
      </c>
      <c r="E95" t="s">
        <v>572</v>
      </c>
      <c r="F95" s="147">
        <v>43701</v>
      </c>
      <c r="H95" t="s">
        <v>48</v>
      </c>
      <c r="I95" t="s">
        <v>473</v>
      </c>
      <c r="J95">
        <v>24.517808330000001</v>
      </c>
      <c r="K95">
        <v>-83.097901669999999</v>
      </c>
      <c r="L95">
        <v>85</v>
      </c>
      <c r="M95">
        <v>25.9</v>
      </c>
      <c r="N95" t="s">
        <v>490</v>
      </c>
      <c r="O95" t="s">
        <v>512</v>
      </c>
      <c r="P95" s="37"/>
      <c r="Q95" t="s">
        <v>927</v>
      </c>
      <c r="R95" t="s">
        <v>333</v>
      </c>
      <c r="S95" t="s">
        <v>397</v>
      </c>
      <c r="T95" t="s">
        <v>391</v>
      </c>
    </row>
    <row r="96" spans="1:20">
      <c r="A96" s="37" t="s">
        <v>60</v>
      </c>
      <c r="B96" t="s">
        <v>593</v>
      </c>
      <c r="C96" t="s">
        <v>559</v>
      </c>
      <c r="D96" t="s">
        <v>560</v>
      </c>
      <c r="E96" t="s">
        <v>572</v>
      </c>
      <c r="F96" s="147">
        <v>43701</v>
      </c>
      <c r="H96" t="s">
        <v>60</v>
      </c>
      <c r="I96" t="s">
        <v>473</v>
      </c>
      <c r="J96">
        <v>24.517808330000001</v>
      </c>
      <c r="K96">
        <v>-83.097901669999999</v>
      </c>
      <c r="L96">
        <v>84</v>
      </c>
      <c r="M96">
        <v>25.6</v>
      </c>
      <c r="N96" t="s">
        <v>490</v>
      </c>
      <c r="O96" t="s">
        <v>512</v>
      </c>
      <c r="P96" s="37"/>
      <c r="Q96" t="s">
        <v>927</v>
      </c>
      <c r="R96" t="s">
        <v>334</v>
      </c>
      <c r="S96" t="s">
        <v>398</v>
      </c>
      <c r="T96" t="s">
        <v>391</v>
      </c>
    </row>
    <row r="97" spans="1:20">
      <c r="A97" s="37" t="s">
        <v>71</v>
      </c>
      <c r="B97" t="s">
        <v>594</v>
      </c>
      <c r="C97" t="s">
        <v>559</v>
      </c>
      <c r="D97" t="s">
        <v>560</v>
      </c>
      <c r="E97" t="s">
        <v>572</v>
      </c>
      <c r="F97" s="147">
        <v>43701</v>
      </c>
      <c r="H97" t="s">
        <v>71</v>
      </c>
      <c r="I97" t="s">
        <v>473</v>
      </c>
      <c r="J97">
        <v>24.517808330000001</v>
      </c>
      <c r="K97">
        <v>-83.097901669999999</v>
      </c>
      <c r="L97">
        <v>84</v>
      </c>
      <c r="M97">
        <v>25.6</v>
      </c>
      <c r="N97" t="s">
        <v>490</v>
      </c>
      <c r="O97" t="s">
        <v>512</v>
      </c>
      <c r="P97" s="37"/>
      <c r="Q97" t="s">
        <v>927</v>
      </c>
      <c r="R97" t="s">
        <v>335</v>
      </c>
      <c r="S97" t="s">
        <v>399</v>
      </c>
      <c r="T97" t="s">
        <v>391</v>
      </c>
    </row>
    <row r="98" spans="1:20">
      <c r="A98" s="37" t="s">
        <v>81</v>
      </c>
      <c r="B98" t="s">
        <v>595</v>
      </c>
      <c r="C98" t="s">
        <v>559</v>
      </c>
      <c r="D98" t="s">
        <v>560</v>
      </c>
      <c r="E98" t="s">
        <v>572</v>
      </c>
      <c r="F98" s="147">
        <v>43701</v>
      </c>
      <c r="H98" t="s">
        <v>81</v>
      </c>
      <c r="I98" t="s">
        <v>473</v>
      </c>
      <c r="J98">
        <v>24.517808330000001</v>
      </c>
      <c r="K98">
        <v>-83.097901669999999</v>
      </c>
      <c r="L98">
        <v>83</v>
      </c>
      <c r="M98">
        <v>25.3</v>
      </c>
      <c r="N98" t="s">
        <v>490</v>
      </c>
      <c r="O98" t="s">
        <v>512</v>
      </c>
      <c r="P98" s="37"/>
      <c r="Q98" t="s">
        <v>927</v>
      </c>
      <c r="R98" t="s">
        <v>336</v>
      </c>
      <c r="S98" t="s">
        <v>400</v>
      </c>
      <c r="T98" t="s">
        <v>391</v>
      </c>
    </row>
    <row r="99" spans="1:20">
      <c r="A99" s="37" t="s">
        <v>92</v>
      </c>
      <c r="B99" t="s">
        <v>596</v>
      </c>
      <c r="C99" t="s">
        <v>559</v>
      </c>
      <c r="D99" t="s">
        <v>560</v>
      </c>
      <c r="E99" t="s">
        <v>572</v>
      </c>
      <c r="F99" s="147">
        <v>43701</v>
      </c>
      <c r="H99" t="s">
        <v>597</v>
      </c>
      <c r="I99" t="s">
        <v>473</v>
      </c>
      <c r="J99">
        <v>24.517808330000001</v>
      </c>
      <c r="K99">
        <v>-83.097901669999999</v>
      </c>
      <c r="L99">
        <v>84</v>
      </c>
      <c r="M99">
        <v>25.6</v>
      </c>
      <c r="N99" t="s">
        <v>490</v>
      </c>
      <c r="O99" t="s">
        <v>512</v>
      </c>
      <c r="P99" s="37"/>
      <c r="Q99" t="s">
        <v>927</v>
      </c>
      <c r="R99" t="s">
        <v>337</v>
      </c>
      <c r="S99" t="s">
        <v>401</v>
      </c>
      <c r="T99" t="s">
        <v>391</v>
      </c>
    </row>
    <row r="100" spans="1:20">
      <c r="A100" s="37" t="s">
        <v>103</v>
      </c>
      <c r="B100" t="s">
        <v>598</v>
      </c>
      <c r="C100" t="s">
        <v>559</v>
      </c>
      <c r="D100" t="s">
        <v>560</v>
      </c>
      <c r="E100" t="s">
        <v>572</v>
      </c>
      <c r="F100" s="147">
        <v>43701</v>
      </c>
      <c r="H100" t="s">
        <v>103</v>
      </c>
      <c r="I100" t="s">
        <v>473</v>
      </c>
      <c r="J100">
        <v>24.517808330000001</v>
      </c>
      <c r="K100">
        <v>-83.097901669999999</v>
      </c>
      <c r="L100">
        <v>84</v>
      </c>
      <c r="M100">
        <v>25.6</v>
      </c>
      <c r="N100" t="s">
        <v>490</v>
      </c>
      <c r="O100" t="s">
        <v>512</v>
      </c>
      <c r="P100" s="37"/>
      <c r="Q100" t="s">
        <v>927</v>
      </c>
      <c r="R100" t="s">
        <v>338</v>
      </c>
      <c r="S100" t="s">
        <v>402</v>
      </c>
      <c r="T100" t="s">
        <v>391</v>
      </c>
    </row>
    <row r="101" spans="1:20">
      <c r="A101" t="s">
        <v>164</v>
      </c>
      <c r="B101" t="s">
        <v>599</v>
      </c>
      <c r="C101" t="s">
        <v>559</v>
      </c>
      <c r="D101" t="s">
        <v>560</v>
      </c>
      <c r="E101" t="s">
        <v>572</v>
      </c>
      <c r="F101" s="147">
        <v>43701</v>
      </c>
      <c r="H101" t="s">
        <v>164</v>
      </c>
      <c r="I101" t="s">
        <v>473</v>
      </c>
      <c r="J101">
        <v>24.517808330000001</v>
      </c>
      <c r="K101">
        <v>-83.097901669999999</v>
      </c>
      <c r="L101">
        <v>84</v>
      </c>
      <c r="M101">
        <v>25.6</v>
      </c>
      <c r="N101" t="s">
        <v>490</v>
      </c>
      <c r="O101" t="s">
        <v>512</v>
      </c>
      <c r="P101" s="37"/>
      <c r="Q101" t="s">
        <v>925</v>
      </c>
      <c r="R101" t="s">
        <v>339</v>
      </c>
      <c r="S101" t="s">
        <v>395</v>
      </c>
      <c r="T101" s="143" t="s">
        <v>392</v>
      </c>
    </row>
    <row r="102" spans="1:20">
      <c r="A102" t="s">
        <v>176</v>
      </c>
      <c r="B102" t="s">
        <v>600</v>
      </c>
      <c r="C102" t="s">
        <v>559</v>
      </c>
      <c r="D102" t="s">
        <v>560</v>
      </c>
      <c r="E102" t="s">
        <v>572</v>
      </c>
      <c r="F102" s="147">
        <v>43701</v>
      </c>
      <c r="H102" t="s">
        <v>176</v>
      </c>
      <c r="I102" t="s">
        <v>473</v>
      </c>
      <c r="J102">
        <v>24.517808330000001</v>
      </c>
      <c r="K102">
        <v>-83.097901669999999</v>
      </c>
      <c r="L102">
        <v>83</v>
      </c>
      <c r="M102">
        <v>25.3</v>
      </c>
      <c r="N102" t="s">
        <v>490</v>
      </c>
      <c r="O102" t="s">
        <v>512</v>
      </c>
      <c r="P102" s="37"/>
      <c r="Q102" t="s">
        <v>925</v>
      </c>
      <c r="R102" t="s">
        <v>340</v>
      </c>
      <c r="S102" t="s">
        <v>396</v>
      </c>
      <c r="T102" s="143" t="s">
        <v>392</v>
      </c>
    </row>
    <row r="103" spans="1:20">
      <c r="A103" t="s">
        <v>188</v>
      </c>
      <c r="B103" t="s">
        <v>601</v>
      </c>
      <c r="C103" t="s">
        <v>559</v>
      </c>
      <c r="D103" t="s">
        <v>560</v>
      </c>
      <c r="E103" t="s">
        <v>572</v>
      </c>
      <c r="F103" s="147">
        <v>43701</v>
      </c>
      <c r="H103" t="s">
        <v>188</v>
      </c>
      <c r="I103" t="s">
        <v>473</v>
      </c>
      <c r="J103">
        <v>24.517808330000001</v>
      </c>
      <c r="K103">
        <v>-83.097901669999999</v>
      </c>
      <c r="L103">
        <v>93</v>
      </c>
      <c r="M103">
        <v>28.3</v>
      </c>
      <c r="N103" t="s">
        <v>490</v>
      </c>
      <c r="O103" t="s">
        <v>512</v>
      </c>
      <c r="P103" s="37"/>
      <c r="Q103" t="s">
        <v>925</v>
      </c>
      <c r="R103" t="s">
        <v>341</v>
      </c>
      <c r="S103" t="s">
        <v>397</v>
      </c>
      <c r="T103" s="143" t="s">
        <v>392</v>
      </c>
    </row>
    <row r="104" spans="1:20">
      <c r="A104" t="s">
        <v>200</v>
      </c>
      <c r="B104" t="s">
        <v>602</v>
      </c>
      <c r="C104" t="s">
        <v>559</v>
      </c>
      <c r="D104" t="s">
        <v>560</v>
      </c>
      <c r="E104" t="s">
        <v>572</v>
      </c>
      <c r="F104" s="147">
        <v>43701</v>
      </c>
      <c r="H104" t="s">
        <v>200</v>
      </c>
      <c r="I104" t="s">
        <v>473</v>
      </c>
      <c r="J104">
        <v>24.517808330000001</v>
      </c>
      <c r="K104">
        <v>-83.097901669999999</v>
      </c>
      <c r="L104">
        <v>83</v>
      </c>
      <c r="M104">
        <v>25.3</v>
      </c>
      <c r="N104" t="s">
        <v>490</v>
      </c>
      <c r="O104" t="s">
        <v>512</v>
      </c>
      <c r="P104" s="37"/>
      <c r="Q104" t="s">
        <v>925</v>
      </c>
      <c r="R104" t="s">
        <v>342</v>
      </c>
      <c r="S104" t="s">
        <v>398</v>
      </c>
      <c r="T104" s="143" t="s">
        <v>392</v>
      </c>
    </row>
    <row r="105" spans="1:20">
      <c r="A105" t="s">
        <v>212</v>
      </c>
      <c r="B105" t="s">
        <v>604</v>
      </c>
      <c r="C105" t="s">
        <v>559</v>
      </c>
      <c r="D105" t="s">
        <v>560</v>
      </c>
      <c r="E105" t="s">
        <v>603</v>
      </c>
      <c r="F105" s="147">
        <v>43701</v>
      </c>
      <c r="H105" t="s">
        <v>212</v>
      </c>
      <c r="I105" t="s">
        <v>473</v>
      </c>
      <c r="J105">
        <v>24.48925667</v>
      </c>
      <c r="K105">
        <v>-83.122694999999993</v>
      </c>
      <c r="L105">
        <v>123</v>
      </c>
      <c r="M105">
        <v>37.5</v>
      </c>
      <c r="N105" t="s">
        <v>474</v>
      </c>
      <c r="O105" t="s">
        <v>501</v>
      </c>
      <c r="P105" s="37"/>
      <c r="Q105" t="s">
        <v>925</v>
      </c>
      <c r="R105" t="s">
        <v>343</v>
      </c>
      <c r="S105" t="s">
        <v>399</v>
      </c>
      <c r="T105" s="143" t="s">
        <v>392</v>
      </c>
    </row>
    <row r="106" spans="1:20">
      <c r="A106" t="s">
        <v>224</v>
      </c>
      <c r="B106" t="s">
        <v>605</v>
      </c>
      <c r="C106" t="s">
        <v>559</v>
      </c>
      <c r="D106" t="s">
        <v>560</v>
      </c>
      <c r="E106" t="s">
        <v>603</v>
      </c>
      <c r="F106" s="147">
        <v>43701</v>
      </c>
      <c r="H106" t="s">
        <v>224</v>
      </c>
      <c r="I106" t="s">
        <v>473</v>
      </c>
      <c r="J106">
        <v>24.48925667</v>
      </c>
      <c r="K106">
        <v>-83.122694999999993</v>
      </c>
      <c r="L106">
        <v>119</v>
      </c>
      <c r="M106">
        <v>36.299999999999997</v>
      </c>
      <c r="N106" t="s">
        <v>474</v>
      </c>
      <c r="O106" t="s">
        <v>501</v>
      </c>
      <c r="P106" s="37"/>
      <c r="Q106" t="s">
        <v>925</v>
      </c>
      <c r="R106" t="s">
        <v>344</v>
      </c>
      <c r="S106" t="s">
        <v>400</v>
      </c>
      <c r="T106" s="143" t="s">
        <v>392</v>
      </c>
    </row>
    <row r="107" spans="1:20">
      <c r="A107" t="s">
        <v>236</v>
      </c>
      <c r="B107" t="s">
        <v>606</v>
      </c>
      <c r="C107" t="s">
        <v>559</v>
      </c>
      <c r="D107" t="s">
        <v>560</v>
      </c>
      <c r="E107" t="s">
        <v>603</v>
      </c>
      <c r="F107" s="147">
        <v>43701</v>
      </c>
      <c r="H107" t="s">
        <v>236</v>
      </c>
      <c r="I107" t="s">
        <v>473</v>
      </c>
      <c r="J107">
        <v>24.48925667</v>
      </c>
      <c r="K107">
        <v>-83.122694999999993</v>
      </c>
      <c r="L107">
        <v>118</v>
      </c>
      <c r="M107">
        <v>36</v>
      </c>
      <c r="N107" t="s">
        <v>474</v>
      </c>
      <c r="O107" t="s">
        <v>501</v>
      </c>
      <c r="P107" s="37"/>
      <c r="Q107" t="s">
        <v>925</v>
      </c>
      <c r="R107" t="s">
        <v>345</v>
      </c>
      <c r="S107" t="s">
        <v>401</v>
      </c>
      <c r="T107" s="143" t="s">
        <v>392</v>
      </c>
    </row>
    <row r="108" spans="1:20">
      <c r="A108" t="s">
        <v>248</v>
      </c>
      <c r="B108" t="s">
        <v>607</v>
      </c>
      <c r="C108" t="s">
        <v>559</v>
      </c>
      <c r="D108" t="s">
        <v>560</v>
      </c>
      <c r="E108" t="s">
        <v>603</v>
      </c>
      <c r="F108" s="147">
        <v>43701</v>
      </c>
      <c r="H108" t="s">
        <v>248</v>
      </c>
      <c r="I108" t="s">
        <v>473</v>
      </c>
      <c r="J108">
        <v>24.48925667</v>
      </c>
      <c r="K108">
        <v>-83.122694999999993</v>
      </c>
      <c r="L108">
        <v>120</v>
      </c>
      <c r="M108">
        <v>36.6</v>
      </c>
      <c r="N108" t="s">
        <v>474</v>
      </c>
      <c r="O108" t="s">
        <v>501</v>
      </c>
      <c r="P108" s="37"/>
      <c r="Q108" t="s">
        <v>925</v>
      </c>
      <c r="R108" t="s">
        <v>346</v>
      </c>
      <c r="S108" t="s">
        <v>402</v>
      </c>
      <c r="T108" s="143" t="s">
        <v>392</v>
      </c>
    </row>
    <row r="109" spans="1:20">
      <c r="A109" t="s">
        <v>165</v>
      </c>
      <c r="B109" t="s">
        <v>608</v>
      </c>
      <c r="C109" t="s">
        <v>559</v>
      </c>
      <c r="D109" t="s">
        <v>560</v>
      </c>
      <c r="E109" t="s">
        <v>603</v>
      </c>
      <c r="F109" s="147">
        <v>43701</v>
      </c>
      <c r="H109" t="s">
        <v>165</v>
      </c>
      <c r="I109" t="s">
        <v>473</v>
      </c>
      <c r="J109">
        <v>24.48925667</v>
      </c>
      <c r="K109">
        <v>-83.122694999999993</v>
      </c>
      <c r="L109">
        <v>119</v>
      </c>
      <c r="M109">
        <v>36.299999999999997</v>
      </c>
      <c r="N109" t="s">
        <v>474</v>
      </c>
      <c r="O109" t="s">
        <v>501</v>
      </c>
      <c r="P109" s="37"/>
      <c r="Q109" t="s">
        <v>926</v>
      </c>
      <c r="R109" t="s">
        <v>339</v>
      </c>
      <c r="S109" t="s">
        <v>395</v>
      </c>
      <c r="T109" s="143" t="s">
        <v>392</v>
      </c>
    </row>
    <row r="110" spans="1:20">
      <c r="A110" t="s">
        <v>177</v>
      </c>
      <c r="B110" t="s">
        <v>609</v>
      </c>
      <c r="C110" t="s">
        <v>559</v>
      </c>
      <c r="D110" t="s">
        <v>560</v>
      </c>
      <c r="E110" t="s">
        <v>603</v>
      </c>
      <c r="F110" s="147">
        <v>43701</v>
      </c>
      <c r="H110" t="s">
        <v>177</v>
      </c>
      <c r="I110" t="s">
        <v>473</v>
      </c>
      <c r="J110">
        <v>24.48925667</v>
      </c>
      <c r="K110">
        <v>-83.122694999999993</v>
      </c>
      <c r="L110">
        <v>121</v>
      </c>
      <c r="M110">
        <v>36.9</v>
      </c>
      <c r="N110" t="s">
        <v>474</v>
      </c>
      <c r="O110" t="s">
        <v>501</v>
      </c>
      <c r="P110" s="37"/>
      <c r="Q110" t="s">
        <v>926</v>
      </c>
      <c r="R110" t="s">
        <v>340</v>
      </c>
      <c r="S110" t="s">
        <v>396</v>
      </c>
      <c r="T110" s="143" t="s">
        <v>392</v>
      </c>
    </row>
    <row r="111" spans="1:20">
      <c r="A111" t="s">
        <v>189</v>
      </c>
      <c r="B111" t="s">
        <v>610</v>
      </c>
      <c r="C111" t="s">
        <v>559</v>
      </c>
      <c r="D111" t="s">
        <v>560</v>
      </c>
      <c r="E111" t="s">
        <v>603</v>
      </c>
      <c r="F111" s="147">
        <v>43701</v>
      </c>
      <c r="H111" t="s">
        <v>189</v>
      </c>
      <c r="I111" t="s">
        <v>473</v>
      </c>
      <c r="J111">
        <v>24.48925667</v>
      </c>
      <c r="K111">
        <v>-83.122694999999993</v>
      </c>
      <c r="L111">
        <v>122</v>
      </c>
      <c r="M111">
        <v>37.200000000000003</v>
      </c>
      <c r="N111" t="s">
        <v>474</v>
      </c>
      <c r="O111" t="s">
        <v>501</v>
      </c>
      <c r="P111" s="37"/>
      <c r="Q111" t="s">
        <v>926</v>
      </c>
      <c r="R111" t="s">
        <v>341</v>
      </c>
      <c r="S111" t="s">
        <v>397</v>
      </c>
      <c r="T111" s="143" t="s">
        <v>392</v>
      </c>
    </row>
    <row r="112" spans="1:20">
      <c r="A112" t="s">
        <v>201</v>
      </c>
      <c r="B112" t="s">
        <v>611</v>
      </c>
      <c r="C112" t="s">
        <v>559</v>
      </c>
      <c r="D112" t="s">
        <v>560</v>
      </c>
      <c r="E112" t="s">
        <v>603</v>
      </c>
      <c r="F112" s="147">
        <v>43701</v>
      </c>
      <c r="H112" t="s">
        <v>201</v>
      </c>
      <c r="I112" t="s">
        <v>473</v>
      </c>
      <c r="J112">
        <v>24.48925667</v>
      </c>
      <c r="K112">
        <v>-83.122694999999993</v>
      </c>
      <c r="L112">
        <v>119</v>
      </c>
      <c r="M112">
        <v>36.299999999999997</v>
      </c>
      <c r="N112" t="s">
        <v>474</v>
      </c>
      <c r="O112" t="s">
        <v>501</v>
      </c>
      <c r="P112" s="37"/>
      <c r="Q112" t="s">
        <v>926</v>
      </c>
      <c r="R112" t="s">
        <v>342</v>
      </c>
      <c r="S112" t="s">
        <v>398</v>
      </c>
      <c r="T112" s="143" t="s">
        <v>392</v>
      </c>
    </row>
    <row r="113" spans="1:20">
      <c r="A113" t="s">
        <v>213</v>
      </c>
      <c r="B113" t="s">
        <v>612</v>
      </c>
      <c r="C113" t="s">
        <v>559</v>
      </c>
      <c r="D113" t="s">
        <v>560</v>
      </c>
      <c r="E113" t="s">
        <v>603</v>
      </c>
      <c r="F113" s="147">
        <v>43701</v>
      </c>
      <c r="H113" t="s">
        <v>213</v>
      </c>
      <c r="I113" t="s">
        <v>473</v>
      </c>
      <c r="J113">
        <v>24.48925667</v>
      </c>
      <c r="K113">
        <v>-83.122694999999993</v>
      </c>
      <c r="L113">
        <v>124</v>
      </c>
      <c r="M113">
        <v>37.799999999999997</v>
      </c>
      <c r="N113" t="s">
        <v>474</v>
      </c>
      <c r="O113" t="s">
        <v>501</v>
      </c>
      <c r="P113" s="37"/>
      <c r="Q113" t="s">
        <v>926</v>
      </c>
      <c r="R113" t="s">
        <v>343</v>
      </c>
      <c r="S113" t="s">
        <v>399</v>
      </c>
      <c r="T113" s="143" t="s">
        <v>392</v>
      </c>
    </row>
    <row r="114" spans="1:20">
      <c r="A114" t="s">
        <v>225</v>
      </c>
      <c r="B114" t="s">
        <v>614</v>
      </c>
      <c r="C114" t="s">
        <v>559</v>
      </c>
      <c r="D114" t="s">
        <v>560</v>
      </c>
      <c r="E114" t="s">
        <v>613</v>
      </c>
      <c r="F114" s="147">
        <v>43701</v>
      </c>
      <c r="H114" t="s">
        <v>225</v>
      </c>
      <c r="I114" t="s">
        <v>473</v>
      </c>
      <c r="J114">
        <v>24.51135833</v>
      </c>
      <c r="K114">
        <v>-83.095160000000007</v>
      </c>
      <c r="L114">
        <v>90</v>
      </c>
      <c r="M114">
        <v>27.4</v>
      </c>
      <c r="N114" t="s">
        <v>490</v>
      </c>
      <c r="O114" t="s">
        <v>512</v>
      </c>
      <c r="P114" s="37"/>
      <c r="Q114" t="s">
        <v>926</v>
      </c>
      <c r="R114" t="s">
        <v>344</v>
      </c>
      <c r="S114" t="s">
        <v>400</v>
      </c>
      <c r="T114" s="143" t="s">
        <v>392</v>
      </c>
    </row>
    <row r="115" spans="1:20">
      <c r="A115" t="s">
        <v>237</v>
      </c>
      <c r="B115" t="s">
        <v>615</v>
      </c>
      <c r="C115" t="s">
        <v>559</v>
      </c>
      <c r="D115" t="s">
        <v>560</v>
      </c>
      <c r="E115" t="s">
        <v>613</v>
      </c>
      <c r="F115" s="147">
        <v>43701</v>
      </c>
      <c r="H115" t="s">
        <v>237</v>
      </c>
      <c r="I115" t="s">
        <v>473</v>
      </c>
      <c r="J115">
        <v>24.51135833</v>
      </c>
      <c r="K115">
        <v>-83.095160000000007</v>
      </c>
      <c r="L115">
        <v>90</v>
      </c>
      <c r="M115">
        <v>27.4</v>
      </c>
      <c r="N115" t="s">
        <v>490</v>
      </c>
      <c r="O115" t="s">
        <v>512</v>
      </c>
      <c r="P115" s="37"/>
      <c r="Q115" t="s">
        <v>926</v>
      </c>
      <c r="R115" t="s">
        <v>345</v>
      </c>
      <c r="S115" t="s">
        <v>401</v>
      </c>
      <c r="T115" s="143" t="s">
        <v>392</v>
      </c>
    </row>
    <row r="116" spans="1:20">
      <c r="A116" t="s">
        <v>249</v>
      </c>
      <c r="B116" t="s">
        <v>617</v>
      </c>
      <c r="C116" t="s">
        <v>559</v>
      </c>
      <c r="D116" t="s">
        <v>560</v>
      </c>
      <c r="E116" t="s">
        <v>616</v>
      </c>
      <c r="F116" s="147">
        <v>43702</v>
      </c>
      <c r="H116" t="s">
        <v>249</v>
      </c>
      <c r="I116" t="s">
        <v>473</v>
      </c>
      <c r="J116">
        <v>24.484660000000002</v>
      </c>
      <c r="K116">
        <v>-83.110725000000002</v>
      </c>
      <c r="L116">
        <v>152</v>
      </c>
      <c r="M116">
        <v>46.3</v>
      </c>
      <c r="N116" t="s">
        <v>474</v>
      </c>
      <c r="O116" t="s">
        <v>501</v>
      </c>
      <c r="P116" s="37"/>
      <c r="Q116" t="s">
        <v>926</v>
      </c>
      <c r="R116" t="s">
        <v>346</v>
      </c>
      <c r="S116" t="s">
        <v>402</v>
      </c>
      <c r="T116" s="143" t="s">
        <v>392</v>
      </c>
    </row>
    <row r="117" spans="1:20">
      <c r="A117" t="s">
        <v>166</v>
      </c>
      <c r="B117" t="s">
        <v>618</v>
      </c>
      <c r="C117" t="s">
        <v>559</v>
      </c>
      <c r="D117" t="s">
        <v>560</v>
      </c>
      <c r="E117" t="s">
        <v>616</v>
      </c>
      <c r="F117" s="147">
        <v>43702</v>
      </c>
      <c r="H117" t="s">
        <v>166</v>
      </c>
      <c r="I117" t="s">
        <v>473</v>
      </c>
      <c r="J117">
        <v>24.484660000000002</v>
      </c>
      <c r="K117">
        <v>-83.110725000000002</v>
      </c>
      <c r="L117">
        <v>147</v>
      </c>
      <c r="M117">
        <v>44.8</v>
      </c>
      <c r="N117" t="s">
        <v>474</v>
      </c>
      <c r="O117" t="s">
        <v>501</v>
      </c>
      <c r="P117" s="37"/>
      <c r="Q117" t="s">
        <v>928</v>
      </c>
      <c r="R117" t="s">
        <v>339</v>
      </c>
      <c r="S117" t="s">
        <v>395</v>
      </c>
      <c r="T117" s="143" t="s">
        <v>392</v>
      </c>
    </row>
    <row r="118" spans="1:20">
      <c r="A118" t="s">
        <v>178</v>
      </c>
      <c r="B118" t="s">
        <v>619</v>
      </c>
      <c r="C118" t="s">
        <v>559</v>
      </c>
      <c r="D118" t="s">
        <v>560</v>
      </c>
      <c r="E118" t="s">
        <v>616</v>
      </c>
      <c r="F118" s="147">
        <v>43702</v>
      </c>
      <c r="H118" t="s">
        <v>178</v>
      </c>
      <c r="I118" t="s">
        <v>473</v>
      </c>
      <c r="J118">
        <v>24.484660000000002</v>
      </c>
      <c r="K118">
        <v>-83.110725000000002</v>
      </c>
      <c r="L118">
        <v>145</v>
      </c>
      <c r="M118">
        <v>44.2</v>
      </c>
      <c r="N118" t="s">
        <v>474</v>
      </c>
      <c r="O118" t="s">
        <v>501</v>
      </c>
      <c r="P118" s="37"/>
      <c r="Q118" t="s">
        <v>928</v>
      </c>
      <c r="R118" t="s">
        <v>340</v>
      </c>
      <c r="S118" t="s">
        <v>396</v>
      </c>
      <c r="T118" s="143" t="s">
        <v>392</v>
      </c>
    </row>
    <row r="119" spans="1:20">
      <c r="A119" t="s">
        <v>190</v>
      </c>
      <c r="B119" t="s">
        <v>620</v>
      </c>
      <c r="C119" t="s">
        <v>559</v>
      </c>
      <c r="D119" t="s">
        <v>560</v>
      </c>
      <c r="E119" t="s">
        <v>616</v>
      </c>
      <c r="F119" s="147">
        <v>43702</v>
      </c>
      <c r="H119" t="s">
        <v>190</v>
      </c>
      <c r="I119" t="s">
        <v>473</v>
      </c>
      <c r="J119">
        <v>24.484660000000002</v>
      </c>
      <c r="K119">
        <v>-83.110725000000002</v>
      </c>
      <c r="L119">
        <v>154</v>
      </c>
      <c r="M119">
        <v>46.9</v>
      </c>
      <c r="N119" t="s">
        <v>474</v>
      </c>
      <c r="O119" t="s">
        <v>501</v>
      </c>
      <c r="P119" s="37"/>
      <c r="Q119" t="s">
        <v>928</v>
      </c>
      <c r="R119" t="s">
        <v>341</v>
      </c>
      <c r="S119" t="s">
        <v>397</v>
      </c>
      <c r="T119" s="143" t="s">
        <v>392</v>
      </c>
    </row>
    <row r="120" spans="1:20">
      <c r="A120" t="s">
        <v>202</v>
      </c>
      <c r="B120" t="s">
        <v>621</v>
      </c>
      <c r="C120" t="s">
        <v>559</v>
      </c>
      <c r="D120" t="s">
        <v>560</v>
      </c>
      <c r="E120" t="s">
        <v>616</v>
      </c>
      <c r="F120" s="147">
        <v>43702</v>
      </c>
      <c r="H120" t="s">
        <v>202</v>
      </c>
      <c r="I120" t="s">
        <v>473</v>
      </c>
      <c r="J120">
        <v>24.484660000000002</v>
      </c>
      <c r="K120">
        <v>-83.110725000000002</v>
      </c>
      <c r="L120">
        <v>154</v>
      </c>
      <c r="M120">
        <v>46.9</v>
      </c>
      <c r="N120" t="s">
        <v>474</v>
      </c>
      <c r="O120" t="s">
        <v>501</v>
      </c>
      <c r="P120" s="37"/>
      <c r="Q120" t="s">
        <v>928</v>
      </c>
      <c r="R120" t="s">
        <v>342</v>
      </c>
      <c r="S120" t="s">
        <v>398</v>
      </c>
      <c r="T120" s="143" t="s">
        <v>392</v>
      </c>
    </row>
    <row r="121" spans="1:20">
      <c r="A121" t="s">
        <v>214</v>
      </c>
      <c r="B121" t="s">
        <v>622</v>
      </c>
      <c r="C121" t="s">
        <v>559</v>
      </c>
      <c r="D121" t="s">
        <v>560</v>
      </c>
      <c r="E121" t="s">
        <v>616</v>
      </c>
      <c r="F121" s="147">
        <v>43702</v>
      </c>
      <c r="H121" t="s">
        <v>214</v>
      </c>
      <c r="I121" t="s">
        <v>473</v>
      </c>
      <c r="J121">
        <v>24.484660000000002</v>
      </c>
      <c r="K121">
        <v>-83.110725000000002</v>
      </c>
      <c r="L121">
        <v>153</v>
      </c>
      <c r="M121">
        <v>46.6</v>
      </c>
      <c r="N121" t="s">
        <v>474</v>
      </c>
      <c r="O121" t="s">
        <v>501</v>
      </c>
      <c r="P121" s="37"/>
      <c r="Q121" t="s">
        <v>928</v>
      </c>
      <c r="R121" t="s">
        <v>343</v>
      </c>
      <c r="S121" t="s">
        <v>399</v>
      </c>
      <c r="T121" s="143" t="s">
        <v>392</v>
      </c>
    </row>
    <row r="122" spans="1:20">
      <c r="A122" t="s">
        <v>226</v>
      </c>
      <c r="B122" t="s">
        <v>623</v>
      </c>
      <c r="C122" t="s">
        <v>559</v>
      </c>
      <c r="D122" t="s">
        <v>560</v>
      </c>
      <c r="E122" t="s">
        <v>616</v>
      </c>
      <c r="F122" s="147">
        <v>43702</v>
      </c>
      <c r="H122" t="s">
        <v>226</v>
      </c>
      <c r="I122" t="s">
        <v>473</v>
      </c>
      <c r="J122">
        <v>24.484660000000002</v>
      </c>
      <c r="K122">
        <v>-83.110725000000002</v>
      </c>
      <c r="L122">
        <v>151</v>
      </c>
      <c r="M122">
        <v>46</v>
      </c>
      <c r="N122" t="s">
        <v>474</v>
      </c>
      <c r="O122" t="s">
        <v>501</v>
      </c>
      <c r="P122" s="37"/>
      <c r="Q122" t="s">
        <v>928</v>
      </c>
      <c r="R122" t="s">
        <v>344</v>
      </c>
      <c r="S122" t="s">
        <v>400</v>
      </c>
      <c r="T122" s="143" t="s">
        <v>392</v>
      </c>
    </row>
    <row r="123" spans="1:20">
      <c r="A123" t="s">
        <v>238</v>
      </c>
      <c r="B123" t="s">
        <v>624</v>
      </c>
      <c r="C123" t="s">
        <v>559</v>
      </c>
      <c r="D123" t="s">
        <v>560</v>
      </c>
      <c r="E123" t="s">
        <v>616</v>
      </c>
      <c r="F123" s="147">
        <v>43702</v>
      </c>
      <c r="H123" t="s">
        <v>238</v>
      </c>
      <c r="I123" t="s">
        <v>473</v>
      </c>
      <c r="J123">
        <v>24.484660000000002</v>
      </c>
      <c r="K123">
        <v>-83.110725000000002</v>
      </c>
      <c r="L123">
        <v>148</v>
      </c>
      <c r="M123">
        <v>45.1</v>
      </c>
      <c r="N123" t="s">
        <v>474</v>
      </c>
      <c r="O123" t="s">
        <v>501</v>
      </c>
      <c r="P123" s="37"/>
      <c r="Q123" t="s">
        <v>928</v>
      </c>
      <c r="R123" t="s">
        <v>345</v>
      </c>
      <c r="S123" t="s">
        <v>401</v>
      </c>
      <c r="T123" s="143" t="s">
        <v>392</v>
      </c>
    </row>
    <row r="124" spans="1:20">
      <c r="A124" t="s">
        <v>250</v>
      </c>
      <c r="B124" t="s">
        <v>625</v>
      </c>
      <c r="C124" t="s">
        <v>559</v>
      </c>
      <c r="D124" t="s">
        <v>560</v>
      </c>
      <c r="E124" t="s">
        <v>616</v>
      </c>
      <c r="F124" s="147">
        <v>43702</v>
      </c>
      <c r="H124" t="s">
        <v>250</v>
      </c>
      <c r="I124" t="s">
        <v>473</v>
      </c>
      <c r="J124">
        <v>24.484660000000002</v>
      </c>
      <c r="K124">
        <v>-83.110725000000002</v>
      </c>
      <c r="L124">
        <v>145</v>
      </c>
      <c r="M124">
        <v>44.2</v>
      </c>
      <c r="N124" t="s">
        <v>474</v>
      </c>
      <c r="O124" t="s">
        <v>501</v>
      </c>
      <c r="P124" s="37"/>
      <c r="Q124" t="s">
        <v>928</v>
      </c>
      <c r="R124" t="s">
        <v>346</v>
      </c>
      <c r="S124" t="s">
        <v>402</v>
      </c>
      <c r="T124" s="143" t="s">
        <v>392</v>
      </c>
    </row>
    <row r="125" spans="1:20">
      <c r="A125" t="s">
        <v>750</v>
      </c>
      <c r="B125" t="s">
        <v>626</v>
      </c>
      <c r="C125" t="s">
        <v>559</v>
      </c>
      <c r="D125" t="s">
        <v>560</v>
      </c>
      <c r="E125" t="s">
        <v>616</v>
      </c>
      <c r="F125" s="147">
        <v>43702</v>
      </c>
      <c r="H125" t="s">
        <v>167</v>
      </c>
      <c r="I125" t="s">
        <v>473</v>
      </c>
      <c r="J125">
        <v>24.484660000000002</v>
      </c>
      <c r="K125">
        <v>-83.110725000000002</v>
      </c>
      <c r="L125">
        <v>143</v>
      </c>
      <c r="M125">
        <v>43.6</v>
      </c>
      <c r="N125" t="s">
        <v>474</v>
      </c>
      <c r="O125" t="s">
        <v>501</v>
      </c>
      <c r="P125" s="37"/>
      <c r="Q125" t="s">
        <v>929</v>
      </c>
      <c r="R125" t="s">
        <v>339</v>
      </c>
      <c r="S125" t="s">
        <v>395</v>
      </c>
      <c r="T125" s="143" t="s">
        <v>392</v>
      </c>
    </row>
    <row r="126" spans="1:20">
      <c r="A126" t="s">
        <v>315</v>
      </c>
      <c r="B126" t="s">
        <v>626</v>
      </c>
      <c r="C126" t="s">
        <v>559</v>
      </c>
      <c r="D126" t="s">
        <v>560</v>
      </c>
      <c r="E126" t="s">
        <v>616</v>
      </c>
      <c r="F126" s="147">
        <v>43702</v>
      </c>
      <c r="H126" t="s">
        <v>167</v>
      </c>
      <c r="I126" t="s">
        <v>473</v>
      </c>
      <c r="J126">
        <v>24.484660000000002</v>
      </c>
      <c r="K126">
        <v>-83.110725000000002</v>
      </c>
      <c r="L126">
        <v>143</v>
      </c>
      <c r="M126">
        <v>43.6</v>
      </c>
      <c r="N126" t="s">
        <v>474</v>
      </c>
      <c r="O126" t="s">
        <v>501</v>
      </c>
      <c r="P126" s="37"/>
      <c r="Q126" t="s">
        <v>421</v>
      </c>
      <c r="R126" t="s">
        <v>349</v>
      </c>
      <c r="S126" t="s">
        <v>397</v>
      </c>
      <c r="T126" s="143" t="s">
        <v>393</v>
      </c>
    </row>
    <row r="127" spans="1:20">
      <c r="A127" t="s">
        <v>317</v>
      </c>
      <c r="B127" t="s">
        <v>626</v>
      </c>
      <c r="C127" t="s">
        <v>559</v>
      </c>
      <c r="D127" t="s">
        <v>560</v>
      </c>
      <c r="E127" t="s">
        <v>616</v>
      </c>
      <c r="F127" s="147">
        <v>43702</v>
      </c>
      <c r="H127" t="s">
        <v>167</v>
      </c>
      <c r="I127" t="s">
        <v>473</v>
      </c>
      <c r="J127">
        <v>24.484660000000002</v>
      </c>
      <c r="K127">
        <v>-83.110725000000002</v>
      </c>
      <c r="L127">
        <v>143</v>
      </c>
      <c r="M127">
        <v>43.6</v>
      </c>
      <c r="N127" t="s">
        <v>474</v>
      </c>
      <c r="O127" t="s">
        <v>501</v>
      </c>
      <c r="P127" s="37"/>
      <c r="Q127" t="s">
        <v>421</v>
      </c>
      <c r="R127" t="s">
        <v>350</v>
      </c>
      <c r="S127" t="s">
        <v>398</v>
      </c>
      <c r="T127" s="143" t="s">
        <v>393</v>
      </c>
    </row>
    <row r="128" spans="1:20">
      <c r="A128" t="s">
        <v>179</v>
      </c>
      <c r="B128" t="s">
        <v>627</v>
      </c>
      <c r="C128" t="s">
        <v>559</v>
      </c>
      <c r="D128" t="s">
        <v>560</v>
      </c>
      <c r="E128" t="s">
        <v>616</v>
      </c>
      <c r="F128" s="147">
        <v>43702</v>
      </c>
      <c r="H128" t="s">
        <v>179</v>
      </c>
      <c r="I128" t="s">
        <v>473</v>
      </c>
      <c r="J128">
        <v>24.484660000000002</v>
      </c>
      <c r="K128">
        <v>-83.110725000000002</v>
      </c>
      <c r="L128">
        <v>142</v>
      </c>
      <c r="M128">
        <v>43.3</v>
      </c>
      <c r="N128" t="s">
        <v>474</v>
      </c>
      <c r="O128" t="s">
        <v>501</v>
      </c>
      <c r="P128" s="37"/>
      <c r="Q128" t="s">
        <v>929</v>
      </c>
      <c r="R128" t="s">
        <v>340</v>
      </c>
      <c r="S128" t="s">
        <v>396</v>
      </c>
      <c r="T128" s="143" t="s">
        <v>392</v>
      </c>
    </row>
    <row r="129" spans="1:20">
      <c r="A129" t="s">
        <v>191</v>
      </c>
      <c r="B129" t="s">
        <v>629</v>
      </c>
      <c r="C129" t="s">
        <v>492</v>
      </c>
      <c r="D129" t="s">
        <v>493</v>
      </c>
      <c r="E129" t="s">
        <v>628</v>
      </c>
      <c r="F129" s="147">
        <v>43703</v>
      </c>
      <c r="H129" t="s">
        <v>191</v>
      </c>
      <c r="I129" t="s">
        <v>473</v>
      </c>
      <c r="J129">
        <v>24.493956669999999</v>
      </c>
      <c r="K129">
        <v>-81.588311669999996</v>
      </c>
      <c r="L129">
        <v>116</v>
      </c>
      <c r="M129">
        <v>35.4</v>
      </c>
      <c r="N129" t="s">
        <v>474</v>
      </c>
      <c r="O129" t="s">
        <v>501</v>
      </c>
      <c r="P129" s="37"/>
      <c r="Q129" t="s">
        <v>929</v>
      </c>
      <c r="R129" t="s">
        <v>341</v>
      </c>
      <c r="S129" t="s">
        <v>397</v>
      </c>
      <c r="T129" s="143" t="s">
        <v>392</v>
      </c>
    </row>
    <row r="130" spans="1:20">
      <c r="A130" t="s">
        <v>203</v>
      </c>
      <c r="B130" t="s">
        <v>630</v>
      </c>
      <c r="C130" t="s">
        <v>492</v>
      </c>
      <c r="D130" t="s">
        <v>493</v>
      </c>
      <c r="E130" t="s">
        <v>628</v>
      </c>
      <c r="F130" s="147">
        <v>43703</v>
      </c>
      <c r="H130" t="s">
        <v>203</v>
      </c>
      <c r="I130" t="s">
        <v>473</v>
      </c>
      <c r="J130">
        <v>24.493956669999999</v>
      </c>
      <c r="K130">
        <v>-81.588311669999996</v>
      </c>
      <c r="L130">
        <v>114</v>
      </c>
      <c r="M130">
        <v>34.700000000000003</v>
      </c>
      <c r="N130" t="s">
        <v>474</v>
      </c>
      <c r="O130" t="s">
        <v>501</v>
      </c>
      <c r="P130" s="37"/>
      <c r="Q130" t="s">
        <v>929</v>
      </c>
      <c r="R130" t="s">
        <v>342</v>
      </c>
      <c r="S130" t="s">
        <v>398</v>
      </c>
      <c r="T130" s="143" t="s">
        <v>392</v>
      </c>
    </row>
    <row r="131" spans="1:20">
      <c r="A131" t="s">
        <v>215</v>
      </c>
      <c r="B131" t="s">
        <v>631</v>
      </c>
      <c r="C131" t="s">
        <v>492</v>
      </c>
      <c r="D131" t="s">
        <v>493</v>
      </c>
      <c r="E131" t="s">
        <v>628</v>
      </c>
      <c r="F131" s="147">
        <v>43703</v>
      </c>
      <c r="H131" t="s">
        <v>215</v>
      </c>
      <c r="I131" t="s">
        <v>473</v>
      </c>
      <c r="J131">
        <v>24.493956669999999</v>
      </c>
      <c r="K131">
        <v>-81.588311669999996</v>
      </c>
      <c r="L131">
        <v>113</v>
      </c>
      <c r="M131">
        <v>34.4</v>
      </c>
      <c r="N131" t="s">
        <v>474</v>
      </c>
      <c r="O131" t="s">
        <v>501</v>
      </c>
      <c r="P131" s="37"/>
      <c r="Q131" t="s">
        <v>929</v>
      </c>
      <c r="R131" t="s">
        <v>343</v>
      </c>
      <c r="S131" t="s">
        <v>399</v>
      </c>
      <c r="T131" s="143" t="s">
        <v>392</v>
      </c>
    </row>
    <row r="132" spans="1:20">
      <c r="A132" t="s">
        <v>227</v>
      </c>
      <c r="B132" t="s">
        <v>632</v>
      </c>
      <c r="C132" t="s">
        <v>492</v>
      </c>
      <c r="D132" t="s">
        <v>493</v>
      </c>
      <c r="E132" t="s">
        <v>628</v>
      </c>
      <c r="F132" s="147">
        <v>43703</v>
      </c>
      <c r="H132" t="s">
        <v>227</v>
      </c>
      <c r="I132" t="s">
        <v>473</v>
      </c>
      <c r="J132">
        <v>24.493956669999999</v>
      </c>
      <c r="K132">
        <v>-81.588311669999996</v>
      </c>
      <c r="L132">
        <v>109</v>
      </c>
      <c r="M132">
        <v>33.200000000000003</v>
      </c>
      <c r="N132" t="s">
        <v>474</v>
      </c>
      <c r="O132" t="s">
        <v>501</v>
      </c>
      <c r="P132" s="37"/>
      <c r="Q132" t="s">
        <v>929</v>
      </c>
      <c r="R132" t="s">
        <v>344</v>
      </c>
      <c r="S132" t="s">
        <v>400</v>
      </c>
      <c r="T132" s="143" t="s">
        <v>392</v>
      </c>
    </row>
    <row r="133" spans="1:20">
      <c r="A133" t="s">
        <v>239</v>
      </c>
      <c r="B133" t="s">
        <v>633</v>
      </c>
      <c r="C133" t="s">
        <v>492</v>
      </c>
      <c r="D133" t="s">
        <v>493</v>
      </c>
      <c r="E133" t="s">
        <v>628</v>
      </c>
      <c r="F133" s="147">
        <v>43703</v>
      </c>
      <c r="H133" t="s">
        <v>239</v>
      </c>
      <c r="I133" t="s">
        <v>473</v>
      </c>
      <c r="J133">
        <v>24.493956669999999</v>
      </c>
      <c r="K133">
        <v>-81.588311669999996</v>
      </c>
      <c r="L133">
        <v>109</v>
      </c>
      <c r="M133">
        <v>33.200000000000003</v>
      </c>
      <c r="N133" t="s">
        <v>474</v>
      </c>
      <c r="O133" t="s">
        <v>501</v>
      </c>
      <c r="P133" s="37"/>
      <c r="Q133" t="s">
        <v>929</v>
      </c>
      <c r="R133" t="s">
        <v>345</v>
      </c>
      <c r="S133" t="s">
        <v>401</v>
      </c>
      <c r="T133" s="143" t="s">
        <v>392</v>
      </c>
    </row>
    <row r="134" spans="1:20">
      <c r="A134" t="s">
        <v>251</v>
      </c>
      <c r="B134" t="s">
        <v>634</v>
      </c>
      <c r="C134" t="s">
        <v>492</v>
      </c>
      <c r="D134" t="s">
        <v>493</v>
      </c>
      <c r="E134" t="s">
        <v>628</v>
      </c>
      <c r="F134" s="147">
        <v>43703</v>
      </c>
      <c r="H134" t="s">
        <v>251</v>
      </c>
      <c r="I134" t="s">
        <v>473</v>
      </c>
      <c r="J134">
        <v>24.493956669999999</v>
      </c>
      <c r="K134">
        <v>-81.588311669999996</v>
      </c>
      <c r="L134">
        <v>107</v>
      </c>
      <c r="M134">
        <v>32.6</v>
      </c>
      <c r="N134" t="s">
        <v>474</v>
      </c>
      <c r="O134" t="s">
        <v>501</v>
      </c>
      <c r="P134" s="37"/>
      <c r="Q134" t="s">
        <v>929</v>
      </c>
      <c r="R134" t="s">
        <v>346</v>
      </c>
      <c r="S134" t="s">
        <v>402</v>
      </c>
      <c r="T134" s="143" t="s">
        <v>392</v>
      </c>
    </row>
    <row r="135" spans="1:20">
      <c r="A135" t="s">
        <v>168</v>
      </c>
      <c r="B135" t="s">
        <v>635</v>
      </c>
      <c r="C135" t="s">
        <v>492</v>
      </c>
      <c r="D135" t="s">
        <v>493</v>
      </c>
      <c r="E135" t="s">
        <v>628</v>
      </c>
      <c r="F135" s="147">
        <v>43703</v>
      </c>
      <c r="H135" t="s">
        <v>168</v>
      </c>
      <c r="I135" t="s">
        <v>473</v>
      </c>
      <c r="J135">
        <v>24.493956669999999</v>
      </c>
      <c r="K135">
        <v>-81.588311669999996</v>
      </c>
      <c r="L135">
        <v>107</v>
      </c>
      <c r="M135">
        <v>32.6</v>
      </c>
      <c r="N135" t="s">
        <v>474</v>
      </c>
      <c r="O135" t="s">
        <v>501</v>
      </c>
      <c r="P135" s="37"/>
      <c r="Q135" t="s">
        <v>930</v>
      </c>
      <c r="R135" t="s">
        <v>339</v>
      </c>
      <c r="S135" t="s">
        <v>395</v>
      </c>
      <c r="T135" s="143" t="s">
        <v>392</v>
      </c>
    </row>
    <row r="136" spans="1:20">
      <c r="A136" t="s">
        <v>180</v>
      </c>
      <c r="B136" t="s">
        <v>636</v>
      </c>
      <c r="C136" t="s">
        <v>492</v>
      </c>
      <c r="D136" t="s">
        <v>493</v>
      </c>
      <c r="E136" t="s">
        <v>628</v>
      </c>
      <c r="F136" s="147">
        <v>43703</v>
      </c>
      <c r="H136" t="s">
        <v>180</v>
      </c>
      <c r="I136" t="s">
        <v>473</v>
      </c>
      <c r="J136">
        <v>24.493956669999999</v>
      </c>
      <c r="K136">
        <v>-81.588311669999996</v>
      </c>
      <c r="L136">
        <v>106</v>
      </c>
      <c r="M136">
        <v>32.299999999999997</v>
      </c>
      <c r="N136" t="s">
        <v>474</v>
      </c>
      <c r="O136" t="s">
        <v>501</v>
      </c>
      <c r="P136" s="37"/>
      <c r="Q136" t="s">
        <v>930</v>
      </c>
      <c r="R136" t="s">
        <v>340</v>
      </c>
      <c r="S136" t="s">
        <v>396</v>
      </c>
      <c r="T136" s="143" t="s">
        <v>392</v>
      </c>
    </row>
    <row r="137" spans="1:20">
      <c r="A137" t="s">
        <v>192</v>
      </c>
      <c r="B137" t="s">
        <v>637</v>
      </c>
      <c r="C137" t="s">
        <v>492</v>
      </c>
      <c r="D137" t="s">
        <v>493</v>
      </c>
      <c r="E137" t="s">
        <v>628</v>
      </c>
      <c r="F137" s="147">
        <v>43703</v>
      </c>
      <c r="H137" t="s">
        <v>192</v>
      </c>
      <c r="I137" t="s">
        <v>473</v>
      </c>
      <c r="J137">
        <v>24.493956669999999</v>
      </c>
      <c r="K137">
        <v>-81.588311669999996</v>
      </c>
      <c r="L137">
        <v>107</v>
      </c>
      <c r="M137">
        <v>32.6</v>
      </c>
      <c r="N137" t="s">
        <v>474</v>
      </c>
      <c r="O137" t="s">
        <v>501</v>
      </c>
      <c r="P137" s="37"/>
      <c r="Q137" t="s">
        <v>930</v>
      </c>
      <c r="R137" t="s">
        <v>341</v>
      </c>
      <c r="S137" t="s">
        <v>397</v>
      </c>
      <c r="T137" s="143" t="s">
        <v>392</v>
      </c>
    </row>
    <row r="138" spans="1:20">
      <c r="A138" t="s">
        <v>204</v>
      </c>
      <c r="B138" t="s">
        <v>638</v>
      </c>
      <c r="C138" t="s">
        <v>492</v>
      </c>
      <c r="D138" t="s">
        <v>493</v>
      </c>
      <c r="E138" t="s">
        <v>628</v>
      </c>
      <c r="F138" s="147">
        <v>43703</v>
      </c>
      <c r="H138" t="s">
        <v>204</v>
      </c>
      <c r="I138" t="s">
        <v>473</v>
      </c>
      <c r="J138">
        <v>24.493956669999999</v>
      </c>
      <c r="K138">
        <v>-81.588311669999996</v>
      </c>
      <c r="L138">
        <v>108</v>
      </c>
      <c r="M138">
        <v>32.9</v>
      </c>
      <c r="N138" t="s">
        <v>474</v>
      </c>
      <c r="O138" t="s">
        <v>501</v>
      </c>
      <c r="P138" s="37"/>
      <c r="Q138" t="s">
        <v>930</v>
      </c>
      <c r="R138" t="s">
        <v>342</v>
      </c>
      <c r="S138" t="s">
        <v>398</v>
      </c>
      <c r="T138" s="143" t="s">
        <v>392</v>
      </c>
    </row>
    <row r="139" spans="1:20">
      <c r="A139" t="s">
        <v>216</v>
      </c>
      <c r="B139" t="s">
        <v>639</v>
      </c>
      <c r="C139" t="s">
        <v>492</v>
      </c>
      <c r="D139" t="s">
        <v>493</v>
      </c>
      <c r="E139" t="s">
        <v>628</v>
      </c>
      <c r="F139" s="147">
        <v>43703</v>
      </c>
      <c r="H139" t="s">
        <v>216</v>
      </c>
      <c r="I139" t="s">
        <v>473</v>
      </c>
      <c r="J139">
        <v>24.493956669999999</v>
      </c>
      <c r="K139">
        <v>-81.588311669999996</v>
      </c>
      <c r="L139">
        <v>107</v>
      </c>
      <c r="M139">
        <v>32.6</v>
      </c>
      <c r="N139" t="s">
        <v>474</v>
      </c>
      <c r="O139" t="s">
        <v>501</v>
      </c>
      <c r="P139" s="37"/>
      <c r="Q139" t="s">
        <v>930</v>
      </c>
      <c r="R139" t="s">
        <v>343</v>
      </c>
      <c r="S139" t="s">
        <v>399</v>
      </c>
      <c r="T139" s="143" t="s">
        <v>392</v>
      </c>
    </row>
    <row r="140" spans="1:20">
      <c r="A140" t="s">
        <v>228</v>
      </c>
      <c r="B140" t="s">
        <v>640</v>
      </c>
      <c r="C140" t="s">
        <v>492</v>
      </c>
      <c r="D140" t="s">
        <v>493</v>
      </c>
      <c r="E140" t="s">
        <v>628</v>
      </c>
      <c r="F140" s="147">
        <v>43703</v>
      </c>
      <c r="H140" t="s">
        <v>228</v>
      </c>
      <c r="I140" t="s">
        <v>473</v>
      </c>
      <c r="J140">
        <v>24.493956669999999</v>
      </c>
      <c r="K140">
        <v>-81.588311669999996</v>
      </c>
      <c r="L140">
        <v>113</v>
      </c>
      <c r="M140">
        <v>34.4</v>
      </c>
      <c r="N140" t="s">
        <v>474</v>
      </c>
      <c r="O140" t="s">
        <v>501</v>
      </c>
      <c r="P140" s="37"/>
      <c r="Q140" t="s">
        <v>930</v>
      </c>
      <c r="R140" t="s">
        <v>344</v>
      </c>
      <c r="S140" t="s">
        <v>400</v>
      </c>
      <c r="T140" s="143" t="s">
        <v>392</v>
      </c>
    </row>
    <row r="141" spans="1:20">
      <c r="A141" t="s">
        <v>240</v>
      </c>
      <c r="B141" t="s">
        <v>641</v>
      </c>
      <c r="C141" t="s">
        <v>492</v>
      </c>
      <c r="D141" t="s">
        <v>493</v>
      </c>
      <c r="E141" t="s">
        <v>628</v>
      </c>
      <c r="F141" s="147">
        <v>43703</v>
      </c>
      <c r="H141" t="s">
        <v>240</v>
      </c>
      <c r="I141" t="s">
        <v>473</v>
      </c>
      <c r="J141">
        <v>24.493956669999999</v>
      </c>
      <c r="K141">
        <v>-81.588311669999996</v>
      </c>
      <c r="L141">
        <v>113</v>
      </c>
      <c r="M141">
        <v>34.4</v>
      </c>
      <c r="N141" t="s">
        <v>474</v>
      </c>
      <c r="O141" t="s">
        <v>501</v>
      </c>
      <c r="P141" s="37"/>
      <c r="Q141" t="s">
        <v>930</v>
      </c>
      <c r="R141" t="s">
        <v>345</v>
      </c>
      <c r="S141" t="s">
        <v>401</v>
      </c>
      <c r="T141" s="143" t="s">
        <v>392</v>
      </c>
    </row>
    <row r="142" spans="1:20">
      <c r="A142" t="s">
        <v>252</v>
      </c>
      <c r="B142" t="s">
        <v>642</v>
      </c>
      <c r="C142" t="s">
        <v>492</v>
      </c>
      <c r="D142" t="s">
        <v>493</v>
      </c>
      <c r="E142" t="s">
        <v>628</v>
      </c>
      <c r="F142" s="147">
        <v>43703</v>
      </c>
      <c r="H142" t="s">
        <v>252</v>
      </c>
      <c r="I142" t="s">
        <v>473</v>
      </c>
      <c r="J142">
        <v>24.493956669999999</v>
      </c>
      <c r="K142">
        <v>-81.588311669999996</v>
      </c>
      <c r="L142">
        <v>111</v>
      </c>
      <c r="M142">
        <v>33.799999999999997</v>
      </c>
      <c r="N142" t="s">
        <v>474</v>
      </c>
      <c r="O142" t="s">
        <v>501</v>
      </c>
      <c r="P142" s="37"/>
      <c r="Q142" t="s">
        <v>930</v>
      </c>
      <c r="R142" t="s">
        <v>346</v>
      </c>
      <c r="S142" t="s">
        <v>402</v>
      </c>
      <c r="T142" s="143" t="s">
        <v>392</v>
      </c>
    </row>
    <row r="143" spans="1:20">
      <c r="A143" t="s">
        <v>169</v>
      </c>
      <c r="B143" t="s">
        <v>643</v>
      </c>
      <c r="C143" t="s">
        <v>492</v>
      </c>
      <c r="D143" t="s">
        <v>493</v>
      </c>
      <c r="E143" t="s">
        <v>628</v>
      </c>
      <c r="F143" s="147">
        <v>43703</v>
      </c>
      <c r="H143" t="s">
        <v>169</v>
      </c>
      <c r="I143" t="s">
        <v>473</v>
      </c>
      <c r="J143">
        <v>24.493956669999999</v>
      </c>
      <c r="K143">
        <v>-81.588311669999996</v>
      </c>
      <c r="L143">
        <v>110</v>
      </c>
      <c r="M143">
        <v>33.5</v>
      </c>
      <c r="N143" t="s">
        <v>474</v>
      </c>
      <c r="O143" t="s">
        <v>501</v>
      </c>
      <c r="P143" s="37"/>
      <c r="Q143" t="s">
        <v>426</v>
      </c>
      <c r="R143" t="s">
        <v>339</v>
      </c>
      <c r="S143" t="s">
        <v>395</v>
      </c>
      <c r="T143" s="143" t="s">
        <v>392</v>
      </c>
    </row>
    <row r="144" spans="1:20">
      <c r="A144" t="s">
        <v>181</v>
      </c>
      <c r="B144" t="s">
        <v>644</v>
      </c>
      <c r="C144" t="s">
        <v>492</v>
      </c>
      <c r="D144" t="s">
        <v>493</v>
      </c>
      <c r="E144" t="s">
        <v>628</v>
      </c>
      <c r="F144" s="147">
        <v>43703</v>
      </c>
      <c r="H144" t="s">
        <v>181</v>
      </c>
      <c r="I144" t="s">
        <v>473</v>
      </c>
      <c r="J144">
        <v>24.493956669999999</v>
      </c>
      <c r="K144">
        <v>-81.588311669999996</v>
      </c>
      <c r="L144">
        <v>106</v>
      </c>
      <c r="M144">
        <v>32.299999999999997</v>
      </c>
      <c r="N144" t="s">
        <v>474</v>
      </c>
      <c r="O144" t="s">
        <v>501</v>
      </c>
      <c r="P144" s="37"/>
      <c r="Q144" t="s">
        <v>426</v>
      </c>
      <c r="R144" t="s">
        <v>340</v>
      </c>
      <c r="S144" t="s">
        <v>396</v>
      </c>
      <c r="T144" s="143" t="s">
        <v>392</v>
      </c>
    </row>
    <row r="145" spans="1:20">
      <c r="A145" t="s">
        <v>193</v>
      </c>
      <c r="B145" t="s">
        <v>645</v>
      </c>
      <c r="C145" t="s">
        <v>492</v>
      </c>
      <c r="D145" t="s">
        <v>493</v>
      </c>
      <c r="E145" t="s">
        <v>628</v>
      </c>
      <c r="F145" s="147">
        <v>43703</v>
      </c>
      <c r="H145" t="s">
        <v>193</v>
      </c>
      <c r="I145" t="s">
        <v>473</v>
      </c>
      <c r="J145">
        <v>24.493956669999999</v>
      </c>
      <c r="K145">
        <v>-81.588311669999996</v>
      </c>
      <c r="L145">
        <v>103</v>
      </c>
      <c r="M145">
        <v>31.4</v>
      </c>
      <c r="N145" t="s">
        <v>474</v>
      </c>
      <c r="O145" t="s">
        <v>501</v>
      </c>
      <c r="P145" s="37"/>
      <c r="Q145" t="s">
        <v>426</v>
      </c>
      <c r="R145" t="s">
        <v>341</v>
      </c>
      <c r="S145" t="s">
        <v>397</v>
      </c>
      <c r="T145" s="143" t="s">
        <v>392</v>
      </c>
    </row>
    <row r="146" spans="1:20">
      <c r="A146" t="s">
        <v>205</v>
      </c>
      <c r="B146" t="s">
        <v>646</v>
      </c>
      <c r="C146" t="s">
        <v>492</v>
      </c>
      <c r="D146" t="s">
        <v>493</v>
      </c>
      <c r="E146" t="s">
        <v>628</v>
      </c>
      <c r="F146" s="147">
        <v>43703</v>
      </c>
      <c r="H146" t="s">
        <v>205</v>
      </c>
      <c r="I146" t="s">
        <v>473</v>
      </c>
      <c r="J146">
        <v>24.493956669999999</v>
      </c>
      <c r="K146">
        <v>-81.588311669999996</v>
      </c>
      <c r="L146">
        <v>105</v>
      </c>
      <c r="M146">
        <v>32</v>
      </c>
      <c r="N146" t="s">
        <v>474</v>
      </c>
      <c r="O146" t="s">
        <v>501</v>
      </c>
      <c r="P146" s="37"/>
      <c r="Q146" t="s">
        <v>426</v>
      </c>
      <c r="R146" t="s">
        <v>342</v>
      </c>
      <c r="S146" t="s">
        <v>398</v>
      </c>
      <c r="T146" s="143" t="s">
        <v>392</v>
      </c>
    </row>
    <row r="147" spans="1:20">
      <c r="A147" t="s">
        <v>217</v>
      </c>
      <c r="B147" t="s">
        <v>647</v>
      </c>
      <c r="C147" t="s">
        <v>492</v>
      </c>
      <c r="D147" t="s">
        <v>493</v>
      </c>
      <c r="E147" t="s">
        <v>628</v>
      </c>
      <c r="F147" s="147">
        <v>43703</v>
      </c>
      <c r="H147" t="s">
        <v>217</v>
      </c>
      <c r="I147" t="s">
        <v>473</v>
      </c>
      <c r="J147">
        <v>24.493956669999999</v>
      </c>
      <c r="K147">
        <v>-81.588311669999996</v>
      </c>
      <c r="L147">
        <v>106</v>
      </c>
      <c r="M147">
        <v>32.299999999999997</v>
      </c>
      <c r="N147" t="s">
        <v>474</v>
      </c>
      <c r="O147" t="s">
        <v>501</v>
      </c>
      <c r="P147" s="37"/>
      <c r="Q147" t="s">
        <v>426</v>
      </c>
      <c r="R147" t="s">
        <v>343</v>
      </c>
      <c r="S147" t="s">
        <v>399</v>
      </c>
      <c r="T147" s="143" t="s">
        <v>392</v>
      </c>
    </row>
    <row r="148" spans="1:20">
      <c r="A148" t="s">
        <v>229</v>
      </c>
      <c r="B148" t="s">
        <v>648</v>
      </c>
      <c r="C148" t="s">
        <v>492</v>
      </c>
      <c r="D148" t="s">
        <v>493</v>
      </c>
      <c r="E148" t="s">
        <v>628</v>
      </c>
      <c r="F148" s="147">
        <v>43703</v>
      </c>
      <c r="H148" t="s">
        <v>649</v>
      </c>
      <c r="I148" t="s">
        <v>473</v>
      </c>
      <c r="J148">
        <v>24.493956669999999</v>
      </c>
      <c r="K148">
        <v>-81.588311669999996</v>
      </c>
      <c r="L148">
        <v>108</v>
      </c>
      <c r="M148">
        <v>32.9</v>
      </c>
      <c r="N148" t="s">
        <v>474</v>
      </c>
      <c r="O148" t="s">
        <v>501</v>
      </c>
      <c r="P148" s="37"/>
      <c r="Q148" t="s">
        <v>426</v>
      </c>
      <c r="R148" t="s">
        <v>344</v>
      </c>
      <c r="S148" t="s">
        <v>400</v>
      </c>
      <c r="T148" s="143" t="s">
        <v>392</v>
      </c>
    </row>
    <row r="149" spans="1:20">
      <c r="A149" t="s">
        <v>241</v>
      </c>
      <c r="B149" t="s">
        <v>650</v>
      </c>
      <c r="C149" t="s">
        <v>492</v>
      </c>
      <c r="D149" t="s">
        <v>493</v>
      </c>
      <c r="E149" t="s">
        <v>628</v>
      </c>
      <c r="F149" s="147">
        <v>43703</v>
      </c>
      <c r="H149" t="s">
        <v>241</v>
      </c>
      <c r="I149" t="s">
        <v>473</v>
      </c>
      <c r="J149">
        <v>24.493956669999999</v>
      </c>
      <c r="K149">
        <v>-81.588311669999996</v>
      </c>
      <c r="L149">
        <v>108</v>
      </c>
      <c r="M149">
        <v>32.9</v>
      </c>
      <c r="N149" t="s">
        <v>474</v>
      </c>
      <c r="O149" t="s">
        <v>501</v>
      </c>
      <c r="P149" s="37"/>
      <c r="Q149" t="s">
        <v>426</v>
      </c>
      <c r="R149" t="s">
        <v>345</v>
      </c>
      <c r="S149" t="s">
        <v>401</v>
      </c>
      <c r="T149" s="143" t="s">
        <v>392</v>
      </c>
    </row>
    <row r="150" spans="1:20">
      <c r="A150" t="s">
        <v>253</v>
      </c>
      <c r="B150" t="s">
        <v>651</v>
      </c>
      <c r="C150" t="s">
        <v>492</v>
      </c>
      <c r="D150" t="s">
        <v>493</v>
      </c>
      <c r="E150" t="s">
        <v>628</v>
      </c>
      <c r="F150" s="147">
        <v>43703</v>
      </c>
      <c r="H150" t="s">
        <v>253</v>
      </c>
      <c r="I150" t="s">
        <v>473</v>
      </c>
      <c r="J150">
        <v>24.493956669999999</v>
      </c>
      <c r="K150">
        <v>-81.588311669999996</v>
      </c>
      <c r="L150">
        <v>107</v>
      </c>
      <c r="M150">
        <v>32.6</v>
      </c>
      <c r="N150" t="s">
        <v>474</v>
      </c>
      <c r="O150" t="s">
        <v>501</v>
      </c>
      <c r="P150" s="37"/>
      <c r="Q150" t="s">
        <v>426</v>
      </c>
      <c r="R150" t="s">
        <v>346</v>
      </c>
      <c r="S150" t="s">
        <v>402</v>
      </c>
      <c r="T150" s="143" t="s">
        <v>392</v>
      </c>
    </row>
    <row r="151" spans="1:20">
      <c r="A151" t="s">
        <v>170</v>
      </c>
      <c r="B151" t="s">
        <v>652</v>
      </c>
      <c r="C151" t="s">
        <v>492</v>
      </c>
      <c r="D151" t="s">
        <v>493</v>
      </c>
      <c r="E151" t="s">
        <v>628</v>
      </c>
      <c r="F151" s="147">
        <v>43703</v>
      </c>
      <c r="H151" t="s">
        <v>170</v>
      </c>
      <c r="I151" t="s">
        <v>473</v>
      </c>
      <c r="J151">
        <v>24.493956669999999</v>
      </c>
      <c r="K151">
        <v>-81.588311669999996</v>
      </c>
      <c r="L151">
        <v>106</v>
      </c>
      <c r="M151">
        <v>32.299999999999997</v>
      </c>
      <c r="N151" t="s">
        <v>474</v>
      </c>
      <c r="O151" t="s">
        <v>501</v>
      </c>
      <c r="P151" s="37"/>
      <c r="Q151" t="s">
        <v>931</v>
      </c>
      <c r="R151" t="s">
        <v>339</v>
      </c>
      <c r="S151" t="s">
        <v>395</v>
      </c>
      <c r="T151" s="143" t="s">
        <v>392</v>
      </c>
    </row>
    <row r="152" spans="1:20">
      <c r="A152" t="s">
        <v>182</v>
      </c>
      <c r="B152" t="s">
        <v>654</v>
      </c>
      <c r="C152" t="s">
        <v>492</v>
      </c>
      <c r="D152" t="s">
        <v>493</v>
      </c>
      <c r="E152" t="s">
        <v>653</v>
      </c>
      <c r="F152" s="147">
        <v>43703</v>
      </c>
      <c r="H152" t="s">
        <v>182</v>
      </c>
      <c r="I152" t="s">
        <v>473</v>
      </c>
      <c r="J152">
        <v>24.49297</v>
      </c>
      <c r="K152">
        <v>-81.598926669999997</v>
      </c>
      <c r="L152">
        <v>59</v>
      </c>
      <c r="M152">
        <v>18</v>
      </c>
      <c r="N152" t="s">
        <v>490</v>
      </c>
      <c r="O152" t="s">
        <v>512</v>
      </c>
      <c r="P152" s="37"/>
      <c r="Q152" t="s">
        <v>931</v>
      </c>
      <c r="R152" t="s">
        <v>340</v>
      </c>
      <c r="S152" t="s">
        <v>396</v>
      </c>
      <c r="T152" s="143" t="s">
        <v>392</v>
      </c>
    </row>
    <row r="153" spans="1:20">
      <c r="A153" t="s">
        <v>194</v>
      </c>
      <c r="B153" t="s">
        <v>655</v>
      </c>
      <c r="C153" t="s">
        <v>492</v>
      </c>
      <c r="D153" t="s">
        <v>493</v>
      </c>
      <c r="E153" t="s">
        <v>653</v>
      </c>
      <c r="F153" s="147">
        <v>43703</v>
      </c>
      <c r="H153" t="s">
        <v>194</v>
      </c>
      <c r="I153" t="s">
        <v>473</v>
      </c>
      <c r="J153">
        <v>24.49297</v>
      </c>
      <c r="K153">
        <v>-81.598926669999997</v>
      </c>
      <c r="L153">
        <v>59</v>
      </c>
      <c r="M153">
        <v>18</v>
      </c>
      <c r="N153" t="s">
        <v>490</v>
      </c>
      <c r="O153" t="s">
        <v>512</v>
      </c>
      <c r="P153" s="37"/>
      <c r="Q153" t="s">
        <v>931</v>
      </c>
      <c r="R153" t="s">
        <v>341</v>
      </c>
      <c r="S153" t="s">
        <v>397</v>
      </c>
      <c r="T153" s="143" t="s">
        <v>392</v>
      </c>
    </row>
    <row r="154" spans="1:20">
      <c r="A154" t="s">
        <v>206</v>
      </c>
      <c r="B154" t="s">
        <v>656</v>
      </c>
      <c r="C154" t="s">
        <v>492</v>
      </c>
      <c r="D154" t="s">
        <v>493</v>
      </c>
      <c r="E154" t="s">
        <v>653</v>
      </c>
      <c r="F154" s="147">
        <v>43703</v>
      </c>
      <c r="H154" t="s">
        <v>206</v>
      </c>
      <c r="I154" t="s">
        <v>473</v>
      </c>
      <c r="J154">
        <v>24.49297</v>
      </c>
      <c r="K154">
        <v>-81.598926669999997</v>
      </c>
      <c r="L154">
        <v>59</v>
      </c>
      <c r="M154">
        <v>18</v>
      </c>
      <c r="N154" t="s">
        <v>490</v>
      </c>
      <c r="O154" t="s">
        <v>512</v>
      </c>
      <c r="P154" s="37"/>
      <c r="Q154" t="s">
        <v>931</v>
      </c>
      <c r="R154" t="s">
        <v>342</v>
      </c>
      <c r="S154" t="s">
        <v>398</v>
      </c>
      <c r="T154" s="143" t="s">
        <v>392</v>
      </c>
    </row>
    <row r="155" spans="1:20">
      <c r="A155" t="s">
        <v>218</v>
      </c>
      <c r="B155" t="s">
        <v>657</v>
      </c>
      <c r="C155" t="s">
        <v>492</v>
      </c>
      <c r="D155" t="s">
        <v>493</v>
      </c>
      <c r="E155" t="s">
        <v>653</v>
      </c>
      <c r="F155" s="147">
        <v>43703</v>
      </c>
      <c r="H155" t="s">
        <v>218</v>
      </c>
      <c r="I155" t="s">
        <v>473</v>
      </c>
      <c r="J155">
        <v>24.49297</v>
      </c>
      <c r="K155">
        <v>-81.598926669999997</v>
      </c>
      <c r="L155">
        <v>57</v>
      </c>
      <c r="M155">
        <v>17.399999999999999</v>
      </c>
      <c r="N155" t="s">
        <v>490</v>
      </c>
      <c r="O155" t="s">
        <v>512</v>
      </c>
      <c r="P155" s="37"/>
      <c r="Q155" t="s">
        <v>931</v>
      </c>
      <c r="R155" t="s">
        <v>343</v>
      </c>
      <c r="S155" t="s">
        <v>399</v>
      </c>
      <c r="T155" s="143" t="s">
        <v>392</v>
      </c>
    </row>
    <row r="156" spans="1:20">
      <c r="A156" t="s">
        <v>230</v>
      </c>
      <c r="B156" t="s">
        <v>658</v>
      </c>
      <c r="C156" t="s">
        <v>492</v>
      </c>
      <c r="D156" t="s">
        <v>493</v>
      </c>
      <c r="E156" t="s">
        <v>653</v>
      </c>
      <c r="F156" s="147">
        <v>43703</v>
      </c>
      <c r="H156" t="s">
        <v>230</v>
      </c>
      <c r="I156" t="s">
        <v>473</v>
      </c>
      <c r="J156">
        <v>24.49297</v>
      </c>
      <c r="K156">
        <v>-81.598926669999997</v>
      </c>
      <c r="L156">
        <v>57</v>
      </c>
      <c r="M156">
        <v>17.399999999999999</v>
      </c>
      <c r="N156" t="s">
        <v>490</v>
      </c>
      <c r="O156" t="s">
        <v>512</v>
      </c>
      <c r="P156" s="37"/>
      <c r="Q156" t="s">
        <v>931</v>
      </c>
      <c r="R156" t="s">
        <v>344</v>
      </c>
      <c r="S156" t="s">
        <v>400</v>
      </c>
      <c r="T156" s="143" t="s">
        <v>392</v>
      </c>
    </row>
    <row r="157" spans="1:20">
      <c r="A157" t="s">
        <v>242</v>
      </c>
      <c r="B157" t="s">
        <v>659</v>
      </c>
      <c r="C157" t="s">
        <v>492</v>
      </c>
      <c r="D157" t="s">
        <v>493</v>
      </c>
      <c r="E157" t="s">
        <v>653</v>
      </c>
      <c r="F157" s="147">
        <v>43703</v>
      </c>
      <c r="H157" t="s">
        <v>242</v>
      </c>
      <c r="I157" t="s">
        <v>473</v>
      </c>
      <c r="J157">
        <v>24.49297</v>
      </c>
      <c r="K157">
        <v>-81.598926669999997</v>
      </c>
      <c r="L157">
        <v>57</v>
      </c>
      <c r="M157">
        <v>17.399999999999999</v>
      </c>
      <c r="N157" t="s">
        <v>490</v>
      </c>
      <c r="O157" t="s">
        <v>512</v>
      </c>
      <c r="P157" s="37"/>
      <c r="Q157" t="s">
        <v>931</v>
      </c>
      <c r="R157" t="s">
        <v>345</v>
      </c>
      <c r="S157" t="s">
        <v>401</v>
      </c>
      <c r="T157" s="143" t="s">
        <v>392</v>
      </c>
    </row>
    <row r="158" spans="1:20">
      <c r="A158" t="s">
        <v>254</v>
      </c>
      <c r="B158" t="s">
        <v>660</v>
      </c>
      <c r="C158" t="s">
        <v>492</v>
      </c>
      <c r="D158" t="s">
        <v>493</v>
      </c>
      <c r="E158" t="s">
        <v>653</v>
      </c>
      <c r="F158" s="147">
        <v>43703</v>
      </c>
      <c r="H158" t="s">
        <v>254</v>
      </c>
      <c r="I158" t="s">
        <v>473</v>
      </c>
      <c r="J158">
        <v>24.49297</v>
      </c>
      <c r="K158">
        <v>-81.598926669999997</v>
      </c>
      <c r="L158">
        <v>59</v>
      </c>
      <c r="M158">
        <v>18</v>
      </c>
      <c r="N158" t="s">
        <v>490</v>
      </c>
      <c r="O158" t="s">
        <v>512</v>
      </c>
      <c r="P158" s="37"/>
      <c r="Q158" t="s">
        <v>931</v>
      </c>
      <c r="R158" t="s">
        <v>346</v>
      </c>
      <c r="S158" t="s">
        <v>402</v>
      </c>
      <c r="T158" s="143" t="s">
        <v>392</v>
      </c>
    </row>
    <row r="159" spans="1:20">
      <c r="A159" t="s">
        <v>171</v>
      </c>
      <c r="B159" t="s">
        <v>661</v>
      </c>
      <c r="C159" t="s">
        <v>492</v>
      </c>
      <c r="D159" t="s">
        <v>493</v>
      </c>
      <c r="E159" t="s">
        <v>653</v>
      </c>
      <c r="F159" s="147">
        <v>43703</v>
      </c>
      <c r="H159" t="s">
        <v>171</v>
      </c>
      <c r="I159" t="s">
        <v>473</v>
      </c>
      <c r="J159">
        <v>24.49297</v>
      </c>
      <c r="K159">
        <v>-81.598926669999997</v>
      </c>
      <c r="L159">
        <v>59</v>
      </c>
      <c r="M159">
        <v>18</v>
      </c>
      <c r="N159" t="s">
        <v>490</v>
      </c>
      <c r="O159" t="s">
        <v>512</v>
      </c>
      <c r="P159" s="37"/>
      <c r="Q159" t="s">
        <v>932</v>
      </c>
      <c r="R159" t="s">
        <v>339</v>
      </c>
      <c r="S159" t="s">
        <v>395</v>
      </c>
      <c r="T159" s="143" t="s">
        <v>392</v>
      </c>
    </row>
    <row r="160" spans="1:20">
      <c r="A160" t="s">
        <v>183</v>
      </c>
      <c r="B160" t="s">
        <v>662</v>
      </c>
      <c r="C160" t="s">
        <v>492</v>
      </c>
      <c r="D160" t="s">
        <v>493</v>
      </c>
      <c r="E160" t="s">
        <v>653</v>
      </c>
      <c r="F160" s="147">
        <v>43703</v>
      </c>
      <c r="H160" t="s">
        <v>183</v>
      </c>
      <c r="I160" t="s">
        <v>473</v>
      </c>
      <c r="J160">
        <v>24.49297</v>
      </c>
      <c r="K160">
        <v>-81.598926669999997</v>
      </c>
      <c r="L160">
        <v>59</v>
      </c>
      <c r="M160">
        <v>18</v>
      </c>
      <c r="N160" t="s">
        <v>490</v>
      </c>
      <c r="O160" t="s">
        <v>512</v>
      </c>
      <c r="P160" s="37"/>
      <c r="Q160" t="s">
        <v>932</v>
      </c>
      <c r="R160" t="s">
        <v>340</v>
      </c>
      <c r="S160" t="s">
        <v>396</v>
      </c>
      <c r="T160" s="143" t="s">
        <v>392</v>
      </c>
    </row>
    <row r="161" spans="1:20">
      <c r="A161" t="s">
        <v>195</v>
      </c>
      <c r="B161" t="s">
        <v>663</v>
      </c>
      <c r="C161" t="s">
        <v>492</v>
      </c>
      <c r="D161" t="s">
        <v>493</v>
      </c>
      <c r="E161" t="s">
        <v>653</v>
      </c>
      <c r="F161" s="147">
        <v>43703</v>
      </c>
      <c r="H161" t="s">
        <v>195</v>
      </c>
      <c r="I161" t="s">
        <v>473</v>
      </c>
      <c r="J161">
        <v>24.49297</v>
      </c>
      <c r="K161">
        <v>-81.598926669999997</v>
      </c>
      <c r="L161">
        <v>59</v>
      </c>
      <c r="M161">
        <v>18</v>
      </c>
      <c r="N161" t="s">
        <v>490</v>
      </c>
      <c r="O161" t="s">
        <v>512</v>
      </c>
      <c r="P161" s="37"/>
      <c r="Q161" t="s">
        <v>932</v>
      </c>
      <c r="R161" t="s">
        <v>341</v>
      </c>
      <c r="S161" t="s">
        <v>397</v>
      </c>
      <c r="T161" s="143" t="s">
        <v>392</v>
      </c>
    </row>
    <row r="162" spans="1:20">
      <c r="A162" t="s">
        <v>207</v>
      </c>
      <c r="B162" t="s">
        <v>664</v>
      </c>
      <c r="C162" t="s">
        <v>492</v>
      </c>
      <c r="D162" t="s">
        <v>493</v>
      </c>
      <c r="E162" t="s">
        <v>653</v>
      </c>
      <c r="F162" s="147">
        <v>43703</v>
      </c>
      <c r="H162" t="s">
        <v>207</v>
      </c>
      <c r="I162" t="s">
        <v>473</v>
      </c>
      <c r="J162">
        <v>24.49297</v>
      </c>
      <c r="K162">
        <v>-81.598926669999997</v>
      </c>
      <c r="L162">
        <v>58</v>
      </c>
      <c r="M162">
        <v>17.7</v>
      </c>
      <c r="N162" t="s">
        <v>490</v>
      </c>
      <c r="O162" t="s">
        <v>512</v>
      </c>
      <c r="P162" s="37"/>
      <c r="Q162" t="s">
        <v>932</v>
      </c>
      <c r="R162" t="s">
        <v>342</v>
      </c>
      <c r="S162" t="s">
        <v>398</v>
      </c>
      <c r="T162" s="143" t="s">
        <v>392</v>
      </c>
    </row>
    <row r="163" spans="1:20">
      <c r="A163" t="s">
        <v>219</v>
      </c>
      <c r="B163" t="s">
        <v>665</v>
      </c>
      <c r="C163" t="s">
        <v>492</v>
      </c>
      <c r="D163" t="s">
        <v>493</v>
      </c>
      <c r="E163" t="s">
        <v>653</v>
      </c>
      <c r="F163" s="147">
        <v>43703</v>
      </c>
      <c r="H163" t="s">
        <v>219</v>
      </c>
      <c r="I163" t="s">
        <v>473</v>
      </c>
      <c r="J163">
        <v>24.49297</v>
      </c>
      <c r="K163">
        <v>-81.598926669999997</v>
      </c>
      <c r="L163">
        <v>56</v>
      </c>
      <c r="M163">
        <v>17.100000000000001</v>
      </c>
      <c r="N163" t="s">
        <v>490</v>
      </c>
      <c r="O163" t="s">
        <v>512</v>
      </c>
      <c r="P163" s="37"/>
      <c r="Q163" t="s">
        <v>932</v>
      </c>
      <c r="R163" t="s">
        <v>343</v>
      </c>
      <c r="S163" t="s">
        <v>399</v>
      </c>
      <c r="T163" s="143" t="s">
        <v>392</v>
      </c>
    </row>
    <row r="164" spans="1:20">
      <c r="A164" t="s">
        <v>231</v>
      </c>
      <c r="B164" t="s">
        <v>666</v>
      </c>
      <c r="C164" t="s">
        <v>492</v>
      </c>
      <c r="D164" t="s">
        <v>493</v>
      </c>
      <c r="E164" t="s">
        <v>653</v>
      </c>
      <c r="F164" s="147">
        <v>43703</v>
      </c>
      <c r="H164" t="s">
        <v>231</v>
      </c>
      <c r="I164" t="s">
        <v>473</v>
      </c>
      <c r="J164">
        <v>24.49297</v>
      </c>
      <c r="K164">
        <v>-81.598926669999997</v>
      </c>
      <c r="L164">
        <v>56</v>
      </c>
      <c r="M164">
        <v>17.100000000000001</v>
      </c>
      <c r="N164" t="s">
        <v>490</v>
      </c>
      <c r="O164" t="s">
        <v>512</v>
      </c>
      <c r="P164" s="37"/>
      <c r="Q164" t="s">
        <v>932</v>
      </c>
      <c r="R164" t="s">
        <v>344</v>
      </c>
      <c r="S164" t="s">
        <v>400</v>
      </c>
      <c r="T164" s="143" t="s">
        <v>392</v>
      </c>
    </row>
    <row r="165" spans="1:20">
      <c r="A165" t="s">
        <v>751</v>
      </c>
      <c r="B165" t="s">
        <v>667</v>
      </c>
      <c r="C165" t="s">
        <v>492</v>
      </c>
      <c r="D165" t="s">
        <v>493</v>
      </c>
      <c r="E165" t="s">
        <v>653</v>
      </c>
      <c r="F165" s="147">
        <v>43703</v>
      </c>
      <c r="H165" t="s">
        <v>243</v>
      </c>
      <c r="I165" t="s">
        <v>473</v>
      </c>
      <c r="J165">
        <v>24.49297</v>
      </c>
      <c r="K165">
        <v>-81.598926669999997</v>
      </c>
      <c r="L165">
        <v>57</v>
      </c>
      <c r="M165">
        <v>17.399999999999999</v>
      </c>
      <c r="N165" t="s">
        <v>490</v>
      </c>
      <c r="O165" t="s">
        <v>512</v>
      </c>
      <c r="P165" s="37"/>
      <c r="Q165" t="s">
        <v>932</v>
      </c>
      <c r="R165" t="s">
        <v>345</v>
      </c>
      <c r="S165" t="s">
        <v>401</v>
      </c>
      <c r="T165" s="143" t="s">
        <v>392</v>
      </c>
    </row>
    <row r="166" spans="1:20">
      <c r="A166" t="s">
        <v>748</v>
      </c>
      <c r="B166" t="s">
        <v>667</v>
      </c>
      <c r="C166" t="s">
        <v>492</v>
      </c>
      <c r="D166" t="s">
        <v>493</v>
      </c>
      <c r="E166" t="s">
        <v>653</v>
      </c>
      <c r="F166" s="147">
        <v>43703</v>
      </c>
      <c r="H166" t="s">
        <v>243</v>
      </c>
      <c r="I166" t="s">
        <v>473</v>
      </c>
      <c r="J166">
        <v>24.49297</v>
      </c>
      <c r="K166">
        <v>-81.598926669999997</v>
      </c>
      <c r="L166">
        <v>57</v>
      </c>
      <c r="M166">
        <v>17.399999999999999</v>
      </c>
      <c r="N166" t="s">
        <v>490</v>
      </c>
      <c r="O166" t="s">
        <v>512</v>
      </c>
      <c r="P166" s="37"/>
      <c r="Q166" t="s">
        <v>421</v>
      </c>
      <c r="R166" t="s">
        <v>348</v>
      </c>
      <c r="S166" t="s">
        <v>396</v>
      </c>
      <c r="T166" s="143" t="s">
        <v>393</v>
      </c>
    </row>
    <row r="167" spans="1:20">
      <c r="A167" t="s">
        <v>255</v>
      </c>
      <c r="B167" t="s">
        <v>668</v>
      </c>
      <c r="C167" t="s">
        <v>492</v>
      </c>
      <c r="D167" t="s">
        <v>493</v>
      </c>
      <c r="E167" t="s">
        <v>653</v>
      </c>
      <c r="F167" s="147">
        <v>43703</v>
      </c>
      <c r="H167" t="s">
        <v>255</v>
      </c>
      <c r="I167" t="s">
        <v>473</v>
      </c>
      <c r="J167">
        <v>24.49297</v>
      </c>
      <c r="K167">
        <v>-81.598926669999997</v>
      </c>
      <c r="L167">
        <v>56</v>
      </c>
      <c r="M167">
        <v>17.100000000000001</v>
      </c>
      <c r="N167" t="s">
        <v>490</v>
      </c>
      <c r="O167" t="s">
        <v>512</v>
      </c>
      <c r="P167" s="37"/>
      <c r="Q167" t="s">
        <v>932</v>
      </c>
      <c r="R167" t="s">
        <v>346</v>
      </c>
      <c r="S167" t="s">
        <v>402</v>
      </c>
      <c r="T167" s="143" t="s">
        <v>392</v>
      </c>
    </row>
    <row r="168" spans="1:20">
      <c r="A168" t="s">
        <v>172</v>
      </c>
      <c r="B168" t="s">
        <v>669</v>
      </c>
      <c r="C168" t="s">
        <v>492</v>
      </c>
      <c r="D168" t="s">
        <v>493</v>
      </c>
      <c r="E168" t="s">
        <v>653</v>
      </c>
      <c r="F168" s="147">
        <v>43703</v>
      </c>
      <c r="H168" t="s">
        <v>172</v>
      </c>
      <c r="I168" t="s">
        <v>473</v>
      </c>
      <c r="J168">
        <v>24.49297</v>
      </c>
      <c r="K168">
        <v>-81.598926669999997</v>
      </c>
      <c r="L168">
        <v>55</v>
      </c>
      <c r="M168">
        <v>16.8</v>
      </c>
      <c r="N168" t="s">
        <v>490</v>
      </c>
      <c r="O168" t="s">
        <v>512</v>
      </c>
      <c r="P168" s="37"/>
      <c r="Q168" t="s">
        <v>933</v>
      </c>
      <c r="R168" t="s">
        <v>339</v>
      </c>
      <c r="S168" t="s">
        <v>395</v>
      </c>
      <c r="T168" s="143" t="s">
        <v>392</v>
      </c>
    </row>
    <row r="169" spans="1:20">
      <c r="A169" t="s">
        <v>184</v>
      </c>
      <c r="B169" t="s">
        <v>670</v>
      </c>
      <c r="C169" t="s">
        <v>492</v>
      </c>
      <c r="D169" t="s">
        <v>493</v>
      </c>
      <c r="E169" t="s">
        <v>653</v>
      </c>
      <c r="F169" s="147">
        <v>43703</v>
      </c>
      <c r="H169" t="s">
        <v>184</v>
      </c>
      <c r="I169" t="s">
        <v>473</v>
      </c>
      <c r="J169">
        <v>24.49297</v>
      </c>
      <c r="K169">
        <v>-81.598926669999997</v>
      </c>
      <c r="L169">
        <v>56</v>
      </c>
      <c r="M169">
        <v>17.100000000000001</v>
      </c>
      <c r="N169" t="s">
        <v>490</v>
      </c>
      <c r="O169" t="s">
        <v>512</v>
      </c>
      <c r="P169" s="37"/>
      <c r="Q169" t="s">
        <v>933</v>
      </c>
      <c r="R169" t="s">
        <v>340</v>
      </c>
      <c r="S169" t="s">
        <v>396</v>
      </c>
      <c r="T169" s="143" t="s">
        <v>392</v>
      </c>
    </row>
    <row r="170" spans="1:20">
      <c r="A170" t="s">
        <v>196</v>
      </c>
      <c r="B170" t="s">
        <v>671</v>
      </c>
      <c r="C170" t="s">
        <v>492</v>
      </c>
      <c r="D170" t="s">
        <v>493</v>
      </c>
      <c r="E170" t="s">
        <v>653</v>
      </c>
      <c r="F170" s="147">
        <v>43703</v>
      </c>
      <c r="H170" t="s">
        <v>196</v>
      </c>
      <c r="I170" t="s">
        <v>473</v>
      </c>
      <c r="J170">
        <v>24.49297</v>
      </c>
      <c r="K170">
        <v>-81.598926669999997</v>
      </c>
      <c r="L170">
        <v>57</v>
      </c>
      <c r="M170">
        <v>17.399999999999999</v>
      </c>
      <c r="N170" t="s">
        <v>490</v>
      </c>
      <c r="O170" t="s">
        <v>512</v>
      </c>
      <c r="P170" s="37"/>
      <c r="Q170" t="s">
        <v>933</v>
      </c>
      <c r="R170" t="s">
        <v>341</v>
      </c>
      <c r="S170" t="s">
        <v>397</v>
      </c>
      <c r="T170" s="143" t="s">
        <v>392</v>
      </c>
    </row>
    <row r="171" spans="1:20">
      <c r="A171" t="s">
        <v>208</v>
      </c>
      <c r="B171" t="s">
        <v>672</v>
      </c>
      <c r="C171" t="s">
        <v>492</v>
      </c>
      <c r="D171" t="s">
        <v>493</v>
      </c>
      <c r="E171" t="s">
        <v>653</v>
      </c>
      <c r="F171" s="147">
        <v>43703</v>
      </c>
      <c r="H171" t="s">
        <v>208</v>
      </c>
      <c r="I171" t="s">
        <v>473</v>
      </c>
      <c r="J171">
        <v>24.49297</v>
      </c>
      <c r="K171">
        <v>-81.598926669999997</v>
      </c>
      <c r="L171">
        <v>57</v>
      </c>
      <c r="M171">
        <v>17.399999999999999</v>
      </c>
      <c r="N171" t="s">
        <v>490</v>
      </c>
      <c r="O171" t="s">
        <v>512</v>
      </c>
      <c r="P171" s="37"/>
      <c r="Q171" t="s">
        <v>933</v>
      </c>
      <c r="R171" t="s">
        <v>342</v>
      </c>
      <c r="S171" t="s">
        <v>398</v>
      </c>
      <c r="T171" s="143" t="s">
        <v>392</v>
      </c>
    </row>
    <row r="172" spans="1:20">
      <c r="A172" t="s">
        <v>220</v>
      </c>
      <c r="B172" t="s">
        <v>673</v>
      </c>
      <c r="C172" t="s">
        <v>492</v>
      </c>
      <c r="D172" t="s">
        <v>493</v>
      </c>
      <c r="E172" t="s">
        <v>653</v>
      </c>
      <c r="F172" s="147">
        <v>43703</v>
      </c>
      <c r="H172" t="s">
        <v>220</v>
      </c>
      <c r="I172" t="s">
        <v>473</v>
      </c>
      <c r="J172">
        <v>24.49297</v>
      </c>
      <c r="K172">
        <v>-81.598926669999997</v>
      </c>
      <c r="L172">
        <v>58</v>
      </c>
      <c r="M172">
        <v>17.7</v>
      </c>
      <c r="N172" t="s">
        <v>490</v>
      </c>
      <c r="O172" t="s">
        <v>512</v>
      </c>
      <c r="P172" s="37"/>
      <c r="Q172" t="s">
        <v>933</v>
      </c>
      <c r="R172" t="s">
        <v>343</v>
      </c>
      <c r="S172" t="s">
        <v>399</v>
      </c>
      <c r="T172" s="143" t="s">
        <v>392</v>
      </c>
    </row>
    <row r="173" spans="1:20">
      <c r="A173" t="s">
        <v>232</v>
      </c>
      <c r="B173" t="s">
        <v>674</v>
      </c>
      <c r="C173" t="s">
        <v>492</v>
      </c>
      <c r="D173" t="s">
        <v>493</v>
      </c>
      <c r="E173" t="s">
        <v>653</v>
      </c>
      <c r="F173" s="147">
        <v>43703</v>
      </c>
      <c r="H173" t="s">
        <v>232</v>
      </c>
      <c r="I173" t="s">
        <v>473</v>
      </c>
      <c r="J173">
        <v>24.49297</v>
      </c>
      <c r="K173">
        <v>-81.598926669999997</v>
      </c>
      <c r="L173">
        <v>57</v>
      </c>
      <c r="M173">
        <v>17.399999999999999</v>
      </c>
      <c r="N173" t="s">
        <v>490</v>
      </c>
      <c r="O173" t="s">
        <v>512</v>
      </c>
      <c r="P173" s="37"/>
      <c r="Q173" t="s">
        <v>933</v>
      </c>
      <c r="R173" t="s">
        <v>344</v>
      </c>
      <c r="S173" t="s">
        <v>400</v>
      </c>
      <c r="T173" s="143" t="s">
        <v>392</v>
      </c>
    </row>
    <row r="174" spans="1:20">
      <c r="A174" t="s">
        <v>244</v>
      </c>
      <c r="B174" t="s">
        <v>675</v>
      </c>
      <c r="C174" t="s">
        <v>492</v>
      </c>
      <c r="D174" t="s">
        <v>493</v>
      </c>
      <c r="E174" t="s">
        <v>653</v>
      </c>
      <c r="F174" s="147">
        <v>43703</v>
      </c>
      <c r="H174" t="s">
        <v>244</v>
      </c>
      <c r="I174" t="s">
        <v>473</v>
      </c>
      <c r="J174">
        <v>24.49297</v>
      </c>
      <c r="K174">
        <v>-81.598926669999997</v>
      </c>
      <c r="L174">
        <v>57</v>
      </c>
      <c r="M174">
        <v>17.399999999999999</v>
      </c>
      <c r="N174" t="s">
        <v>490</v>
      </c>
      <c r="O174" t="s">
        <v>512</v>
      </c>
      <c r="P174" s="37"/>
      <c r="Q174" t="s">
        <v>933</v>
      </c>
      <c r="R174" t="s">
        <v>345</v>
      </c>
      <c r="S174" t="s">
        <v>401</v>
      </c>
      <c r="T174" s="143" t="s">
        <v>392</v>
      </c>
    </row>
    <row r="175" spans="1:20">
      <c r="A175" t="s">
        <v>256</v>
      </c>
      <c r="B175" t="s">
        <v>676</v>
      </c>
      <c r="C175" t="s">
        <v>492</v>
      </c>
      <c r="D175" t="s">
        <v>493</v>
      </c>
      <c r="E175" t="s">
        <v>653</v>
      </c>
      <c r="F175" s="147">
        <v>43703</v>
      </c>
      <c r="H175" t="s">
        <v>256</v>
      </c>
      <c r="I175" t="s">
        <v>473</v>
      </c>
      <c r="J175">
        <v>24.49297</v>
      </c>
      <c r="K175">
        <v>-81.598926669999997</v>
      </c>
      <c r="L175">
        <v>57</v>
      </c>
      <c r="M175">
        <v>17.399999999999999</v>
      </c>
      <c r="N175" t="s">
        <v>490</v>
      </c>
      <c r="O175" t="s">
        <v>512</v>
      </c>
      <c r="P175" s="37"/>
      <c r="Q175" t="s">
        <v>933</v>
      </c>
      <c r="R175" t="s">
        <v>346</v>
      </c>
      <c r="S175" t="s">
        <v>402</v>
      </c>
      <c r="T175" s="143" t="s">
        <v>392</v>
      </c>
    </row>
    <row r="176" spans="1:20">
      <c r="A176" t="s">
        <v>173</v>
      </c>
      <c r="B176" t="s">
        <v>677</v>
      </c>
      <c r="C176" t="s">
        <v>492</v>
      </c>
      <c r="D176" t="s">
        <v>493</v>
      </c>
      <c r="E176" t="s">
        <v>653</v>
      </c>
      <c r="F176" s="147">
        <v>43703</v>
      </c>
      <c r="H176" t="s">
        <v>173</v>
      </c>
      <c r="I176" t="s">
        <v>473</v>
      </c>
      <c r="J176">
        <v>24.49297</v>
      </c>
      <c r="K176">
        <v>-81.598926669999997</v>
      </c>
      <c r="L176">
        <v>59</v>
      </c>
      <c r="M176">
        <v>18</v>
      </c>
      <c r="N176" t="s">
        <v>490</v>
      </c>
      <c r="O176" t="s">
        <v>512</v>
      </c>
      <c r="P176" s="37"/>
      <c r="Q176" t="s">
        <v>934</v>
      </c>
      <c r="R176" t="s">
        <v>339</v>
      </c>
      <c r="S176" t="s">
        <v>395</v>
      </c>
      <c r="T176" s="143" t="s">
        <v>392</v>
      </c>
    </row>
    <row r="177" spans="1:20">
      <c r="A177" t="s">
        <v>185</v>
      </c>
      <c r="B177" t="s">
        <v>678</v>
      </c>
      <c r="C177" t="s">
        <v>492</v>
      </c>
      <c r="D177" t="s">
        <v>493</v>
      </c>
      <c r="E177" t="s">
        <v>653</v>
      </c>
      <c r="F177" s="147">
        <v>43703</v>
      </c>
      <c r="H177" t="s">
        <v>185</v>
      </c>
      <c r="I177" t="s">
        <v>473</v>
      </c>
      <c r="J177">
        <v>24.49297</v>
      </c>
      <c r="K177">
        <v>-81.598926669999997</v>
      </c>
      <c r="L177">
        <v>59</v>
      </c>
      <c r="M177">
        <v>18</v>
      </c>
      <c r="N177" t="s">
        <v>490</v>
      </c>
      <c r="O177" t="s">
        <v>512</v>
      </c>
      <c r="P177" s="37"/>
      <c r="Q177" t="s">
        <v>934</v>
      </c>
      <c r="R177" t="s">
        <v>340</v>
      </c>
      <c r="S177" t="s">
        <v>396</v>
      </c>
      <c r="T177" s="143" t="s">
        <v>392</v>
      </c>
    </row>
    <row r="178" spans="1:20">
      <c r="A178" t="s">
        <v>197</v>
      </c>
      <c r="B178" t="s">
        <v>679</v>
      </c>
      <c r="C178" t="s">
        <v>492</v>
      </c>
      <c r="D178" t="s">
        <v>493</v>
      </c>
      <c r="E178" t="s">
        <v>653</v>
      </c>
      <c r="F178" s="147">
        <v>43703</v>
      </c>
      <c r="H178" t="s">
        <v>197</v>
      </c>
      <c r="I178" t="s">
        <v>473</v>
      </c>
      <c r="J178">
        <v>24.49297</v>
      </c>
      <c r="K178">
        <v>-81.598926669999997</v>
      </c>
      <c r="L178">
        <v>57</v>
      </c>
      <c r="M178">
        <v>17.399999999999999</v>
      </c>
      <c r="N178" t="s">
        <v>490</v>
      </c>
      <c r="O178" t="s">
        <v>512</v>
      </c>
      <c r="P178" s="37"/>
      <c r="Q178" t="s">
        <v>934</v>
      </c>
      <c r="R178" t="s">
        <v>341</v>
      </c>
      <c r="S178" t="s">
        <v>397</v>
      </c>
      <c r="T178" s="143" t="s">
        <v>392</v>
      </c>
    </row>
    <row r="179" spans="1:20">
      <c r="A179" t="s">
        <v>209</v>
      </c>
      <c r="B179" t="s">
        <v>680</v>
      </c>
      <c r="C179" t="s">
        <v>492</v>
      </c>
      <c r="D179" t="s">
        <v>493</v>
      </c>
      <c r="E179" t="s">
        <v>653</v>
      </c>
      <c r="F179" s="147">
        <v>43703</v>
      </c>
      <c r="H179" t="s">
        <v>209</v>
      </c>
      <c r="I179" t="s">
        <v>473</v>
      </c>
      <c r="J179">
        <v>24.49297</v>
      </c>
      <c r="K179">
        <v>-81.598926669999997</v>
      </c>
      <c r="L179">
        <v>58</v>
      </c>
      <c r="M179">
        <v>17.7</v>
      </c>
      <c r="N179" t="s">
        <v>490</v>
      </c>
      <c r="O179" t="s">
        <v>512</v>
      </c>
      <c r="P179" s="37"/>
      <c r="Q179" t="s">
        <v>934</v>
      </c>
      <c r="R179" t="s">
        <v>342</v>
      </c>
      <c r="S179" t="s">
        <v>398</v>
      </c>
      <c r="T179" s="143" t="s">
        <v>392</v>
      </c>
    </row>
    <row r="180" spans="1:20">
      <c r="A180" t="s">
        <v>221</v>
      </c>
      <c r="B180" t="s">
        <v>681</v>
      </c>
      <c r="C180" t="s">
        <v>492</v>
      </c>
      <c r="D180" t="s">
        <v>493</v>
      </c>
      <c r="E180" t="s">
        <v>653</v>
      </c>
      <c r="F180" s="147">
        <v>43703</v>
      </c>
      <c r="H180" t="s">
        <v>221</v>
      </c>
      <c r="I180" t="s">
        <v>473</v>
      </c>
      <c r="J180">
        <v>24.49297</v>
      </c>
      <c r="K180">
        <v>-81.598926669999997</v>
      </c>
      <c r="L180">
        <v>57</v>
      </c>
      <c r="M180">
        <v>17.399999999999999</v>
      </c>
      <c r="N180" t="s">
        <v>490</v>
      </c>
      <c r="O180" t="s">
        <v>512</v>
      </c>
      <c r="P180" s="37"/>
      <c r="Q180" t="s">
        <v>934</v>
      </c>
      <c r="R180" t="s">
        <v>343</v>
      </c>
      <c r="S180" t="s">
        <v>399</v>
      </c>
      <c r="T180" s="143" t="s">
        <v>392</v>
      </c>
    </row>
    <row r="181" spans="1:20">
      <c r="A181" t="s">
        <v>233</v>
      </c>
      <c r="B181" t="s">
        <v>682</v>
      </c>
      <c r="C181" t="s">
        <v>492</v>
      </c>
      <c r="D181" t="s">
        <v>493</v>
      </c>
      <c r="E181" t="s">
        <v>653</v>
      </c>
      <c r="F181" s="147">
        <v>43703</v>
      </c>
      <c r="H181" t="s">
        <v>233</v>
      </c>
      <c r="I181" t="s">
        <v>473</v>
      </c>
      <c r="J181">
        <v>24.49297</v>
      </c>
      <c r="K181">
        <v>-81.598926669999997</v>
      </c>
      <c r="L181">
        <v>56</v>
      </c>
      <c r="M181">
        <v>17.100000000000001</v>
      </c>
      <c r="N181" t="s">
        <v>490</v>
      </c>
      <c r="O181" t="s">
        <v>512</v>
      </c>
      <c r="P181" s="37"/>
      <c r="Q181" t="s">
        <v>934</v>
      </c>
      <c r="R181" t="s">
        <v>344</v>
      </c>
      <c r="S181" t="s">
        <v>400</v>
      </c>
      <c r="T181" s="143" t="s">
        <v>392</v>
      </c>
    </row>
    <row r="182" spans="1:20">
      <c r="A182" t="s">
        <v>245</v>
      </c>
      <c r="B182" t="s">
        <v>683</v>
      </c>
      <c r="C182" t="s">
        <v>492</v>
      </c>
      <c r="D182" t="s">
        <v>493</v>
      </c>
      <c r="E182" t="s">
        <v>628</v>
      </c>
      <c r="F182" s="147">
        <v>43703</v>
      </c>
      <c r="H182" t="s">
        <v>245</v>
      </c>
      <c r="I182" t="s">
        <v>473</v>
      </c>
      <c r="J182">
        <v>24.494035</v>
      </c>
      <c r="K182">
        <v>-81.587908330000005</v>
      </c>
      <c r="L182">
        <v>110</v>
      </c>
      <c r="M182">
        <v>33.5</v>
      </c>
      <c r="N182" t="s">
        <v>474</v>
      </c>
      <c r="O182" t="s">
        <v>501</v>
      </c>
      <c r="P182" s="37"/>
      <c r="Q182" t="s">
        <v>934</v>
      </c>
      <c r="R182" t="s">
        <v>345</v>
      </c>
      <c r="S182" t="s">
        <v>401</v>
      </c>
      <c r="T182" s="143" t="s">
        <v>392</v>
      </c>
    </row>
    <row r="183" spans="1:20">
      <c r="A183" t="s">
        <v>257</v>
      </c>
      <c r="B183" t="s">
        <v>684</v>
      </c>
      <c r="C183" t="s">
        <v>492</v>
      </c>
      <c r="D183" t="s">
        <v>493</v>
      </c>
      <c r="E183" t="s">
        <v>628</v>
      </c>
      <c r="F183" s="147">
        <v>43703</v>
      </c>
      <c r="H183" t="s">
        <v>257</v>
      </c>
      <c r="I183" t="s">
        <v>473</v>
      </c>
      <c r="J183">
        <v>24.494035</v>
      </c>
      <c r="K183">
        <v>-81.587908330000005</v>
      </c>
      <c r="L183">
        <v>108</v>
      </c>
      <c r="M183">
        <v>32.9</v>
      </c>
      <c r="N183" t="s">
        <v>474</v>
      </c>
      <c r="O183" t="s">
        <v>501</v>
      </c>
      <c r="P183" s="37"/>
      <c r="Q183" t="s">
        <v>934</v>
      </c>
      <c r="R183" t="s">
        <v>346</v>
      </c>
      <c r="S183" t="s">
        <v>402</v>
      </c>
      <c r="T183" s="143" t="s">
        <v>392</v>
      </c>
    </row>
    <row r="184" spans="1:20">
      <c r="A184" t="s">
        <v>174</v>
      </c>
      <c r="B184" t="s">
        <v>685</v>
      </c>
      <c r="C184" t="s">
        <v>492</v>
      </c>
      <c r="D184" t="s">
        <v>493</v>
      </c>
      <c r="E184" t="s">
        <v>628</v>
      </c>
      <c r="F184" s="147">
        <v>43703</v>
      </c>
      <c r="H184" t="s">
        <v>174</v>
      </c>
      <c r="I184" t="s">
        <v>473</v>
      </c>
      <c r="J184">
        <v>24.494035</v>
      </c>
      <c r="K184">
        <v>-81.587908330000005</v>
      </c>
      <c r="L184">
        <v>108</v>
      </c>
      <c r="M184">
        <v>32.9</v>
      </c>
      <c r="N184" t="s">
        <v>474</v>
      </c>
      <c r="O184" t="s">
        <v>501</v>
      </c>
      <c r="P184" s="37"/>
      <c r="Q184" t="s">
        <v>421</v>
      </c>
      <c r="R184" t="s">
        <v>339</v>
      </c>
      <c r="S184" t="s">
        <v>395</v>
      </c>
      <c r="T184" s="143" t="s">
        <v>392</v>
      </c>
    </row>
    <row r="185" spans="1:20">
      <c r="A185" t="s">
        <v>186</v>
      </c>
      <c r="B185" t="s">
        <v>686</v>
      </c>
      <c r="C185" t="s">
        <v>492</v>
      </c>
      <c r="D185" t="s">
        <v>493</v>
      </c>
      <c r="E185" t="s">
        <v>628</v>
      </c>
      <c r="F185" s="147">
        <v>43703</v>
      </c>
      <c r="H185" t="s">
        <v>186</v>
      </c>
      <c r="I185" t="s">
        <v>473</v>
      </c>
      <c r="J185">
        <v>24.494035</v>
      </c>
      <c r="K185">
        <v>-81.587908330000005</v>
      </c>
      <c r="L185">
        <v>106</v>
      </c>
      <c r="M185">
        <v>32.299999999999997</v>
      </c>
      <c r="N185" t="s">
        <v>474</v>
      </c>
      <c r="O185" t="s">
        <v>501</v>
      </c>
      <c r="P185" s="37"/>
      <c r="Q185" t="s">
        <v>421</v>
      </c>
      <c r="R185" t="s">
        <v>340</v>
      </c>
      <c r="S185" t="s">
        <v>396</v>
      </c>
      <c r="T185" s="143" t="s">
        <v>392</v>
      </c>
    </row>
    <row r="186" spans="1:20">
      <c r="A186" t="s">
        <v>198</v>
      </c>
      <c r="B186" t="s">
        <v>687</v>
      </c>
      <c r="C186" t="s">
        <v>492</v>
      </c>
      <c r="D186" t="s">
        <v>493</v>
      </c>
      <c r="E186" t="s">
        <v>628</v>
      </c>
      <c r="F186" s="147">
        <v>43703</v>
      </c>
      <c r="H186" t="s">
        <v>198</v>
      </c>
      <c r="I186" t="s">
        <v>473</v>
      </c>
      <c r="J186">
        <v>24.494035</v>
      </c>
      <c r="K186">
        <v>-81.587908330000005</v>
      </c>
      <c r="L186">
        <v>106</v>
      </c>
      <c r="M186">
        <v>32.299999999999997</v>
      </c>
      <c r="N186" t="s">
        <v>474</v>
      </c>
      <c r="O186" t="s">
        <v>501</v>
      </c>
      <c r="P186" s="37"/>
      <c r="Q186" t="s">
        <v>421</v>
      </c>
      <c r="R186" t="s">
        <v>341</v>
      </c>
      <c r="S186" t="s">
        <v>397</v>
      </c>
      <c r="T186" s="143" t="s">
        <v>392</v>
      </c>
    </row>
    <row r="187" spans="1:20">
      <c r="A187" t="s">
        <v>210</v>
      </c>
      <c r="B187" t="s">
        <v>688</v>
      </c>
      <c r="C187" t="s">
        <v>492</v>
      </c>
      <c r="D187" t="s">
        <v>493</v>
      </c>
      <c r="E187" t="s">
        <v>628</v>
      </c>
      <c r="F187" s="147">
        <v>43703</v>
      </c>
      <c r="H187" t="s">
        <v>210</v>
      </c>
      <c r="I187" t="s">
        <v>473</v>
      </c>
      <c r="J187">
        <v>24.494035</v>
      </c>
      <c r="K187">
        <v>-81.587908330000005</v>
      </c>
      <c r="L187">
        <v>106</v>
      </c>
      <c r="M187">
        <v>32.299999999999997</v>
      </c>
      <c r="N187" t="s">
        <v>474</v>
      </c>
      <c r="O187" t="s">
        <v>501</v>
      </c>
      <c r="P187" s="37"/>
      <c r="Q187" t="s">
        <v>421</v>
      </c>
      <c r="R187" t="s">
        <v>342</v>
      </c>
      <c r="S187" t="s">
        <v>398</v>
      </c>
      <c r="T187" s="143" t="s">
        <v>392</v>
      </c>
    </row>
    <row r="188" spans="1:20">
      <c r="A188" t="s">
        <v>222</v>
      </c>
      <c r="B188" t="s">
        <v>689</v>
      </c>
      <c r="C188" t="s">
        <v>492</v>
      </c>
      <c r="D188" t="s">
        <v>493</v>
      </c>
      <c r="E188" t="s">
        <v>628</v>
      </c>
      <c r="F188" s="147">
        <v>43703</v>
      </c>
      <c r="H188" t="s">
        <v>222</v>
      </c>
      <c r="I188" t="s">
        <v>473</v>
      </c>
      <c r="J188">
        <v>24.494035</v>
      </c>
      <c r="K188">
        <v>-81.587908330000005</v>
      </c>
      <c r="L188">
        <v>106</v>
      </c>
      <c r="M188">
        <v>32.299999999999997</v>
      </c>
      <c r="N188" t="s">
        <v>474</v>
      </c>
      <c r="O188" t="s">
        <v>501</v>
      </c>
      <c r="P188" s="37"/>
      <c r="Q188" t="s">
        <v>421</v>
      </c>
      <c r="R188" t="s">
        <v>343</v>
      </c>
      <c r="S188" t="s">
        <v>399</v>
      </c>
      <c r="T188" s="143" t="s">
        <v>392</v>
      </c>
    </row>
    <row r="189" spans="1:20">
      <c r="A189" t="s">
        <v>234</v>
      </c>
      <c r="B189" t="s">
        <v>691</v>
      </c>
      <c r="C189" t="s">
        <v>469</v>
      </c>
      <c r="D189" t="s">
        <v>476</v>
      </c>
      <c r="E189" t="s">
        <v>690</v>
      </c>
      <c r="F189" s="147">
        <v>43704</v>
      </c>
      <c r="H189" t="s">
        <v>234</v>
      </c>
      <c r="I189" t="s">
        <v>473</v>
      </c>
      <c r="J189">
        <v>25.152184999999999</v>
      </c>
      <c r="K189">
        <v>-80.231620000000007</v>
      </c>
      <c r="L189">
        <v>117</v>
      </c>
      <c r="M189">
        <v>35.700000000000003</v>
      </c>
      <c r="N189" t="s">
        <v>474</v>
      </c>
      <c r="O189" t="s">
        <v>501</v>
      </c>
      <c r="P189" s="37"/>
      <c r="Q189" t="s">
        <v>421</v>
      </c>
      <c r="R189" t="s">
        <v>344</v>
      </c>
      <c r="S189" t="s">
        <v>400</v>
      </c>
      <c r="T189" s="143" t="s">
        <v>392</v>
      </c>
    </row>
    <row r="190" spans="1:20">
      <c r="A190" t="s">
        <v>246</v>
      </c>
      <c r="B190" t="s">
        <v>692</v>
      </c>
      <c r="C190" t="s">
        <v>469</v>
      </c>
      <c r="D190" t="s">
        <v>476</v>
      </c>
      <c r="E190" t="s">
        <v>690</v>
      </c>
      <c r="F190" s="147">
        <v>43704</v>
      </c>
      <c r="H190" t="s">
        <v>246</v>
      </c>
      <c r="I190" t="s">
        <v>473</v>
      </c>
      <c r="J190">
        <v>25.152184999999999</v>
      </c>
      <c r="K190">
        <v>-80.231620000000007</v>
      </c>
      <c r="L190">
        <v>117</v>
      </c>
      <c r="M190">
        <v>35.700000000000003</v>
      </c>
      <c r="N190" t="s">
        <v>474</v>
      </c>
      <c r="O190" t="s">
        <v>501</v>
      </c>
      <c r="P190" s="37"/>
      <c r="Q190" t="s">
        <v>421</v>
      </c>
      <c r="R190" t="s">
        <v>345</v>
      </c>
      <c r="S190" t="s">
        <v>401</v>
      </c>
      <c r="T190" s="143" t="s">
        <v>392</v>
      </c>
    </row>
    <row r="191" spans="1:20">
      <c r="A191" t="s">
        <v>258</v>
      </c>
      <c r="B191" t="s">
        <v>693</v>
      </c>
      <c r="C191" t="s">
        <v>469</v>
      </c>
      <c r="D191" t="s">
        <v>476</v>
      </c>
      <c r="E191" t="s">
        <v>690</v>
      </c>
      <c r="F191" s="147">
        <v>43704</v>
      </c>
      <c r="H191" t="s">
        <v>258</v>
      </c>
      <c r="I191" t="s">
        <v>473</v>
      </c>
      <c r="J191">
        <v>25.152184999999999</v>
      </c>
      <c r="K191">
        <v>-80.231620000000007</v>
      </c>
      <c r="L191">
        <v>118</v>
      </c>
      <c r="M191">
        <v>36</v>
      </c>
      <c r="N191" t="s">
        <v>474</v>
      </c>
      <c r="O191" t="s">
        <v>501</v>
      </c>
      <c r="P191" s="37"/>
      <c r="Q191" t="s">
        <v>421</v>
      </c>
      <c r="R191" t="s">
        <v>346</v>
      </c>
      <c r="S191" t="s">
        <v>402</v>
      </c>
      <c r="T191" s="143" t="s">
        <v>392</v>
      </c>
    </row>
    <row r="192" spans="1:20">
      <c r="A192" t="s">
        <v>175</v>
      </c>
      <c r="B192" t="s">
        <v>694</v>
      </c>
      <c r="C192" t="s">
        <v>469</v>
      </c>
      <c r="D192" t="s">
        <v>476</v>
      </c>
      <c r="E192" t="s">
        <v>690</v>
      </c>
      <c r="F192" s="147">
        <v>43704</v>
      </c>
      <c r="H192" t="s">
        <v>175</v>
      </c>
      <c r="I192" t="s">
        <v>473</v>
      </c>
      <c r="J192">
        <v>25.152184999999999</v>
      </c>
      <c r="K192">
        <v>-80.231620000000007</v>
      </c>
      <c r="L192">
        <v>116</v>
      </c>
      <c r="M192">
        <v>35.4</v>
      </c>
      <c r="N192" t="s">
        <v>474</v>
      </c>
      <c r="O192" t="s">
        <v>501</v>
      </c>
      <c r="P192" s="37"/>
      <c r="Q192" t="s">
        <v>927</v>
      </c>
      <c r="R192" t="s">
        <v>339</v>
      </c>
      <c r="S192" t="s">
        <v>395</v>
      </c>
      <c r="T192" s="143" t="s">
        <v>392</v>
      </c>
    </row>
    <row r="193" spans="1:20">
      <c r="A193" t="s">
        <v>187</v>
      </c>
      <c r="B193" t="s">
        <v>695</v>
      </c>
      <c r="C193" t="s">
        <v>469</v>
      </c>
      <c r="D193" t="s">
        <v>476</v>
      </c>
      <c r="E193" t="s">
        <v>690</v>
      </c>
      <c r="F193" s="147">
        <v>43704</v>
      </c>
      <c r="H193" t="s">
        <v>187</v>
      </c>
      <c r="I193" t="s">
        <v>473</v>
      </c>
      <c r="J193">
        <v>25.152184999999999</v>
      </c>
      <c r="K193">
        <v>-80.231620000000007</v>
      </c>
      <c r="L193">
        <v>116</v>
      </c>
      <c r="M193">
        <v>35.4</v>
      </c>
      <c r="N193" t="s">
        <v>474</v>
      </c>
      <c r="O193" t="s">
        <v>501</v>
      </c>
      <c r="P193" s="37"/>
      <c r="Q193" t="s">
        <v>927</v>
      </c>
      <c r="R193" t="s">
        <v>340</v>
      </c>
      <c r="S193" t="s">
        <v>396</v>
      </c>
      <c r="T193" s="143" t="s">
        <v>392</v>
      </c>
    </row>
    <row r="194" spans="1:20">
      <c r="A194" t="s">
        <v>199</v>
      </c>
      <c r="B194" t="s">
        <v>696</v>
      </c>
      <c r="C194" t="s">
        <v>469</v>
      </c>
      <c r="D194" t="s">
        <v>476</v>
      </c>
      <c r="E194" t="s">
        <v>690</v>
      </c>
      <c r="F194" s="147">
        <v>43704</v>
      </c>
      <c r="H194" t="s">
        <v>199</v>
      </c>
      <c r="I194" t="s">
        <v>473</v>
      </c>
      <c r="J194">
        <v>25.152184999999999</v>
      </c>
      <c r="K194">
        <v>-80.231620000000007</v>
      </c>
      <c r="L194">
        <v>116</v>
      </c>
      <c r="M194">
        <v>35.4</v>
      </c>
      <c r="N194" t="s">
        <v>474</v>
      </c>
      <c r="O194" t="s">
        <v>501</v>
      </c>
      <c r="P194" s="37"/>
      <c r="Q194" t="s">
        <v>927</v>
      </c>
      <c r="R194" t="s">
        <v>341</v>
      </c>
      <c r="S194" t="s">
        <v>397</v>
      </c>
      <c r="T194" s="143" t="s">
        <v>392</v>
      </c>
    </row>
    <row r="195" spans="1:20">
      <c r="A195" t="s">
        <v>211</v>
      </c>
      <c r="B195" t="s">
        <v>697</v>
      </c>
      <c r="C195" t="s">
        <v>469</v>
      </c>
      <c r="D195" t="s">
        <v>476</v>
      </c>
      <c r="E195" t="s">
        <v>690</v>
      </c>
      <c r="F195" s="147">
        <v>43704</v>
      </c>
      <c r="H195" t="s">
        <v>211</v>
      </c>
      <c r="I195" t="s">
        <v>473</v>
      </c>
      <c r="J195">
        <v>25.152184999999999</v>
      </c>
      <c r="K195">
        <v>-80.231620000000007</v>
      </c>
      <c r="L195">
        <v>117</v>
      </c>
      <c r="M195">
        <v>35.700000000000003</v>
      </c>
      <c r="N195" t="s">
        <v>474</v>
      </c>
      <c r="O195" t="s">
        <v>501</v>
      </c>
      <c r="P195" s="37"/>
      <c r="Q195" t="s">
        <v>927</v>
      </c>
      <c r="R195" t="s">
        <v>342</v>
      </c>
      <c r="S195" t="s">
        <v>398</v>
      </c>
      <c r="T195" s="143" t="s">
        <v>392</v>
      </c>
    </row>
    <row r="196" spans="1:20">
      <c r="A196" t="s">
        <v>223</v>
      </c>
      <c r="B196" t="s">
        <v>698</v>
      </c>
      <c r="C196" t="s">
        <v>469</v>
      </c>
      <c r="D196" t="s">
        <v>476</v>
      </c>
      <c r="E196" t="s">
        <v>690</v>
      </c>
      <c r="F196" s="147">
        <v>43704</v>
      </c>
      <c r="H196" t="s">
        <v>223</v>
      </c>
      <c r="I196" t="s">
        <v>473</v>
      </c>
      <c r="J196">
        <v>25.152184999999999</v>
      </c>
      <c r="K196">
        <v>-80.231620000000007</v>
      </c>
      <c r="L196">
        <v>117</v>
      </c>
      <c r="M196">
        <v>35.700000000000003</v>
      </c>
      <c r="N196" t="s">
        <v>474</v>
      </c>
      <c r="O196" t="s">
        <v>501</v>
      </c>
      <c r="P196" s="37"/>
      <c r="Q196" t="s">
        <v>927</v>
      </c>
      <c r="R196" t="s">
        <v>343</v>
      </c>
      <c r="S196" t="s">
        <v>399</v>
      </c>
      <c r="T196" s="143" t="s">
        <v>392</v>
      </c>
    </row>
    <row r="197" spans="1:20">
      <c r="A197" t="s">
        <v>752</v>
      </c>
      <c r="B197" t="s">
        <v>699</v>
      </c>
      <c r="C197" t="s">
        <v>469</v>
      </c>
      <c r="D197" t="s">
        <v>476</v>
      </c>
      <c r="E197" t="s">
        <v>690</v>
      </c>
      <c r="F197" s="147">
        <v>43704</v>
      </c>
      <c r="H197" t="s">
        <v>235</v>
      </c>
      <c r="I197" t="s">
        <v>473</v>
      </c>
      <c r="J197">
        <v>25.144156670000001</v>
      </c>
      <c r="K197">
        <v>-80.252054999999999</v>
      </c>
      <c r="L197">
        <v>78</v>
      </c>
      <c r="M197">
        <v>23.8</v>
      </c>
      <c r="N197" t="s">
        <v>490</v>
      </c>
      <c r="O197" t="s">
        <v>512</v>
      </c>
      <c r="P197" s="37"/>
      <c r="Q197" t="s">
        <v>927</v>
      </c>
      <c r="R197" t="s">
        <v>344</v>
      </c>
      <c r="S197" t="s">
        <v>400</v>
      </c>
      <c r="T197" s="143" t="s">
        <v>392</v>
      </c>
    </row>
    <row r="198" spans="1:20">
      <c r="A198" t="s">
        <v>313</v>
      </c>
      <c r="B198" t="s">
        <v>699</v>
      </c>
      <c r="C198" t="s">
        <v>469</v>
      </c>
      <c r="D198" t="s">
        <v>476</v>
      </c>
      <c r="E198" t="s">
        <v>690</v>
      </c>
      <c r="F198" s="147">
        <v>43704</v>
      </c>
      <c r="H198" t="s">
        <v>235</v>
      </c>
      <c r="I198" t="s">
        <v>473</v>
      </c>
      <c r="J198">
        <v>25.144156670000001</v>
      </c>
      <c r="K198">
        <v>-80.252054999999999</v>
      </c>
      <c r="L198">
        <v>78</v>
      </c>
      <c r="M198">
        <v>23.8</v>
      </c>
      <c r="N198" t="s">
        <v>490</v>
      </c>
      <c r="O198" t="s">
        <v>512</v>
      </c>
      <c r="P198" s="37"/>
      <c r="Q198" t="s">
        <v>927</v>
      </c>
      <c r="R198" t="s">
        <v>347</v>
      </c>
      <c r="S198" t="s">
        <v>395</v>
      </c>
      <c r="T198" s="143" t="s">
        <v>393</v>
      </c>
    </row>
    <row r="199" spans="1:20">
      <c r="A199" t="s">
        <v>314</v>
      </c>
      <c r="B199" t="s">
        <v>699</v>
      </c>
      <c r="C199" t="s">
        <v>469</v>
      </c>
      <c r="D199" t="s">
        <v>476</v>
      </c>
      <c r="E199" t="s">
        <v>690</v>
      </c>
      <c r="F199" s="147">
        <v>43704</v>
      </c>
      <c r="H199" t="s">
        <v>235</v>
      </c>
      <c r="I199" t="s">
        <v>473</v>
      </c>
      <c r="J199">
        <v>25.144156670000001</v>
      </c>
      <c r="K199">
        <v>-80.252054999999999</v>
      </c>
      <c r="L199">
        <v>78</v>
      </c>
      <c r="M199">
        <v>23.8</v>
      </c>
      <c r="N199" t="s">
        <v>490</v>
      </c>
      <c r="O199" t="s">
        <v>512</v>
      </c>
      <c r="P199" s="37"/>
      <c r="Q199" t="s">
        <v>927</v>
      </c>
      <c r="R199" t="s">
        <v>348</v>
      </c>
      <c r="S199" t="s">
        <v>396</v>
      </c>
      <c r="T199" s="143" t="s">
        <v>393</v>
      </c>
    </row>
    <row r="200" spans="1:20">
      <c r="A200" t="s">
        <v>247</v>
      </c>
      <c r="B200" t="s">
        <v>700</v>
      </c>
      <c r="C200" t="s">
        <v>469</v>
      </c>
      <c r="D200" t="s">
        <v>476</v>
      </c>
      <c r="E200" t="s">
        <v>690</v>
      </c>
      <c r="F200" s="147">
        <v>43704</v>
      </c>
      <c r="H200" t="s">
        <v>247</v>
      </c>
      <c r="I200" t="s">
        <v>473</v>
      </c>
      <c r="J200">
        <v>25.144156670000001</v>
      </c>
      <c r="K200">
        <v>-80.252054999999999</v>
      </c>
      <c r="L200">
        <v>72</v>
      </c>
      <c r="M200">
        <v>21.9</v>
      </c>
      <c r="N200" t="s">
        <v>490</v>
      </c>
      <c r="O200" t="s">
        <v>512</v>
      </c>
      <c r="P200" s="37"/>
      <c r="Q200" t="s">
        <v>927</v>
      </c>
      <c r="R200" t="s">
        <v>345</v>
      </c>
      <c r="S200" t="s">
        <v>401</v>
      </c>
      <c r="T200" s="143" t="s">
        <v>392</v>
      </c>
    </row>
    <row r="201" spans="1:20">
      <c r="A201" t="s">
        <v>259</v>
      </c>
      <c r="B201" t="s">
        <v>701</v>
      </c>
      <c r="C201" t="s">
        <v>469</v>
      </c>
      <c r="D201" t="s">
        <v>476</v>
      </c>
      <c r="E201" t="s">
        <v>690</v>
      </c>
      <c r="F201" s="147">
        <v>43704</v>
      </c>
      <c r="H201" t="s">
        <v>259</v>
      </c>
      <c r="I201" t="s">
        <v>473</v>
      </c>
      <c r="J201">
        <v>25.144156670000001</v>
      </c>
      <c r="K201">
        <v>-80.252054999999999</v>
      </c>
      <c r="L201">
        <v>75</v>
      </c>
      <c r="M201">
        <v>22.9</v>
      </c>
      <c r="N201" t="s">
        <v>490</v>
      </c>
      <c r="O201" t="s">
        <v>512</v>
      </c>
      <c r="P201" s="37"/>
      <c r="Q201" t="s">
        <v>927</v>
      </c>
      <c r="R201" t="s">
        <v>346</v>
      </c>
      <c r="S201" t="s">
        <v>402</v>
      </c>
      <c r="T201" s="143" t="s">
        <v>392</v>
      </c>
    </row>
    <row r="202" spans="1:20">
      <c r="A202" t="s">
        <v>272</v>
      </c>
      <c r="B202" t="s">
        <v>702</v>
      </c>
      <c r="C202" t="s">
        <v>469</v>
      </c>
      <c r="D202" t="s">
        <v>476</v>
      </c>
      <c r="E202" t="s">
        <v>690</v>
      </c>
      <c r="F202" s="147">
        <v>43704</v>
      </c>
      <c r="H202" t="s">
        <v>272</v>
      </c>
      <c r="I202" t="s">
        <v>473</v>
      </c>
      <c r="J202">
        <v>25.144156670000001</v>
      </c>
      <c r="K202">
        <v>-80.252054999999999</v>
      </c>
      <c r="L202">
        <v>73</v>
      </c>
      <c r="M202">
        <v>22.3</v>
      </c>
      <c r="N202" t="s">
        <v>490</v>
      </c>
      <c r="O202" t="s">
        <v>512</v>
      </c>
      <c r="P202" s="37"/>
      <c r="Q202" t="s">
        <v>925</v>
      </c>
      <c r="R202" t="s">
        <v>347</v>
      </c>
      <c r="S202" t="s">
        <v>395</v>
      </c>
      <c r="T202" s="143" t="s">
        <v>393</v>
      </c>
    </row>
    <row r="203" spans="1:20">
      <c r="A203" t="s">
        <v>282</v>
      </c>
      <c r="B203" t="s">
        <v>703</v>
      </c>
      <c r="C203" t="s">
        <v>469</v>
      </c>
      <c r="D203" t="s">
        <v>476</v>
      </c>
      <c r="E203" t="s">
        <v>690</v>
      </c>
      <c r="F203" s="147">
        <v>43704</v>
      </c>
      <c r="H203" t="s">
        <v>282</v>
      </c>
      <c r="I203" t="s">
        <v>473</v>
      </c>
      <c r="J203">
        <v>25.144156670000001</v>
      </c>
      <c r="K203">
        <v>-80.252054999999999</v>
      </c>
      <c r="L203">
        <v>73</v>
      </c>
      <c r="M203">
        <v>22.3</v>
      </c>
      <c r="N203" t="s">
        <v>490</v>
      </c>
      <c r="O203" t="s">
        <v>512</v>
      </c>
      <c r="P203" s="37"/>
      <c r="Q203" t="s">
        <v>925</v>
      </c>
      <c r="R203" t="s">
        <v>348</v>
      </c>
      <c r="S203" t="s">
        <v>396</v>
      </c>
      <c r="T203" s="143" t="s">
        <v>393</v>
      </c>
    </row>
    <row r="204" spans="1:20">
      <c r="A204" t="s">
        <v>292</v>
      </c>
      <c r="B204" t="s">
        <v>704</v>
      </c>
      <c r="C204" t="s">
        <v>469</v>
      </c>
      <c r="D204" t="s">
        <v>476</v>
      </c>
      <c r="E204" t="s">
        <v>690</v>
      </c>
      <c r="F204" s="147">
        <v>43704</v>
      </c>
      <c r="H204" t="s">
        <v>292</v>
      </c>
      <c r="I204" t="s">
        <v>473</v>
      </c>
      <c r="J204">
        <v>25.144156670000001</v>
      </c>
      <c r="K204">
        <v>-80.252054999999999</v>
      </c>
      <c r="L204">
        <v>70</v>
      </c>
      <c r="M204">
        <v>21.3</v>
      </c>
      <c r="N204" t="s">
        <v>490</v>
      </c>
      <c r="O204" t="s">
        <v>512</v>
      </c>
      <c r="P204" s="37"/>
      <c r="Q204" t="s">
        <v>925</v>
      </c>
      <c r="R204" t="s">
        <v>349</v>
      </c>
      <c r="S204" t="s">
        <v>397</v>
      </c>
      <c r="T204" s="143" t="s">
        <v>393</v>
      </c>
    </row>
    <row r="205" spans="1:20">
      <c r="A205" t="s">
        <v>302</v>
      </c>
      <c r="B205" t="s">
        <v>705</v>
      </c>
      <c r="C205" t="s">
        <v>469</v>
      </c>
      <c r="D205" t="s">
        <v>476</v>
      </c>
      <c r="E205" t="s">
        <v>690</v>
      </c>
      <c r="F205" s="147">
        <v>43704</v>
      </c>
      <c r="H205" t="s">
        <v>302</v>
      </c>
      <c r="I205" t="s">
        <v>473</v>
      </c>
      <c r="J205">
        <v>25.144156670000001</v>
      </c>
      <c r="K205">
        <v>-80.252054999999999</v>
      </c>
      <c r="L205">
        <v>70</v>
      </c>
      <c r="M205">
        <v>21.3</v>
      </c>
      <c r="N205" t="s">
        <v>490</v>
      </c>
      <c r="O205" t="s">
        <v>512</v>
      </c>
      <c r="P205" s="37"/>
      <c r="Q205" t="s">
        <v>925</v>
      </c>
      <c r="R205" t="s">
        <v>350</v>
      </c>
      <c r="S205" t="s">
        <v>398</v>
      </c>
      <c r="T205" s="143" t="s">
        <v>393</v>
      </c>
    </row>
    <row r="206" spans="1:20">
      <c r="A206" t="s">
        <v>273</v>
      </c>
      <c r="B206" t="s">
        <v>706</v>
      </c>
      <c r="C206" t="s">
        <v>469</v>
      </c>
      <c r="D206" t="s">
        <v>476</v>
      </c>
      <c r="E206" t="s">
        <v>690</v>
      </c>
      <c r="F206" s="147">
        <v>43704</v>
      </c>
      <c r="H206" t="s">
        <v>273</v>
      </c>
      <c r="I206" t="s">
        <v>473</v>
      </c>
      <c r="J206">
        <v>25.144156670000001</v>
      </c>
      <c r="K206">
        <v>-80.252054999999999</v>
      </c>
      <c r="L206">
        <v>69</v>
      </c>
      <c r="M206">
        <v>21</v>
      </c>
      <c r="N206" t="s">
        <v>490</v>
      </c>
      <c r="O206" t="s">
        <v>512</v>
      </c>
      <c r="P206" s="37"/>
      <c r="Q206" t="s">
        <v>926</v>
      </c>
      <c r="R206" t="s">
        <v>347</v>
      </c>
      <c r="S206" t="s">
        <v>395</v>
      </c>
      <c r="T206" s="143" t="s">
        <v>393</v>
      </c>
    </row>
    <row r="207" spans="1:20">
      <c r="A207" t="s">
        <v>283</v>
      </c>
      <c r="B207" t="s">
        <v>708</v>
      </c>
      <c r="C207" t="s">
        <v>469</v>
      </c>
      <c r="D207" t="s">
        <v>476</v>
      </c>
      <c r="E207" t="s">
        <v>707</v>
      </c>
      <c r="F207" s="147">
        <v>43704</v>
      </c>
      <c r="H207" t="s">
        <v>283</v>
      </c>
      <c r="I207" t="s">
        <v>473</v>
      </c>
      <c r="J207">
        <v>25.158233330000002</v>
      </c>
      <c r="K207">
        <v>-80.220640000000003</v>
      </c>
      <c r="L207">
        <v>143</v>
      </c>
      <c r="M207">
        <v>43.6</v>
      </c>
      <c r="N207" t="s">
        <v>474</v>
      </c>
      <c r="O207" t="s">
        <v>501</v>
      </c>
      <c r="P207" s="37"/>
      <c r="Q207" t="s">
        <v>926</v>
      </c>
      <c r="R207" t="s">
        <v>348</v>
      </c>
      <c r="S207" t="s">
        <v>396</v>
      </c>
      <c r="T207" s="143" t="s">
        <v>393</v>
      </c>
    </row>
    <row r="208" spans="1:20">
      <c r="A208" t="s">
        <v>293</v>
      </c>
      <c r="B208" t="s">
        <v>709</v>
      </c>
      <c r="C208" t="s">
        <v>469</v>
      </c>
      <c r="D208" t="s">
        <v>476</v>
      </c>
      <c r="E208" t="s">
        <v>707</v>
      </c>
      <c r="F208" s="147">
        <v>43704</v>
      </c>
      <c r="H208" t="s">
        <v>293</v>
      </c>
      <c r="I208" t="s">
        <v>473</v>
      </c>
      <c r="J208">
        <v>25.158233330000002</v>
      </c>
      <c r="K208">
        <v>-80.220640000000003</v>
      </c>
      <c r="L208">
        <v>142</v>
      </c>
      <c r="M208">
        <v>43.3</v>
      </c>
      <c r="N208" t="s">
        <v>474</v>
      </c>
      <c r="O208" t="s">
        <v>501</v>
      </c>
      <c r="P208" s="37"/>
      <c r="Q208" t="s">
        <v>926</v>
      </c>
      <c r="R208" t="s">
        <v>349</v>
      </c>
      <c r="S208" t="s">
        <v>397</v>
      </c>
      <c r="T208" s="143" t="s">
        <v>393</v>
      </c>
    </row>
    <row r="209" spans="1:20">
      <c r="A209" t="s">
        <v>303</v>
      </c>
      <c r="B209" t="s">
        <v>710</v>
      </c>
      <c r="C209" t="s">
        <v>469</v>
      </c>
      <c r="D209" t="s">
        <v>476</v>
      </c>
      <c r="E209" t="s">
        <v>707</v>
      </c>
      <c r="F209" s="147">
        <v>43704</v>
      </c>
      <c r="H209" t="s">
        <v>303</v>
      </c>
      <c r="I209" t="s">
        <v>473</v>
      </c>
      <c r="J209">
        <v>25.158233330000002</v>
      </c>
      <c r="K209">
        <v>-80.220640000000003</v>
      </c>
      <c r="L209">
        <v>141</v>
      </c>
      <c r="M209">
        <v>43</v>
      </c>
      <c r="N209" t="s">
        <v>474</v>
      </c>
      <c r="O209" t="s">
        <v>501</v>
      </c>
      <c r="P209" s="37"/>
      <c r="Q209" t="s">
        <v>926</v>
      </c>
      <c r="R209" t="s">
        <v>350</v>
      </c>
      <c r="S209" t="s">
        <v>398</v>
      </c>
      <c r="T209" s="143" t="s">
        <v>393</v>
      </c>
    </row>
    <row r="210" spans="1:20">
      <c r="A210" t="s">
        <v>274</v>
      </c>
      <c r="B210" t="s">
        <v>711</v>
      </c>
      <c r="C210" t="s">
        <v>469</v>
      </c>
      <c r="D210" t="s">
        <v>476</v>
      </c>
      <c r="E210" t="s">
        <v>707</v>
      </c>
      <c r="F210" s="147">
        <v>43704</v>
      </c>
      <c r="H210" t="s">
        <v>274</v>
      </c>
      <c r="I210" t="s">
        <v>473</v>
      </c>
      <c r="J210">
        <v>25.158233330000002</v>
      </c>
      <c r="K210">
        <v>-80.220640000000003</v>
      </c>
      <c r="L210">
        <v>141</v>
      </c>
      <c r="M210">
        <v>43</v>
      </c>
      <c r="N210" t="s">
        <v>474</v>
      </c>
      <c r="O210" t="s">
        <v>501</v>
      </c>
      <c r="P210" s="37"/>
      <c r="Q210" t="s">
        <v>928</v>
      </c>
      <c r="R210" t="s">
        <v>347</v>
      </c>
      <c r="S210" t="s">
        <v>395</v>
      </c>
      <c r="T210" s="143" t="s">
        <v>393</v>
      </c>
    </row>
    <row r="211" spans="1:20">
      <c r="A211" t="s">
        <v>284</v>
      </c>
      <c r="B211" t="s">
        <v>712</v>
      </c>
      <c r="C211" t="s">
        <v>469</v>
      </c>
      <c r="D211" t="s">
        <v>476</v>
      </c>
      <c r="E211" t="s">
        <v>707</v>
      </c>
      <c r="F211" s="147">
        <v>43704</v>
      </c>
      <c r="H211" t="s">
        <v>284</v>
      </c>
      <c r="I211" t="s">
        <v>473</v>
      </c>
      <c r="J211">
        <v>25.158233330000002</v>
      </c>
      <c r="K211">
        <v>-80.220640000000003</v>
      </c>
      <c r="L211">
        <v>141</v>
      </c>
      <c r="M211">
        <v>43</v>
      </c>
      <c r="N211" t="s">
        <v>474</v>
      </c>
      <c r="O211" t="s">
        <v>501</v>
      </c>
      <c r="P211" s="37"/>
      <c r="Q211" t="s">
        <v>928</v>
      </c>
      <c r="R211" t="s">
        <v>348</v>
      </c>
      <c r="S211" t="s">
        <v>396</v>
      </c>
      <c r="T211" s="143" t="s">
        <v>393</v>
      </c>
    </row>
    <row r="212" spans="1:20">
      <c r="A212" t="s">
        <v>294</v>
      </c>
      <c r="B212" t="s">
        <v>713</v>
      </c>
      <c r="C212" t="s">
        <v>469</v>
      </c>
      <c r="D212" t="s">
        <v>476</v>
      </c>
      <c r="E212" t="s">
        <v>707</v>
      </c>
      <c r="F212" s="147">
        <v>43704</v>
      </c>
      <c r="H212" t="s">
        <v>294</v>
      </c>
      <c r="I212" t="s">
        <v>473</v>
      </c>
      <c r="J212">
        <v>25.158233330000002</v>
      </c>
      <c r="K212">
        <v>-80.220640000000003</v>
      </c>
      <c r="L212">
        <v>141</v>
      </c>
      <c r="M212">
        <v>43</v>
      </c>
      <c r="N212" t="s">
        <v>474</v>
      </c>
      <c r="O212" t="s">
        <v>501</v>
      </c>
      <c r="P212" s="37"/>
      <c r="Q212" t="s">
        <v>928</v>
      </c>
      <c r="R212" t="s">
        <v>349</v>
      </c>
      <c r="S212" t="s">
        <v>397</v>
      </c>
      <c r="T212" s="143" t="s">
        <v>393</v>
      </c>
    </row>
    <row r="213" spans="1:20">
      <c r="A213" t="s">
        <v>304</v>
      </c>
      <c r="B213" t="s">
        <v>715</v>
      </c>
      <c r="C213" t="s">
        <v>469</v>
      </c>
      <c r="D213" t="s">
        <v>476</v>
      </c>
      <c r="E213" t="s">
        <v>714</v>
      </c>
      <c r="F213" s="147">
        <v>43704</v>
      </c>
      <c r="H213" t="s">
        <v>304</v>
      </c>
      <c r="I213" t="s">
        <v>473</v>
      </c>
      <c r="J213">
        <v>25.14404833</v>
      </c>
      <c r="K213">
        <v>-80.252588329999995</v>
      </c>
      <c r="L213">
        <v>67</v>
      </c>
      <c r="M213">
        <v>20.399999999999999</v>
      </c>
      <c r="N213" t="s">
        <v>490</v>
      </c>
      <c r="O213" t="s">
        <v>512</v>
      </c>
      <c r="P213" s="37"/>
      <c r="Q213" t="s">
        <v>928</v>
      </c>
      <c r="R213" t="s">
        <v>350</v>
      </c>
      <c r="S213" t="s">
        <v>398</v>
      </c>
      <c r="T213" s="143" t="s">
        <v>393</v>
      </c>
    </row>
    <row r="214" spans="1:20">
      <c r="A214" t="s">
        <v>275</v>
      </c>
      <c r="B214" t="s">
        <v>716</v>
      </c>
      <c r="C214" t="s">
        <v>469</v>
      </c>
      <c r="D214" t="s">
        <v>476</v>
      </c>
      <c r="E214" t="s">
        <v>714</v>
      </c>
      <c r="F214" s="147">
        <v>43704</v>
      </c>
      <c r="H214" t="s">
        <v>275</v>
      </c>
      <c r="I214" t="s">
        <v>473</v>
      </c>
      <c r="J214">
        <v>25.14404833</v>
      </c>
      <c r="K214">
        <v>-80.252588329999995</v>
      </c>
      <c r="L214">
        <v>67</v>
      </c>
      <c r="M214">
        <v>20.399999999999999</v>
      </c>
      <c r="N214" t="s">
        <v>490</v>
      </c>
      <c r="O214" t="s">
        <v>512</v>
      </c>
      <c r="P214" s="37"/>
      <c r="Q214" t="s">
        <v>929</v>
      </c>
      <c r="R214" t="s">
        <v>347</v>
      </c>
      <c r="S214" t="s">
        <v>395</v>
      </c>
      <c r="T214" s="143" t="s">
        <v>393</v>
      </c>
    </row>
    <row r="215" spans="1:20">
      <c r="A215" t="s">
        <v>285</v>
      </c>
      <c r="B215" t="s">
        <v>717</v>
      </c>
      <c r="C215" t="s">
        <v>469</v>
      </c>
      <c r="D215" t="s">
        <v>476</v>
      </c>
      <c r="E215" t="s">
        <v>714</v>
      </c>
      <c r="F215" s="147">
        <v>43704</v>
      </c>
      <c r="H215" t="s">
        <v>285</v>
      </c>
      <c r="I215" t="s">
        <v>473</v>
      </c>
      <c r="J215">
        <v>25.14404833</v>
      </c>
      <c r="K215">
        <v>-80.252588329999995</v>
      </c>
      <c r="L215">
        <v>67</v>
      </c>
      <c r="M215">
        <v>20.399999999999999</v>
      </c>
      <c r="N215" t="s">
        <v>490</v>
      </c>
      <c r="O215" t="s">
        <v>512</v>
      </c>
      <c r="P215" s="37"/>
      <c r="Q215" t="s">
        <v>929</v>
      </c>
      <c r="R215" t="s">
        <v>348</v>
      </c>
      <c r="S215" t="s">
        <v>396</v>
      </c>
      <c r="T215" s="143" t="s">
        <v>393</v>
      </c>
    </row>
    <row r="216" spans="1:20">
      <c r="A216" t="s">
        <v>295</v>
      </c>
      <c r="B216" t="s">
        <v>718</v>
      </c>
      <c r="C216" t="s">
        <v>469</v>
      </c>
      <c r="D216" t="s">
        <v>476</v>
      </c>
      <c r="E216" t="s">
        <v>714</v>
      </c>
      <c r="F216" s="147">
        <v>43704</v>
      </c>
      <c r="H216" t="s">
        <v>295</v>
      </c>
      <c r="I216" t="s">
        <v>473</v>
      </c>
      <c r="J216">
        <v>25.14404833</v>
      </c>
      <c r="K216">
        <v>-80.252588329999995</v>
      </c>
      <c r="L216">
        <v>64</v>
      </c>
      <c r="M216">
        <v>19.5</v>
      </c>
      <c r="N216" t="s">
        <v>490</v>
      </c>
      <c r="O216" t="s">
        <v>512</v>
      </c>
      <c r="P216" s="37"/>
      <c r="Q216" t="s">
        <v>929</v>
      </c>
      <c r="R216" t="s">
        <v>349</v>
      </c>
      <c r="S216" t="s">
        <v>397</v>
      </c>
      <c r="T216" s="143" t="s">
        <v>393</v>
      </c>
    </row>
    <row r="217" spans="1:20">
      <c r="A217" t="s">
        <v>305</v>
      </c>
      <c r="B217" t="s">
        <v>719</v>
      </c>
      <c r="C217" t="s">
        <v>469</v>
      </c>
      <c r="D217" t="s">
        <v>476</v>
      </c>
      <c r="E217" t="s">
        <v>714</v>
      </c>
      <c r="F217" s="147">
        <v>43704</v>
      </c>
      <c r="H217" t="s">
        <v>305</v>
      </c>
      <c r="I217" t="s">
        <v>473</v>
      </c>
      <c r="J217">
        <v>25.14404833</v>
      </c>
      <c r="K217">
        <v>-80.252588329999995</v>
      </c>
      <c r="L217">
        <v>64</v>
      </c>
      <c r="M217">
        <v>19.5</v>
      </c>
      <c r="N217" t="s">
        <v>490</v>
      </c>
      <c r="O217" t="s">
        <v>512</v>
      </c>
      <c r="P217" s="37"/>
      <c r="Q217" t="s">
        <v>929</v>
      </c>
      <c r="R217" t="s">
        <v>350</v>
      </c>
      <c r="S217" t="s">
        <v>398</v>
      </c>
      <c r="T217" s="143" t="s">
        <v>393</v>
      </c>
    </row>
    <row r="218" spans="1:20">
      <c r="A218" t="s">
        <v>276</v>
      </c>
      <c r="B218" t="s">
        <v>720</v>
      </c>
      <c r="C218" t="s">
        <v>469</v>
      </c>
      <c r="D218" t="s">
        <v>476</v>
      </c>
      <c r="E218" t="s">
        <v>714</v>
      </c>
      <c r="F218" s="147">
        <v>43704</v>
      </c>
      <c r="H218" t="s">
        <v>276</v>
      </c>
      <c r="I218" t="s">
        <v>473</v>
      </c>
      <c r="J218">
        <v>25.14404833</v>
      </c>
      <c r="K218">
        <v>-80.252588329999995</v>
      </c>
      <c r="L218">
        <v>60</v>
      </c>
      <c r="M218">
        <v>18.3</v>
      </c>
      <c r="N218" t="s">
        <v>490</v>
      </c>
      <c r="O218" t="s">
        <v>512</v>
      </c>
      <c r="P218" s="37"/>
      <c r="Q218" t="s">
        <v>930</v>
      </c>
      <c r="R218" t="s">
        <v>347</v>
      </c>
      <c r="S218" t="s">
        <v>395</v>
      </c>
      <c r="T218" s="143" t="s">
        <v>393</v>
      </c>
    </row>
    <row r="219" spans="1:20">
      <c r="A219" t="s">
        <v>286</v>
      </c>
      <c r="B219" t="s">
        <v>721</v>
      </c>
      <c r="C219" t="s">
        <v>469</v>
      </c>
      <c r="D219" t="s">
        <v>476</v>
      </c>
      <c r="E219" t="s">
        <v>714</v>
      </c>
      <c r="F219" s="147">
        <v>43704</v>
      </c>
      <c r="H219" t="s">
        <v>286</v>
      </c>
      <c r="I219" t="s">
        <v>473</v>
      </c>
      <c r="J219">
        <v>25.14404833</v>
      </c>
      <c r="K219">
        <v>-80.252588329999995</v>
      </c>
      <c r="L219">
        <v>63</v>
      </c>
      <c r="M219">
        <v>19.2</v>
      </c>
      <c r="N219" t="s">
        <v>490</v>
      </c>
      <c r="O219" t="s">
        <v>512</v>
      </c>
      <c r="P219" s="37"/>
      <c r="Q219" t="s">
        <v>930</v>
      </c>
      <c r="R219" t="s">
        <v>348</v>
      </c>
      <c r="S219" t="s">
        <v>396</v>
      </c>
      <c r="T219" s="143" t="s">
        <v>393</v>
      </c>
    </row>
    <row r="220" spans="1:20">
      <c r="A220" t="s">
        <v>296</v>
      </c>
      <c r="B220" t="s">
        <v>723</v>
      </c>
      <c r="C220" t="s">
        <v>469</v>
      </c>
      <c r="D220" t="s">
        <v>470</v>
      </c>
      <c r="E220" t="s">
        <v>722</v>
      </c>
      <c r="F220" s="147">
        <v>43705</v>
      </c>
      <c r="H220" t="s">
        <v>296</v>
      </c>
      <c r="I220" t="s">
        <v>473</v>
      </c>
      <c r="J220">
        <v>25.217545000000001</v>
      </c>
      <c r="K220">
        <v>-80.193413329999998</v>
      </c>
      <c r="L220">
        <v>141</v>
      </c>
      <c r="M220">
        <v>43</v>
      </c>
      <c r="N220" t="s">
        <v>474</v>
      </c>
      <c r="O220" t="s">
        <v>501</v>
      </c>
      <c r="P220" s="37"/>
      <c r="Q220" t="s">
        <v>930</v>
      </c>
      <c r="R220" t="s">
        <v>349</v>
      </c>
      <c r="S220" t="s">
        <v>397</v>
      </c>
      <c r="T220" s="143" t="s">
        <v>393</v>
      </c>
    </row>
    <row r="221" spans="1:20">
      <c r="A221" t="s">
        <v>306</v>
      </c>
      <c r="B221" t="s">
        <v>724</v>
      </c>
      <c r="C221" t="s">
        <v>469</v>
      </c>
      <c r="D221" t="s">
        <v>470</v>
      </c>
      <c r="E221" t="s">
        <v>722</v>
      </c>
      <c r="F221" s="147">
        <v>43705</v>
      </c>
      <c r="H221" t="s">
        <v>306</v>
      </c>
      <c r="I221" t="s">
        <v>473</v>
      </c>
      <c r="J221">
        <v>25.217545000000001</v>
      </c>
      <c r="K221">
        <v>-80.193413329999998</v>
      </c>
      <c r="L221">
        <v>142</v>
      </c>
      <c r="M221">
        <v>43.3</v>
      </c>
      <c r="N221" t="s">
        <v>474</v>
      </c>
      <c r="O221" t="s">
        <v>501</v>
      </c>
      <c r="P221" s="37"/>
      <c r="Q221" t="s">
        <v>930</v>
      </c>
      <c r="R221" t="s">
        <v>350</v>
      </c>
      <c r="S221" t="s">
        <v>398</v>
      </c>
      <c r="T221" s="143" t="s">
        <v>393</v>
      </c>
    </row>
    <row r="222" spans="1:20">
      <c r="A222" t="s">
        <v>277</v>
      </c>
      <c r="B222" t="s">
        <v>725</v>
      </c>
      <c r="C222" t="s">
        <v>469</v>
      </c>
      <c r="D222" t="s">
        <v>470</v>
      </c>
      <c r="E222" t="s">
        <v>722</v>
      </c>
      <c r="F222" s="147">
        <v>43705</v>
      </c>
      <c r="H222" t="s">
        <v>277</v>
      </c>
      <c r="I222" t="s">
        <v>473</v>
      </c>
      <c r="J222">
        <v>25.217545000000001</v>
      </c>
      <c r="K222">
        <v>-80.193413329999998</v>
      </c>
      <c r="L222">
        <v>142</v>
      </c>
      <c r="M222">
        <v>43.3</v>
      </c>
      <c r="N222" t="s">
        <v>474</v>
      </c>
      <c r="O222" t="s">
        <v>501</v>
      </c>
      <c r="P222" s="37"/>
      <c r="Q222" t="s">
        <v>426</v>
      </c>
      <c r="R222" t="s">
        <v>347</v>
      </c>
      <c r="S222" t="s">
        <v>395</v>
      </c>
      <c r="T222" s="143" t="s">
        <v>393</v>
      </c>
    </row>
    <row r="223" spans="1:20">
      <c r="A223" t="s">
        <v>287</v>
      </c>
      <c r="B223" t="s">
        <v>726</v>
      </c>
      <c r="C223" t="s">
        <v>469</v>
      </c>
      <c r="D223" t="s">
        <v>470</v>
      </c>
      <c r="E223" t="s">
        <v>722</v>
      </c>
      <c r="F223" s="147">
        <v>43705</v>
      </c>
      <c r="H223" t="s">
        <v>287</v>
      </c>
      <c r="I223" t="s">
        <v>473</v>
      </c>
      <c r="J223">
        <v>25.21752</v>
      </c>
      <c r="K223">
        <v>-80.193368329999998</v>
      </c>
      <c r="L223">
        <v>149</v>
      </c>
      <c r="M223">
        <v>45.4</v>
      </c>
      <c r="N223" t="s">
        <v>474</v>
      </c>
      <c r="O223" t="s">
        <v>501</v>
      </c>
      <c r="P223" s="37"/>
      <c r="Q223" t="s">
        <v>426</v>
      </c>
      <c r="R223" t="s">
        <v>348</v>
      </c>
      <c r="S223" t="s">
        <v>396</v>
      </c>
      <c r="T223" s="143" t="s">
        <v>393</v>
      </c>
    </row>
    <row r="224" spans="1:20">
      <c r="A224" t="s">
        <v>297</v>
      </c>
      <c r="B224" t="s">
        <v>727</v>
      </c>
      <c r="C224" t="s">
        <v>469</v>
      </c>
      <c r="D224" t="s">
        <v>470</v>
      </c>
      <c r="E224" t="s">
        <v>722</v>
      </c>
      <c r="F224" s="147">
        <v>43705</v>
      </c>
      <c r="H224" t="s">
        <v>297</v>
      </c>
      <c r="I224" t="s">
        <v>473</v>
      </c>
      <c r="J224">
        <v>25.21752</v>
      </c>
      <c r="K224">
        <v>-80.193368329999998</v>
      </c>
      <c r="L224">
        <v>149</v>
      </c>
      <c r="M224">
        <v>45.4</v>
      </c>
      <c r="N224" t="s">
        <v>474</v>
      </c>
      <c r="O224" t="s">
        <v>501</v>
      </c>
      <c r="P224" s="37"/>
      <c r="Q224" t="s">
        <v>426</v>
      </c>
      <c r="R224" t="s">
        <v>349</v>
      </c>
      <c r="S224" t="s">
        <v>397</v>
      </c>
      <c r="T224" s="143" t="s">
        <v>393</v>
      </c>
    </row>
    <row r="225" spans="1:20">
      <c r="A225" t="s">
        <v>307</v>
      </c>
      <c r="B225" t="s">
        <v>728</v>
      </c>
      <c r="C225" t="s">
        <v>469</v>
      </c>
      <c r="D225" t="s">
        <v>470</v>
      </c>
      <c r="E225" t="s">
        <v>722</v>
      </c>
      <c r="F225" s="147">
        <v>43705</v>
      </c>
      <c r="H225" t="s">
        <v>307</v>
      </c>
      <c r="I225" t="s">
        <v>473</v>
      </c>
      <c r="J225">
        <v>25.21752</v>
      </c>
      <c r="K225">
        <v>-80.193368329999998</v>
      </c>
      <c r="L225">
        <v>148</v>
      </c>
      <c r="M225">
        <v>45.1</v>
      </c>
      <c r="N225" t="s">
        <v>474</v>
      </c>
      <c r="O225" t="s">
        <v>501</v>
      </c>
      <c r="P225" s="37"/>
      <c r="Q225" t="s">
        <v>426</v>
      </c>
      <c r="R225" t="s">
        <v>350</v>
      </c>
      <c r="S225" t="s">
        <v>398</v>
      </c>
      <c r="T225" s="143" t="s">
        <v>393</v>
      </c>
    </row>
    <row r="226" spans="1:20">
      <c r="A226" t="s">
        <v>278</v>
      </c>
      <c r="B226" t="s">
        <v>729</v>
      </c>
      <c r="C226" t="s">
        <v>469</v>
      </c>
      <c r="D226" t="s">
        <v>470</v>
      </c>
      <c r="E226" t="s">
        <v>722</v>
      </c>
      <c r="F226" s="147">
        <v>43705</v>
      </c>
      <c r="H226" t="s">
        <v>278</v>
      </c>
      <c r="I226" t="s">
        <v>473</v>
      </c>
      <c r="J226">
        <v>25.21752</v>
      </c>
      <c r="K226">
        <v>-80.193368329999998</v>
      </c>
      <c r="L226">
        <v>149</v>
      </c>
      <c r="M226">
        <v>45.4</v>
      </c>
      <c r="N226" t="s">
        <v>474</v>
      </c>
      <c r="O226" t="s">
        <v>501</v>
      </c>
      <c r="P226" s="37"/>
      <c r="Q226" t="s">
        <v>931</v>
      </c>
      <c r="R226" t="s">
        <v>347</v>
      </c>
      <c r="S226" t="s">
        <v>395</v>
      </c>
      <c r="T226" s="143" t="s">
        <v>393</v>
      </c>
    </row>
    <row r="227" spans="1:20">
      <c r="A227" t="s">
        <v>288</v>
      </c>
      <c r="B227" t="s">
        <v>730</v>
      </c>
      <c r="C227" t="s">
        <v>469</v>
      </c>
      <c r="D227" t="s">
        <v>470</v>
      </c>
      <c r="E227" t="s">
        <v>722</v>
      </c>
      <c r="F227" s="147">
        <v>43705</v>
      </c>
      <c r="H227" t="s">
        <v>288</v>
      </c>
      <c r="I227" t="s">
        <v>473</v>
      </c>
      <c r="J227">
        <v>25.21752</v>
      </c>
      <c r="K227">
        <v>-80.193368329999998</v>
      </c>
      <c r="L227">
        <v>148</v>
      </c>
      <c r="M227">
        <v>45.1</v>
      </c>
      <c r="N227" t="s">
        <v>474</v>
      </c>
      <c r="O227" t="s">
        <v>501</v>
      </c>
      <c r="P227" s="37"/>
      <c r="Q227" t="s">
        <v>931</v>
      </c>
      <c r="R227" t="s">
        <v>348</v>
      </c>
      <c r="S227" t="s">
        <v>396</v>
      </c>
      <c r="T227" s="143" t="s">
        <v>393</v>
      </c>
    </row>
    <row r="228" spans="1:20">
      <c r="A228" t="s">
        <v>298</v>
      </c>
      <c r="B228" t="s">
        <v>732</v>
      </c>
      <c r="C228" t="s">
        <v>469</v>
      </c>
      <c r="D228" t="s">
        <v>470</v>
      </c>
      <c r="E228" t="s">
        <v>731</v>
      </c>
      <c r="F228" s="147">
        <v>43705</v>
      </c>
      <c r="H228" t="s">
        <v>298</v>
      </c>
      <c r="I228" t="s">
        <v>473</v>
      </c>
      <c r="J228">
        <v>25.220359999999999</v>
      </c>
      <c r="K228">
        <v>-80.200943330000001</v>
      </c>
      <c r="L228">
        <v>88</v>
      </c>
      <c r="M228">
        <v>26.8</v>
      </c>
      <c r="N228" t="s">
        <v>490</v>
      </c>
      <c r="O228" t="s">
        <v>512</v>
      </c>
      <c r="P228" s="37"/>
      <c r="Q228" t="s">
        <v>931</v>
      </c>
      <c r="R228" t="s">
        <v>349</v>
      </c>
      <c r="S228" t="s">
        <v>397</v>
      </c>
      <c r="T228" s="143" t="s">
        <v>393</v>
      </c>
    </row>
    <row r="229" spans="1:20">
      <c r="A229" t="s">
        <v>308</v>
      </c>
      <c r="B229" t="s">
        <v>733</v>
      </c>
      <c r="C229" t="s">
        <v>469</v>
      </c>
      <c r="D229" t="s">
        <v>470</v>
      </c>
      <c r="E229" t="s">
        <v>731</v>
      </c>
      <c r="F229" s="147">
        <v>43705</v>
      </c>
      <c r="H229" t="s">
        <v>308</v>
      </c>
      <c r="I229" t="s">
        <v>473</v>
      </c>
      <c r="J229">
        <v>25.220359999999999</v>
      </c>
      <c r="K229">
        <v>-80.200943330000001</v>
      </c>
      <c r="L229">
        <v>88</v>
      </c>
      <c r="M229">
        <v>26.8</v>
      </c>
      <c r="N229" t="s">
        <v>490</v>
      </c>
      <c r="O229" t="s">
        <v>512</v>
      </c>
      <c r="P229" s="37"/>
      <c r="Q229" t="s">
        <v>931</v>
      </c>
      <c r="R229" t="s">
        <v>350</v>
      </c>
      <c r="S229" t="s">
        <v>398</v>
      </c>
      <c r="T229" s="143" t="s">
        <v>393</v>
      </c>
    </row>
    <row r="230" spans="1:20">
      <c r="A230" t="s">
        <v>279</v>
      </c>
      <c r="B230" t="s">
        <v>734</v>
      </c>
      <c r="C230" t="s">
        <v>469</v>
      </c>
      <c r="D230" t="s">
        <v>470</v>
      </c>
      <c r="E230" t="s">
        <v>731</v>
      </c>
      <c r="F230" s="147">
        <v>43705</v>
      </c>
      <c r="H230" t="s">
        <v>279</v>
      </c>
      <c r="I230" t="s">
        <v>473</v>
      </c>
      <c r="J230">
        <v>25.220359999999999</v>
      </c>
      <c r="K230">
        <v>-80.200943330000001</v>
      </c>
      <c r="L230">
        <v>82</v>
      </c>
      <c r="M230">
        <v>25</v>
      </c>
      <c r="N230" t="s">
        <v>490</v>
      </c>
      <c r="O230" t="s">
        <v>512</v>
      </c>
      <c r="P230" s="37"/>
      <c r="Q230" t="s">
        <v>932</v>
      </c>
      <c r="R230" t="s">
        <v>347</v>
      </c>
      <c r="S230" t="s">
        <v>395</v>
      </c>
      <c r="T230" s="143" t="s">
        <v>393</v>
      </c>
    </row>
    <row r="231" spans="1:20">
      <c r="A231" t="s">
        <v>289</v>
      </c>
      <c r="B231" t="s">
        <v>735</v>
      </c>
      <c r="C231" t="s">
        <v>469</v>
      </c>
      <c r="D231" t="s">
        <v>470</v>
      </c>
      <c r="E231" t="s">
        <v>731</v>
      </c>
      <c r="F231" s="147">
        <v>43705</v>
      </c>
      <c r="H231" t="s">
        <v>289</v>
      </c>
      <c r="I231" t="s">
        <v>473</v>
      </c>
      <c r="J231">
        <v>25.220359999999999</v>
      </c>
      <c r="K231">
        <v>-80.200943330000001</v>
      </c>
      <c r="L231">
        <v>82</v>
      </c>
      <c r="M231">
        <v>25</v>
      </c>
      <c r="N231" t="s">
        <v>490</v>
      </c>
      <c r="O231" t="s">
        <v>512</v>
      </c>
      <c r="P231" s="37"/>
      <c r="Q231" t="s">
        <v>932</v>
      </c>
      <c r="R231" t="s">
        <v>348</v>
      </c>
      <c r="S231" t="s">
        <v>396</v>
      </c>
      <c r="T231" s="143" t="s">
        <v>393</v>
      </c>
    </row>
    <row r="232" spans="1:20">
      <c r="A232" t="s">
        <v>299</v>
      </c>
      <c r="B232" t="s">
        <v>736</v>
      </c>
      <c r="C232" t="s">
        <v>469</v>
      </c>
      <c r="D232" t="s">
        <v>470</v>
      </c>
      <c r="E232" t="s">
        <v>731</v>
      </c>
      <c r="F232" s="147">
        <v>43705</v>
      </c>
      <c r="H232" t="s">
        <v>299</v>
      </c>
      <c r="I232" t="s">
        <v>473</v>
      </c>
      <c r="J232">
        <v>25.220359999999999</v>
      </c>
      <c r="K232">
        <v>-80.200943330000001</v>
      </c>
      <c r="L232">
        <v>85</v>
      </c>
      <c r="M232">
        <v>25.9</v>
      </c>
      <c r="N232" t="s">
        <v>490</v>
      </c>
      <c r="O232" t="s">
        <v>512</v>
      </c>
      <c r="P232" s="37"/>
      <c r="Q232" t="s">
        <v>932</v>
      </c>
      <c r="R232" t="s">
        <v>349</v>
      </c>
      <c r="S232" t="s">
        <v>397</v>
      </c>
      <c r="T232" s="143" t="s">
        <v>393</v>
      </c>
    </row>
    <row r="233" spans="1:20">
      <c r="A233" t="s">
        <v>309</v>
      </c>
      <c r="B233" t="s">
        <v>737</v>
      </c>
      <c r="C233" t="s">
        <v>469</v>
      </c>
      <c r="D233" t="s">
        <v>470</v>
      </c>
      <c r="E233" t="s">
        <v>731</v>
      </c>
      <c r="F233" s="147">
        <v>43705</v>
      </c>
      <c r="H233" t="s">
        <v>309</v>
      </c>
      <c r="I233" t="s">
        <v>473</v>
      </c>
      <c r="J233">
        <v>25.220359999999999</v>
      </c>
      <c r="K233">
        <v>-80.200943330000001</v>
      </c>
      <c r="L233">
        <v>84</v>
      </c>
      <c r="M233">
        <v>25.6</v>
      </c>
      <c r="N233" t="s">
        <v>490</v>
      </c>
      <c r="O233" t="s">
        <v>512</v>
      </c>
      <c r="P233" s="37"/>
      <c r="Q233" t="s">
        <v>932</v>
      </c>
      <c r="R233" t="s">
        <v>350</v>
      </c>
      <c r="S233" t="s">
        <v>398</v>
      </c>
      <c r="T233" s="143" t="s">
        <v>393</v>
      </c>
    </row>
    <row r="234" spans="1:20">
      <c r="A234" t="s">
        <v>280</v>
      </c>
      <c r="B234" t="s">
        <v>738</v>
      </c>
      <c r="C234" t="s">
        <v>469</v>
      </c>
      <c r="D234" t="s">
        <v>470</v>
      </c>
      <c r="E234" t="s">
        <v>731</v>
      </c>
      <c r="F234" s="147">
        <v>43705</v>
      </c>
      <c r="H234" t="s">
        <v>280</v>
      </c>
      <c r="I234" t="s">
        <v>473</v>
      </c>
      <c r="J234">
        <v>25.220359999999999</v>
      </c>
      <c r="K234">
        <v>-80.200943330000001</v>
      </c>
      <c r="L234">
        <v>86</v>
      </c>
      <c r="M234">
        <v>26.2</v>
      </c>
      <c r="N234" t="s">
        <v>490</v>
      </c>
      <c r="O234" t="s">
        <v>512</v>
      </c>
      <c r="P234" s="37"/>
      <c r="Q234" t="s">
        <v>933</v>
      </c>
      <c r="R234" t="s">
        <v>347</v>
      </c>
      <c r="S234" t="s">
        <v>395</v>
      </c>
      <c r="T234" s="143" t="s">
        <v>393</v>
      </c>
    </row>
    <row r="235" spans="1:20">
      <c r="A235" t="s">
        <v>290</v>
      </c>
      <c r="B235" t="s">
        <v>739</v>
      </c>
      <c r="C235" t="s">
        <v>469</v>
      </c>
      <c r="D235" t="s">
        <v>470</v>
      </c>
      <c r="E235" t="s">
        <v>731</v>
      </c>
      <c r="F235" s="147">
        <v>43705</v>
      </c>
      <c r="H235" t="s">
        <v>290</v>
      </c>
      <c r="I235" t="s">
        <v>473</v>
      </c>
      <c r="J235">
        <v>25.220359999999999</v>
      </c>
      <c r="K235">
        <v>-80.200943330000001</v>
      </c>
      <c r="L235">
        <v>84</v>
      </c>
      <c r="M235">
        <v>25.6</v>
      </c>
      <c r="N235" t="s">
        <v>490</v>
      </c>
      <c r="O235" t="s">
        <v>512</v>
      </c>
      <c r="P235" s="37"/>
      <c r="Q235" t="s">
        <v>933</v>
      </c>
      <c r="R235" t="s">
        <v>348</v>
      </c>
      <c r="S235" t="s">
        <v>396</v>
      </c>
      <c r="T235" s="143" t="s">
        <v>393</v>
      </c>
    </row>
    <row r="236" spans="1:20">
      <c r="A236" t="s">
        <v>300</v>
      </c>
      <c r="B236" t="s">
        <v>740</v>
      </c>
      <c r="C236" t="s">
        <v>469</v>
      </c>
      <c r="D236" t="s">
        <v>470</v>
      </c>
      <c r="E236" t="s">
        <v>731</v>
      </c>
      <c r="F236" s="147">
        <v>43705</v>
      </c>
      <c r="H236" t="s">
        <v>300</v>
      </c>
      <c r="I236" t="s">
        <v>473</v>
      </c>
      <c r="J236">
        <v>25.220359999999999</v>
      </c>
      <c r="K236">
        <v>-80.200943330000001</v>
      </c>
      <c r="L236">
        <v>83</v>
      </c>
      <c r="M236">
        <v>25.3</v>
      </c>
      <c r="N236" t="s">
        <v>490</v>
      </c>
      <c r="O236" t="s">
        <v>512</v>
      </c>
      <c r="P236" s="37"/>
      <c r="Q236" t="s">
        <v>933</v>
      </c>
      <c r="R236" t="s">
        <v>349</v>
      </c>
      <c r="S236" t="s">
        <v>397</v>
      </c>
      <c r="T236" s="143" t="s">
        <v>393</v>
      </c>
    </row>
    <row r="237" spans="1:20">
      <c r="A237" t="s">
        <v>310</v>
      </c>
      <c r="B237" t="s">
        <v>741</v>
      </c>
      <c r="C237" t="s">
        <v>469</v>
      </c>
      <c r="D237" t="s">
        <v>470</v>
      </c>
      <c r="E237" t="s">
        <v>731</v>
      </c>
      <c r="F237" s="147">
        <v>43705</v>
      </c>
      <c r="H237" t="s">
        <v>310</v>
      </c>
      <c r="I237" t="s">
        <v>473</v>
      </c>
      <c r="J237">
        <v>25.220359999999999</v>
      </c>
      <c r="K237">
        <v>-80.200943330000001</v>
      </c>
      <c r="L237">
        <v>81</v>
      </c>
      <c r="M237">
        <v>24.7</v>
      </c>
      <c r="N237" t="s">
        <v>490</v>
      </c>
      <c r="O237" t="s">
        <v>512</v>
      </c>
      <c r="P237" s="37"/>
      <c r="Q237" t="s">
        <v>933</v>
      </c>
      <c r="R237" t="s">
        <v>350</v>
      </c>
      <c r="S237" t="s">
        <v>398</v>
      </c>
      <c r="T237" s="143" t="s">
        <v>393</v>
      </c>
    </row>
    <row r="238" spans="1:20">
      <c r="A238" t="s">
        <v>281</v>
      </c>
      <c r="B238" t="s">
        <v>742</v>
      </c>
      <c r="C238" t="s">
        <v>469</v>
      </c>
      <c r="D238" t="s">
        <v>470</v>
      </c>
      <c r="E238" t="s">
        <v>731</v>
      </c>
      <c r="F238" s="147">
        <v>43705</v>
      </c>
      <c r="H238" t="s">
        <v>281</v>
      </c>
      <c r="I238" t="s">
        <v>473</v>
      </c>
      <c r="J238">
        <v>25.220359999999999</v>
      </c>
      <c r="K238">
        <v>-80.200943330000001</v>
      </c>
      <c r="L238">
        <v>81</v>
      </c>
      <c r="M238">
        <v>24.7</v>
      </c>
      <c r="N238" t="s">
        <v>490</v>
      </c>
      <c r="O238" t="s">
        <v>512</v>
      </c>
      <c r="P238" s="37"/>
      <c r="Q238" t="s">
        <v>934</v>
      </c>
      <c r="R238" t="s">
        <v>347</v>
      </c>
      <c r="S238" t="s">
        <v>395</v>
      </c>
      <c r="T238" s="143" t="s">
        <v>393</v>
      </c>
    </row>
    <row r="239" spans="1:20">
      <c r="A239" t="s">
        <v>291</v>
      </c>
      <c r="B239" t="s">
        <v>743</v>
      </c>
      <c r="C239" t="s">
        <v>469</v>
      </c>
      <c r="D239" t="s">
        <v>470</v>
      </c>
      <c r="E239" t="s">
        <v>731</v>
      </c>
      <c r="F239" s="147">
        <v>43705</v>
      </c>
      <c r="H239" t="s">
        <v>291</v>
      </c>
      <c r="I239" t="s">
        <v>473</v>
      </c>
      <c r="J239">
        <v>25.220359999999999</v>
      </c>
      <c r="K239">
        <v>-80.200943330000001</v>
      </c>
      <c r="L239">
        <v>83</v>
      </c>
      <c r="M239">
        <v>25.3</v>
      </c>
      <c r="N239" t="s">
        <v>490</v>
      </c>
      <c r="O239" t="s">
        <v>512</v>
      </c>
      <c r="P239" s="37"/>
      <c r="Q239" t="s">
        <v>934</v>
      </c>
      <c r="R239" t="s">
        <v>348</v>
      </c>
      <c r="S239" t="s">
        <v>396</v>
      </c>
      <c r="T239" s="143" t="s">
        <v>393</v>
      </c>
    </row>
    <row r="240" spans="1:20">
      <c r="A240" t="s">
        <v>301</v>
      </c>
      <c r="B240" t="s">
        <v>744</v>
      </c>
      <c r="C240" t="s">
        <v>469</v>
      </c>
      <c r="D240" t="s">
        <v>470</v>
      </c>
      <c r="E240" t="s">
        <v>731</v>
      </c>
      <c r="F240" s="147">
        <v>43705</v>
      </c>
      <c r="H240" t="s">
        <v>301</v>
      </c>
      <c r="I240" t="s">
        <v>473</v>
      </c>
      <c r="J240">
        <v>25.220359999999999</v>
      </c>
      <c r="K240">
        <v>-80.200943330000001</v>
      </c>
      <c r="L240">
        <v>82</v>
      </c>
      <c r="M240">
        <v>25</v>
      </c>
      <c r="N240" t="s">
        <v>490</v>
      </c>
      <c r="O240" t="s">
        <v>512</v>
      </c>
      <c r="P240" s="37"/>
      <c r="Q240" t="s">
        <v>934</v>
      </c>
      <c r="R240" t="s">
        <v>349</v>
      </c>
      <c r="S240" t="s">
        <v>397</v>
      </c>
      <c r="T240" s="143" t="s">
        <v>393</v>
      </c>
    </row>
    <row r="241" spans="1:20">
      <c r="A241" t="s">
        <v>311</v>
      </c>
      <c r="B241" t="s">
        <v>745</v>
      </c>
      <c r="C241" t="s">
        <v>469</v>
      </c>
      <c r="D241" t="s">
        <v>470</v>
      </c>
      <c r="E241" t="s">
        <v>731</v>
      </c>
      <c r="F241" s="147">
        <v>43705</v>
      </c>
      <c r="H241" t="s">
        <v>311</v>
      </c>
      <c r="I241" t="s">
        <v>473</v>
      </c>
      <c r="J241">
        <v>25.220359999999999</v>
      </c>
      <c r="K241">
        <v>-80.200943330000001</v>
      </c>
      <c r="L241">
        <v>85</v>
      </c>
      <c r="M241">
        <v>25.9</v>
      </c>
      <c r="N241" t="s">
        <v>490</v>
      </c>
      <c r="O241" t="s">
        <v>512</v>
      </c>
      <c r="P241" s="37"/>
      <c r="Q241" t="s">
        <v>934</v>
      </c>
      <c r="R241" t="s">
        <v>350</v>
      </c>
      <c r="S241" t="s">
        <v>398</v>
      </c>
      <c r="T241" s="143" t="s">
        <v>393</v>
      </c>
    </row>
  </sheetData>
  <sortState xmlns:xlrd2="http://schemas.microsoft.com/office/spreadsheetml/2017/richdata2" ref="A2:T272">
    <sortCondition ref="A2:A272"/>
  </sortState>
  <phoneticPr fontId="9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Samples</vt:lpstr>
      <vt:lpstr>Quantification</vt:lpstr>
      <vt:lpstr>reextractions</vt:lpstr>
      <vt:lpstr>Test Digestion Ligation Amp</vt:lpstr>
      <vt:lpstr>ITS2 test</vt:lpstr>
      <vt:lpstr>Dilution_Plate_1</vt:lpstr>
      <vt:lpstr>Dilution_Plate_2</vt:lpstr>
      <vt:lpstr>Dilution_Plate_3</vt:lpstr>
      <vt:lpstr>Ligation_Plate1</vt:lpstr>
      <vt:lpstr>Ligation_Plate2</vt:lpstr>
      <vt:lpstr>Ligation_Plate3</vt:lpstr>
      <vt:lpstr>qPCR_Plate1</vt:lpstr>
      <vt:lpstr>qPCR_Plate1_results</vt:lpstr>
      <vt:lpstr>qPCR_Plate2</vt:lpstr>
      <vt:lpstr>qPCR_Plate2_results</vt:lpstr>
      <vt:lpstr>qPCR_Plate3</vt:lpstr>
      <vt:lpstr>qPCR_Plate3_results</vt:lpstr>
      <vt:lpstr>Plate1_Test_PCR</vt:lpstr>
      <vt:lpstr>2bRAD_Plate1</vt:lpstr>
      <vt:lpstr>2bRAD_Plate2</vt:lpstr>
      <vt:lpstr>2bRAD_Plate3</vt:lpstr>
      <vt:lpstr>Size Selection</vt:lpstr>
      <vt:lpstr>Pool X1.3 re-amplicifation</vt:lpstr>
      <vt:lpstr>qPCR_SeqPools</vt:lpstr>
      <vt:lpstr>qPCR_SeqPools_results</vt:lpstr>
      <vt:lpstr>FinalPool</vt:lpstr>
      <vt:lpstr>BarcodedPools</vt:lpstr>
      <vt:lpstr>AllBarcodes</vt:lpstr>
      <vt:lpstr>BarcodedSamples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Eckert</dc:creator>
  <cp:lastModifiedBy>Ryan Eckert</cp:lastModifiedBy>
  <cp:lastPrinted>2020-12-14T21:43:11Z</cp:lastPrinted>
  <dcterms:created xsi:type="dcterms:W3CDTF">2020-08-11T15:24:03Z</dcterms:created>
  <dcterms:modified xsi:type="dcterms:W3CDTF">2020-12-15T15:03:18Z</dcterms:modified>
</cp:coreProperties>
</file>