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eckert/Documents/GitHub/Xestospongia_FKNMS_PopGen/lab/"/>
    </mc:Choice>
  </mc:AlternateContent>
  <xr:revisionPtr revIDLastSave="0" documentId="13_ncr:1_{99BB4F54-6758-F449-AC86-6529A4FD28C4}" xr6:coauthVersionLast="46" xr6:coauthVersionMax="46" xr10:uidLastSave="{00000000-0000-0000-0000-000000000000}"/>
  <bookViews>
    <workbookView xWindow="1000" yWindow="3060" windowWidth="32700" windowHeight="17940" xr2:uid="{98C28B52-02DC-C348-8CA4-76EA147CC573}"/>
  </bookViews>
  <sheets>
    <sheet name="Samples" sheetId="17" r:id="rId1"/>
    <sheet name="Quantification" sheetId="13" r:id="rId2"/>
    <sheet name="Dilutions" sheetId="35" r:id="rId3"/>
    <sheet name="Dilution_Plate_1" sheetId="14" r:id="rId4"/>
    <sheet name="Dilution_Plate_2" sheetId="15" r:id="rId5"/>
    <sheet name="Dilution_Plate_3" sheetId="16" r:id="rId6"/>
    <sheet name="Ligation_Plate1" sheetId="18" r:id="rId7"/>
    <sheet name="Ligation_Plate2" sheetId="19" r:id="rId8"/>
    <sheet name="Ligation_Plate3" sheetId="20" r:id="rId9"/>
    <sheet name="qPCR_Plate1.1" sheetId="21" r:id="rId10"/>
    <sheet name="qPCR_Plate1.2" sheetId="23" r:id="rId11"/>
    <sheet name="qPCR_Plate1.3" sheetId="25" r:id="rId12"/>
    <sheet name="qPCR_Plate2.1" sheetId="27" r:id="rId13"/>
    <sheet name="qPCR_Plate2.2" sheetId="29" r:id="rId14"/>
    <sheet name="qPCR_Plate3.1" sheetId="31" r:id="rId15"/>
    <sheet name="Plate1_Test_PCR" sheetId="1" r:id="rId16"/>
    <sheet name="2bRAD_Plate1" sheetId="2" r:id="rId17"/>
    <sheet name="2bRAD_Plate2" sheetId="4" r:id="rId18"/>
    <sheet name="2bRAD_Plate3" sheetId="5" r:id="rId19"/>
    <sheet name="Size Selection" sheetId="6" r:id="rId20"/>
    <sheet name="Pool X1.3 re-amplicifation" sheetId="7" r:id="rId21"/>
    <sheet name="qPCR_SeqPools" sheetId="33" r:id="rId22"/>
    <sheet name="FinalPool" sheetId="8" r:id="rId23"/>
    <sheet name="BarcodedPools" sheetId="11" r:id="rId24"/>
    <sheet name="AllBarcodes" sheetId="12" r:id="rId25"/>
    <sheet name="BarcodedSamples" sheetId="9" r:id="rId26"/>
  </sheets>
  <externalReferences>
    <externalReference r:id="rId2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66" i="33" l="1"/>
  <c r="E64" i="33"/>
  <c r="E62" i="33"/>
  <c r="E60" i="33"/>
  <c r="E58" i="33"/>
  <c r="E56" i="33"/>
  <c r="E54" i="33"/>
  <c r="E52" i="33"/>
  <c r="E50" i="33"/>
  <c r="E48" i="33"/>
  <c r="E46" i="33"/>
  <c r="E44" i="33"/>
  <c r="E42" i="33"/>
  <c r="E40" i="33"/>
  <c r="E38" i="33"/>
  <c r="E36" i="33"/>
  <c r="E34" i="33"/>
  <c r="E32" i="33"/>
  <c r="E30" i="33"/>
  <c r="E28" i="33"/>
  <c r="E26" i="33"/>
  <c r="E63" i="31"/>
  <c r="E28" i="25"/>
  <c r="E63" i="27"/>
  <c r="E64" i="25"/>
  <c r="E62" i="25"/>
  <c r="E60" i="25"/>
  <c r="E58" i="25"/>
  <c r="E56" i="25"/>
  <c r="E54" i="25"/>
  <c r="E52" i="25"/>
  <c r="E50" i="25"/>
  <c r="E48" i="25"/>
  <c r="E46" i="25"/>
  <c r="E44" i="25"/>
  <c r="E42" i="25"/>
  <c r="E40" i="25"/>
  <c r="E38" i="25"/>
  <c r="E36" i="25"/>
  <c r="E34" i="25"/>
  <c r="E32" i="25"/>
  <c r="E30" i="25"/>
  <c r="E26" i="25"/>
  <c r="E24" i="25"/>
  <c r="E22" i="25"/>
  <c r="E20" i="25"/>
  <c r="E18" i="25"/>
  <c r="E15" i="25"/>
  <c r="E88" i="23"/>
  <c r="E86" i="23"/>
  <c r="E84" i="23"/>
  <c r="E82" i="23"/>
  <c r="E80" i="23"/>
  <c r="E78" i="23"/>
  <c r="E76" i="23"/>
  <c r="E74" i="23"/>
  <c r="E72" i="23"/>
  <c r="E70" i="23"/>
  <c r="E68" i="23"/>
  <c r="E66" i="23"/>
  <c r="E64" i="23"/>
  <c r="E62" i="23"/>
  <c r="E60" i="23"/>
  <c r="E58" i="23"/>
  <c r="E56" i="23"/>
  <c r="E54" i="23"/>
  <c r="E52" i="23"/>
  <c r="E50" i="23"/>
  <c r="E48" i="23"/>
  <c r="E46" i="23"/>
  <c r="E44" i="23"/>
  <c r="E42" i="23"/>
  <c r="E40" i="23"/>
  <c r="E38" i="23"/>
  <c r="E36" i="23"/>
  <c r="E34" i="23"/>
  <c r="E32" i="23"/>
  <c r="E30" i="23"/>
  <c r="E28" i="23"/>
  <c r="E26" i="23"/>
  <c r="E24" i="23"/>
  <c r="E22" i="23"/>
  <c r="E20" i="23"/>
  <c r="E18" i="23"/>
  <c r="E15" i="23"/>
  <c r="E88" i="21"/>
  <c r="E86" i="21"/>
  <c r="E84" i="21"/>
  <c r="E82" i="21"/>
  <c r="E80" i="21"/>
  <c r="E78" i="21"/>
  <c r="E76" i="21"/>
  <c r="E74" i="21"/>
  <c r="E72" i="21"/>
  <c r="E70" i="21"/>
  <c r="E68" i="21"/>
  <c r="E66" i="21"/>
  <c r="E64" i="21"/>
  <c r="E62" i="21"/>
  <c r="E60" i="21"/>
  <c r="E58" i="21"/>
  <c r="E56" i="21"/>
  <c r="E54" i="21"/>
  <c r="E52" i="21"/>
  <c r="E50" i="21"/>
  <c r="E48" i="21"/>
  <c r="E46" i="21"/>
  <c r="E44" i="21"/>
  <c r="E42" i="21"/>
  <c r="E40" i="21"/>
  <c r="E38" i="21"/>
  <c r="E36" i="21"/>
  <c r="E34" i="21"/>
  <c r="E32" i="21"/>
  <c r="E30" i="21"/>
  <c r="E28" i="21"/>
  <c r="E26" i="21"/>
  <c r="E24" i="21"/>
  <c r="E22" i="21"/>
  <c r="E20" i="21"/>
  <c r="E18" i="21"/>
  <c r="E15" i="21"/>
  <c r="U10" i="33"/>
  <c r="Q4" i="33" s="1"/>
  <c r="P11" i="33"/>
  <c r="O22" i="1"/>
  <c r="X3" i="1"/>
  <c r="P14" i="1" s="1"/>
  <c r="P20" i="7"/>
  <c r="Y2" i="7"/>
  <c r="Q13" i="7" s="1"/>
  <c r="P20" i="5"/>
  <c r="Y2" i="5"/>
  <c r="Q13" i="5" s="1"/>
  <c r="P20" i="4"/>
  <c r="Y2" i="4"/>
  <c r="Q13" i="4" s="1"/>
  <c r="P20" i="2"/>
  <c r="Y2" i="2"/>
  <c r="Q13" i="2" s="1"/>
  <c r="P11" i="31"/>
  <c r="U10" i="31"/>
  <c r="Q4" i="31" s="1"/>
  <c r="P11" i="29"/>
  <c r="U10" i="29"/>
  <c r="Q4" i="29" s="1"/>
  <c r="P11" i="27"/>
  <c r="U10" i="27"/>
  <c r="Q4" i="27" s="1"/>
  <c r="P11" i="25"/>
  <c r="U10" i="25"/>
  <c r="Q4" i="25" s="1"/>
  <c r="P11" i="23"/>
  <c r="U10" i="23"/>
  <c r="Q4" i="23" s="1"/>
  <c r="P11" i="21"/>
  <c r="U10" i="21"/>
  <c r="Q4" i="21" s="1"/>
  <c r="AB27" i="20"/>
  <c r="P19" i="20"/>
  <c r="T18" i="20"/>
  <c r="T5" i="20"/>
  <c r="V14" i="20" s="1"/>
  <c r="T4" i="20"/>
  <c r="Y23" i="20" s="1"/>
  <c r="T3" i="20"/>
  <c r="Q18" i="20" s="1"/>
  <c r="AB27" i="19"/>
  <c r="P19" i="19"/>
  <c r="T18" i="19"/>
  <c r="T5" i="19"/>
  <c r="V14" i="19" s="1"/>
  <c r="T4" i="19"/>
  <c r="Y23" i="19" s="1"/>
  <c r="T3" i="19"/>
  <c r="Q18" i="19" s="1"/>
  <c r="AB27" i="18"/>
  <c r="P19" i="18"/>
  <c r="T18" i="18"/>
  <c r="T5" i="18"/>
  <c r="V14" i="18" s="1"/>
  <c r="T4" i="18"/>
  <c r="Y23" i="18" s="1"/>
  <c r="T3" i="18"/>
  <c r="Q18" i="18" s="1"/>
  <c r="E4" i="35"/>
  <c r="F4" i="35"/>
  <c r="E5" i="35"/>
  <c r="F5" i="35"/>
  <c r="E6" i="35"/>
  <c r="F6" i="35"/>
  <c r="E7" i="35"/>
  <c r="F7" i="35"/>
  <c r="E8" i="35"/>
  <c r="F8" i="35"/>
  <c r="E9" i="35"/>
  <c r="F9" i="35"/>
  <c r="E10" i="35"/>
  <c r="F10" i="35"/>
  <c r="E11" i="35"/>
  <c r="F11" i="35"/>
  <c r="E12" i="35"/>
  <c r="F12" i="35" s="1"/>
  <c r="E13" i="35"/>
  <c r="F13" i="35"/>
  <c r="E14" i="35"/>
  <c r="F14" i="35"/>
  <c r="E15" i="35"/>
  <c r="F15" i="35"/>
  <c r="E16" i="35"/>
  <c r="F16" i="35"/>
  <c r="E17" i="35"/>
  <c r="F17" i="35"/>
  <c r="E18" i="35"/>
  <c r="F18" i="35"/>
  <c r="E19" i="35"/>
  <c r="F19" i="35"/>
  <c r="E20" i="35"/>
  <c r="F20" i="35"/>
  <c r="E21" i="35"/>
  <c r="F21" i="35"/>
  <c r="E22" i="35"/>
  <c r="F22" i="35"/>
  <c r="E23" i="35"/>
  <c r="F23" i="35"/>
  <c r="E24" i="35"/>
  <c r="F24" i="35"/>
  <c r="E25" i="35"/>
  <c r="F25" i="35"/>
  <c r="E26" i="35"/>
  <c r="F26" i="35"/>
  <c r="E27" i="35"/>
  <c r="F27" i="35"/>
  <c r="E28" i="35"/>
  <c r="F28" i="35"/>
  <c r="E29" i="35"/>
  <c r="F29" i="35"/>
  <c r="E30" i="35"/>
  <c r="F30" i="35" s="1"/>
  <c r="E31" i="35"/>
  <c r="F31" i="35"/>
  <c r="E32" i="35"/>
  <c r="F32" i="35"/>
  <c r="E33" i="35"/>
  <c r="F33" i="35"/>
  <c r="E34" i="35"/>
  <c r="F34" i="35"/>
  <c r="E35" i="35"/>
  <c r="F35" i="35"/>
  <c r="E36" i="35"/>
  <c r="F36" i="35"/>
  <c r="E37" i="35"/>
  <c r="F37" i="35" s="1"/>
  <c r="E38" i="35"/>
  <c r="F38" i="35"/>
  <c r="E39" i="35"/>
  <c r="F39" i="35" s="1"/>
  <c r="E40" i="35"/>
  <c r="F40" i="35"/>
  <c r="E41" i="35"/>
  <c r="F41" i="35"/>
  <c r="E42" i="35"/>
  <c r="F42" i="35"/>
  <c r="E43" i="35"/>
  <c r="F43" i="35" s="1"/>
  <c r="E44" i="35"/>
  <c r="F44" i="35"/>
  <c r="E45" i="35"/>
  <c r="F45" i="35"/>
  <c r="E46" i="35"/>
  <c r="F46" i="35"/>
  <c r="E47" i="35"/>
  <c r="F47" i="35"/>
  <c r="E48" i="35"/>
  <c r="F48" i="35"/>
  <c r="E49" i="35"/>
  <c r="F49" i="35"/>
  <c r="E50" i="35"/>
  <c r="F50" i="35"/>
  <c r="E51" i="35"/>
  <c r="F51" i="35"/>
  <c r="E52" i="35"/>
  <c r="F52" i="35"/>
  <c r="E53" i="35"/>
  <c r="F53" i="35"/>
  <c r="E54" i="35"/>
  <c r="F54" i="35" s="1"/>
  <c r="E55" i="35"/>
  <c r="F55" i="35"/>
  <c r="E56" i="35"/>
  <c r="F56" i="35"/>
  <c r="E57" i="35"/>
  <c r="F57" i="35"/>
  <c r="E58" i="35"/>
  <c r="F58" i="35"/>
  <c r="E59" i="35"/>
  <c r="F59" i="35"/>
  <c r="E60" i="35"/>
  <c r="F60" i="35"/>
  <c r="E61" i="35"/>
  <c r="F61" i="35"/>
  <c r="E62" i="35"/>
  <c r="F62" i="35"/>
  <c r="E63" i="35"/>
  <c r="F63" i="35"/>
  <c r="E64" i="35"/>
  <c r="F64" i="35"/>
  <c r="E65" i="35"/>
  <c r="F65" i="35"/>
  <c r="E66" i="35"/>
  <c r="F66" i="35"/>
  <c r="E67" i="35"/>
  <c r="F67" i="35"/>
  <c r="E68" i="35"/>
  <c r="F68" i="35"/>
  <c r="E69" i="35"/>
  <c r="F69" i="35"/>
  <c r="E70" i="35"/>
  <c r="F70" i="35"/>
  <c r="E71" i="35"/>
  <c r="F71" i="35"/>
  <c r="E72" i="35"/>
  <c r="F72" i="35"/>
  <c r="E73" i="35"/>
  <c r="F73" i="35"/>
  <c r="E74" i="35"/>
  <c r="F74" i="35"/>
  <c r="E75" i="35"/>
  <c r="F75" i="35" s="1"/>
  <c r="E76" i="35"/>
  <c r="F76" i="35"/>
  <c r="E77" i="35"/>
  <c r="F77" i="35"/>
  <c r="E78" i="35"/>
  <c r="F78" i="35" s="1"/>
  <c r="E79" i="35"/>
  <c r="F79" i="35"/>
  <c r="E80" i="35"/>
  <c r="F80" i="35"/>
  <c r="E81" i="35"/>
  <c r="F81" i="35"/>
  <c r="E82" i="35"/>
  <c r="F82" i="35"/>
  <c r="E83" i="35"/>
  <c r="F83" i="35"/>
  <c r="E84" i="35"/>
  <c r="F84" i="35" s="1"/>
  <c r="E85" i="35"/>
  <c r="F85" i="35"/>
  <c r="E86" i="35"/>
  <c r="F86" i="35"/>
  <c r="E87" i="35"/>
  <c r="F87" i="35"/>
  <c r="E88" i="35"/>
  <c r="F88" i="35"/>
  <c r="E89" i="35"/>
  <c r="F89" i="35"/>
  <c r="E90" i="35"/>
  <c r="F90" i="35"/>
  <c r="E91" i="35"/>
  <c r="F91" i="35"/>
  <c r="E92" i="35"/>
  <c r="F92" i="35"/>
  <c r="E93" i="35"/>
  <c r="F93" i="35"/>
  <c r="E94" i="35"/>
  <c r="F94" i="35"/>
  <c r="E95" i="35"/>
  <c r="F95" i="35"/>
  <c r="E96" i="35"/>
  <c r="F96" i="35"/>
  <c r="E97" i="35"/>
  <c r="F97" i="35"/>
  <c r="E98" i="35"/>
  <c r="F98" i="35"/>
  <c r="E99" i="35"/>
  <c r="F99" i="35"/>
  <c r="E100" i="35"/>
  <c r="F100" i="35"/>
  <c r="E101" i="35"/>
  <c r="F101" i="35"/>
  <c r="E102" i="35"/>
  <c r="F102" i="35" s="1"/>
  <c r="E103" i="35"/>
  <c r="F103" i="35"/>
  <c r="E104" i="35"/>
  <c r="F104" i="35"/>
  <c r="E105" i="35"/>
  <c r="F105" i="35"/>
  <c r="E106" i="35"/>
  <c r="F106" i="35"/>
  <c r="E107" i="35"/>
  <c r="F107" i="35"/>
  <c r="E108" i="35"/>
  <c r="F108" i="35"/>
  <c r="E109" i="35"/>
  <c r="F109" i="35"/>
  <c r="E110" i="35"/>
  <c r="F110" i="35"/>
  <c r="E111" i="35"/>
  <c r="F111" i="35"/>
  <c r="E112" i="35"/>
  <c r="F112" i="35"/>
  <c r="E113" i="35"/>
  <c r="F113" i="35"/>
  <c r="E114" i="35"/>
  <c r="F114" i="35"/>
  <c r="E115" i="35"/>
  <c r="F115" i="35"/>
  <c r="E116" i="35"/>
  <c r="F116" i="35"/>
  <c r="E117" i="35"/>
  <c r="F117" i="35"/>
  <c r="E118" i="35"/>
  <c r="F118" i="35"/>
  <c r="E119" i="35"/>
  <c r="F119" i="35"/>
  <c r="E120" i="35"/>
  <c r="F120" i="35"/>
  <c r="E121" i="35"/>
  <c r="F121" i="35"/>
  <c r="E122" i="35"/>
  <c r="F122" i="35"/>
  <c r="E123" i="35"/>
  <c r="F123" i="35"/>
  <c r="E124" i="35"/>
  <c r="F124" i="35"/>
  <c r="E125" i="35"/>
  <c r="F125" i="35"/>
  <c r="E126" i="35"/>
  <c r="F126" i="35"/>
  <c r="E127" i="35"/>
  <c r="F127" i="35"/>
  <c r="E128" i="35"/>
  <c r="F128" i="35"/>
  <c r="E129" i="35"/>
  <c r="F129" i="35"/>
  <c r="E130" i="35"/>
  <c r="F130" i="35"/>
  <c r="E131" i="35"/>
  <c r="F131" i="35"/>
  <c r="E132" i="35"/>
  <c r="F132" i="35"/>
  <c r="E133" i="35"/>
  <c r="F133" i="35"/>
  <c r="E134" i="35"/>
  <c r="F134" i="35" s="1"/>
  <c r="E135" i="35"/>
  <c r="F135" i="35"/>
  <c r="E136" i="35"/>
  <c r="F136" i="35"/>
  <c r="E137" i="35"/>
  <c r="F137" i="35"/>
  <c r="E138" i="35"/>
  <c r="F138" i="35" s="1"/>
  <c r="E139" i="35"/>
  <c r="F139" i="35"/>
  <c r="E140" i="35"/>
  <c r="F140" i="35"/>
  <c r="E141" i="35"/>
  <c r="F141" i="35"/>
  <c r="E142" i="35"/>
  <c r="F142" i="35"/>
  <c r="E143" i="35"/>
  <c r="F143" i="35"/>
  <c r="E144" i="35"/>
  <c r="F144" i="35"/>
  <c r="E145" i="35"/>
  <c r="F145" i="35"/>
  <c r="E146" i="35"/>
  <c r="F146" i="35" s="1"/>
  <c r="E147" i="35"/>
  <c r="F147" i="35"/>
  <c r="E148" i="35"/>
  <c r="F148" i="35"/>
  <c r="E149" i="35"/>
  <c r="F149" i="35"/>
  <c r="E150" i="35"/>
  <c r="F150" i="35" s="1"/>
  <c r="E151" i="35"/>
  <c r="F151" i="35"/>
  <c r="E152" i="35"/>
  <c r="F152" i="35"/>
  <c r="E153" i="35"/>
  <c r="F153" i="35"/>
  <c r="E154" i="35"/>
  <c r="F154" i="35"/>
  <c r="E155" i="35"/>
  <c r="F155" i="35"/>
  <c r="E156" i="35"/>
  <c r="F156" i="35"/>
  <c r="E157" i="35"/>
  <c r="F157" i="35"/>
  <c r="E158" i="35"/>
  <c r="F158" i="35"/>
  <c r="E159" i="35"/>
  <c r="F159" i="35"/>
  <c r="E160" i="35"/>
  <c r="F160" i="35"/>
  <c r="E161" i="35"/>
  <c r="F161" i="35"/>
  <c r="E162" i="35"/>
  <c r="F162" i="35"/>
  <c r="E163" i="35"/>
  <c r="F163" i="35"/>
  <c r="E164" i="35"/>
  <c r="F164" i="35"/>
  <c r="E165" i="35"/>
  <c r="F165" i="35"/>
  <c r="E166" i="35"/>
  <c r="F166" i="35"/>
  <c r="E167" i="35"/>
  <c r="F167" i="35"/>
  <c r="E168" i="35"/>
  <c r="F168" i="35"/>
  <c r="E169" i="35"/>
  <c r="F169" i="35"/>
  <c r="E170" i="35"/>
  <c r="F170" i="35"/>
  <c r="E171" i="35"/>
  <c r="F171" i="35"/>
  <c r="E172" i="35"/>
  <c r="F172" i="35"/>
  <c r="E173" i="35"/>
  <c r="F173" i="35"/>
  <c r="E174" i="35"/>
  <c r="F174" i="35"/>
  <c r="E175" i="35"/>
  <c r="F175" i="35"/>
  <c r="E176" i="35"/>
  <c r="F176" i="35"/>
  <c r="E177" i="35"/>
  <c r="F177" i="35"/>
  <c r="E178" i="35"/>
  <c r="F178" i="35"/>
  <c r="E179" i="35"/>
  <c r="F179" i="35"/>
  <c r="E180" i="35"/>
  <c r="F180" i="35"/>
  <c r="E181" i="35"/>
  <c r="F181" i="35"/>
  <c r="E182" i="35"/>
  <c r="F182" i="35"/>
  <c r="E183" i="35"/>
  <c r="F183" i="35"/>
  <c r="E184" i="35"/>
  <c r="F184" i="35"/>
  <c r="E185" i="35"/>
  <c r="F185" i="35"/>
  <c r="E186" i="35"/>
  <c r="F186" i="35"/>
  <c r="E187" i="35"/>
  <c r="F187" i="35"/>
  <c r="E188" i="35"/>
  <c r="F188" i="35"/>
  <c r="E189" i="35"/>
  <c r="F189" i="35"/>
  <c r="E190" i="35"/>
  <c r="F190" i="35"/>
  <c r="E191" i="35"/>
  <c r="F191" i="35"/>
  <c r="E192" i="35"/>
  <c r="F192" i="35"/>
  <c r="E193" i="35"/>
  <c r="F193" i="35"/>
  <c r="E194" i="35"/>
  <c r="F194" i="35"/>
  <c r="E195" i="35"/>
  <c r="F195" i="35"/>
  <c r="E196" i="35"/>
  <c r="F196" i="35"/>
  <c r="E197" i="35"/>
  <c r="F197" i="35"/>
  <c r="E198" i="35"/>
  <c r="F198" i="35"/>
  <c r="E199" i="35"/>
  <c r="F199" i="35"/>
  <c r="E200" i="35"/>
  <c r="F200" i="35"/>
  <c r="E201" i="35"/>
  <c r="F201" i="35"/>
  <c r="E202" i="35"/>
  <c r="F202" i="35"/>
  <c r="E203" i="35"/>
  <c r="F203" i="35"/>
  <c r="E204" i="35"/>
  <c r="F204" i="35"/>
  <c r="E205" i="35"/>
  <c r="F205" i="35"/>
  <c r="E206" i="35"/>
  <c r="F206" i="35"/>
  <c r="E207" i="35"/>
  <c r="F207" i="35"/>
  <c r="E208" i="35"/>
  <c r="F208" i="35"/>
  <c r="E209" i="35"/>
  <c r="F209" i="35"/>
  <c r="E210" i="35"/>
  <c r="F210" i="35"/>
  <c r="E211" i="35"/>
  <c r="F211" i="35"/>
  <c r="E212" i="35"/>
  <c r="F212" i="35"/>
  <c r="E213" i="35"/>
  <c r="F213" i="35"/>
  <c r="E214" i="35"/>
  <c r="F214" i="35"/>
  <c r="E215" i="35"/>
  <c r="F215" i="35"/>
  <c r="E216" i="35"/>
  <c r="F216" i="35"/>
  <c r="E217" i="35"/>
  <c r="F217" i="35"/>
  <c r="E218" i="35"/>
  <c r="F218" i="35"/>
  <c r="E219" i="35"/>
  <c r="F219" i="35"/>
  <c r="E220" i="35"/>
  <c r="F220" i="35"/>
  <c r="E221" i="35"/>
  <c r="F221" i="35"/>
  <c r="E222" i="35"/>
  <c r="F222" i="35"/>
  <c r="E223" i="35"/>
  <c r="F223" i="35"/>
  <c r="E224" i="35"/>
  <c r="F224" i="35"/>
  <c r="E225" i="35"/>
  <c r="F225" i="35"/>
  <c r="E226" i="35"/>
  <c r="F226" i="35"/>
  <c r="E227" i="35"/>
  <c r="F227" i="35"/>
  <c r="E228" i="35"/>
  <c r="F228" i="35"/>
  <c r="E229" i="35"/>
  <c r="F229" i="35"/>
  <c r="E230" i="35"/>
  <c r="F230" i="35"/>
  <c r="E231" i="35"/>
  <c r="F231" i="35"/>
  <c r="E232" i="35"/>
  <c r="F232" i="35"/>
  <c r="E233" i="35"/>
  <c r="F233" i="35"/>
  <c r="E3" i="35"/>
  <c r="F3" i="35" s="1"/>
  <c r="E2" i="35"/>
  <c r="F2" i="35" s="1"/>
  <c r="Q14" i="7" l="1"/>
  <c r="Q15" i="7"/>
  <c r="Q14" i="5"/>
  <c r="Q15" i="4"/>
  <c r="Q14" i="4"/>
  <c r="Q14" i="2"/>
  <c r="P15" i="1"/>
  <c r="P16" i="1"/>
  <c r="Q5" i="31"/>
  <c r="Q5" i="29"/>
  <c r="Q5" i="27"/>
  <c r="Q5" i="25"/>
  <c r="Q5" i="23"/>
  <c r="Q5" i="21"/>
  <c r="Q16" i="20"/>
  <c r="Q14" i="20"/>
  <c r="Q16" i="19"/>
  <c r="U23" i="19"/>
  <c r="U22" i="19"/>
  <c r="Q14" i="19"/>
  <c r="Q16" i="18"/>
  <c r="Q14" i="18"/>
  <c r="Q5" i="33"/>
  <c r="Q8" i="33"/>
  <c r="Q9" i="33"/>
  <c r="Q3" i="33"/>
  <c r="Q6" i="33"/>
  <c r="Q7" i="33"/>
  <c r="P17" i="1"/>
  <c r="P18" i="1"/>
  <c r="P19" i="1"/>
  <c r="P12" i="1"/>
  <c r="P20" i="1"/>
  <c r="P13" i="1"/>
  <c r="Q17" i="7"/>
  <c r="Q18" i="7"/>
  <c r="Q19" i="7"/>
  <c r="Q12" i="7"/>
  <c r="Q16" i="7"/>
  <c r="Q16" i="5"/>
  <c r="Q17" i="5"/>
  <c r="Q18" i="5"/>
  <c r="Q19" i="5"/>
  <c r="Q12" i="5"/>
  <c r="Q15" i="5"/>
  <c r="Q17" i="4"/>
  <c r="Q18" i="4"/>
  <c r="Q19" i="4"/>
  <c r="Q12" i="4"/>
  <c r="Q16" i="4"/>
  <c r="Q20" i="4" s="1"/>
  <c r="Q17" i="2"/>
  <c r="Q18" i="2"/>
  <c r="Q19" i="2"/>
  <c r="Q12" i="2"/>
  <c r="Q15" i="2"/>
  <c r="Q16" i="2"/>
  <c r="Q8" i="31"/>
  <c r="Q9" i="31"/>
  <c r="Q3" i="31"/>
  <c r="Q6" i="31"/>
  <c r="Q7" i="31"/>
  <c r="Q8" i="29"/>
  <c r="Q9" i="29"/>
  <c r="Q3" i="29"/>
  <c r="Q6" i="29"/>
  <c r="Q11" i="29" s="1"/>
  <c r="Q7" i="29"/>
  <c r="Q9" i="27"/>
  <c r="Q3" i="27"/>
  <c r="Q6" i="27"/>
  <c r="Q7" i="27"/>
  <c r="Q8" i="27"/>
  <c r="Q7" i="25"/>
  <c r="Q8" i="25"/>
  <c r="Q9" i="25"/>
  <c r="Q6" i="25"/>
  <c r="Q11" i="25" s="1"/>
  <c r="Q3" i="25"/>
  <c r="Q8" i="23"/>
  <c r="Q9" i="23"/>
  <c r="Q3" i="23"/>
  <c r="Q6" i="23"/>
  <c r="Q7" i="23"/>
  <c r="Q8" i="21"/>
  <c r="Q9" i="21"/>
  <c r="Q3" i="21"/>
  <c r="Q6" i="21"/>
  <c r="Q11" i="21" s="1"/>
  <c r="Q7" i="21"/>
  <c r="V27" i="20"/>
  <c r="U16" i="20"/>
  <c r="V16" i="20" s="1"/>
  <c r="U17" i="20"/>
  <c r="V17" i="20" s="1"/>
  <c r="U22" i="20"/>
  <c r="V28" i="20"/>
  <c r="U14" i="20"/>
  <c r="Q17" i="20"/>
  <c r="Q15" i="20"/>
  <c r="Q19" i="20" s="1"/>
  <c r="Y22" i="20"/>
  <c r="Y24" i="20" s="1"/>
  <c r="V29" i="20"/>
  <c r="U15" i="20"/>
  <c r="U23" i="20"/>
  <c r="V30" i="20"/>
  <c r="V27" i="19"/>
  <c r="U16" i="19"/>
  <c r="V16" i="19" s="1"/>
  <c r="U17" i="19"/>
  <c r="V17" i="19" s="1"/>
  <c r="U24" i="19"/>
  <c r="V28" i="19"/>
  <c r="U14" i="19"/>
  <c r="Q17" i="19"/>
  <c r="Q15" i="19"/>
  <c r="Q19" i="19" s="1"/>
  <c r="V29" i="19"/>
  <c r="Y22" i="19"/>
  <c r="Y24" i="19" s="1"/>
  <c r="U15" i="19"/>
  <c r="V30" i="19"/>
  <c r="U14" i="18"/>
  <c r="Q17" i="18"/>
  <c r="U17" i="18"/>
  <c r="V17" i="18" s="1"/>
  <c r="U22" i="18"/>
  <c r="U24" i="18" s="1"/>
  <c r="V28" i="18"/>
  <c r="V31" i="18" s="1"/>
  <c r="U16" i="18"/>
  <c r="V16" i="18" s="1"/>
  <c r="Y22" i="18"/>
  <c r="Y24" i="18" s="1"/>
  <c r="Q15" i="18"/>
  <c r="Q19" i="18" s="1"/>
  <c r="V29" i="18"/>
  <c r="U15" i="18"/>
  <c r="U23" i="18"/>
  <c r="V30" i="18"/>
  <c r="V27" i="18"/>
  <c r="D26" i="12" a="1"/>
  <c r="D23" i="12" a="1"/>
  <c r="D27" i="12" a="1"/>
  <c r="D25" i="12" a="1"/>
  <c r="D19" i="12" a="1"/>
  <c r="D16" i="12" a="1"/>
  <c r="D21" i="12" a="1"/>
  <c r="D24" i="12" a="1"/>
  <c r="D20" i="12" a="1"/>
  <c r="D18" i="12" a="1"/>
  <c r="D17" i="12" a="1"/>
  <c r="D22" i="12" a="1"/>
  <c r="Q20" i="7" l="1"/>
  <c r="Q20" i="5"/>
  <c r="Q20" i="2"/>
  <c r="P22" i="1"/>
  <c r="Q11" i="31"/>
  <c r="Q11" i="27"/>
  <c r="Q11" i="23"/>
  <c r="Q11" i="33"/>
  <c r="V31" i="20"/>
  <c r="U24" i="20"/>
  <c r="V15" i="20"/>
  <c r="V18" i="20" s="1"/>
  <c r="U18" i="20"/>
  <c r="V15" i="19"/>
  <c r="V18" i="19" s="1"/>
  <c r="U18" i="19"/>
  <c r="V31" i="19"/>
  <c r="V15" i="18"/>
  <c r="V18" i="18" s="1"/>
  <c r="U18" i="18"/>
  <c r="D21" i="12"/>
  <c r="D27" i="12"/>
  <c r="D23" i="12"/>
  <c r="D19" i="12"/>
  <c r="D20" i="12"/>
  <c r="D18" i="12"/>
  <c r="D25" i="12"/>
  <c r="D24" i="12"/>
  <c r="D26" i="12"/>
  <c r="D22" i="12"/>
  <c r="D17" i="12"/>
  <c r="D16" i="12"/>
  <c r="D7" i="8" l="1"/>
  <c r="D13" i="12" a="1"/>
  <c r="D11" i="12" a="1"/>
  <c r="D9" i="12" a="1"/>
  <c r="D8" i="12" a="1"/>
  <c r="D14" i="12" a="1"/>
  <c r="D10" i="12" a="1"/>
  <c r="D12" i="12" a="1"/>
  <c r="D15" i="12" a="1"/>
  <c r="D14" i="12" l="1"/>
  <c r="D9" i="12"/>
  <c r="D10" i="12"/>
  <c r="D13" i="12"/>
  <c r="D12" i="12"/>
  <c r="D8" i="12"/>
  <c r="D15" i="12"/>
  <c r="D11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<sst xmlns="http://schemas.openxmlformats.org/spreadsheetml/2006/main" count="10443" uniqueCount="1184">
  <si>
    <t>A</t>
  </si>
  <si>
    <t>B</t>
  </si>
  <si>
    <t>C</t>
  </si>
  <si>
    <t>D</t>
  </si>
  <si>
    <t>E</t>
  </si>
  <si>
    <t>F</t>
  </si>
  <si>
    <t>G</t>
  </si>
  <si>
    <t>H</t>
  </si>
  <si>
    <t>X002</t>
  </si>
  <si>
    <t>X075</t>
  </si>
  <si>
    <t>X090</t>
  </si>
  <si>
    <t>X029</t>
  </si>
  <si>
    <t>X030</t>
  </si>
  <si>
    <t>X070</t>
  </si>
  <si>
    <t>X008</t>
  </si>
  <si>
    <t>X063</t>
  </si>
  <si>
    <t>X001</t>
  </si>
  <si>
    <t>X009</t>
  </si>
  <si>
    <t>X017</t>
  </si>
  <si>
    <t>X025</t>
  </si>
  <si>
    <t>X033</t>
  </si>
  <si>
    <t>X041</t>
  </si>
  <si>
    <t>X049</t>
  </si>
  <si>
    <t>X057</t>
  </si>
  <si>
    <t>X065</t>
  </si>
  <si>
    <t>X073</t>
  </si>
  <si>
    <t>X081</t>
  </si>
  <si>
    <t>X089</t>
  </si>
  <si>
    <t>X010</t>
  </si>
  <si>
    <t>X018</t>
  </si>
  <si>
    <t>X026</t>
  </si>
  <si>
    <t>X034</t>
  </si>
  <si>
    <t>X042</t>
  </si>
  <si>
    <t>X050R</t>
  </si>
  <si>
    <t>X058</t>
  </si>
  <si>
    <t>X066</t>
  </si>
  <si>
    <t>X074</t>
  </si>
  <si>
    <t>X082</t>
  </si>
  <si>
    <t>X003</t>
  </si>
  <si>
    <t>X011R</t>
  </si>
  <si>
    <t>X019</t>
  </si>
  <si>
    <t>X027</t>
  </si>
  <si>
    <t>X035</t>
  </si>
  <si>
    <t>X043</t>
  </si>
  <si>
    <t>X051</t>
  </si>
  <si>
    <t>X059R</t>
  </si>
  <si>
    <t>X067</t>
  </si>
  <si>
    <t>X083</t>
  </si>
  <si>
    <t>X091</t>
  </si>
  <si>
    <t>X004</t>
  </si>
  <si>
    <t>X012</t>
  </si>
  <si>
    <t>X020</t>
  </si>
  <si>
    <t>X028</t>
  </si>
  <si>
    <t>X036</t>
  </si>
  <si>
    <t>X044</t>
  </si>
  <si>
    <t>X052</t>
  </si>
  <si>
    <t>X060</t>
  </si>
  <si>
    <t>X068</t>
  </si>
  <si>
    <t>X076</t>
  </si>
  <si>
    <t>X084</t>
  </si>
  <si>
    <t>X092</t>
  </si>
  <si>
    <t>X005</t>
  </si>
  <si>
    <t>X013</t>
  </si>
  <si>
    <t>X021</t>
  </si>
  <si>
    <t>X037</t>
  </si>
  <si>
    <t>X045</t>
  </si>
  <si>
    <t>X053</t>
  </si>
  <si>
    <t>X061</t>
  </si>
  <si>
    <t>X069</t>
  </si>
  <si>
    <t>X077</t>
  </si>
  <si>
    <t>X085</t>
  </si>
  <si>
    <t>X093</t>
  </si>
  <si>
    <t>X006</t>
  </si>
  <si>
    <t>X014</t>
  </si>
  <si>
    <t>X022</t>
  </si>
  <si>
    <t>X038</t>
  </si>
  <si>
    <t>X046</t>
  </si>
  <si>
    <t>X054R</t>
  </si>
  <si>
    <t>X062</t>
  </si>
  <si>
    <t>X078</t>
  </si>
  <si>
    <t>X086</t>
  </si>
  <si>
    <t>X094</t>
  </si>
  <si>
    <t>X007</t>
  </si>
  <si>
    <t>X015</t>
  </si>
  <si>
    <t>X023</t>
  </si>
  <si>
    <t>X031</t>
  </si>
  <si>
    <t>X039</t>
  </si>
  <si>
    <t>X047</t>
  </si>
  <si>
    <t>X055</t>
  </si>
  <si>
    <t>X071</t>
  </si>
  <si>
    <t>X079</t>
  </si>
  <si>
    <t>X087</t>
  </si>
  <si>
    <t>X016</t>
  </si>
  <si>
    <t>X024</t>
  </si>
  <si>
    <t>X032</t>
  </si>
  <si>
    <t>X040</t>
  </si>
  <si>
    <t>X048</t>
  </si>
  <si>
    <t>X056</t>
  </si>
  <si>
    <t>X064</t>
  </si>
  <si>
    <t>X072</t>
  </si>
  <si>
    <t>X088</t>
  </si>
  <si>
    <t>X096</t>
  </si>
  <si>
    <t>Reagent</t>
  </si>
  <si>
    <t>dNTPs 2.5 mM ea</t>
  </si>
  <si>
    <t>10 µM IC1-P5</t>
  </si>
  <si>
    <t>10 µM IC1-P7</t>
  </si>
  <si>
    <t>1 µM ILL-BC oligo</t>
  </si>
  <si>
    <t>10 µM TruSeq_UN oligo</t>
  </si>
  <si>
    <t>10x Titanium buffer</t>
  </si>
  <si>
    <t>Titanium Taq</t>
  </si>
  <si>
    <t>Total</t>
  </si>
  <si>
    <r>
      <t>H</t>
    </r>
    <r>
      <rPr>
        <vertAlign val="subscript"/>
        <sz val="12"/>
        <color theme="1"/>
        <rFont val="Helvetica"/>
        <family val="2"/>
      </rPr>
      <t>2</t>
    </r>
    <r>
      <rPr>
        <sz val="12"/>
        <color theme="1"/>
        <rFont val="Helvetica"/>
        <family val="2"/>
      </rPr>
      <t>O</t>
    </r>
  </si>
  <si>
    <t>Rxn Vol (µL)</t>
  </si>
  <si>
    <t>–</t>
  </si>
  <si>
    <t>+ ligation template</t>
  </si>
  <si>
    <t>95 ºC</t>
  </si>
  <si>
    <t>30 s</t>
  </si>
  <si>
    <t>72 ºC</t>
  </si>
  <si>
    <t>PCR Profile</t>
  </si>
  <si>
    <t>15 x</t>
  </si>
  <si>
    <t>65 ºC</t>
  </si>
  <si>
    <t>70 ºC</t>
  </si>
  <si>
    <t>hold</t>
  </si>
  <si>
    <t>4 ºC</t>
  </si>
  <si>
    <t>20 s</t>
  </si>
  <si>
    <t>3 min</t>
  </si>
  <si>
    <t>3illBC-1</t>
  </si>
  <si>
    <t>3illBC-2</t>
  </si>
  <si>
    <t>3illBC-3</t>
  </si>
  <si>
    <t>3illBC-4</t>
  </si>
  <si>
    <t>3illBC-5</t>
  </si>
  <si>
    <t>3illBC-6</t>
  </si>
  <si>
    <t>3illBC-7</t>
  </si>
  <si>
    <t>3illBC-8</t>
  </si>
  <si>
    <t>3illBC-9</t>
  </si>
  <si>
    <t>3illBC-10</t>
  </si>
  <si>
    <t>3illBC-11</t>
  </si>
  <si>
    <t>3illBC-12</t>
  </si>
  <si>
    <t>ILL-BC-23</t>
  </si>
  <si>
    <t>ILL-BC-24</t>
  </si>
  <si>
    <t>ILL-BC-25</t>
  </si>
  <si>
    <t>ILL-BC-26</t>
  </si>
  <si>
    <t>ILL-BC-27</t>
  </si>
  <si>
    <t>ILL-BC-28</t>
  </si>
  <si>
    <t>ILL-BC-29</t>
  </si>
  <si>
    <t>ILL-BC-30</t>
  </si>
  <si>
    <t>TruSeq =</t>
  </si>
  <si>
    <t>TruSeq_Un1</t>
  </si>
  <si>
    <t>To each sample add a different 1 uM ILL-BC oligo</t>
  </si>
  <si>
    <t>To each sample add pooled ligation</t>
  </si>
  <si>
    <t>per pool</t>
  </si>
  <si>
    <t>X097</t>
  </si>
  <si>
    <t>X105</t>
  </si>
  <si>
    <t>X113</t>
  </si>
  <si>
    <t>X121</t>
  </si>
  <si>
    <t>X129</t>
  </si>
  <si>
    <t>X137</t>
  </si>
  <si>
    <t>X145</t>
  </si>
  <si>
    <t>X153</t>
  </si>
  <si>
    <t>X161</t>
  </si>
  <si>
    <t>X169</t>
  </si>
  <si>
    <t>X177</t>
  </si>
  <si>
    <t>X185</t>
  </si>
  <si>
    <t>X098</t>
  </si>
  <si>
    <t>X106</t>
  </si>
  <si>
    <t>X114</t>
  </si>
  <si>
    <t>X122</t>
  </si>
  <si>
    <t>X130</t>
  </si>
  <si>
    <t>X138</t>
  </si>
  <si>
    <t>X146</t>
  </si>
  <si>
    <t>X154</t>
  </si>
  <si>
    <t>X162</t>
  </si>
  <si>
    <t>X170</t>
  </si>
  <si>
    <t>X178</t>
  </si>
  <si>
    <t>X186</t>
  </si>
  <si>
    <t>X099</t>
  </si>
  <si>
    <t>X107</t>
  </si>
  <si>
    <t>X115</t>
  </si>
  <si>
    <t>X123</t>
  </si>
  <si>
    <t>X131</t>
  </si>
  <si>
    <t>X139</t>
  </si>
  <si>
    <t>X147</t>
  </si>
  <si>
    <t>X155</t>
  </si>
  <si>
    <t>X163</t>
  </si>
  <si>
    <t>X171</t>
  </si>
  <si>
    <t>X179</t>
  </si>
  <si>
    <t>X187</t>
  </si>
  <si>
    <t>X100</t>
  </si>
  <si>
    <t>X108</t>
  </si>
  <si>
    <t>X116</t>
  </si>
  <si>
    <t>X124</t>
  </si>
  <si>
    <t>X132</t>
  </si>
  <si>
    <t>X140</t>
  </si>
  <si>
    <t>X148</t>
  </si>
  <si>
    <t>X156</t>
  </si>
  <si>
    <t>X164</t>
  </si>
  <si>
    <t>X172</t>
  </si>
  <si>
    <t>X180</t>
  </si>
  <si>
    <t>X188</t>
  </si>
  <si>
    <t>X101</t>
  </si>
  <si>
    <t>X109</t>
  </si>
  <si>
    <t>X117</t>
  </si>
  <si>
    <t>X125</t>
  </si>
  <si>
    <t>X133</t>
  </si>
  <si>
    <t>X141</t>
  </si>
  <si>
    <t>X149</t>
  </si>
  <si>
    <t>X157</t>
  </si>
  <si>
    <t>X165</t>
  </si>
  <si>
    <t>X173</t>
  </si>
  <si>
    <t>X181</t>
  </si>
  <si>
    <t>X189</t>
  </si>
  <si>
    <t>X102</t>
  </si>
  <si>
    <t>X110</t>
  </si>
  <si>
    <t>X118</t>
  </si>
  <si>
    <t>X126</t>
  </si>
  <si>
    <t>X134</t>
  </si>
  <si>
    <t>X150</t>
  </si>
  <si>
    <t>X158</t>
  </si>
  <si>
    <t>X166</t>
  </si>
  <si>
    <t>X174</t>
  </si>
  <si>
    <t>X182</t>
  </si>
  <si>
    <t>X190</t>
  </si>
  <si>
    <t>X103</t>
  </si>
  <si>
    <t>X111</t>
  </si>
  <si>
    <t>X119</t>
  </si>
  <si>
    <t>X127</t>
  </si>
  <si>
    <t>X135</t>
  </si>
  <si>
    <t>X143</t>
  </si>
  <si>
    <t>X151</t>
  </si>
  <si>
    <t>X159</t>
  </si>
  <si>
    <t>X167</t>
  </si>
  <si>
    <t>X175</t>
  </si>
  <si>
    <t>X183</t>
  </si>
  <si>
    <t>X191</t>
  </si>
  <si>
    <t>X104</t>
  </si>
  <si>
    <t>X112</t>
  </si>
  <si>
    <t>X120</t>
  </si>
  <si>
    <t>X128</t>
  </si>
  <si>
    <t>X136</t>
  </si>
  <si>
    <t>X144</t>
  </si>
  <si>
    <t>X152</t>
  </si>
  <si>
    <t>X160</t>
  </si>
  <si>
    <t>X168</t>
  </si>
  <si>
    <t>X176</t>
  </si>
  <si>
    <t>X184</t>
  </si>
  <si>
    <t>X192</t>
  </si>
  <si>
    <t>X193</t>
  </si>
  <si>
    <t>X197</t>
  </si>
  <si>
    <t>X201</t>
  </si>
  <si>
    <t>X205</t>
  </si>
  <si>
    <t>X209</t>
  </si>
  <si>
    <t>X213</t>
  </si>
  <si>
    <t>X217</t>
  </si>
  <si>
    <t>X221</t>
  </si>
  <si>
    <t>X225</t>
  </si>
  <si>
    <t>X229</t>
  </si>
  <si>
    <t>X194</t>
  </si>
  <si>
    <t>X198</t>
  </si>
  <si>
    <t>X202</t>
  </si>
  <si>
    <t>X206</t>
  </si>
  <si>
    <t>X210</t>
  </si>
  <si>
    <t>X214</t>
  </si>
  <si>
    <t>X218</t>
  </si>
  <si>
    <t>X222</t>
  </si>
  <si>
    <t>X226</t>
  </si>
  <si>
    <t>X230</t>
  </si>
  <si>
    <t>X195</t>
  </si>
  <si>
    <t>X199</t>
  </si>
  <si>
    <t>X203</t>
  </si>
  <si>
    <t>X207</t>
  </si>
  <si>
    <t>X211</t>
  </si>
  <si>
    <t>X215</t>
  </si>
  <si>
    <t>X219</t>
  </si>
  <si>
    <t>X223</t>
  </si>
  <si>
    <t>X227</t>
  </si>
  <si>
    <t>X231</t>
  </si>
  <si>
    <t>X196</t>
  </si>
  <si>
    <t>X200</t>
  </si>
  <si>
    <t>X204</t>
  </si>
  <si>
    <t>X208</t>
  </si>
  <si>
    <t>X212</t>
  </si>
  <si>
    <t>X216</t>
  </si>
  <si>
    <t>X220</t>
  </si>
  <si>
    <t>X224</t>
  </si>
  <si>
    <t>X228</t>
  </si>
  <si>
    <t>X232</t>
  </si>
  <si>
    <t>X190.2</t>
  </si>
  <si>
    <t>X190.3</t>
  </si>
  <si>
    <t>X121.2</t>
  </si>
  <si>
    <t>X014.2</t>
  </si>
  <si>
    <t>X121.3</t>
  </si>
  <si>
    <t>X014.3</t>
  </si>
  <si>
    <t>L</t>
  </si>
  <si>
    <t>Gel Loading Layout</t>
  </si>
  <si>
    <t>Pooled 25 µL each</t>
  </si>
  <si>
    <t>Cleaned with Zymo DCC-5 using 5:1 Binding Buffer: Sample</t>
  </si>
  <si>
    <t>Eluted in 25 µL NFW for sequencing</t>
  </si>
  <si>
    <t>Qubit</t>
  </si>
  <si>
    <t>ng/µL</t>
  </si>
  <si>
    <t>NanoDrop</t>
  </si>
  <si>
    <t>260/280</t>
  </si>
  <si>
    <t>260/230</t>
  </si>
  <si>
    <t>nM =</t>
  </si>
  <si>
    <t>SamplePool</t>
  </si>
  <si>
    <t>FK_Xm1.1</t>
  </si>
  <si>
    <t>FK_Xm1.2</t>
  </si>
  <si>
    <t>FK_Xm1.3</t>
  </si>
  <si>
    <t>FK_Xm1.4</t>
  </si>
  <si>
    <t>FK_Xm1.5</t>
  </si>
  <si>
    <t>FK_Xm1.6</t>
  </si>
  <si>
    <t>FK_Xm1.7</t>
  </si>
  <si>
    <t>FK_Xm1.8</t>
  </si>
  <si>
    <t>FK_Xm2.1</t>
  </si>
  <si>
    <t>FK_Xm2.2</t>
  </si>
  <si>
    <t>FK_Xm2.3</t>
  </si>
  <si>
    <t>FK_Xm2.4</t>
  </si>
  <si>
    <t>FK_Xm2.5</t>
  </si>
  <si>
    <t>FK_Xm2.6</t>
  </si>
  <si>
    <t>FK_Xm2.7</t>
  </si>
  <si>
    <t>FK_Xm2.8</t>
  </si>
  <si>
    <t>FK_Xm3.1</t>
  </si>
  <si>
    <t>FK_Xm3.2</t>
  </si>
  <si>
    <t>FK_Xm3.3</t>
  </si>
  <si>
    <t>FK_Xm3.4</t>
  </si>
  <si>
    <t>ILL-BC23</t>
  </si>
  <si>
    <r>
      <t>CAAGCAGAAGACGGCATACGAGAT</t>
    </r>
    <r>
      <rPr>
        <sz val="12"/>
        <color indexed="10"/>
        <rFont val="Courier New"/>
        <family val="1"/>
      </rPr>
      <t>CCACTC</t>
    </r>
    <r>
      <rPr>
        <sz val="12"/>
        <color indexed="8"/>
        <rFont val="Courier New"/>
        <family val="1"/>
      </rPr>
      <t>GTGACTGGAGTTCAGACGTGTGCTCTTCCGAT</t>
    </r>
  </si>
  <si>
    <t>ILL-BC24</t>
  </si>
  <si>
    <r>
      <t>CAAGCAGAAGACGGCATACGAGAT</t>
    </r>
    <r>
      <rPr>
        <sz val="12"/>
        <color indexed="10"/>
        <rFont val="Courier New"/>
        <family val="1"/>
      </rPr>
      <t>GCTACC</t>
    </r>
    <r>
      <rPr>
        <sz val="12"/>
        <color indexed="8"/>
        <rFont val="Courier New"/>
        <family val="1"/>
      </rPr>
      <t>GTGACTGGAGTTCAGACGTGTGCTCTTCCGAT</t>
    </r>
  </si>
  <si>
    <t>ILL-BC25</t>
  </si>
  <si>
    <r>
      <t>CAAGCAGAAGACGGCATACGAGAT</t>
    </r>
    <r>
      <rPr>
        <sz val="12"/>
        <color indexed="10"/>
        <rFont val="Courier New"/>
        <family val="1"/>
      </rPr>
      <t>ATCAGT</t>
    </r>
    <r>
      <rPr>
        <sz val="12"/>
        <color indexed="8"/>
        <rFont val="Courier New"/>
        <family val="1"/>
      </rPr>
      <t>GTGACTGGAGTTCAGACGTGTGCTCTTCCGAT</t>
    </r>
  </si>
  <si>
    <t>ILL-BC26</t>
  </si>
  <si>
    <r>
      <t>CAAGCAGAAGACGGCATACGAGAT</t>
    </r>
    <r>
      <rPr>
        <sz val="12"/>
        <color indexed="10"/>
        <rFont val="Courier New"/>
        <family val="1"/>
      </rPr>
      <t>GCTCAT</t>
    </r>
    <r>
      <rPr>
        <sz val="12"/>
        <color indexed="8"/>
        <rFont val="Courier New"/>
        <family val="1"/>
      </rPr>
      <t>GTGACTGGAGTTCAGACGTGTGCTCTTCCGAT</t>
    </r>
  </si>
  <si>
    <t>ILL-BC27</t>
  </si>
  <si>
    <r>
      <t>CAAGCAGAAGACGGCATACGAGAT</t>
    </r>
    <r>
      <rPr>
        <sz val="12"/>
        <color indexed="10"/>
        <rFont val="Courier New"/>
        <family val="1"/>
      </rPr>
      <t>AGGAAT</t>
    </r>
    <r>
      <rPr>
        <sz val="12"/>
        <color indexed="8"/>
        <rFont val="Courier New"/>
        <family val="1"/>
      </rPr>
      <t>GTGACTGGAGTTCAGACGTGTGCTCTTCCGAT</t>
    </r>
  </si>
  <si>
    <t>ILL-BC28</t>
  </si>
  <si>
    <r>
      <t>CAAGCAGAAGACGGCATACGAGAT</t>
    </r>
    <r>
      <rPr>
        <sz val="12"/>
        <color indexed="10"/>
        <rFont val="Courier New"/>
        <family val="1"/>
      </rPr>
      <t>CTTTTG</t>
    </r>
    <r>
      <rPr>
        <sz val="12"/>
        <color indexed="8"/>
        <rFont val="Courier New"/>
        <family val="1"/>
      </rPr>
      <t>GTGACTGGAGTTCAGACGTGTGCTCTTCCGAT</t>
    </r>
  </si>
  <si>
    <t>ILL-BC29</t>
  </si>
  <si>
    <r>
      <t>CAAGCAGAAGACGGCATACGAGAT</t>
    </r>
    <r>
      <rPr>
        <sz val="12"/>
        <color indexed="10"/>
        <rFont val="Courier New"/>
        <family val="1"/>
      </rPr>
      <t>TAGTTG</t>
    </r>
    <r>
      <rPr>
        <sz val="12"/>
        <color indexed="8"/>
        <rFont val="Courier New"/>
        <family val="1"/>
      </rPr>
      <t>GTGACTGGAGTTCAGACGTGTGCTCTTCCGAT</t>
    </r>
  </si>
  <si>
    <t>ILL-BC30</t>
  </si>
  <si>
    <r>
      <t>CAAGCAGAAGACGGCATACGAGAT</t>
    </r>
    <r>
      <rPr>
        <sz val="12"/>
        <color indexed="10"/>
        <rFont val="Courier New"/>
        <family val="1"/>
      </rPr>
      <t>CCGGTG</t>
    </r>
    <r>
      <rPr>
        <sz val="12"/>
        <color indexed="8"/>
        <rFont val="Courier New"/>
        <family val="1"/>
      </rPr>
      <t>GTGACTGGAGTTCAGACGTGTGCTCTTCCGAT</t>
    </r>
  </si>
  <si>
    <t>BC23</t>
  </si>
  <si>
    <t>BC24</t>
  </si>
  <si>
    <t>BC25</t>
  </si>
  <si>
    <t>BC26</t>
  </si>
  <si>
    <t>BC27</t>
  </si>
  <si>
    <t>BC28</t>
  </si>
  <si>
    <t>BC29</t>
  </si>
  <si>
    <t>BC30</t>
  </si>
  <si>
    <t>CCACTC</t>
  </si>
  <si>
    <t>GCTACC</t>
  </si>
  <si>
    <t>ATCAGT</t>
  </si>
  <si>
    <t>GCTCAT</t>
  </si>
  <si>
    <t>AGGAAT</t>
  </si>
  <si>
    <t>CTTTTG</t>
  </si>
  <si>
    <t>TAGTTG</t>
  </si>
  <si>
    <t>CCGGTG</t>
  </si>
  <si>
    <r>
      <t>AATGATACGGCGACCACCGAGATCTACAC</t>
    </r>
    <r>
      <rPr>
        <sz val="12"/>
        <color rgb="FFFF0000"/>
        <rFont val="Courier New"/>
        <family val="1"/>
      </rPr>
      <t>ATCACG</t>
    </r>
    <r>
      <rPr>
        <sz val="12"/>
        <color rgb="FF000000"/>
        <rFont val="Courier New"/>
        <family val="1"/>
      </rPr>
      <t>ACACTCTTTCCCTACACGACGCTCTTCCGATCT</t>
    </r>
  </si>
  <si>
    <t>TruSeq_Un2</t>
  </si>
  <si>
    <r>
      <t>AATGATACGGCGACCACCGAGATCTACAC</t>
    </r>
    <r>
      <rPr>
        <sz val="12"/>
        <color rgb="FFFF0000"/>
        <rFont val="Courier New"/>
        <family val="1"/>
      </rPr>
      <t>ACTTGA</t>
    </r>
    <r>
      <rPr>
        <sz val="12"/>
        <color rgb="FF000000"/>
        <rFont val="Courier New"/>
        <family val="1"/>
      </rPr>
      <t>ACACTCTTTCCCTACACGACGCTCTTCCGATCT</t>
    </r>
  </si>
  <si>
    <t>TruSeq_Un3</t>
  </si>
  <si>
    <r>
      <t>AATGATACGGCGACCACCGAGATCTACAC</t>
    </r>
    <r>
      <rPr>
        <sz val="12"/>
        <color rgb="FFFF0000"/>
        <rFont val="Courier New"/>
        <family val="1"/>
      </rPr>
      <t>TAGCTT</t>
    </r>
    <r>
      <rPr>
        <sz val="12"/>
        <color rgb="FF000000"/>
        <rFont val="Courier New"/>
        <family val="1"/>
      </rPr>
      <t>ACACTCTTTCCCTACACGACGCTCTTCCGATCT</t>
    </r>
  </si>
  <si>
    <t>TSUN1</t>
  </si>
  <si>
    <t>TSUN2</t>
  </si>
  <si>
    <t>TSUN3</t>
  </si>
  <si>
    <t>ATCACG</t>
  </si>
  <si>
    <t>ACTTGA</t>
  </si>
  <si>
    <t>TAGCTT</t>
  </si>
  <si>
    <t>BC i7</t>
  </si>
  <si>
    <t>GAGTGG</t>
  </si>
  <si>
    <t>GGTAGC</t>
  </si>
  <si>
    <t>ACTGAT</t>
  </si>
  <si>
    <t>ATGAGC</t>
  </si>
  <si>
    <t>ATTCCT</t>
  </si>
  <si>
    <t>CAAAAG</t>
  </si>
  <si>
    <t>CAACTA</t>
  </si>
  <si>
    <t>CACCGG</t>
  </si>
  <si>
    <t>SAMPLE</t>
  </si>
  <si>
    <t>Pool</t>
  </si>
  <si>
    <t>BCi5</t>
  </si>
  <si>
    <t>BC i5</t>
  </si>
  <si>
    <r>
      <t>CAGACGTGTGCTCTTCCGATCT</t>
    </r>
    <r>
      <rPr>
        <sz val="12"/>
        <color rgb="FFFF0000"/>
        <rFont val="Courier New"/>
        <family val="1"/>
      </rPr>
      <t>ACAC</t>
    </r>
    <r>
      <rPr>
        <sz val="12"/>
        <color rgb="FF000000"/>
        <rFont val="Courier New"/>
        <family val="1"/>
      </rPr>
      <t>NN</t>
    </r>
  </si>
  <si>
    <r>
      <t>CAGACGTGTGCTCTTCCGATCT</t>
    </r>
    <r>
      <rPr>
        <sz val="12"/>
        <color rgb="FFFF0000"/>
        <rFont val="Courier New"/>
        <family val="1"/>
      </rPr>
      <t>GTCT</t>
    </r>
    <r>
      <rPr>
        <sz val="12"/>
        <color rgb="FF000000"/>
        <rFont val="Courier New"/>
        <family val="1"/>
      </rPr>
      <t>NN</t>
    </r>
  </si>
  <si>
    <r>
      <t>CAGACGTGTGCTCTTCCGATCT</t>
    </r>
    <r>
      <rPr>
        <sz val="12"/>
        <color rgb="FFFF0000"/>
        <rFont val="Courier New"/>
        <family val="1"/>
      </rPr>
      <t>TGGT</t>
    </r>
    <r>
      <rPr>
        <sz val="12"/>
        <color rgb="FF000000"/>
        <rFont val="Courier New"/>
        <family val="1"/>
      </rPr>
      <t>NN</t>
    </r>
  </si>
  <si>
    <r>
      <t>CAGACGTGTGCTCTTCCGATCT</t>
    </r>
    <r>
      <rPr>
        <sz val="12"/>
        <color rgb="FFFF0000"/>
        <rFont val="Courier New"/>
        <family val="1"/>
      </rPr>
      <t>CACT</t>
    </r>
    <r>
      <rPr>
        <sz val="12"/>
        <color rgb="FF000000"/>
        <rFont val="Courier New"/>
        <family val="1"/>
      </rPr>
      <t>NN</t>
    </r>
  </si>
  <si>
    <r>
      <t>CAGACGTGTGCTCTTCCGATCT</t>
    </r>
    <r>
      <rPr>
        <sz val="12"/>
        <color rgb="FFFF0000"/>
        <rFont val="Courier New"/>
        <family val="1"/>
      </rPr>
      <t>GATG</t>
    </r>
    <r>
      <rPr>
        <sz val="12"/>
        <color rgb="FF000000"/>
        <rFont val="Courier New"/>
        <family val="1"/>
      </rPr>
      <t>NN</t>
    </r>
  </si>
  <si>
    <r>
      <t>CAGACGTGTGCTCTTCCGATCT</t>
    </r>
    <r>
      <rPr>
        <sz val="12"/>
        <color rgb="FFFF0000"/>
        <rFont val="Courier New"/>
        <family val="1"/>
      </rPr>
      <t>TCAC</t>
    </r>
    <r>
      <rPr>
        <sz val="12"/>
        <color rgb="FF000000"/>
        <rFont val="Courier New"/>
        <family val="1"/>
      </rPr>
      <t>NN</t>
    </r>
  </si>
  <si>
    <r>
      <t>CAGACGTGTGCTCTTCCGATCT</t>
    </r>
    <r>
      <rPr>
        <sz val="12"/>
        <color rgb="FFFF0000"/>
        <rFont val="Courier New"/>
        <family val="1"/>
      </rPr>
      <t>CTGA</t>
    </r>
    <r>
      <rPr>
        <sz val="12"/>
        <color rgb="FF000000"/>
        <rFont val="Courier New"/>
        <family val="1"/>
      </rPr>
      <t>NN</t>
    </r>
  </si>
  <si>
    <r>
      <t>CAGACGTGTGCTCTTCCGATCT</t>
    </r>
    <r>
      <rPr>
        <sz val="12"/>
        <color rgb="FFFF0000"/>
        <rFont val="Courier New"/>
        <family val="1"/>
      </rPr>
      <t>AAGC</t>
    </r>
    <r>
      <rPr>
        <sz val="12"/>
        <color rgb="FF000000"/>
        <rFont val="Courier New"/>
        <family val="1"/>
      </rPr>
      <t>NN</t>
    </r>
  </si>
  <si>
    <r>
      <t>CAGACGTGTGCTCTTCCGATCT</t>
    </r>
    <r>
      <rPr>
        <sz val="12"/>
        <color rgb="FFFF0000"/>
        <rFont val="Courier New"/>
        <family val="1"/>
      </rPr>
      <t>GTAG</t>
    </r>
    <r>
      <rPr>
        <sz val="12"/>
        <color rgb="FF000000"/>
        <rFont val="Courier New"/>
        <family val="1"/>
      </rPr>
      <t>NN</t>
    </r>
  </si>
  <si>
    <r>
      <t>CAGACGTGTGCTCTTCCGATCT</t>
    </r>
    <r>
      <rPr>
        <sz val="12"/>
        <color rgb="FFFF0000"/>
        <rFont val="Courier New"/>
        <family val="1"/>
      </rPr>
      <t>GACA</t>
    </r>
    <r>
      <rPr>
        <sz val="12"/>
        <color rgb="FF000000"/>
        <rFont val="Courier New"/>
        <family val="1"/>
      </rPr>
      <t>NN</t>
    </r>
  </si>
  <si>
    <r>
      <t>CAGACGTGTGCTCTTCCGATCT</t>
    </r>
    <r>
      <rPr>
        <sz val="12"/>
        <color rgb="FFFF0000"/>
        <rFont val="Courier New"/>
        <family val="1"/>
      </rPr>
      <t>GTGA</t>
    </r>
    <r>
      <rPr>
        <sz val="12"/>
        <color rgb="FF000000"/>
        <rFont val="Courier New"/>
        <family val="1"/>
      </rPr>
      <t>NN</t>
    </r>
  </si>
  <si>
    <r>
      <t>CAGACGTGTGCTCTTCCGATCT</t>
    </r>
    <r>
      <rPr>
        <sz val="12"/>
        <color rgb="FFFF0000"/>
        <rFont val="Courier New"/>
        <family val="1"/>
      </rPr>
      <t>AGTC</t>
    </r>
    <r>
      <rPr>
        <sz val="12"/>
        <color rgb="FF000000"/>
        <rFont val="Courier New"/>
        <family val="1"/>
      </rPr>
      <t>NN</t>
    </r>
  </si>
  <si>
    <t>CACT</t>
  </si>
  <si>
    <t>GATG</t>
  </si>
  <si>
    <t>TCAC</t>
  </si>
  <si>
    <t>CTGA</t>
  </si>
  <si>
    <t>AAGC</t>
  </si>
  <si>
    <t>GTAG</t>
  </si>
  <si>
    <t>GACA</t>
  </si>
  <si>
    <t>GTGA</t>
  </si>
  <si>
    <t>AGTC</t>
  </si>
  <si>
    <t>TruSeq_Un4</t>
  </si>
  <si>
    <r>
      <t>AATGATACGGCGACCACCGAGATCTACAC</t>
    </r>
    <r>
      <rPr>
        <sz val="12"/>
        <color rgb="FFFF0000"/>
        <rFont val="Courier New"/>
        <family val="1"/>
      </rPr>
      <t>GGCTAC</t>
    </r>
    <r>
      <rPr>
        <sz val="12"/>
        <color rgb="FF000000"/>
        <rFont val="Courier New"/>
        <family val="1"/>
      </rPr>
      <t>ACACTCTTTCCCTACACGACGCTCTTCCGATCT</t>
    </r>
  </si>
  <si>
    <t>TruSeq_Un5</t>
  </si>
  <si>
    <r>
      <t>AATGATACGGCGACCACCGAGATCTACAC</t>
    </r>
    <r>
      <rPr>
        <sz val="12"/>
        <color rgb="FFFF0000"/>
        <rFont val="Courier New"/>
        <family val="1"/>
      </rPr>
      <t>TTAGGC</t>
    </r>
    <r>
      <rPr>
        <sz val="12"/>
        <color rgb="FF000000"/>
        <rFont val="Courier New"/>
        <family val="1"/>
      </rPr>
      <t>ACACTCTTTCCCTACACGACGCTCTTCCGATCT</t>
    </r>
  </si>
  <si>
    <t>TruSeq_Un6</t>
  </si>
  <si>
    <r>
      <t>AATGATACGGCGACCACCGAGATCTACAC</t>
    </r>
    <r>
      <rPr>
        <sz val="12"/>
        <color rgb="FFFF0000"/>
        <rFont val="Courier New"/>
        <family val="1"/>
      </rPr>
      <t>CGATGT</t>
    </r>
    <r>
      <rPr>
        <sz val="12"/>
        <color rgb="FF000000"/>
        <rFont val="Courier New"/>
        <family val="1"/>
      </rPr>
      <t>ACACTCTTTCCCTACACGACGCTCTTCCGATCT</t>
    </r>
  </si>
  <si>
    <t>3illBC1</t>
  </si>
  <si>
    <t>3illBC2</t>
  </si>
  <si>
    <t>3illBC3</t>
  </si>
  <si>
    <t>3illBC4</t>
  </si>
  <si>
    <t>3illBC5</t>
  </si>
  <si>
    <t>3illBC6</t>
  </si>
  <si>
    <t>3illBC7</t>
  </si>
  <si>
    <t>3illBC8</t>
  </si>
  <si>
    <t>3illBC9</t>
  </si>
  <si>
    <t>3illBC10</t>
  </si>
  <si>
    <t>3illBC11</t>
  </si>
  <si>
    <t>3illBC12</t>
  </si>
  <si>
    <t>Name</t>
  </si>
  <si>
    <t>Sequence</t>
  </si>
  <si>
    <t>Barcode</t>
  </si>
  <si>
    <t>RevComp</t>
  </si>
  <si>
    <t>CGATGT</t>
  </si>
  <si>
    <t>TTAGGC</t>
  </si>
  <si>
    <t>GGCTAC</t>
  </si>
  <si>
    <t>ACAC</t>
  </si>
  <si>
    <t>GTCT</t>
  </si>
  <si>
    <t>TGGT</t>
  </si>
  <si>
    <t>region</t>
  </si>
  <si>
    <t>location</t>
  </si>
  <si>
    <t>site</t>
  </si>
  <si>
    <t>date</t>
  </si>
  <si>
    <t>sampleID</t>
  </si>
  <si>
    <t>tubeID</t>
  </si>
  <si>
    <t>species</t>
  </si>
  <si>
    <t>latDD</t>
  </si>
  <si>
    <t>longDD</t>
  </si>
  <si>
    <t>depthFt</t>
  </si>
  <si>
    <t>depthM</t>
  </si>
  <si>
    <t>depthZone</t>
  </si>
  <si>
    <t>collection</t>
  </si>
  <si>
    <t>Upper Keys</t>
  </si>
  <si>
    <t>Carysfort</t>
  </si>
  <si>
    <t>FK-01</t>
  </si>
  <si>
    <t>13-VIII-19-1-012</t>
  </si>
  <si>
    <t>Xestospongia muta</t>
  </si>
  <si>
    <t>Mesophotic</t>
  </si>
  <si>
    <t>ROV</t>
  </si>
  <si>
    <t>The Elbow</t>
  </si>
  <si>
    <t>FK-02</t>
  </si>
  <si>
    <t>14-VIII-19-1-009</t>
  </si>
  <si>
    <t>14-VIII-19-1-014</t>
  </si>
  <si>
    <t>FK-03</t>
  </si>
  <si>
    <t>14-VIII-19-2-002</t>
  </si>
  <si>
    <t>14-VIII-19-2-004</t>
  </si>
  <si>
    <t>Grecian Rocks</t>
  </si>
  <si>
    <t>FK-04</t>
  </si>
  <si>
    <t>15-VIII-19-1-004</t>
  </si>
  <si>
    <t>French Reef</t>
  </si>
  <si>
    <t>FK-06</t>
  </si>
  <si>
    <t>15-VIII-19-2-001</t>
  </si>
  <si>
    <t>15-VIII-19-2-007</t>
  </si>
  <si>
    <t>Shallow</t>
  </si>
  <si>
    <t>15-VIII-19-2-009</t>
  </si>
  <si>
    <t>Lower Keys</t>
  </si>
  <si>
    <t>Big Coppitt</t>
  </si>
  <si>
    <t>FK-08</t>
  </si>
  <si>
    <t>16-VIII-19-2-007</t>
  </si>
  <si>
    <t>TER-North</t>
  </si>
  <si>
    <t>Sherwood Forrest</t>
  </si>
  <si>
    <t>Site 17</t>
  </si>
  <si>
    <t>22-VIII-19-1-003</t>
  </si>
  <si>
    <t>X011</t>
  </si>
  <si>
    <t>Tech Dive</t>
  </si>
  <si>
    <t>22-VIII-19-1-023</t>
  </si>
  <si>
    <t>Site 35/36</t>
  </si>
  <si>
    <t>23-VIII-19-1-010</t>
  </si>
  <si>
    <t>23-VIII-19-1-011</t>
  </si>
  <si>
    <t>23-VIII-19-1-012</t>
  </si>
  <si>
    <t>23-VIII-19-1-013</t>
  </si>
  <si>
    <t>23-VIII-19-1-016</t>
  </si>
  <si>
    <t>23-VIII-19-1-032</t>
  </si>
  <si>
    <t>Site 37</t>
  </si>
  <si>
    <t>23-VIII-19-2-001</t>
  </si>
  <si>
    <t>Scuba</t>
  </si>
  <si>
    <t>23-VIII-19-2-003</t>
  </si>
  <si>
    <t>23-VIII-19-2-004</t>
  </si>
  <si>
    <t>23-VIII-19-2-005</t>
  </si>
  <si>
    <t>23-VIII-19-2-006</t>
  </si>
  <si>
    <t>23-VIII-19-2-007</t>
  </si>
  <si>
    <t>23-VIII-19-2-009</t>
  </si>
  <si>
    <t>23-VIII-19-2-010</t>
  </si>
  <si>
    <t>23-VIII-19-2-013</t>
  </si>
  <si>
    <t>23-VIII-19-2-018</t>
  </si>
  <si>
    <t>23-VIII-19-2-019</t>
  </si>
  <si>
    <t>23-VIII-19-2-020</t>
  </si>
  <si>
    <t>23-VIII-19-2-021</t>
  </si>
  <si>
    <t>23-VIII-19-2-023</t>
  </si>
  <si>
    <t>23-VIII-19-2-024</t>
  </si>
  <si>
    <t>23-VIII-19-2-032</t>
  </si>
  <si>
    <t>23-VIII-19-2-037</t>
  </si>
  <si>
    <t>23-VIII-19-2-038</t>
  </si>
  <si>
    <t>23-VIII-19-2-039</t>
  </si>
  <si>
    <t>23-VIII-19-2-042</t>
  </si>
  <si>
    <t>23-VIII-19-2-043</t>
  </si>
  <si>
    <t>23-VIII-19-2-044</t>
  </si>
  <si>
    <t>23-VIII-19-2-045</t>
  </si>
  <si>
    <t>23-VIII-19-2-046</t>
  </si>
  <si>
    <t>23-VIII-19-4-002</t>
  </si>
  <si>
    <t>23-VIII-19-4-003</t>
  </si>
  <si>
    <t>23-VIII-19-4-004</t>
  </si>
  <si>
    <t>23-VIII-19-4-005</t>
  </si>
  <si>
    <t>23-VIII-19-4-006</t>
  </si>
  <si>
    <t>23-VIII-19-4-007</t>
  </si>
  <si>
    <t>23-VIII-19-4-008</t>
  </si>
  <si>
    <t>23-VIII-19-4-009</t>
  </si>
  <si>
    <t>X050</t>
  </si>
  <si>
    <t>23-VIII-19-4-010</t>
  </si>
  <si>
    <t>23-VIII-19-4-011</t>
  </si>
  <si>
    <t>23-VIII-19-4-012</t>
  </si>
  <si>
    <t>23-VIII-19-4-013</t>
  </si>
  <si>
    <t>X054</t>
  </si>
  <si>
    <t>23-VIII-19-4-014</t>
  </si>
  <si>
    <t>23-VIII-19-4-015</t>
  </si>
  <si>
    <t>23-VIII-19-4-016</t>
  </si>
  <si>
    <t>23-VIII-19-4-018</t>
  </si>
  <si>
    <t>23-VIII-19-4-019</t>
  </si>
  <si>
    <t>X059</t>
  </si>
  <si>
    <t>23-VIII-19-4-020</t>
  </si>
  <si>
    <t>23-VIII-19-4-021</t>
  </si>
  <si>
    <t>23-VIII-19-4-022</t>
  </si>
  <si>
    <t>TER-South</t>
  </si>
  <si>
    <t>Riley's Hump</t>
  </si>
  <si>
    <t>Site 18</t>
  </si>
  <si>
    <t>24-VIII-19-1-023</t>
  </si>
  <si>
    <t>24-VIII-19-1-024</t>
  </si>
  <si>
    <t>24-VIII-19-1-025</t>
  </si>
  <si>
    <t>24-VIII-19-1-026</t>
  </si>
  <si>
    <t>24-VIII-19-1-027</t>
  </si>
  <si>
    <t>24-VIII-19-1-030</t>
  </si>
  <si>
    <t>24-VIII-19-1-033</t>
  </si>
  <si>
    <t>24-VIII-19-1-035</t>
  </si>
  <si>
    <t>24-VIII-19-1-036</t>
  </si>
  <si>
    <t>24-VIII-19-1-037</t>
  </si>
  <si>
    <t>Site 38</t>
  </si>
  <si>
    <t>24-VIII-19-2-001</t>
  </si>
  <si>
    <t>24-VIII-19-2-003</t>
  </si>
  <si>
    <t>24-VIII-19-2-005</t>
  </si>
  <si>
    <t>24-VIII-19-2-006</t>
  </si>
  <si>
    <t>24-VIII-19-2-007</t>
  </si>
  <si>
    <t>24-VIII-19-2-009</t>
  </si>
  <si>
    <t>24-VIII-19-2-010</t>
  </si>
  <si>
    <t>24-VIII-19-2-012</t>
  </si>
  <si>
    <t>X080</t>
  </si>
  <si>
    <t>24-VIII-19-2-013</t>
  </si>
  <si>
    <t>24-VIII-19-2-014</t>
  </si>
  <si>
    <t>24-VIII-19-2-016</t>
  </si>
  <si>
    <t>24-VIII-19-2-017</t>
  </si>
  <si>
    <t>24-VIII-19-2-019</t>
  </si>
  <si>
    <t>24-VIII-19-2-020</t>
  </si>
  <si>
    <t>24-VIII-19-2-022</t>
  </si>
  <si>
    <t>24-VIII-19-2-029</t>
  </si>
  <si>
    <t>24-VIII-19-2-031</t>
  </si>
  <si>
    <t>24-VIII-19-2-033</t>
  </si>
  <si>
    <t>24-VIII-19-2-036</t>
  </si>
  <si>
    <t>24-VIII-19-2-038</t>
  </si>
  <si>
    <t>24-VIII-19-2-040</t>
  </si>
  <si>
    <t>24-VIII-19-2-042</t>
  </si>
  <si>
    <t>24-VIII-19-2-044</t>
  </si>
  <si>
    <t>X095</t>
  </si>
  <si>
    <t>24-VIII-19-2-046</t>
  </si>
  <si>
    <t>24-VIII-19-2-048</t>
  </si>
  <si>
    <t>24-VIII-19-2-050</t>
  </si>
  <si>
    <t>24-VIII-19-2-052</t>
  </si>
  <si>
    <t>24-VIII-19-2-054</t>
  </si>
  <si>
    <t>Site 19</t>
  </si>
  <si>
    <t>24-VIII-19-3-001</t>
  </si>
  <si>
    <t>24-VIII-19-3-002</t>
  </si>
  <si>
    <t>24-VIII-19-3-003</t>
  </si>
  <si>
    <t>24-VIII-19-3-005</t>
  </si>
  <si>
    <t>24-VIII-19-3-008</t>
  </si>
  <si>
    <t>24-VIII-19-3-009</t>
  </si>
  <si>
    <t>24-VIII-19-3-010</t>
  </si>
  <si>
    <t>24-VIII-19-3-012</t>
  </si>
  <si>
    <t>24-VIII-19-3-013</t>
  </si>
  <si>
    <t>Site 39</t>
  </si>
  <si>
    <t>24-VIII-19-4-011</t>
  </si>
  <si>
    <t>24-VIII-19-4-012</t>
  </si>
  <si>
    <t>Site 44</t>
  </si>
  <si>
    <t>25-VIII-19-1-003</t>
  </si>
  <si>
    <t>25-VIII-19-1-004</t>
  </si>
  <si>
    <t>25-VIII-19-1-010</t>
  </si>
  <si>
    <t>25-VIII-19-1-014</t>
  </si>
  <si>
    <t>25-VIII-19-1-015</t>
  </si>
  <si>
    <t>25-VIII-19-1-016</t>
  </si>
  <si>
    <t>25-VIII-19-1-018</t>
  </si>
  <si>
    <t>25-VIII-19-1-019</t>
  </si>
  <si>
    <t>25-VIII-19-1-021</t>
  </si>
  <si>
    <t>25-VIII-19-1-025</t>
  </si>
  <si>
    <t>25-VIII-19-1-027</t>
  </si>
  <si>
    <t>Site 45</t>
  </si>
  <si>
    <t>26-VIII-19-1-001</t>
  </si>
  <si>
    <t>26-VIII-19-1-002</t>
  </si>
  <si>
    <t>26-VIII-19-1-005</t>
  </si>
  <si>
    <t>26-VIII-19-1-008</t>
  </si>
  <si>
    <t>26-VIII-19-1-009</t>
  </si>
  <si>
    <t>26-VIII-19-1-010</t>
  </si>
  <si>
    <t>26-VIII-19-1-012</t>
  </si>
  <si>
    <t>26-VIII-19-1-014</t>
  </si>
  <si>
    <t>26-VIII-19-1-015</t>
  </si>
  <si>
    <t>26-VIII-19-1-018</t>
  </si>
  <si>
    <t>26-VIII-19-1-021</t>
  </si>
  <si>
    <t>26-VIII-19-1-026</t>
  </si>
  <si>
    <t>26-VIII-19-1-027</t>
  </si>
  <si>
    <t>26-VIII-19-1-028</t>
  </si>
  <si>
    <t>26-VIII-19-1-030</t>
  </si>
  <si>
    <t>26-VIII-19-1-032</t>
  </si>
  <si>
    <t>26-VIII-19-1-037</t>
  </si>
  <si>
    <t>26-VIII-19-1-039</t>
  </si>
  <si>
    <t>26-VIII-19-1-042</t>
  </si>
  <si>
    <t>26-VIII-19-1-043</t>
  </si>
  <si>
    <t>X142</t>
  </si>
  <si>
    <t>26-VIII-19-1-045</t>
  </si>
  <si>
    <t>26-VIII-19-1-047</t>
  </si>
  <si>
    <t>26-VIII-19-1-050</t>
  </si>
  <si>
    <t>Site 46</t>
  </si>
  <si>
    <t>26-VIII-19-2-059</t>
  </si>
  <si>
    <t>26-VIII-19-2-060</t>
  </si>
  <si>
    <t>26-VIII-19-2-061</t>
  </si>
  <si>
    <t>26-VIII-19-2-062</t>
  </si>
  <si>
    <t>26-VIII-19-2-063</t>
  </si>
  <si>
    <t>26-VIII-19-2-064</t>
  </si>
  <si>
    <t>26-VIII-19-2-065</t>
  </si>
  <si>
    <t>26-VIII-19-2-066</t>
  </si>
  <si>
    <t>26-VIII-19-2-067</t>
  </si>
  <si>
    <t>26-VIII-19-2-068</t>
  </si>
  <si>
    <t>26-VIII-19-2-069</t>
  </si>
  <si>
    <t>26-VIII-19-2-070</t>
  </si>
  <si>
    <t>26-VIII-19-2-071</t>
  </si>
  <si>
    <t>26-VIII-19-2-072</t>
  </si>
  <si>
    <t>26-VIII-19-2-073</t>
  </si>
  <si>
    <t>26-VIII-19-2-074</t>
  </si>
  <si>
    <t>26-VIII-19-2-075</t>
  </si>
  <si>
    <t>26-VIII-19-2-076</t>
  </si>
  <si>
    <t>26-VIII-19-2-077</t>
  </si>
  <si>
    <t>26-VIII-19-2-078</t>
  </si>
  <si>
    <t>26-VIII-19-2-079</t>
  </si>
  <si>
    <t>26-VIII-19-2-080</t>
  </si>
  <si>
    <t>26-VIII-19-2-081</t>
  </si>
  <si>
    <t>26-VIII-19-2-082</t>
  </si>
  <si>
    <t>26-VIII-19-2-083</t>
  </si>
  <si>
    <t>26-VIII-19-2-084</t>
  </si>
  <si>
    <t>26-VIII-19-2-085</t>
  </si>
  <si>
    <t>26-VIII-19-2-098</t>
  </si>
  <si>
    <t>26-VIII-19-2-099</t>
  </si>
  <si>
    <t>26-VIII-19-3-010</t>
  </si>
  <si>
    <t>26-VIII-19-3-011</t>
  </si>
  <si>
    <t>26-VIII-19-3-012</t>
  </si>
  <si>
    <t>26-VIII-19-3-013</t>
  </si>
  <si>
    <t>26-VIII-19-3-017</t>
  </si>
  <si>
    <t>26-VIII-19-3-019</t>
  </si>
  <si>
    <t>26-VIII-19-3-020</t>
  </si>
  <si>
    <t>Site 51</t>
  </si>
  <si>
    <t>27-VIII-19-1-001</t>
  </si>
  <si>
    <t>27-VIII-19-1-002</t>
  </si>
  <si>
    <t>27-VIII-19-1-003</t>
  </si>
  <si>
    <t>27-VIII-19-1-004</t>
  </si>
  <si>
    <t>27-VIII-19-1-005</t>
  </si>
  <si>
    <t>27-VIII-19-1-007</t>
  </si>
  <si>
    <t>27-VIII-19-1-008</t>
  </si>
  <si>
    <t>27-VIII-19-1-009</t>
  </si>
  <si>
    <t>27-VIII-19-2-001</t>
  </si>
  <si>
    <t>27-VIII-19-2-002</t>
  </si>
  <si>
    <t>27-VIII-19-2-003</t>
  </si>
  <si>
    <t>27-VIII-19-2-004</t>
  </si>
  <si>
    <t>27-VIII-19-2-005</t>
  </si>
  <si>
    <t>27-VIII-19-2-006</t>
  </si>
  <si>
    <t>27-VIII-19-2-007</t>
  </si>
  <si>
    <t>27-VIII-19-2-008</t>
  </si>
  <si>
    <t>Ian's Lumps Site 52</t>
  </si>
  <si>
    <t>27-VIII-19-4-001</t>
  </si>
  <si>
    <t>27-VIII-19-4-005</t>
  </si>
  <si>
    <t>27-VIII-19-4-008</t>
  </si>
  <si>
    <t>27-VIII-19-4-009</t>
  </si>
  <si>
    <t>27-VIII-19-4-011</t>
  </si>
  <si>
    <t>27-VIII-19-4-013</t>
  </si>
  <si>
    <t>Site 49</t>
  </si>
  <si>
    <t>27-VIII-19-5-015</t>
  </si>
  <si>
    <t>27-VIII-19-5-016</t>
  </si>
  <si>
    <t>27-VIII-19-5-017</t>
  </si>
  <si>
    <t>27-VIII-19-5-018</t>
  </si>
  <si>
    <t>27-VIII-19-5-019</t>
  </si>
  <si>
    <t>27-VIII-19-5-020</t>
  </si>
  <si>
    <t>27-VIII-19-5-021</t>
  </si>
  <si>
    <t>Site 1</t>
  </si>
  <si>
    <t>28-VIII-19-1-001</t>
  </si>
  <si>
    <t>28-VIII-19-1-002</t>
  </si>
  <si>
    <t>28-VIII-19-1-003</t>
  </si>
  <si>
    <t>28-VIII-19-3-024</t>
  </si>
  <si>
    <t>28-VIII-19-3-025</t>
  </si>
  <si>
    <t>28-VIII-19-3-026</t>
  </si>
  <si>
    <t>28-VIII-19-3-027</t>
  </si>
  <si>
    <t>28-VIII-19-3-028</t>
  </si>
  <si>
    <t>Site 48</t>
  </si>
  <si>
    <t>28-VIII-19-4-001</t>
  </si>
  <si>
    <t>28-VIII-19-4-002</t>
  </si>
  <si>
    <t>28-VIII-19-4-003</t>
  </si>
  <si>
    <t>28-VIII-19-4-005</t>
  </si>
  <si>
    <t>28-VIII-19-4-006</t>
  </si>
  <si>
    <t>28-VIII-19-4-007</t>
  </si>
  <si>
    <t>28-VIII-19-4-008</t>
  </si>
  <si>
    <t>28-VIII-19-4-009</t>
  </si>
  <si>
    <t>28-VIII-19-4-010</t>
  </si>
  <si>
    <t>28-VIII-19-4-012</t>
  </si>
  <si>
    <t>28-VIII-19-4-013</t>
  </si>
  <si>
    <t>28-VIII-19-4-014</t>
  </si>
  <si>
    <t>28-VIII-19-4-015</t>
  </si>
  <si>
    <t>28-VIII-19-4-016</t>
  </si>
  <si>
    <t>X029.2</t>
  </si>
  <si>
    <t>X159.2</t>
  </si>
  <si>
    <t>inlineBC</t>
  </si>
  <si>
    <t>BCi7</t>
  </si>
  <si>
    <t>Sample</t>
  </si>
  <si>
    <t>Qubit Conc. (ng/µL)</t>
  </si>
  <si>
    <t>Unit</t>
  </si>
  <si>
    <t>Dilution Plate 1 µL DNA</t>
  </si>
  <si>
    <t>Dilution Plate 1 µL NFW</t>
  </si>
  <si>
    <t>Dilution Plate 1 Layout</t>
  </si>
  <si>
    <t>Dilution Plate 2 µL DNA</t>
  </si>
  <si>
    <t>Dilution Plate 2 µL NFW</t>
  </si>
  <si>
    <t>Dilution Plate 2 Layout</t>
  </si>
  <si>
    <t>Dilution Plate 3 µL DNA</t>
  </si>
  <si>
    <t>Dilution Plate 3 µL NFW</t>
  </si>
  <si>
    <t>Dilution Plate 3 Layout</t>
  </si>
  <si>
    <t>n</t>
  </si>
  <si>
    <t>rackID</t>
  </si>
  <si>
    <t>Add 20 µL of the appropriate ligation mix to each well using multichannel pipette</t>
  </si>
  <si>
    <t>NFW</t>
  </si>
  <si>
    <t>5 μM Adapter 2*</t>
  </si>
  <si>
    <t>Initial MM</t>
  </si>
  <si>
    <t>To which a different one of these is added:</t>
  </si>
  <si>
    <t>T4 DNA ligase</t>
  </si>
  <si>
    <t>Ligation</t>
  </si>
  <si>
    <t>x 12 3illBC</t>
  </si>
  <si>
    <t>5 μM Adapter 1*</t>
  </si>
  <si>
    <t>Adapter 2</t>
  </si>
  <si>
    <t>Adapter 1</t>
  </si>
  <si>
    <t>10x T4 ligase buffer w 10 mM ATP</t>
  </si>
  <si>
    <t>Anti-ill-BC (1-11)</t>
  </si>
  <si>
    <t>Anti5ill-NNRW</t>
  </si>
  <si>
    <t>3illBC (1-12)</t>
  </si>
  <si>
    <t>5ILL-NNRW</t>
  </si>
  <si>
    <t>Reaction Vol (uL)</t>
  </si>
  <si>
    <t>Component</t>
  </si>
  <si>
    <t>Total Vol (uL)</t>
  </si>
  <si>
    <t>Adapter 2 Component</t>
  </si>
  <si>
    <t>Adapter 1 Component</t>
  </si>
  <si>
    <t>H2O</t>
  </si>
  <si>
    <t>BcgI (2 U µl-1)</t>
  </si>
  <si>
    <t>320 µM SAM</t>
  </si>
  <si>
    <t>NEB Buffer #3</t>
  </si>
  <si>
    <t>Digest</t>
  </si>
  <si>
    <t>TOTAL</t>
  </si>
  <si>
    <t>– C</t>
  </si>
  <si>
    <t>10 uM P7</t>
  </si>
  <si>
    <t>10 uM P5</t>
  </si>
  <si>
    <t>1 uM any ILLBC  Primer</t>
  </si>
  <si>
    <t>40 x</t>
  </si>
  <si>
    <t>60 ºC</t>
  </si>
  <si>
    <t>10 uM TruSeq</t>
  </si>
  <si>
    <t>15 s</t>
  </si>
  <si>
    <t>SYBR Green Mastermix</t>
  </si>
  <si>
    <t>10 min</t>
  </si>
  <si>
    <t>qPCR Profile</t>
  </si>
  <si>
    <t>Rxn Vol. (µL)</t>
  </si>
  <si>
    <r>
      <rPr>
        <b/>
        <i/>
        <sz val="12"/>
        <color theme="1"/>
        <rFont val="Helvetica"/>
        <family val="2"/>
      </rPr>
      <t>X. muta</t>
    </r>
    <r>
      <rPr>
        <b/>
        <sz val="12"/>
        <color theme="1"/>
        <rFont val="Helvetica"/>
        <family val="2"/>
      </rPr>
      <t xml:space="preserve"> Plate 1 - qPCR Plate 1</t>
    </r>
  </si>
  <si>
    <t xml:space="preserve"> </t>
  </si>
  <si>
    <t>F12</t>
  </si>
  <si>
    <t>E12</t>
  </si>
  <si>
    <t>D12</t>
  </si>
  <si>
    <t>C12</t>
  </si>
  <si>
    <t>B12</t>
  </si>
  <si>
    <t>A12</t>
  </si>
  <si>
    <t>F11</t>
  </si>
  <si>
    <t>E11</t>
  </si>
  <si>
    <t>D11</t>
  </si>
  <si>
    <t>C11</t>
  </si>
  <si>
    <t>B11</t>
  </si>
  <si>
    <t>A11</t>
  </si>
  <si>
    <t>F10</t>
  </si>
  <si>
    <t>E10</t>
  </si>
  <si>
    <t>D10</t>
  </si>
  <si>
    <t>C10</t>
  </si>
  <si>
    <t>B10</t>
  </si>
  <si>
    <t>A10</t>
  </si>
  <si>
    <t>F9</t>
  </si>
  <si>
    <t>E9</t>
  </si>
  <si>
    <t>D9</t>
  </si>
  <si>
    <t>C9</t>
  </si>
  <si>
    <t>B9</t>
  </si>
  <si>
    <t>A9</t>
  </si>
  <si>
    <t>F8</t>
  </si>
  <si>
    <t>E8</t>
  </si>
  <si>
    <t>D8</t>
  </si>
  <si>
    <t>C8</t>
  </si>
  <si>
    <t>B8</t>
  </si>
  <si>
    <t>A8</t>
  </si>
  <si>
    <t>F7</t>
  </si>
  <si>
    <t>E7</t>
  </si>
  <si>
    <t>D7</t>
  </si>
  <si>
    <t>C7</t>
  </si>
  <si>
    <t>B7</t>
  </si>
  <si>
    <t>A7</t>
  </si>
  <si>
    <t>F6</t>
  </si>
  <si>
    <t>E6</t>
  </si>
  <si>
    <t>D6</t>
  </si>
  <si>
    <t>C6</t>
  </si>
  <si>
    <t>B6</t>
  </si>
  <si>
    <t>A6</t>
  </si>
  <si>
    <t>F5</t>
  </si>
  <si>
    <t>E5</t>
  </si>
  <si>
    <t>D5</t>
  </si>
  <si>
    <t>C5</t>
  </si>
  <si>
    <t>B5</t>
  </si>
  <si>
    <t>A5</t>
  </si>
  <si>
    <t>F4</t>
  </si>
  <si>
    <t>E4</t>
  </si>
  <si>
    <t>D4</t>
  </si>
  <si>
    <t>C4</t>
  </si>
  <si>
    <t>B4</t>
  </si>
  <si>
    <t>A4</t>
  </si>
  <si>
    <t>F3</t>
  </si>
  <si>
    <t>E3</t>
  </si>
  <si>
    <t>D3</t>
  </si>
  <si>
    <t>C3</t>
  </si>
  <si>
    <t>B3</t>
  </si>
  <si>
    <t>A3</t>
  </si>
  <si>
    <t>F2</t>
  </si>
  <si>
    <t>E2</t>
  </si>
  <si>
    <t>D2</t>
  </si>
  <si>
    <t>C2</t>
  </si>
  <si>
    <t>B2</t>
  </si>
  <si>
    <t>A2</t>
  </si>
  <si>
    <t>F1</t>
  </si>
  <si>
    <t>E1</t>
  </si>
  <si>
    <t>D1</t>
  </si>
  <si>
    <t>C1</t>
  </si>
  <si>
    <t>B1</t>
  </si>
  <si>
    <t>A1</t>
  </si>
  <si>
    <t>–C</t>
  </si>
  <si>
    <t>G3</t>
  </si>
  <si>
    <t>G2</t>
  </si>
  <si>
    <t>G1</t>
  </si>
  <si>
    <t>AVG CT</t>
  </si>
  <si>
    <t>Ct SYBR</t>
  </si>
  <si>
    <t>Pos</t>
  </si>
  <si>
    <r>
      <rPr>
        <b/>
        <i/>
        <sz val="12"/>
        <color theme="1"/>
        <rFont val="Calibri"/>
        <family val="2"/>
        <scheme val="minor"/>
      </rPr>
      <t xml:space="preserve">X. muta </t>
    </r>
    <r>
      <rPr>
        <b/>
        <sz val="12"/>
        <color theme="1"/>
        <rFont val="Calibri"/>
        <family val="2"/>
        <scheme val="minor"/>
      </rPr>
      <t>Plate 1 - qPCR Plate 2</t>
    </r>
  </si>
  <si>
    <t>qPCR MM</t>
  </si>
  <si>
    <r>
      <rPr>
        <b/>
        <i/>
        <sz val="12"/>
        <color theme="1"/>
        <rFont val="Calibri"/>
        <family val="2"/>
        <scheme val="minor"/>
      </rPr>
      <t xml:space="preserve">X. muta </t>
    </r>
    <r>
      <rPr>
        <b/>
        <sz val="12"/>
        <color theme="1"/>
        <rFont val="Calibri"/>
        <family val="2"/>
        <scheme val="minor"/>
      </rPr>
      <t>Plate 1 - qPCR Plate 3</t>
    </r>
  </si>
  <si>
    <r>
      <rPr>
        <b/>
        <i/>
        <sz val="12"/>
        <color theme="1"/>
        <rFont val="Helvetica"/>
        <family val="2"/>
      </rPr>
      <t>X. muta</t>
    </r>
    <r>
      <rPr>
        <b/>
        <sz val="12"/>
        <color theme="1"/>
        <rFont val="Helvetica"/>
        <family val="2"/>
      </rPr>
      <t xml:space="preserve"> Plate 2 - qPCR Plate 1</t>
    </r>
  </si>
  <si>
    <r>
      <rPr>
        <b/>
        <i/>
        <sz val="12"/>
        <color theme="1"/>
        <rFont val="Helvetica"/>
        <family val="2"/>
      </rPr>
      <t>X. muta</t>
    </r>
    <r>
      <rPr>
        <b/>
        <sz val="12"/>
        <color theme="1"/>
        <rFont val="Helvetica"/>
        <family val="2"/>
      </rPr>
      <t xml:space="preserve"> Plate 2 - qPCR Plate 2</t>
    </r>
  </si>
  <si>
    <r>
      <rPr>
        <b/>
        <i/>
        <sz val="12"/>
        <color theme="1"/>
        <rFont val="Helvetica"/>
        <family val="2"/>
      </rPr>
      <t>X. muta</t>
    </r>
    <r>
      <rPr>
        <b/>
        <sz val="12"/>
        <color theme="1"/>
        <rFont val="Helvetica"/>
        <family val="2"/>
      </rPr>
      <t xml:space="preserve"> Plate 3 - qPCR Plate 1</t>
    </r>
  </si>
  <si>
    <t>_x001F_-C</t>
  </si>
  <si>
    <r>
      <rPr>
        <b/>
        <i/>
        <sz val="12"/>
        <color theme="1"/>
        <rFont val="Helvetica"/>
        <family val="2"/>
      </rPr>
      <t>X. muta</t>
    </r>
    <r>
      <rPr>
        <b/>
        <sz val="12"/>
        <color theme="1"/>
        <rFont val="Helvetica"/>
        <family val="2"/>
      </rPr>
      <t xml:space="preserve"> Sequencing Pools - qPCR</t>
    </r>
  </si>
  <si>
    <r>
      <rPr>
        <b/>
        <i/>
        <sz val="12"/>
        <color theme="1"/>
        <rFont val="Helvetica"/>
        <family val="2"/>
      </rPr>
      <t>X. muta</t>
    </r>
    <r>
      <rPr>
        <b/>
        <sz val="12"/>
        <color theme="1"/>
        <rFont val="Helvetica"/>
        <family val="2"/>
      </rPr>
      <t xml:space="preserve"> Sequencing Pool 1:100 dilutions</t>
    </r>
  </si>
  <si>
    <t>Did not recover pool 1.3 from gel. Reamplifying from pooled ligations.</t>
  </si>
  <si>
    <t>Pool 6µL from each ligation across rows (e.g. 6µL each from A1-A12 into one pool)</t>
  </si>
  <si>
    <t xml:space="preserve"> GTGT</t>
  </si>
  <si>
    <t xml:space="preserve"> AGAC</t>
  </si>
  <si>
    <t>GACT</t>
  </si>
  <si>
    <t xml:space="preserve"> ACCA</t>
  </si>
  <si>
    <t>AGTG</t>
  </si>
  <si>
    <t>CATC</t>
  </si>
  <si>
    <t>TCAG</t>
  </si>
  <si>
    <t>GCTT</t>
  </si>
  <si>
    <t>CTAC</t>
  </si>
  <si>
    <t>TGTC</t>
  </si>
  <si>
    <t>Qubit Conc. (ng/µL [C1])</t>
  </si>
  <si>
    <t>Target vol (µL [V2])</t>
  </si>
  <si>
    <t>Target conc. (ng/µL [C2])</t>
  </si>
  <si>
    <t>Vol DNA (µL [V1])</t>
  </si>
  <si>
    <t>Vol NFW (µL)</t>
  </si>
  <si>
    <t>Samples =</t>
  </si>
  <si>
    <t xml:space="preserve">Rows = </t>
  </si>
  <si>
    <t xml:space="preserve">Columns = </t>
  </si>
  <si>
    <t>Rxn =</t>
  </si>
  <si>
    <t>Pools =</t>
  </si>
  <si>
    <t>rxn =</t>
  </si>
  <si>
    <t>GTGT</t>
  </si>
  <si>
    <t>AGAC</t>
  </si>
  <si>
    <t>ACCA</t>
  </si>
  <si>
    <t>FKX001</t>
  </si>
  <si>
    <t>FKX002</t>
  </si>
  <si>
    <t>FKX003</t>
  </si>
  <si>
    <t>FKX004</t>
  </si>
  <si>
    <t>FKX005</t>
  </si>
  <si>
    <t>FKX006</t>
  </si>
  <si>
    <t>FKX007</t>
  </si>
  <si>
    <t>FKX008</t>
  </si>
  <si>
    <t>FKX009</t>
  </si>
  <si>
    <t>FKX010</t>
  </si>
  <si>
    <t>FKX011R</t>
  </si>
  <si>
    <t>FKX012</t>
  </si>
  <si>
    <t>FKX013</t>
  </si>
  <si>
    <t>FKX014.1</t>
  </si>
  <si>
    <t>FKX014.2</t>
  </si>
  <si>
    <t>FKX014.3</t>
  </si>
  <si>
    <t>FKX015</t>
  </si>
  <si>
    <t>FKX016</t>
  </si>
  <si>
    <t>FKX017</t>
  </si>
  <si>
    <t>FKX018</t>
  </si>
  <si>
    <t>FKX019</t>
  </si>
  <si>
    <t>FKX020</t>
  </si>
  <si>
    <t>FKX021</t>
  </si>
  <si>
    <t>FKX022</t>
  </si>
  <si>
    <t>FKX023</t>
  </si>
  <si>
    <t>FKX024</t>
  </si>
  <si>
    <t>FKX025</t>
  </si>
  <si>
    <t>FKX026</t>
  </si>
  <si>
    <t>FKX027</t>
  </si>
  <si>
    <t>FKX028</t>
  </si>
  <si>
    <t>FKX029.1</t>
  </si>
  <si>
    <t>FKX029.2</t>
  </si>
  <si>
    <t>FKX030</t>
  </si>
  <si>
    <t>FKX031</t>
  </si>
  <si>
    <t>FKX032</t>
  </si>
  <si>
    <t>FKX033</t>
  </si>
  <si>
    <t>FKX034</t>
  </si>
  <si>
    <t>FKX035</t>
  </si>
  <si>
    <t>FKX036</t>
  </si>
  <si>
    <t>FKX037</t>
  </si>
  <si>
    <t>FKX038</t>
  </si>
  <si>
    <t>FKX039</t>
  </si>
  <si>
    <t>FKX040</t>
  </si>
  <si>
    <t>FKX041</t>
  </si>
  <si>
    <t>FKX042</t>
  </si>
  <si>
    <t>FKX043</t>
  </si>
  <si>
    <t>FKX044</t>
  </si>
  <si>
    <t>FKX045</t>
  </si>
  <si>
    <t>FKX046</t>
  </si>
  <si>
    <t>FKX047</t>
  </si>
  <si>
    <t>FKX048</t>
  </si>
  <si>
    <t>FKX049</t>
  </si>
  <si>
    <t>FKX050R</t>
  </si>
  <si>
    <t>FKX051</t>
  </si>
  <si>
    <t>FKX052</t>
  </si>
  <si>
    <t>FKX053</t>
  </si>
  <si>
    <t>FKX054R</t>
  </si>
  <si>
    <t>FKX055</t>
  </si>
  <si>
    <t>FKX056</t>
  </si>
  <si>
    <t>FKX057</t>
  </si>
  <si>
    <t>FKX058</t>
  </si>
  <si>
    <t>FKX059R</t>
  </si>
  <si>
    <t>FKX060</t>
  </si>
  <si>
    <t>FKX061</t>
  </si>
  <si>
    <t>FKX062</t>
  </si>
  <si>
    <t>FKX063</t>
  </si>
  <si>
    <t>FKX064</t>
  </si>
  <si>
    <t>FKX065</t>
  </si>
  <si>
    <t>FKX066</t>
  </si>
  <si>
    <t>FKX067</t>
  </si>
  <si>
    <t>FKX068</t>
  </si>
  <si>
    <t>FKX069</t>
  </si>
  <si>
    <t>FKX070</t>
  </si>
  <si>
    <t>FKX071</t>
  </si>
  <si>
    <t>FKX072</t>
  </si>
  <si>
    <t>FKX073</t>
  </si>
  <si>
    <t>FKX074</t>
  </si>
  <si>
    <t>FKX075</t>
  </si>
  <si>
    <t>FKX076</t>
  </si>
  <si>
    <t>FKX077</t>
  </si>
  <si>
    <t>FKX078</t>
  </si>
  <si>
    <t>FKX079</t>
  </si>
  <si>
    <t>FKX080R</t>
  </si>
  <si>
    <t>FKX081</t>
  </si>
  <si>
    <t>FKX082</t>
  </si>
  <si>
    <t>FKX083</t>
  </si>
  <si>
    <t>FKX084</t>
  </si>
  <si>
    <t>FKX085</t>
  </si>
  <si>
    <t>FKX086</t>
  </si>
  <si>
    <t>FKX087</t>
  </si>
  <si>
    <t>FKX088</t>
  </si>
  <si>
    <t>FKX089</t>
  </si>
  <si>
    <t>FKX090</t>
  </si>
  <si>
    <t>FKX091</t>
  </si>
  <si>
    <t>FKX092</t>
  </si>
  <si>
    <t>FKX093</t>
  </si>
  <si>
    <t>FKX094</t>
  </si>
  <si>
    <t>FKX095R</t>
  </si>
  <si>
    <t>FKX096</t>
  </si>
  <si>
    <t>FKX097</t>
  </si>
  <si>
    <t>FKX098</t>
  </si>
  <si>
    <t>FKX099</t>
  </si>
  <si>
    <t>FKX100</t>
  </si>
  <si>
    <t>FKX101</t>
  </si>
  <si>
    <t>FKX102</t>
  </si>
  <si>
    <t>FKX103</t>
  </si>
  <si>
    <t>FKX104</t>
  </si>
  <si>
    <t>FKX105</t>
  </si>
  <si>
    <t>FKX106</t>
  </si>
  <si>
    <t>FKX107</t>
  </si>
  <si>
    <t>FKX108</t>
  </si>
  <si>
    <t>FKX109</t>
  </si>
  <si>
    <t>FKX110</t>
  </si>
  <si>
    <t>FKX111</t>
  </si>
  <si>
    <t>FKX112</t>
  </si>
  <si>
    <t>FKX113</t>
  </si>
  <si>
    <t>FKX114</t>
  </si>
  <si>
    <t>FKX115</t>
  </si>
  <si>
    <t>FKX116</t>
  </si>
  <si>
    <t>FKX117</t>
  </si>
  <si>
    <t>FKX118</t>
  </si>
  <si>
    <t>FKX119</t>
  </si>
  <si>
    <t>FKX120</t>
  </si>
  <si>
    <t>FKX121.1</t>
  </si>
  <si>
    <t>FKX121.2</t>
  </si>
  <si>
    <t>FKX121.3</t>
  </si>
  <si>
    <t>FKX122</t>
  </si>
  <si>
    <t>FKX123</t>
  </si>
  <si>
    <t>FKX124</t>
  </si>
  <si>
    <t>FKX125</t>
  </si>
  <si>
    <t>FKX126</t>
  </si>
  <si>
    <t>FKX127</t>
  </si>
  <si>
    <t>FKX128</t>
  </si>
  <si>
    <t>FKX129</t>
  </si>
  <si>
    <t>FKX130</t>
  </si>
  <si>
    <t>FKX131</t>
  </si>
  <si>
    <t>FKX132</t>
  </si>
  <si>
    <t>FKX133</t>
  </si>
  <si>
    <t>FKX134</t>
  </si>
  <si>
    <t>FKX135</t>
  </si>
  <si>
    <t>FKX136</t>
  </si>
  <si>
    <t>FKX137</t>
  </si>
  <si>
    <t>FKX138</t>
  </si>
  <si>
    <t>FKX139</t>
  </si>
  <si>
    <t>FKX140</t>
  </si>
  <si>
    <t>FKX141</t>
  </si>
  <si>
    <t>FKX142R</t>
  </si>
  <si>
    <t>FKX143</t>
  </si>
  <si>
    <t>FKX144</t>
  </si>
  <si>
    <t>FKX145</t>
  </si>
  <si>
    <t>FKX146</t>
  </si>
  <si>
    <t>FKX147</t>
  </si>
  <si>
    <t>FKX148</t>
  </si>
  <si>
    <t>FKX149</t>
  </si>
  <si>
    <t>FKX150</t>
  </si>
  <si>
    <t>FKX151</t>
  </si>
  <si>
    <t>FKX152</t>
  </si>
  <si>
    <t>FKX153</t>
  </si>
  <si>
    <t>FKX154</t>
  </si>
  <si>
    <t>FKX155</t>
  </si>
  <si>
    <t>FKX156</t>
  </si>
  <si>
    <t>FKX157</t>
  </si>
  <si>
    <t>FKX158</t>
  </si>
  <si>
    <t>FKX159.1</t>
  </si>
  <si>
    <t>FKX159.2</t>
  </si>
  <si>
    <t>FKX160</t>
  </si>
  <si>
    <t>FKX161</t>
  </si>
  <si>
    <t>FKX162</t>
  </si>
  <si>
    <t>FKX163</t>
  </si>
  <si>
    <t>FKX164</t>
  </si>
  <si>
    <t>FKX165</t>
  </si>
  <si>
    <t>FKX166</t>
  </si>
  <si>
    <t>FKX167</t>
  </si>
  <si>
    <t>FKX168</t>
  </si>
  <si>
    <t>FKX169</t>
  </si>
  <si>
    <t>FKX170</t>
  </si>
  <si>
    <t>FKX171</t>
  </si>
  <si>
    <t>FKX172</t>
  </si>
  <si>
    <t>FKX173</t>
  </si>
  <si>
    <t>FKX174</t>
  </si>
  <si>
    <t>FKX175</t>
  </si>
  <si>
    <t>FKX176</t>
  </si>
  <si>
    <t>FKX177</t>
  </si>
  <si>
    <t>FKX178</t>
  </si>
  <si>
    <t>FKX179</t>
  </si>
  <si>
    <t>FKX180</t>
  </si>
  <si>
    <t>FKX181</t>
  </si>
  <si>
    <t>FKX182</t>
  </si>
  <si>
    <t>FKX183</t>
  </si>
  <si>
    <t>FKX184</t>
  </si>
  <si>
    <t>FKX185</t>
  </si>
  <si>
    <t>FKX186</t>
  </si>
  <si>
    <t>FKX187</t>
  </si>
  <si>
    <t>FKX188</t>
  </si>
  <si>
    <t>FKX189</t>
  </si>
  <si>
    <t>FKX190.1</t>
  </si>
  <si>
    <t>FKX190.2</t>
  </si>
  <si>
    <t>FKX190.3</t>
  </si>
  <si>
    <t>FKX191</t>
  </si>
  <si>
    <t>FKX192</t>
  </si>
  <si>
    <t>FKX193</t>
  </si>
  <si>
    <t>FKX194</t>
  </si>
  <si>
    <t>FKX195</t>
  </si>
  <si>
    <t>FKX196</t>
  </si>
  <si>
    <t>FKX197</t>
  </si>
  <si>
    <t>FKX198</t>
  </si>
  <si>
    <t>FKX199</t>
  </si>
  <si>
    <t>FKX200</t>
  </si>
  <si>
    <t>FKX201</t>
  </si>
  <si>
    <t>FKX202</t>
  </si>
  <si>
    <t>FKX203</t>
  </si>
  <si>
    <t>FKX204</t>
  </si>
  <si>
    <t>FKX205</t>
  </si>
  <si>
    <t>FKX206</t>
  </si>
  <si>
    <t>FKX207</t>
  </si>
  <si>
    <t>FKX208</t>
  </si>
  <si>
    <t>FKX209</t>
  </si>
  <si>
    <t>FKX210</t>
  </si>
  <si>
    <t>FKX211</t>
  </si>
  <si>
    <t>FKX212</t>
  </si>
  <si>
    <t>FKX213</t>
  </si>
  <si>
    <t>FKX214</t>
  </si>
  <si>
    <t>FKX215</t>
  </si>
  <si>
    <t>FKX216</t>
  </si>
  <si>
    <t>FKX217</t>
  </si>
  <si>
    <t>FKX218</t>
  </si>
  <si>
    <t>FKX219</t>
  </si>
  <si>
    <t>FKX220</t>
  </si>
  <si>
    <t>FKX221</t>
  </si>
  <si>
    <t>FKX222</t>
  </si>
  <si>
    <t>FKX223</t>
  </si>
  <si>
    <t>FKX224</t>
  </si>
  <si>
    <t>FKX225</t>
  </si>
  <si>
    <t>FKX226</t>
  </si>
  <si>
    <t>FKX227</t>
  </si>
  <si>
    <t>FKX228</t>
  </si>
  <si>
    <t>FKX229</t>
  </si>
  <si>
    <t>FKX230</t>
  </si>
  <si>
    <t>FKX231</t>
  </si>
  <si>
    <t>FKX232</t>
  </si>
  <si>
    <t>FKX011</t>
  </si>
  <si>
    <t>FKX014</t>
  </si>
  <si>
    <t>FKX029</t>
  </si>
  <si>
    <t>FKX050</t>
  </si>
  <si>
    <t>FKX054</t>
  </si>
  <si>
    <t>FKX059</t>
  </si>
  <si>
    <t>FKX080</t>
  </si>
  <si>
    <t>FKX095</t>
  </si>
  <si>
    <t>FKX121</t>
  </si>
  <si>
    <t>FKX142</t>
  </si>
  <si>
    <t>FKX159</t>
  </si>
  <si>
    <t>FKX190</t>
  </si>
  <si>
    <t>FKXm1.1</t>
  </si>
  <si>
    <t>FKXm1.2</t>
  </si>
  <si>
    <t>FKXm1.3</t>
  </si>
  <si>
    <t>FKXm1.4</t>
  </si>
  <si>
    <t>FKXm1.5</t>
  </si>
  <si>
    <t>FKXm1.6</t>
  </si>
  <si>
    <t>FKXm1.7</t>
  </si>
  <si>
    <t>FKXm1.8</t>
  </si>
  <si>
    <t>FKXm2.1</t>
  </si>
  <si>
    <t>FKXm2.2</t>
  </si>
  <si>
    <t>FKXm2.3</t>
  </si>
  <si>
    <t>FKXm2.4</t>
  </si>
  <si>
    <t>FKXm2.5</t>
  </si>
  <si>
    <t>FKXm2.6</t>
  </si>
  <si>
    <t>FKXm2.7</t>
  </si>
  <si>
    <t>FKXm2.8</t>
  </si>
  <si>
    <t>FKXm3.1</t>
  </si>
  <si>
    <t>FKXm3.2</t>
  </si>
  <si>
    <t>FKXm3.3</t>
  </si>
  <si>
    <t>FKXm3.4</t>
  </si>
  <si>
    <t>FKX1.1</t>
  </si>
  <si>
    <t>FKX1.2</t>
  </si>
  <si>
    <t>FKX1.3</t>
  </si>
  <si>
    <t>FKX1.4</t>
  </si>
  <si>
    <t>FKX1.5</t>
  </si>
  <si>
    <t>FKX1.6</t>
  </si>
  <si>
    <t>FKX1.7</t>
  </si>
  <si>
    <t>FKX1.8</t>
  </si>
  <si>
    <t>FKX2.1</t>
  </si>
  <si>
    <t>FKX2.2</t>
  </si>
  <si>
    <t>FKX2.3</t>
  </si>
  <si>
    <t>FKX2.4</t>
  </si>
  <si>
    <t>FKX2.5</t>
  </si>
  <si>
    <t>FKX2.6</t>
  </si>
  <si>
    <t>FKX2.7</t>
  </si>
  <si>
    <t>FKX2.8</t>
  </si>
  <si>
    <t>FKX3.1</t>
  </si>
  <si>
    <t>FKX3.2</t>
  </si>
  <si>
    <t>FKX3.3</t>
  </si>
  <si>
    <t>FKX3.4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</si>
</sst>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6">
    <font>
      <sz val="12"/>
      <color theme="1"/>
      <name val="Helvetica"/>
      <family val="2"/>
    </font>
    <font>
      <sz val="12"/>
      <color theme="1"/>
      <name val="Helvetica"/>
      <family val="2"/>
    </font>
    <font>
      <sz val="12"/>
      <color rgb="FF006100"/>
      <name val="Helvetica"/>
      <family val="2"/>
    </font>
    <font>
      <b/>
      <sz val="12"/>
      <color theme="1"/>
      <name val="Helvetica"/>
      <family val="2"/>
    </font>
    <font>
      <sz val="12"/>
      <name val="Helvetica"/>
      <family val="2"/>
    </font>
    <font>
      <vertAlign val="subscript"/>
      <sz val="12"/>
      <color theme="1"/>
      <name val="Helvetica"/>
      <family val="2"/>
    </font>
    <font>
      <b/>
      <sz val="12"/>
      <name val="Helvetica"/>
      <family val="2"/>
    </font>
    <font>
      <sz val="12"/>
      <color rgb="FF000000"/>
      <name val="Helvetica"/>
      <family val="2"/>
    </font>
    <font>
      <b/>
      <sz val="12"/>
      <color rgb="FF000000"/>
      <name val="Helvetica"/>
      <family val="2"/>
    </font>
    <font>
      <sz val="8"/>
      <name val="Helvetica"/>
      <family val="2"/>
    </font>
    <font>
      <sz val="11"/>
      <color theme="1"/>
      <name val="Helvetica"/>
      <family val="2"/>
    </font>
    <font>
      <sz val="12"/>
      <color rgb="FF9C0006"/>
      <name val="Helvetica"/>
      <family val="2"/>
    </font>
    <font>
      <sz val="12"/>
      <color rgb="FF000000"/>
      <name val="Courier New"/>
      <family val="1"/>
    </font>
    <font>
      <sz val="12"/>
      <color indexed="10"/>
      <name val="Courier New"/>
      <family val="1"/>
    </font>
    <font>
      <sz val="12"/>
      <color indexed="8"/>
      <name val="Courier New"/>
      <family val="1"/>
    </font>
    <font>
      <sz val="12"/>
      <color rgb="FFFF0000"/>
      <name val="Courier New"/>
      <family val="1"/>
    </font>
    <font>
      <sz val="12"/>
      <color theme="1"/>
      <name val="Courier New"/>
      <family val="1"/>
    </font>
    <font>
      <sz val="12"/>
      <name val="Courier New"/>
      <family val="1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Helvetica"/>
      <family val="2"/>
    </font>
    <font>
      <b/>
      <i/>
      <sz val="12"/>
      <color theme="1"/>
      <name val="Helvetica"/>
      <family val="2"/>
    </font>
    <font>
      <sz val="12"/>
      <color rgb="FF0061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i/>
      <sz val="12"/>
      <color theme="1"/>
      <name val="Helvetica"/>
      <family val="2"/>
    </font>
  </fonts>
  <fills count="1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665091"/>
        <bgColor indexed="64"/>
      </patternFill>
    </fill>
    <fill>
      <patternFill patternType="solid">
        <fgColor rgb="FF905096"/>
        <bgColor indexed="64"/>
      </patternFill>
    </fill>
    <fill>
      <patternFill patternType="solid">
        <fgColor rgb="FFB84F91"/>
        <bgColor indexed="64"/>
      </patternFill>
    </fill>
    <fill>
      <patternFill patternType="solid">
        <fgColor rgb="FFDB5184"/>
        <bgColor indexed="64"/>
      </patternFill>
    </fill>
    <fill>
      <patternFill patternType="solid">
        <fgColor rgb="FFF65A6F"/>
        <bgColor indexed="64"/>
      </patternFill>
    </fill>
    <fill>
      <patternFill patternType="solid">
        <fgColor rgb="FFFF6D55"/>
        <bgColor indexed="64"/>
      </patternFill>
    </fill>
    <fill>
      <patternFill patternType="solid">
        <fgColor rgb="FFFF8836"/>
        <bgColor indexed="64"/>
      </patternFill>
    </fill>
    <fill>
      <patternFill patternType="solid">
        <fgColor rgb="FFFFA7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7CE"/>
      </patternFill>
    </fill>
    <fill>
      <patternFill patternType="solid">
        <fgColor rgb="FFD9D9D9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7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 diagonalUp="1" diagonalDown="1"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 diagonalDown="1"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 diagonalDown="1"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 diagonalDown="1"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medium">
        <color rgb="FF000000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18" fillId="0" borderId="0"/>
    <xf numFmtId="0" fontId="20" fillId="13" borderId="0" applyNumberFormat="0" applyBorder="0" applyAlignment="0" applyProtection="0"/>
    <xf numFmtId="0" fontId="23" fillId="2" borderId="0" applyNumberFormat="0" applyBorder="0" applyAlignment="0" applyProtection="0"/>
  </cellStyleXfs>
  <cellXfs count="404">
    <xf numFmtId="0" fontId="0" fillId="0" borderId="0" xfId="0"/>
    <xf numFmtId="0" fontId="4" fillId="0" borderId="0" xfId="0" applyFont="1" applyFill="1"/>
    <xf numFmtId="0" fontId="4" fillId="0" borderId="2" xfId="1" applyFont="1" applyFill="1" applyBorder="1" applyAlignment="1">
      <alignment horizontal="left"/>
    </xf>
    <xf numFmtId="0" fontId="4" fillId="0" borderId="3" xfId="1" applyFont="1" applyFill="1" applyBorder="1" applyAlignment="1">
      <alignment horizontal="left"/>
    </xf>
    <xf numFmtId="0" fontId="4" fillId="0" borderId="4" xfId="1" applyFont="1" applyFill="1" applyBorder="1" applyAlignment="1">
      <alignment horizontal="left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0" fontId="4" fillId="3" borderId="9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6" fillId="0" borderId="0" xfId="0" applyFont="1" applyFill="1"/>
    <xf numFmtId="0" fontId="0" fillId="0" borderId="0" xfId="0" applyFont="1"/>
    <xf numFmtId="0" fontId="3" fillId="0" borderId="0" xfId="0" applyFont="1"/>
    <xf numFmtId="0" fontId="1" fillId="0" borderId="29" xfId="0" applyFont="1" applyBorder="1"/>
    <xf numFmtId="0" fontId="3" fillId="0" borderId="30" xfId="0" applyFont="1" applyBorder="1"/>
    <xf numFmtId="0" fontId="1" fillId="0" borderId="30" xfId="0" applyFont="1" applyBorder="1"/>
    <xf numFmtId="0" fontId="1" fillId="0" borderId="31" xfId="0" applyFont="1" applyBorder="1"/>
    <xf numFmtId="0" fontId="1" fillId="0" borderId="32" xfId="0" applyFont="1" applyBorder="1"/>
    <xf numFmtId="0" fontId="1" fillId="0" borderId="0" xfId="0" applyFont="1"/>
    <xf numFmtId="0" fontId="1" fillId="0" borderId="33" xfId="0" applyFont="1" applyBorder="1"/>
    <xf numFmtId="0" fontId="3" fillId="0" borderId="33" xfId="0" applyFont="1" applyBorder="1"/>
    <xf numFmtId="0" fontId="1" fillId="0" borderId="34" xfId="0" applyFont="1" applyBorder="1"/>
    <xf numFmtId="0" fontId="1" fillId="0" borderId="35" xfId="0" applyFont="1" applyBorder="1"/>
    <xf numFmtId="0" fontId="1" fillId="0" borderId="36" xfId="0" applyFont="1" applyBorder="1"/>
    <xf numFmtId="0" fontId="7" fillId="0" borderId="0" xfId="0" applyFont="1" applyAlignment="1">
      <alignment horizontal="right"/>
    </xf>
    <xf numFmtId="0" fontId="8" fillId="0" borderId="0" xfId="0" applyFont="1"/>
    <xf numFmtId="0" fontId="7" fillId="0" borderId="0" xfId="0" applyFont="1"/>
    <xf numFmtId="0" fontId="8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4" fillId="7" borderId="40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41" xfId="0" applyFont="1" applyFill="1" applyBorder="1" applyAlignment="1">
      <alignment horizontal="center"/>
    </xf>
    <xf numFmtId="0" fontId="4" fillId="8" borderId="40" xfId="0" applyFont="1" applyFill="1" applyBorder="1" applyAlignment="1">
      <alignment horizontal="center"/>
    </xf>
    <xf numFmtId="0" fontId="4" fillId="8" borderId="9" xfId="0" applyFont="1" applyFill="1" applyBorder="1" applyAlignment="1">
      <alignment horizontal="center"/>
    </xf>
    <xf numFmtId="0" fontId="4" fillId="8" borderId="41" xfId="0" applyFont="1" applyFill="1" applyBorder="1" applyAlignment="1">
      <alignment horizontal="center"/>
    </xf>
    <xf numFmtId="0" fontId="4" fillId="9" borderId="40" xfId="0" applyFont="1" applyFill="1" applyBorder="1" applyAlignment="1">
      <alignment horizontal="center"/>
    </xf>
    <xf numFmtId="0" fontId="4" fillId="9" borderId="9" xfId="0" applyFont="1" applyFill="1" applyBorder="1" applyAlignment="1">
      <alignment horizontal="center"/>
    </xf>
    <xf numFmtId="0" fontId="4" fillId="9" borderId="41" xfId="0" applyFont="1" applyFill="1" applyBorder="1" applyAlignment="1">
      <alignment horizontal="center"/>
    </xf>
    <xf numFmtId="0" fontId="4" fillId="10" borderId="40" xfId="0" applyFont="1" applyFill="1" applyBorder="1" applyAlignment="1">
      <alignment horizontal="center"/>
    </xf>
    <xf numFmtId="0" fontId="4" fillId="10" borderId="9" xfId="0" applyFont="1" applyFill="1" applyBorder="1" applyAlignment="1">
      <alignment horizontal="center"/>
    </xf>
    <xf numFmtId="0" fontId="4" fillId="10" borderId="41" xfId="0" applyFont="1" applyFill="1" applyBorder="1" applyAlignment="1">
      <alignment horizontal="center"/>
    </xf>
    <xf numFmtId="0" fontId="4" fillId="11" borderId="42" xfId="0" applyFont="1" applyFill="1" applyBorder="1" applyAlignment="1">
      <alignment horizontal="center"/>
    </xf>
    <xf numFmtId="0" fontId="4" fillId="11" borderId="43" xfId="0" applyFont="1" applyFill="1" applyBorder="1" applyAlignment="1">
      <alignment horizontal="center"/>
    </xf>
    <xf numFmtId="0" fontId="4" fillId="11" borderId="44" xfId="0" applyFont="1" applyFill="1" applyBorder="1" applyAlignment="1">
      <alignment horizontal="center"/>
    </xf>
    <xf numFmtId="0" fontId="0" fillId="6" borderId="40" xfId="0" applyFont="1" applyFill="1" applyBorder="1" applyAlignment="1">
      <alignment horizontal="center"/>
    </xf>
    <xf numFmtId="0" fontId="0" fillId="6" borderId="9" xfId="0" applyFont="1" applyFill="1" applyBorder="1" applyAlignment="1">
      <alignment horizontal="center"/>
    </xf>
    <xf numFmtId="0" fontId="0" fillId="6" borderId="41" xfId="0" applyFont="1" applyFill="1" applyBorder="1" applyAlignment="1">
      <alignment horizontal="center"/>
    </xf>
    <xf numFmtId="0" fontId="0" fillId="5" borderId="40" xfId="0" applyFont="1" applyFill="1" applyBorder="1" applyAlignment="1">
      <alignment horizontal="center"/>
    </xf>
    <xf numFmtId="0" fontId="0" fillId="5" borderId="9" xfId="0" applyFont="1" applyFill="1" applyBorder="1" applyAlignment="1">
      <alignment horizontal="center"/>
    </xf>
    <xf numFmtId="0" fontId="0" fillId="5" borderId="41" xfId="0" applyFont="1" applyFill="1" applyBorder="1" applyAlignment="1">
      <alignment horizontal="center"/>
    </xf>
    <xf numFmtId="0" fontId="0" fillId="4" borderId="37" xfId="0" applyFont="1" applyFill="1" applyBorder="1" applyAlignment="1">
      <alignment horizontal="center"/>
    </xf>
    <xf numFmtId="0" fontId="0" fillId="4" borderId="38" xfId="0" applyFont="1" applyFill="1" applyBorder="1" applyAlignment="1">
      <alignment horizontal="center"/>
    </xf>
    <xf numFmtId="0" fontId="0" fillId="4" borderId="38" xfId="0" applyFont="1" applyFill="1" applyBorder="1" applyAlignment="1">
      <alignment horizontal="center" vertical="center"/>
    </xf>
    <xf numFmtId="0" fontId="0" fillId="4" borderId="39" xfId="0" applyFont="1" applyFill="1" applyBorder="1" applyAlignment="1">
      <alignment horizontal="center"/>
    </xf>
    <xf numFmtId="0" fontId="8" fillId="0" borderId="0" xfId="0" quotePrefix="1" applyFont="1" applyAlignment="1">
      <alignment horizontal="left"/>
    </xf>
    <xf numFmtId="0" fontId="0" fillId="4" borderId="2" xfId="0" applyFill="1" applyBorder="1"/>
    <xf numFmtId="0" fontId="0" fillId="11" borderId="4" xfId="0" applyFill="1" applyBorder="1"/>
    <xf numFmtId="0" fontId="0" fillId="5" borderId="3" xfId="0" applyFill="1" applyBorder="1"/>
    <xf numFmtId="0" fontId="0" fillId="6" borderId="3" xfId="0" applyFill="1" applyBorder="1"/>
    <xf numFmtId="0" fontId="0" fillId="7" borderId="3" xfId="0" applyFill="1" applyBorder="1"/>
    <xf numFmtId="0" fontId="0" fillId="8" borderId="3" xfId="0" applyFill="1" applyBorder="1"/>
    <xf numFmtId="0" fontId="0" fillId="9" borderId="3" xfId="0" applyFont="1" applyFill="1" applyBorder="1"/>
    <xf numFmtId="0" fontId="0" fillId="10" borderId="3" xfId="0" applyFill="1" applyBorder="1"/>
    <xf numFmtId="0" fontId="0" fillId="0" borderId="3" xfId="0" applyFill="1" applyBorder="1"/>
    <xf numFmtId="0" fontId="0" fillId="0" borderId="3" xfId="0" applyFont="1" applyFill="1" applyBorder="1"/>
    <xf numFmtId="0" fontId="0" fillId="0" borderId="4" xfId="0" applyFill="1" applyBorder="1"/>
    <xf numFmtId="0" fontId="4" fillId="0" borderId="40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4" fillId="0" borderId="41" xfId="0" applyFont="1" applyFill="1" applyBorder="1" applyAlignment="1">
      <alignment horizontal="center"/>
    </xf>
    <xf numFmtId="0" fontId="4" fillId="0" borderId="42" xfId="0" applyFont="1" applyFill="1" applyBorder="1" applyAlignment="1">
      <alignment horizontal="center"/>
    </xf>
    <xf numFmtId="0" fontId="4" fillId="0" borderId="43" xfId="0" applyFont="1" applyFill="1" applyBorder="1" applyAlignment="1">
      <alignment horizontal="center"/>
    </xf>
    <xf numFmtId="0" fontId="4" fillId="0" borderId="44" xfId="0" applyFont="1" applyFill="1" applyBorder="1" applyAlignment="1">
      <alignment horizontal="center"/>
    </xf>
    <xf numFmtId="0" fontId="3" fillId="5" borderId="3" xfId="0" applyFont="1" applyFill="1" applyBorder="1"/>
    <xf numFmtId="0" fontId="3" fillId="6" borderId="3" xfId="0" applyFont="1" applyFill="1" applyBorder="1"/>
    <xf numFmtId="0" fontId="3" fillId="7" borderId="3" xfId="0" applyFont="1" applyFill="1" applyBorder="1"/>
    <xf numFmtId="0" fontId="3" fillId="8" borderId="3" xfId="0" applyFont="1" applyFill="1" applyBorder="1"/>
    <xf numFmtId="0" fontId="3" fillId="9" borderId="3" xfId="0" applyFont="1" applyFill="1" applyBorder="1"/>
    <xf numFmtId="0" fontId="3" fillId="10" borderId="3" xfId="0" applyFont="1" applyFill="1" applyBorder="1"/>
    <xf numFmtId="0" fontId="3" fillId="0" borderId="0" xfId="0" applyFont="1" applyAlignment="1">
      <alignment horizontal="left"/>
    </xf>
    <xf numFmtId="0" fontId="3" fillId="0" borderId="0" xfId="0" applyFont="1" applyBorder="1"/>
    <xf numFmtId="0" fontId="3" fillId="11" borderId="49" xfId="0" applyFont="1" applyFill="1" applyBorder="1"/>
    <xf numFmtId="0" fontId="3" fillId="12" borderId="48" xfId="0" applyFont="1" applyFill="1" applyBorder="1"/>
    <xf numFmtId="0" fontId="3" fillId="4" borderId="50" xfId="0" applyFont="1" applyFill="1" applyBorder="1"/>
    <xf numFmtId="0" fontId="3" fillId="0" borderId="51" xfId="0" applyFont="1" applyBorder="1"/>
    <xf numFmtId="0" fontId="3" fillId="0" borderId="52" xfId="0" applyFont="1" applyBorder="1"/>
    <xf numFmtId="0" fontId="3" fillId="0" borderId="53" xfId="0" applyFont="1" applyBorder="1"/>
    <xf numFmtId="0" fontId="3" fillId="0" borderId="54" xfId="0" applyFont="1" applyBorder="1"/>
    <xf numFmtId="0" fontId="3" fillId="0" borderId="55" xfId="0" applyFont="1" applyBorder="1"/>
    <xf numFmtId="0" fontId="3" fillId="0" borderId="48" xfId="0" applyFont="1" applyBorder="1"/>
    <xf numFmtId="0" fontId="3" fillId="7" borderId="49" xfId="0" applyFont="1" applyFill="1" applyBorder="1"/>
    <xf numFmtId="0" fontId="8" fillId="0" borderId="0" xfId="0" quotePrefix="1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0" fontId="0" fillId="0" borderId="0" xfId="0" applyFill="1" applyBorder="1"/>
    <xf numFmtId="0" fontId="0" fillId="0" borderId="0" xfId="0" applyFont="1" applyFill="1" applyBorder="1"/>
    <xf numFmtId="0" fontId="0" fillId="6" borderId="48" xfId="0" applyFill="1" applyBorder="1"/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0" fontId="12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16" fillId="0" borderId="0" xfId="0" applyFont="1"/>
    <xf numFmtId="0" fontId="17" fillId="0" borderId="0" xfId="0" applyFont="1"/>
    <xf numFmtId="0" fontId="17" fillId="0" borderId="0" xfId="0" applyFont="1" applyAlignment="1">
      <alignment vertical="center"/>
    </xf>
    <xf numFmtId="14" fontId="0" fillId="0" borderId="0" xfId="0" applyNumberFormat="1"/>
    <xf numFmtId="0" fontId="8" fillId="14" borderId="56" xfId="0" applyFont="1" applyFill="1" applyBorder="1"/>
    <xf numFmtId="0" fontId="8" fillId="14" borderId="57" xfId="0" applyFont="1" applyFill="1" applyBorder="1"/>
    <xf numFmtId="0" fontId="8" fillId="14" borderId="57" xfId="0" applyFont="1" applyFill="1" applyBorder="1" applyAlignment="1">
      <alignment wrapText="1"/>
    </xf>
    <xf numFmtId="0" fontId="8" fillId="14" borderId="58" xfId="0" applyFont="1" applyFill="1" applyBorder="1"/>
    <xf numFmtId="0" fontId="7" fillId="0" borderId="59" xfId="0" applyFont="1" applyBorder="1"/>
    <xf numFmtId="0" fontId="7" fillId="0" borderId="60" xfId="0" applyFont="1" applyBorder="1" applyAlignment="1">
      <alignment horizontal="right"/>
    </xf>
    <xf numFmtId="0" fontId="7" fillId="0" borderId="61" xfId="0" applyFont="1" applyBorder="1"/>
    <xf numFmtId="0" fontId="11" fillId="15" borderId="59" xfId="0" applyFont="1" applyFill="1" applyBorder="1"/>
    <xf numFmtId="0" fontId="11" fillId="15" borderId="60" xfId="0" applyFont="1" applyFill="1" applyBorder="1" applyAlignment="1">
      <alignment horizontal="right"/>
    </xf>
    <xf numFmtId="0" fontId="11" fillId="0" borderId="59" xfId="0" applyFont="1" applyBorder="1"/>
    <xf numFmtId="0" fontId="11" fillId="0" borderId="60" xfId="0" applyFont="1" applyBorder="1" applyAlignment="1">
      <alignment horizontal="right"/>
    </xf>
    <xf numFmtId="0" fontId="11" fillId="15" borderId="1" xfId="0" applyFont="1" applyFill="1" applyBorder="1" applyAlignment="1">
      <alignment horizontal="right"/>
    </xf>
    <xf numFmtId="0" fontId="4" fillId="0" borderId="59" xfId="0" applyFont="1" applyBorder="1"/>
    <xf numFmtId="0" fontId="4" fillId="0" borderId="60" xfId="0" applyFont="1" applyBorder="1" applyAlignment="1">
      <alignment horizontal="right"/>
    </xf>
    <xf numFmtId="0" fontId="7" fillId="0" borderId="60" xfId="0" applyFont="1" applyBorder="1"/>
    <xf numFmtId="0" fontId="7" fillId="0" borderId="23" xfId="0" applyFont="1" applyBorder="1"/>
    <xf numFmtId="0" fontId="7" fillId="0" borderId="62" xfId="0" applyFont="1" applyBorder="1"/>
    <xf numFmtId="0" fontId="11" fillId="15" borderId="46" xfId="0" applyFont="1" applyFill="1" applyBorder="1"/>
    <xf numFmtId="0" fontId="7" fillId="0" borderId="35" xfId="0" applyFont="1" applyBorder="1"/>
    <xf numFmtId="0" fontId="18" fillId="0" borderId="0" xfId="2"/>
    <xf numFmtId="164" fontId="7" fillId="0" borderId="47" xfId="2" applyNumberFormat="1" applyFont="1" applyBorder="1" applyAlignment="1">
      <alignment horizontal="center"/>
    </xf>
    <xf numFmtId="164" fontId="7" fillId="0" borderId="46" xfId="2" applyNumberFormat="1" applyFont="1" applyBorder="1" applyAlignment="1">
      <alignment horizontal="center"/>
    </xf>
    <xf numFmtId="164" fontId="7" fillId="0" borderId="45" xfId="2" applyNumberFormat="1" applyFont="1" applyBorder="1" applyAlignment="1">
      <alignment horizontal="center"/>
    </xf>
    <xf numFmtId="0" fontId="19" fillId="0" borderId="0" xfId="2" applyFont="1"/>
    <xf numFmtId="164" fontId="7" fillId="0" borderId="19" xfId="2" applyNumberFormat="1" applyFont="1" applyBorder="1" applyAlignment="1">
      <alignment horizontal="center"/>
    </xf>
    <xf numFmtId="164" fontId="7" fillId="0" borderId="1" xfId="2" applyNumberFormat="1" applyFont="1" applyBorder="1" applyAlignment="1">
      <alignment horizontal="center"/>
    </xf>
    <xf numFmtId="164" fontId="7" fillId="0" borderId="18" xfId="2" applyNumberFormat="1" applyFont="1" applyBorder="1" applyAlignment="1">
      <alignment horizontal="center"/>
    </xf>
    <xf numFmtId="164" fontId="7" fillId="0" borderId="17" xfId="2" applyNumberFormat="1" applyFont="1" applyBorder="1" applyAlignment="1">
      <alignment horizontal="center"/>
    </xf>
    <xf numFmtId="164" fontId="7" fillId="0" borderId="16" xfId="2" applyNumberFormat="1" applyFont="1" applyBorder="1" applyAlignment="1">
      <alignment horizontal="center"/>
    </xf>
    <xf numFmtId="164" fontId="7" fillId="0" borderId="15" xfId="2" applyNumberFormat="1" applyFont="1" applyBorder="1" applyAlignment="1">
      <alignment horizontal="center"/>
    </xf>
    <xf numFmtId="0" fontId="7" fillId="0" borderId="0" xfId="2" applyFont="1" applyAlignment="1">
      <alignment horizontal="center"/>
    </xf>
    <xf numFmtId="0" fontId="4" fillId="0" borderId="14" xfId="2" applyFont="1" applyBorder="1" applyAlignment="1">
      <alignment horizontal="center"/>
    </xf>
    <xf numFmtId="0" fontId="4" fillId="0" borderId="13" xfId="2" applyFont="1" applyBorder="1" applyAlignment="1">
      <alignment horizontal="center"/>
    </xf>
    <xf numFmtId="0" fontId="4" fillId="0" borderId="12" xfId="2" applyFont="1" applyBorder="1" applyAlignment="1">
      <alignment horizontal="center"/>
    </xf>
    <xf numFmtId="0" fontId="4" fillId="0" borderId="11" xfId="2" applyFont="1" applyBorder="1" applyAlignment="1">
      <alignment horizontal="center"/>
    </xf>
    <xf numFmtId="0" fontId="4" fillId="0" borderId="9" xfId="2" applyFont="1" applyBorder="1" applyAlignment="1">
      <alignment horizontal="center"/>
    </xf>
    <xf numFmtId="0" fontId="4" fillId="0" borderId="8" xfId="2" applyFont="1" applyBorder="1" applyAlignment="1">
      <alignment horizontal="center"/>
    </xf>
    <xf numFmtId="0" fontId="4" fillId="0" borderId="10" xfId="2" applyFont="1" applyBorder="1" applyAlignment="1">
      <alignment horizontal="center"/>
    </xf>
    <xf numFmtId="0" fontId="4" fillId="0" borderId="7" xfId="2" applyFont="1" applyBorder="1" applyAlignment="1">
      <alignment horizontal="center"/>
    </xf>
    <xf numFmtId="0" fontId="4" fillId="0" borderId="6" xfId="2" applyFont="1" applyBorder="1" applyAlignment="1">
      <alignment horizontal="center"/>
    </xf>
    <xf numFmtId="0" fontId="4" fillId="0" borderId="5" xfId="2" applyFont="1" applyBorder="1" applyAlignment="1">
      <alignment horizontal="center"/>
    </xf>
    <xf numFmtId="164" fontId="7" fillId="0" borderId="63" xfId="2" applyNumberFormat="1" applyFont="1" applyBorder="1" applyAlignment="1">
      <alignment horizontal="center"/>
    </xf>
    <xf numFmtId="164" fontId="7" fillId="0" borderId="64" xfId="2" applyNumberFormat="1" applyFont="1" applyBorder="1" applyAlignment="1">
      <alignment horizontal="center"/>
    </xf>
    <xf numFmtId="164" fontId="7" fillId="0" borderId="65" xfId="2" applyNumberFormat="1" applyFont="1" applyBorder="1" applyAlignment="1">
      <alignment horizontal="center"/>
    </xf>
    <xf numFmtId="164" fontId="19" fillId="0" borderId="0" xfId="2" applyNumberFormat="1" applyFont="1"/>
    <xf numFmtId="164" fontId="7" fillId="0" borderId="66" xfId="2" applyNumberFormat="1" applyFont="1" applyBorder="1" applyAlignment="1">
      <alignment horizontal="center"/>
    </xf>
    <xf numFmtId="164" fontId="7" fillId="0" borderId="67" xfId="2" applyNumberFormat="1" applyFont="1" applyBorder="1" applyAlignment="1">
      <alignment horizontal="center"/>
    </xf>
    <xf numFmtId="164" fontId="7" fillId="0" borderId="68" xfId="2" applyNumberFormat="1" applyFont="1" applyBorder="1" applyAlignment="1">
      <alignment horizontal="center"/>
    </xf>
    <xf numFmtId="164" fontId="7" fillId="0" borderId="9" xfId="2" applyNumberFormat="1" applyFont="1" applyBorder="1" applyAlignment="1">
      <alignment horizontal="center"/>
    </xf>
    <xf numFmtId="164" fontId="7" fillId="0" borderId="69" xfId="2" applyNumberFormat="1" applyFont="1" applyBorder="1" applyAlignment="1">
      <alignment horizontal="center"/>
    </xf>
    <xf numFmtId="164" fontId="7" fillId="0" borderId="70" xfId="2" applyNumberFormat="1" applyFont="1" applyBorder="1" applyAlignment="1">
      <alignment horizontal="center"/>
    </xf>
    <xf numFmtId="164" fontId="7" fillId="0" borderId="71" xfId="2" applyNumberFormat="1" applyFont="1" applyBorder="1" applyAlignment="1">
      <alignment horizontal="center"/>
    </xf>
    <xf numFmtId="0" fontId="7" fillId="0" borderId="44" xfId="2" applyFont="1" applyBorder="1" applyAlignment="1">
      <alignment horizontal="center"/>
    </xf>
    <xf numFmtId="0" fontId="7" fillId="0" borderId="43" xfId="2" applyFont="1" applyBorder="1" applyAlignment="1">
      <alignment horizontal="center"/>
    </xf>
    <xf numFmtId="0" fontId="7" fillId="0" borderId="42" xfId="2" applyFont="1" applyBorder="1" applyAlignment="1">
      <alignment horizontal="center"/>
    </xf>
    <xf numFmtId="0" fontId="7" fillId="0" borderId="41" xfId="2" applyFont="1" applyBorder="1" applyAlignment="1">
      <alignment horizontal="center"/>
    </xf>
    <xf numFmtId="0" fontId="7" fillId="0" borderId="9" xfId="2" applyFont="1" applyBorder="1" applyAlignment="1">
      <alignment horizontal="center"/>
    </xf>
    <xf numFmtId="0" fontId="7" fillId="0" borderId="40" xfId="2" applyFont="1" applyBorder="1" applyAlignment="1">
      <alignment horizontal="center"/>
    </xf>
    <xf numFmtId="0" fontId="4" fillId="0" borderId="9" xfId="3" applyFont="1" applyFill="1" applyBorder="1" applyAlignment="1">
      <alignment horizontal="center"/>
    </xf>
    <xf numFmtId="0" fontId="7" fillId="0" borderId="39" xfId="2" applyFont="1" applyBorder="1" applyAlignment="1">
      <alignment horizontal="center"/>
    </xf>
    <xf numFmtId="0" fontId="7" fillId="0" borderId="38" xfId="2" applyFont="1" applyBorder="1" applyAlignment="1">
      <alignment horizontal="center"/>
    </xf>
    <xf numFmtId="0" fontId="7" fillId="0" borderId="37" xfId="2" applyFont="1" applyBorder="1" applyAlignment="1">
      <alignment horizontal="center"/>
    </xf>
    <xf numFmtId="0" fontId="7" fillId="0" borderId="47" xfId="2" applyFont="1" applyBorder="1" applyAlignment="1">
      <alignment horizontal="center"/>
    </xf>
    <xf numFmtId="0" fontId="7" fillId="0" borderId="46" xfId="2" applyFont="1" applyBorder="1" applyAlignment="1">
      <alignment horizontal="center"/>
    </xf>
    <xf numFmtId="0" fontId="18" fillId="0" borderId="46" xfId="2" applyBorder="1"/>
    <xf numFmtId="0" fontId="18" fillId="0" borderId="45" xfId="2" applyBorder="1"/>
    <xf numFmtId="0" fontId="7" fillId="0" borderId="19" xfId="2" applyFont="1" applyBorder="1" applyAlignment="1">
      <alignment horizontal="center"/>
    </xf>
    <xf numFmtId="0" fontId="7" fillId="0" borderId="1" xfId="2" applyFont="1" applyBorder="1" applyAlignment="1">
      <alignment horizontal="center"/>
    </xf>
    <xf numFmtId="0" fontId="18" fillId="0" borderId="1" xfId="2" applyBorder="1"/>
    <xf numFmtId="0" fontId="18" fillId="0" borderId="18" xfId="2" applyBorder="1"/>
    <xf numFmtId="0" fontId="7" fillId="0" borderId="17" xfId="2" applyFont="1" applyBorder="1" applyAlignment="1">
      <alignment horizontal="center"/>
    </xf>
    <xf numFmtId="0" fontId="7" fillId="0" borderId="16" xfId="2" applyFont="1" applyBorder="1" applyAlignment="1">
      <alignment horizontal="center"/>
    </xf>
    <xf numFmtId="164" fontId="18" fillId="0" borderId="0" xfId="2" applyNumberFormat="1"/>
    <xf numFmtId="0" fontId="7" fillId="0" borderId="18" xfId="2" applyFont="1" applyBorder="1" applyAlignment="1">
      <alignment horizontal="center"/>
    </xf>
    <xf numFmtId="0" fontId="7" fillId="0" borderId="15" xfId="2" applyFont="1" applyBorder="1" applyAlignment="1">
      <alignment horizontal="center"/>
    </xf>
    <xf numFmtId="0" fontId="1" fillId="0" borderId="0" xfId="2" applyFont="1"/>
    <xf numFmtId="0" fontId="10" fillId="0" borderId="0" xfId="2" applyFont="1"/>
    <xf numFmtId="0" fontId="10" fillId="0" borderId="0" xfId="2" applyFont="1" applyAlignment="1">
      <alignment horizontal="left"/>
    </xf>
    <xf numFmtId="0" fontId="21" fillId="0" borderId="25" xfId="2" applyFont="1" applyBorder="1" applyAlignment="1">
      <alignment horizontal="right"/>
    </xf>
    <xf numFmtId="0" fontId="21" fillId="0" borderId="23" xfId="2" applyFont="1" applyBorder="1" applyAlignment="1">
      <alignment horizontal="right"/>
    </xf>
    <xf numFmtId="0" fontId="10" fillId="0" borderId="47" xfId="2" applyFont="1" applyBorder="1" applyAlignment="1">
      <alignment horizontal="left"/>
    </xf>
    <xf numFmtId="0" fontId="10" fillId="0" borderId="45" xfId="2" applyFont="1" applyBorder="1" applyAlignment="1">
      <alignment horizontal="left"/>
    </xf>
    <xf numFmtId="0" fontId="10" fillId="0" borderId="19" xfId="2" applyFont="1" applyBorder="1" applyAlignment="1">
      <alignment horizontal="left"/>
    </xf>
    <xf numFmtId="0" fontId="10" fillId="0" borderId="18" xfId="2" applyFont="1" applyBorder="1" applyAlignment="1">
      <alignment horizontal="left"/>
    </xf>
    <xf numFmtId="0" fontId="10" fillId="0" borderId="17" xfId="2" applyFont="1" applyBorder="1" applyAlignment="1">
      <alignment horizontal="left"/>
    </xf>
    <xf numFmtId="0" fontId="10" fillId="0" borderId="15" xfId="2" applyFont="1" applyBorder="1" applyAlignment="1">
      <alignment horizontal="left"/>
    </xf>
    <xf numFmtId="0" fontId="21" fillId="0" borderId="22" xfId="2" applyFont="1" applyBorder="1" applyAlignment="1">
      <alignment horizontal="left" wrapText="1"/>
    </xf>
    <xf numFmtId="0" fontId="21" fillId="0" borderId="20" xfId="2" applyFont="1" applyBorder="1" applyAlignment="1">
      <alignment horizontal="left" wrapText="1"/>
    </xf>
    <xf numFmtId="0" fontId="21" fillId="0" borderId="0" xfId="2" applyFont="1" applyAlignment="1">
      <alignment horizontal="left"/>
    </xf>
    <xf numFmtId="0" fontId="1" fillId="0" borderId="0" xfId="2" applyFont="1" applyAlignment="1">
      <alignment horizontal="left"/>
    </xf>
    <xf numFmtId="0" fontId="3" fillId="0" borderId="0" xfId="2" applyFont="1"/>
    <xf numFmtId="0" fontId="21" fillId="0" borderId="0" xfId="2" applyFont="1" applyAlignment="1">
      <alignment horizontal="right" vertical="center" wrapText="1"/>
    </xf>
    <xf numFmtId="0" fontId="21" fillId="0" borderId="25" xfId="2" applyFont="1" applyBorder="1" applyAlignment="1">
      <alignment horizontal="right" vertical="center" wrapText="1"/>
    </xf>
    <xf numFmtId="0" fontId="21" fillId="0" borderId="24" xfId="2" applyFont="1" applyBorder="1" applyAlignment="1">
      <alignment horizontal="right" vertical="center" wrapText="1"/>
    </xf>
    <xf numFmtId="0" fontId="21" fillId="0" borderId="23" xfId="2" applyFont="1" applyBorder="1" applyAlignment="1">
      <alignment horizontal="right" vertical="center" wrapText="1"/>
    </xf>
    <xf numFmtId="0" fontId="10" fillId="0" borderId="18" xfId="2" applyFont="1" applyBorder="1" applyAlignment="1">
      <alignment horizontal="left" wrapText="1"/>
    </xf>
    <xf numFmtId="0" fontId="10" fillId="0" borderId="0" xfId="2" applyFont="1" applyAlignment="1">
      <alignment horizontal="left" vertical="center" wrapText="1"/>
    </xf>
    <xf numFmtId="0" fontId="10" fillId="0" borderId="47" xfId="2" applyFont="1" applyBorder="1" applyAlignment="1">
      <alignment horizontal="left" vertical="center" wrapText="1"/>
    </xf>
    <xf numFmtId="0" fontId="10" fillId="0" borderId="46" xfId="2" applyFont="1" applyBorder="1" applyAlignment="1">
      <alignment horizontal="left" vertical="center" wrapText="1"/>
    </xf>
    <xf numFmtId="0" fontId="10" fillId="0" borderId="45" xfId="2" applyFont="1" applyBorder="1" applyAlignment="1">
      <alignment horizontal="left" vertical="center" wrapText="1"/>
    </xf>
    <xf numFmtId="0" fontId="10" fillId="0" borderId="17" xfId="2" applyFont="1" applyBorder="1" applyAlignment="1">
      <alignment horizontal="left" vertical="center" wrapText="1"/>
    </xf>
    <xf numFmtId="0" fontId="10" fillId="0" borderId="16" xfId="2" applyFont="1" applyBorder="1" applyAlignment="1">
      <alignment horizontal="left" vertical="center" wrapText="1"/>
    </xf>
    <xf numFmtId="0" fontId="10" fillId="0" borderId="15" xfId="2" applyFont="1" applyBorder="1" applyAlignment="1">
      <alignment horizontal="left" vertical="center" wrapText="1"/>
    </xf>
    <xf numFmtId="0" fontId="21" fillId="0" borderId="0" xfId="2" applyFont="1" applyAlignment="1">
      <alignment horizontal="left" wrapText="1"/>
    </xf>
    <xf numFmtId="0" fontId="21" fillId="0" borderId="21" xfId="2" applyFont="1" applyBorder="1" applyAlignment="1">
      <alignment horizontal="left" wrapText="1"/>
    </xf>
    <xf numFmtId="0" fontId="21" fillId="0" borderId="0" xfId="2" applyFont="1" applyAlignment="1">
      <alignment horizontal="center" vertical="center"/>
    </xf>
    <xf numFmtId="0" fontId="21" fillId="0" borderId="25" xfId="2" applyFont="1" applyBorder="1" applyAlignment="1">
      <alignment horizontal="right" vertical="center"/>
    </xf>
    <xf numFmtId="0" fontId="21" fillId="0" borderId="24" xfId="2" applyFont="1" applyBorder="1" applyAlignment="1">
      <alignment horizontal="right" vertical="center"/>
    </xf>
    <xf numFmtId="0" fontId="21" fillId="0" borderId="23" xfId="2" applyFont="1" applyBorder="1" applyAlignment="1">
      <alignment horizontal="right" vertical="center"/>
    </xf>
    <xf numFmtId="0" fontId="21" fillId="0" borderId="3" xfId="2" applyFont="1" applyBorder="1" applyAlignment="1">
      <alignment horizontal="right"/>
    </xf>
    <xf numFmtId="0" fontId="21" fillId="0" borderId="2" xfId="2" applyFont="1" applyBorder="1" applyAlignment="1">
      <alignment horizontal="right"/>
    </xf>
    <xf numFmtId="0" fontId="10" fillId="0" borderId="47" xfId="2" applyFont="1" applyBorder="1" applyAlignment="1">
      <alignment horizontal="left" vertical="center"/>
    </xf>
    <xf numFmtId="0" fontId="10" fillId="0" borderId="46" xfId="2" applyFont="1" applyBorder="1" applyAlignment="1">
      <alignment horizontal="left" vertical="center"/>
    </xf>
    <xf numFmtId="0" fontId="10" fillId="0" borderId="45" xfId="2" applyFont="1" applyBorder="1" applyAlignment="1">
      <alignment horizontal="left" vertical="center"/>
    </xf>
    <xf numFmtId="0" fontId="10" fillId="0" borderId="27" xfId="2" applyFont="1" applyBorder="1" applyAlignment="1">
      <alignment horizontal="left"/>
    </xf>
    <xf numFmtId="0" fontId="10" fillId="0" borderId="26" xfId="2" applyFont="1" applyBorder="1" applyAlignment="1">
      <alignment horizontal="left"/>
    </xf>
    <xf numFmtId="0" fontId="10" fillId="0" borderId="19" xfId="2" applyFont="1" applyBorder="1" applyAlignment="1">
      <alignment horizontal="left" vertical="center"/>
    </xf>
    <xf numFmtId="0" fontId="10" fillId="0" borderId="1" xfId="2" applyFont="1" applyBorder="1" applyAlignment="1">
      <alignment horizontal="left" vertical="center"/>
    </xf>
    <xf numFmtId="0" fontId="10" fillId="0" borderId="18" xfId="2" applyFont="1" applyBorder="1" applyAlignment="1">
      <alignment horizontal="left" vertical="center"/>
    </xf>
    <xf numFmtId="0" fontId="10" fillId="0" borderId="1" xfId="2" applyFont="1" applyBorder="1" applyAlignment="1">
      <alignment horizontal="left"/>
    </xf>
    <xf numFmtId="0" fontId="10" fillId="0" borderId="72" xfId="2" applyFont="1" applyBorder="1" applyAlignment="1">
      <alignment horizontal="left"/>
    </xf>
    <xf numFmtId="0" fontId="10" fillId="0" borderId="67" xfId="2" applyFont="1" applyBorder="1" applyAlignment="1">
      <alignment horizontal="left"/>
    </xf>
    <xf numFmtId="0" fontId="10" fillId="0" borderId="59" xfId="2" applyFont="1" applyBorder="1" applyAlignment="1">
      <alignment horizontal="left" wrapText="1"/>
    </xf>
    <xf numFmtId="0" fontId="10" fillId="0" borderId="17" xfId="2" applyFont="1" applyBorder="1" applyAlignment="1">
      <alignment horizontal="left" vertical="center"/>
    </xf>
    <xf numFmtId="0" fontId="10" fillId="0" borderId="16" xfId="2" applyFont="1" applyBorder="1" applyAlignment="1">
      <alignment horizontal="left" vertical="center"/>
    </xf>
    <xf numFmtId="0" fontId="10" fillId="0" borderId="15" xfId="2" applyFont="1" applyBorder="1" applyAlignment="1">
      <alignment horizontal="left" vertical="center"/>
    </xf>
    <xf numFmtId="0" fontId="21" fillId="0" borderId="4" xfId="2" applyFont="1" applyBorder="1" applyAlignment="1">
      <alignment horizontal="left" wrapText="1"/>
    </xf>
    <xf numFmtId="0" fontId="21" fillId="0" borderId="3" xfId="2" applyFont="1" applyBorder="1" applyAlignment="1">
      <alignment horizontal="left" wrapText="1"/>
    </xf>
    <xf numFmtId="0" fontId="21" fillId="0" borderId="2" xfId="2" applyFont="1" applyBorder="1" applyAlignment="1">
      <alignment horizontal="left" wrapText="1"/>
    </xf>
    <xf numFmtId="0" fontId="21" fillId="0" borderId="20" xfId="2" applyFont="1" applyBorder="1" applyAlignment="1">
      <alignment horizontal="left"/>
    </xf>
    <xf numFmtId="0" fontId="21" fillId="0" borderId="0" xfId="2" applyFont="1"/>
    <xf numFmtId="0" fontId="7" fillId="0" borderId="0" xfId="2" applyFont="1"/>
    <xf numFmtId="0" fontId="7" fillId="0" borderId="0" xfId="2" quotePrefix="1" applyFont="1"/>
    <xf numFmtId="0" fontId="8" fillId="0" borderId="0" xfId="2" applyFont="1" applyAlignment="1">
      <alignment horizontal="left"/>
    </xf>
    <xf numFmtId="0" fontId="8" fillId="0" borderId="0" xfId="2" applyFont="1" applyAlignment="1">
      <alignment horizontal="right"/>
    </xf>
    <xf numFmtId="0" fontId="8" fillId="0" borderId="0" xfId="2" applyFont="1"/>
    <xf numFmtId="0" fontId="4" fillId="0" borderId="44" xfId="2" applyFont="1" applyBorder="1" applyAlignment="1">
      <alignment horizontal="center"/>
    </xf>
    <xf numFmtId="0" fontId="4" fillId="0" borderId="43" xfId="2" applyFont="1" applyBorder="1" applyAlignment="1">
      <alignment horizontal="center"/>
    </xf>
    <xf numFmtId="0" fontId="4" fillId="0" borderId="42" xfId="2" applyFont="1" applyBorder="1" applyAlignment="1">
      <alignment horizontal="center"/>
    </xf>
    <xf numFmtId="0" fontId="4" fillId="0" borderId="41" xfId="2" applyFont="1" applyBorder="1" applyAlignment="1">
      <alignment horizontal="center"/>
    </xf>
    <xf numFmtId="0" fontId="4" fillId="0" borderId="40" xfId="2" applyFont="1" applyBorder="1" applyAlignment="1">
      <alignment horizontal="center"/>
    </xf>
    <xf numFmtId="0" fontId="4" fillId="0" borderId="39" xfId="2" applyFont="1" applyBorder="1" applyAlignment="1">
      <alignment horizontal="center"/>
    </xf>
    <xf numFmtId="0" fontId="4" fillId="0" borderId="38" xfId="2" applyFont="1" applyBorder="1" applyAlignment="1">
      <alignment horizontal="center"/>
    </xf>
    <xf numFmtId="0" fontId="4" fillId="0" borderId="38" xfId="2" applyFont="1" applyBorder="1" applyAlignment="1">
      <alignment horizontal="center" vertical="center"/>
    </xf>
    <xf numFmtId="0" fontId="4" fillId="0" borderId="37" xfId="2" applyFont="1" applyBorder="1" applyAlignment="1">
      <alignment horizontal="center"/>
    </xf>
    <xf numFmtId="0" fontId="7" fillId="0" borderId="0" xfId="2" applyFont="1" applyAlignment="1">
      <alignment horizontal="left"/>
    </xf>
    <xf numFmtId="0" fontId="7" fillId="0" borderId="0" xfId="2" applyFont="1" applyAlignment="1">
      <alignment horizontal="right"/>
    </xf>
    <xf numFmtId="0" fontId="4" fillId="0" borderId="73" xfId="2" applyFont="1" applyBorder="1" applyAlignment="1">
      <alignment horizontal="center"/>
    </xf>
    <xf numFmtId="0" fontId="4" fillId="0" borderId="74" xfId="2" applyFont="1" applyBorder="1" applyAlignment="1">
      <alignment horizontal="center"/>
    </xf>
    <xf numFmtId="0" fontId="4" fillId="0" borderId="47" xfId="2" applyFont="1" applyBorder="1" applyAlignment="1">
      <alignment horizontal="center"/>
    </xf>
    <xf numFmtId="0" fontId="4" fillId="0" borderId="46" xfId="2" applyFont="1" applyBorder="1" applyAlignment="1">
      <alignment horizontal="center"/>
    </xf>
    <xf numFmtId="0" fontId="4" fillId="0" borderId="45" xfId="2" applyFont="1" applyBorder="1" applyAlignment="1">
      <alignment horizontal="center"/>
    </xf>
    <xf numFmtId="2" fontId="3" fillId="0" borderId="25" xfId="2" applyNumberFormat="1" applyFont="1" applyBorder="1" applyAlignment="1">
      <alignment horizontal="right" vertical="center"/>
    </xf>
    <xf numFmtId="0" fontId="3" fillId="0" borderId="24" xfId="2" applyFont="1" applyBorder="1" applyAlignment="1">
      <alignment horizontal="right" vertical="center"/>
    </xf>
    <xf numFmtId="0" fontId="3" fillId="0" borderId="23" xfId="2" applyFont="1" applyBorder="1" applyAlignment="1">
      <alignment horizontal="right" vertical="center"/>
    </xf>
    <xf numFmtId="0" fontId="4" fillId="0" borderId="19" xfId="2" applyFont="1" applyBorder="1" applyAlignment="1">
      <alignment horizontal="center"/>
    </xf>
    <xf numFmtId="0" fontId="4" fillId="0" borderId="1" xfId="2" applyFont="1" applyBorder="1" applyAlignment="1">
      <alignment horizontal="center"/>
    </xf>
    <xf numFmtId="0" fontId="4" fillId="0" borderId="18" xfId="2" applyFont="1" applyBorder="1" applyAlignment="1">
      <alignment horizontal="center"/>
    </xf>
    <xf numFmtId="0" fontId="1" fillId="0" borderId="35" xfId="2" applyFont="1" applyBorder="1"/>
    <xf numFmtId="0" fontId="1" fillId="0" borderId="34" xfId="2" applyFont="1" applyBorder="1"/>
    <xf numFmtId="0" fontId="1" fillId="0" borderId="36" xfId="2" applyFont="1" applyBorder="1"/>
    <xf numFmtId="2" fontId="1" fillId="0" borderId="19" xfId="2" applyNumberFormat="1" applyFont="1" applyBorder="1" applyAlignment="1">
      <alignment horizontal="right" vertical="center"/>
    </xf>
    <xf numFmtId="0" fontId="1" fillId="0" borderId="1" xfId="2" applyFont="1" applyBorder="1" applyAlignment="1">
      <alignment horizontal="right" vertical="center"/>
    </xf>
    <xf numFmtId="0" fontId="1" fillId="0" borderId="18" xfId="2" applyFont="1" applyBorder="1" applyAlignment="1">
      <alignment horizontal="left" vertical="center"/>
    </xf>
    <xf numFmtId="0" fontId="1" fillId="0" borderId="33" xfId="2" applyFont="1" applyBorder="1"/>
    <xf numFmtId="0" fontId="1" fillId="0" borderId="32" xfId="2" applyFont="1" applyBorder="1"/>
    <xf numFmtId="0" fontId="3" fillId="0" borderId="33" xfId="2" applyFont="1" applyBorder="1"/>
    <xf numFmtId="0" fontId="1" fillId="0" borderId="31" xfId="2" applyFont="1" applyBorder="1"/>
    <xf numFmtId="0" fontId="1" fillId="0" borderId="30" xfId="2" applyFont="1" applyBorder="1"/>
    <xf numFmtId="0" fontId="4" fillId="0" borderId="17" xfId="2" applyFont="1" applyBorder="1" applyAlignment="1">
      <alignment horizontal="center"/>
    </xf>
    <xf numFmtId="0" fontId="4" fillId="0" borderId="16" xfId="2" applyFont="1" applyBorder="1" applyAlignment="1">
      <alignment horizontal="center"/>
    </xf>
    <xf numFmtId="0" fontId="4" fillId="0" borderId="15" xfId="2" applyFont="1" applyBorder="1" applyAlignment="1">
      <alignment horizontal="center"/>
    </xf>
    <xf numFmtId="2" fontId="1" fillId="0" borderId="17" xfId="2" applyNumberFormat="1" applyFont="1" applyBorder="1" applyAlignment="1">
      <alignment horizontal="right" vertical="center"/>
    </xf>
    <xf numFmtId="0" fontId="1" fillId="0" borderId="16" xfId="2" applyFont="1" applyBorder="1" applyAlignment="1">
      <alignment horizontal="right" vertical="center"/>
    </xf>
    <xf numFmtId="0" fontId="1" fillId="0" borderId="15" xfId="2" applyFont="1" applyBorder="1" applyAlignment="1">
      <alignment horizontal="left" vertical="center"/>
    </xf>
    <xf numFmtId="0" fontId="3" fillId="0" borderId="30" xfId="2" applyFont="1" applyBorder="1"/>
    <xf numFmtId="0" fontId="1" fillId="0" borderId="29" xfId="2" applyFont="1" applyBorder="1"/>
    <xf numFmtId="0" fontId="3" fillId="0" borderId="22" xfId="2" applyFont="1" applyBorder="1" applyAlignment="1">
      <alignment horizontal="left" wrapText="1"/>
    </xf>
    <xf numFmtId="0" fontId="3" fillId="0" borderId="21" xfId="2" applyFont="1" applyBorder="1" applyAlignment="1">
      <alignment horizontal="left"/>
    </xf>
    <xf numFmtId="0" fontId="3" fillId="0" borderId="20" xfId="2" applyFont="1" applyBorder="1" applyAlignment="1">
      <alignment horizontal="left"/>
    </xf>
    <xf numFmtId="2" fontId="18" fillId="0" borderId="0" xfId="2" applyNumberFormat="1"/>
    <xf numFmtId="49" fontId="18" fillId="0" borderId="0" xfId="2" applyNumberFormat="1"/>
    <xf numFmtId="2" fontId="1" fillId="0" borderId="0" xfId="2" applyNumberFormat="1" applyFont="1" applyAlignment="1">
      <alignment horizontal="left"/>
    </xf>
    <xf numFmtId="0" fontId="4" fillId="0" borderId="0" xfId="2" applyFont="1" applyAlignment="1">
      <alignment horizontal="left"/>
    </xf>
    <xf numFmtId="2" fontId="1" fillId="0" borderId="0" xfId="2" applyNumberFormat="1" applyFont="1"/>
    <xf numFmtId="2" fontId="2" fillId="2" borderId="0" xfId="4" applyNumberFormat="1" applyFont="1"/>
    <xf numFmtId="0" fontId="2" fillId="2" borderId="0" xfId="4" applyFont="1" applyBorder="1" applyAlignment="1">
      <alignment horizontal="left"/>
    </xf>
    <xf numFmtId="2" fontId="4" fillId="0" borderId="0" xfId="4" applyNumberFormat="1" applyFont="1" applyFill="1"/>
    <xf numFmtId="0" fontId="4" fillId="0" borderId="0" xfId="4" applyFont="1" applyFill="1" applyBorder="1" applyAlignment="1">
      <alignment horizontal="left"/>
    </xf>
    <xf numFmtId="2" fontId="4" fillId="0" borderId="0" xfId="4" applyNumberFormat="1" applyFont="1" applyFill="1" applyAlignment="1">
      <alignment horizontal="left"/>
    </xf>
    <xf numFmtId="2" fontId="2" fillId="2" borderId="0" xfId="4" applyNumberFormat="1" applyFont="1" applyAlignment="1">
      <alignment horizontal="left"/>
    </xf>
    <xf numFmtId="2" fontId="2" fillId="2" borderId="0" xfId="4" applyNumberFormat="1" applyFont="1" applyBorder="1" applyAlignment="1">
      <alignment horizontal="left"/>
    </xf>
    <xf numFmtId="0" fontId="6" fillId="14" borderId="56" xfId="0" applyFont="1" applyFill="1" applyBorder="1"/>
    <xf numFmtId="0" fontId="8" fillId="14" borderId="75" xfId="0" applyFont="1" applyFill="1" applyBorder="1" applyAlignment="1">
      <alignment wrapText="1"/>
    </xf>
    <xf numFmtId="0" fontId="8" fillId="14" borderId="76" xfId="0" applyFont="1" applyFill="1" applyBorder="1" applyAlignment="1">
      <alignment wrapText="1"/>
    </xf>
    <xf numFmtId="0" fontId="7" fillId="0" borderId="59" xfId="0" applyFont="1" applyFill="1" applyBorder="1"/>
    <xf numFmtId="0" fontId="0" fillId="0" borderId="67" xfId="0" applyFill="1" applyBorder="1"/>
    <xf numFmtId="0" fontId="0" fillId="0" borderId="1" xfId="0" applyFill="1" applyBorder="1"/>
    <xf numFmtId="0" fontId="7" fillId="0" borderId="1" xfId="0" applyFont="1" applyFill="1" applyBorder="1"/>
    <xf numFmtId="0" fontId="11" fillId="0" borderId="1" xfId="0" applyFont="1" applyFill="1" applyBorder="1" applyAlignment="1">
      <alignment horizontal="right"/>
    </xf>
    <xf numFmtId="0" fontId="7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right"/>
    </xf>
    <xf numFmtId="0" fontId="7" fillId="0" borderId="18" xfId="0" applyFont="1" applyFill="1" applyBorder="1"/>
    <xf numFmtId="0" fontId="4" fillId="0" borderId="18" xfId="0" applyFont="1" applyFill="1" applyBorder="1"/>
    <xf numFmtId="0" fontId="7" fillId="0" borderId="45" xfId="0" applyFont="1" applyFill="1" applyBorder="1"/>
    <xf numFmtId="0" fontId="7" fillId="0" borderId="46" xfId="0" applyFont="1" applyFill="1" applyBorder="1" applyAlignment="1">
      <alignment horizontal="right"/>
    </xf>
    <xf numFmtId="0" fontId="0" fillId="0" borderId="46" xfId="0" applyFill="1" applyBorder="1"/>
    <xf numFmtId="0" fontId="7" fillId="0" borderId="67" xfId="0" applyFont="1" applyFill="1" applyBorder="1" applyAlignment="1">
      <alignment horizontal="right"/>
    </xf>
    <xf numFmtId="0" fontId="7" fillId="0" borderId="26" xfId="0" applyFont="1" applyFill="1" applyBorder="1"/>
    <xf numFmtId="0" fontId="7" fillId="0" borderId="27" xfId="0" applyFont="1" applyFill="1" applyBorder="1" applyAlignment="1">
      <alignment horizontal="right"/>
    </xf>
    <xf numFmtId="0" fontId="0" fillId="0" borderId="27" xfId="0" applyFill="1" applyBorder="1"/>
    <xf numFmtId="0" fontId="7" fillId="0" borderId="15" xfId="0" applyFont="1" applyFill="1" applyBorder="1"/>
    <xf numFmtId="0" fontId="7" fillId="0" borderId="16" xfId="0" applyFont="1" applyFill="1" applyBorder="1" applyAlignment="1">
      <alignment horizontal="right"/>
    </xf>
    <xf numFmtId="0" fontId="0" fillId="0" borderId="16" xfId="0" applyFill="1" applyBorder="1"/>
    <xf numFmtId="164" fontId="0" fillId="16" borderId="67" xfId="0" applyNumberFormat="1" applyFill="1" applyBorder="1"/>
    <xf numFmtId="164" fontId="0" fillId="17" borderId="72" xfId="0" applyNumberFormat="1" applyFill="1" applyBorder="1"/>
    <xf numFmtId="164" fontId="0" fillId="16" borderId="46" xfId="0" applyNumberFormat="1" applyFill="1" applyBorder="1"/>
    <xf numFmtId="164" fontId="0" fillId="17" borderId="47" xfId="0" applyNumberFormat="1" applyFill="1" applyBorder="1"/>
    <xf numFmtId="0" fontId="3" fillId="0" borderId="0" xfId="2" applyFont="1" applyAlignment="1">
      <alignment horizontal="right"/>
    </xf>
    <xf numFmtId="0" fontId="21" fillId="0" borderId="4" xfId="2" applyFont="1" applyBorder="1" applyAlignment="1">
      <alignment horizontal="right"/>
    </xf>
    <xf numFmtId="164" fontId="10" fillId="0" borderId="17" xfId="2" applyNumberFormat="1" applyFont="1" applyBorder="1" applyAlignment="1">
      <alignment horizontal="left" vertical="center" wrapText="1"/>
    </xf>
    <xf numFmtId="164" fontId="10" fillId="0" borderId="47" xfId="2" applyNumberFormat="1" applyFont="1" applyBorder="1" applyAlignment="1">
      <alignment horizontal="left" vertical="center" wrapText="1"/>
    </xf>
    <xf numFmtId="164" fontId="21" fillId="0" borderId="25" xfId="2" applyNumberFormat="1" applyFont="1" applyBorder="1" applyAlignment="1">
      <alignment horizontal="right" vertical="center" wrapText="1"/>
    </xf>
    <xf numFmtId="0" fontId="1" fillId="0" borderId="26" xfId="2" applyFont="1" applyBorder="1" applyAlignment="1">
      <alignment horizontal="left" vertical="center"/>
    </xf>
    <xf numFmtId="0" fontId="1" fillId="0" borderId="27" xfId="2" applyFont="1" applyBorder="1" applyAlignment="1">
      <alignment horizontal="right" vertical="center"/>
    </xf>
    <xf numFmtId="2" fontId="1" fillId="0" borderId="28" xfId="2" applyNumberFormat="1" applyFont="1" applyBorder="1" applyAlignment="1">
      <alignment horizontal="right" vertical="center"/>
    </xf>
    <xf numFmtId="0" fontId="1" fillId="0" borderId="2" xfId="2" quotePrefix="1" applyFont="1" applyBorder="1" applyAlignment="1">
      <alignment horizontal="left" vertical="center"/>
    </xf>
    <xf numFmtId="0" fontId="1" fillId="0" borderId="3" xfId="2" applyFont="1" applyBorder="1" applyAlignment="1">
      <alignment vertical="center"/>
    </xf>
    <xf numFmtId="2" fontId="1" fillId="0" borderId="4" xfId="2" applyNumberFormat="1" applyFont="1" applyBorder="1" applyAlignment="1">
      <alignment horizontal="right" vertical="center"/>
    </xf>
    <xf numFmtId="0" fontId="0" fillId="0" borderId="0" xfId="0" applyAlignment="1">
      <alignment horizontal="left"/>
    </xf>
    <xf numFmtId="0" fontId="3" fillId="0" borderId="20" xfId="0" applyFont="1" applyBorder="1" applyAlignment="1">
      <alignment horizontal="left"/>
    </xf>
    <xf numFmtId="0" fontId="3" fillId="0" borderId="21" xfId="0" applyFont="1" applyBorder="1" applyAlignment="1">
      <alignment horizontal="left"/>
    </xf>
    <xf numFmtId="0" fontId="3" fillId="0" borderId="22" xfId="0" applyFont="1" applyBorder="1" applyAlignment="1">
      <alignment horizontal="left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27" xfId="0" applyBorder="1" applyAlignment="1">
      <alignment horizontal="left" vertical="center"/>
    </xf>
    <xf numFmtId="0" fontId="0" fillId="0" borderId="28" xfId="0" applyBorder="1" applyAlignment="1">
      <alignment horizontal="left" vertical="center"/>
    </xf>
    <xf numFmtId="0" fontId="3" fillId="0" borderId="2" xfId="0" applyFont="1" applyBorder="1" applyAlignment="1">
      <alignment horizontal="right" vertical="center"/>
    </xf>
    <xf numFmtId="0" fontId="3" fillId="0" borderId="3" xfId="0" applyFont="1" applyBorder="1" applyAlignment="1">
      <alignment horizontal="right"/>
    </xf>
    <xf numFmtId="0" fontId="3" fillId="0" borderId="4" xfId="0" applyFont="1" applyBorder="1" applyAlignment="1">
      <alignment horizontal="right" vertical="center"/>
    </xf>
    <xf numFmtId="0" fontId="2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Font="1"/>
    <xf numFmtId="0" fontId="6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3" fillId="0" borderId="20" xfId="0" applyFont="1" applyBorder="1" applyAlignment="1">
      <alignment horizontal="left" wrapText="1"/>
    </xf>
    <xf numFmtId="0" fontId="3" fillId="0" borderId="21" xfId="0" applyFont="1" applyBorder="1" applyAlignment="1">
      <alignment horizontal="left" wrapText="1"/>
    </xf>
    <xf numFmtId="0" fontId="3" fillId="0" borderId="22" xfId="0" applyFont="1" applyBorder="1" applyAlignment="1">
      <alignment horizontal="left" wrapText="1"/>
    </xf>
    <xf numFmtId="0" fontId="0" fillId="0" borderId="15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17" xfId="0" applyBorder="1" applyAlignment="1">
      <alignment horizontal="left" wrapText="1"/>
    </xf>
    <xf numFmtId="0" fontId="0" fillId="0" borderId="18" xfId="0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0" borderId="19" xfId="0" applyBorder="1" applyAlignment="1">
      <alignment horizontal="left" wrapText="1"/>
    </xf>
    <xf numFmtId="0" fontId="0" fillId="0" borderId="45" xfId="0" applyBorder="1" applyAlignment="1">
      <alignment horizontal="left" wrapText="1"/>
    </xf>
    <xf numFmtId="0" fontId="0" fillId="0" borderId="46" xfId="0" applyBorder="1" applyAlignment="1">
      <alignment horizontal="left" wrapText="1"/>
    </xf>
    <xf numFmtId="0" fontId="0" fillId="0" borderId="47" xfId="0" applyBorder="1" applyAlignment="1">
      <alignment horizontal="left" wrapText="1"/>
    </xf>
    <xf numFmtId="0" fontId="0" fillId="0" borderId="23" xfId="0" quotePrefix="1" applyBorder="1" applyAlignment="1">
      <alignment horizontal="left" wrapText="1"/>
    </xf>
    <xf numFmtId="0" fontId="0" fillId="0" borderId="24" xfId="0" applyBorder="1" applyAlignment="1">
      <alignment horizontal="left" wrapText="1"/>
    </xf>
    <xf numFmtId="0" fontId="0" fillId="0" borderId="25" xfId="0" applyBorder="1" applyAlignment="1">
      <alignment horizontal="left" wrapText="1"/>
    </xf>
    <xf numFmtId="0" fontId="6" fillId="0" borderId="23" xfId="0" applyFont="1" applyBorder="1" applyAlignment="1">
      <alignment horizontal="right"/>
    </xf>
    <xf numFmtId="0" fontId="6" fillId="0" borderId="24" xfId="0" applyFont="1" applyBorder="1" applyAlignment="1">
      <alignment horizontal="right" wrapText="1"/>
    </xf>
    <xf numFmtId="0" fontId="6" fillId="0" borderId="25" xfId="0" applyFont="1" applyBorder="1" applyAlignment="1">
      <alignment horizontal="right" wrapText="1"/>
    </xf>
    <xf numFmtId="0" fontId="0" fillId="0" borderId="1" xfId="0" applyBorder="1"/>
    <xf numFmtId="14" fontId="0" fillId="0" borderId="1" xfId="0" applyNumberFormat="1" applyBorder="1"/>
    <xf numFmtId="0" fontId="0" fillId="0" borderId="18" xfId="0" applyFont="1" applyBorder="1"/>
    <xf numFmtId="0" fontId="0" fillId="0" borderId="19" xfId="0" applyBorder="1"/>
    <xf numFmtId="0" fontId="0" fillId="0" borderId="18" xfId="0" applyBorder="1"/>
    <xf numFmtId="0" fontId="7" fillId="0" borderId="19" xfId="0" applyFont="1" applyBorder="1" applyAlignment="1">
      <alignment vertical="center"/>
    </xf>
    <xf numFmtId="0" fontId="7" fillId="0" borderId="18" xfId="0" applyFont="1" applyBorder="1" applyAlignment="1">
      <alignment vertical="center"/>
    </xf>
    <xf numFmtId="0" fontId="0" fillId="0" borderId="45" xfId="0" applyBorder="1"/>
    <xf numFmtId="0" fontId="0" fillId="0" borderId="46" xfId="0" applyBorder="1"/>
    <xf numFmtId="14" fontId="0" fillId="0" borderId="46" xfId="0" applyNumberFormat="1" applyBorder="1"/>
    <xf numFmtId="0" fontId="7" fillId="0" borderId="47" xfId="0" applyFont="1" applyBorder="1" applyAlignment="1">
      <alignment vertical="center"/>
    </xf>
    <xf numFmtId="0" fontId="0" fillId="0" borderId="59" xfId="0" applyFont="1" applyBorder="1"/>
    <xf numFmtId="0" fontId="0" fillId="0" borderId="67" xfId="0" applyBorder="1"/>
    <xf numFmtId="14" fontId="0" fillId="0" borderId="67" xfId="0" applyNumberFormat="1" applyBorder="1"/>
    <xf numFmtId="0" fontId="0" fillId="0" borderId="72" xfId="0" applyBorder="1"/>
    <xf numFmtId="0" fontId="3" fillId="18" borderId="56" xfId="0" applyFont="1" applyFill="1" applyBorder="1"/>
    <xf numFmtId="0" fontId="3" fillId="18" borderId="75" xfId="0" applyFont="1" applyFill="1" applyBorder="1"/>
    <xf numFmtId="0" fontId="3" fillId="18" borderId="76" xfId="0" applyFont="1" applyFill="1" applyBorder="1"/>
    <xf numFmtId="0" fontId="25" fillId="0" borderId="67" xfId="0" applyFont="1" applyBorder="1"/>
    <xf numFmtId="0" fontId="25" fillId="0" borderId="1" xfId="0" applyFont="1" applyBorder="1"/>
    <xf numFmtId="0" fontId="25" fillId="0" borderId="46" xfId="0" applyFont="1" applyBorder="1"/>
    <xf numFmtId="0" fontId="0" fillId="0" borderId="0" xfId="0" applyAlignment="1">
      <alignment horizontal="center" wrapText="1"/>
    </xf>
    <xf numFmtId="0" fontId="3" fillId="0" borderId="0" xfId="2" applyFont="1" applyAlignment="1">
      <alignment horizontal="left"/>
    </xf>
    <xf numFmtId="49" fontId="3" fillId="0" borderId="0" xfId="2" applyNumberFormat="1" applyFont="1" applyAlignment="1">
      <alignment horizontal="left"/>
    </xf>
  </cellXfs>
  <cellStyles count="5">
    <cellStyle name="Bad 2" xfId="3" xr:uid="{87E13064-B662-534B-9B5D-8BEAB39282EA}"/>
    <cellStyle name="Good" xfId="1" builtinId="26"/>
    <cellStyle name="Good 2" xfId="4" xr:uid="{31D80D6A-1366-734D-A06C-244214DD1558}"/>
    <cellStyle name="Normal" xfId="0" builtinId="0"/>
    <cellStyle name="Normal 2" xfId="2" xr:uid="{37801CD2-F3CF-5E4E-8C0B-0FDB21EF745B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05096"/>
      <color rgb="FFFF8836"/>
      <color rgb="FFFF6D55"/>
      <color rgb="FFF65A6F"/>
      <color rgb="FFDB5184"/>
      <color rgb="FFB84F91"/>
      <color rgb="FFFFA700"/>
      <color rgb="FF6650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38100</xdr:colOff>
      <xdr:row>14</xdr:row>
      <xdr:rowOff>38100</xdr:rowOff>
    </xdr:from>
    <xdr:ext cx="10058400" cy="5968262"/>
    <xdr:pic>
      <xdr:nvPicPr>
        <xdr:cNvPr id="2" name="Picture 1">
          <a:extLst>
            <a:ext uri="{FF2B5EF4-FFF2-40B4-BE49-F238E27FC236}">
              <a16:creationId xmlns:a16="http://schemas.microsoft.com/office/drawing/2014/main" id="{FC1C298C-FFF8-D54E-A5D4-6F635C5D9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7300" y="241300"/>
          <a:ext cx="10058400" cy="5968262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38100</xdr:colOff>
      <xdr:row>14</xdr:row>
      <xdr:rowOff>38100</xdr:rowOff>
    </xdr:from>
    <xdr:ext cx="10058400" cy="5968262"/>
    <xdr:pic>
      <xdr:nvPicPr>
        <xdr:cNvPr id="2" name="Picture 1">
          <a:extLst>
            <a:ext uri="{FF2B5EF4-FFF2-40B4-BE49-F238E27FC236}">
              <a16:creationId xmlns:a16="http://schemas.microsoft.com/office/drawing/2014/main" id="{67AB2F50-5754-7B4E-8BC6-B4207104E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7300" y="241300"/>
          <a:ext cx="10058400" cy="596826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38100</xdr:colOff>
      <xdr:row>14</xdr:row>
      <xdr:rowOff>38100</xdr:rowOff>
    </xdr:from>
    <xdr:ext cx="10058400" cy="5968262"/>
    <xdr:pic>
      <xdr:nvPicPr>
        <xdr:cNvPr id="2" name="Picture 1">
          <a:extLst>
            <a:ext uri="{FF2B5EF4-FFF2-40B4-BE49-F238E27FC236}">
              <a16:creationId xmlns:a16="http://schemas.microsoft.com/office/drawing/2014/main" id="{5B366591-1003-1B49-A744-18D4C2045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7300" y="241300"/>
          <a:ext cx="10058400" cy="5968262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25400</xdr:colOff>
      <xdr:row>14</xdr:row>
      <xdr:rowOff>25400</xdr:rowOff>
    </xdr:from>
    <xdr:ext cx="10058400" cy="5968262"/>
    <xdr:pic>
      <xdr:nvPicPr>
        <xdr:cNvPr id="2" name="Picture 1">
          <a:extLst>
            <a:ext uri="{FF2B5EF4-FFF2-40B4-BE49-F238E27FC236}">
              <a16:creationId xmlns:a16="http://schemas.microsoft.com/office/drawing/2014/main" id="{6227150D-C23E-3045-8FA7-59842734A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4600" y="228600"/>
          <a:ext cx="10058400" cy="5968262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25400</xdr:colOff>
      <xdr:row>14</xdr:row>
      <xdr:rowOff>25400</xdr:rowOff>
    </xdr:from>
    <xdr:ext cx="10058400" cy="5968262"/>
    <xdr:pic>
      <xdr:nvPicPr>
        <xdr:cNvPr id="2" name="Picture 1">
          <a:extLst>
            <a:ext uri="{FF2B5EF4-FFF2-40B4-BE49-F238E27FC236}">
              <a16:creationId xmlns:a16="http://schemas.microsoft.com/office/drawing/2014/main" id="{8AF87303-7676-F749-A0DA-BF167A0E1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4600" y="228600"/>
          <a:ext cx="10058400" cy="5968262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38100</xdr:colOff>
      <xdr:row>14</xdr:row>
      <xdr:rowOff>38100</xdr:rowOff>
    </xdr:from>
    <xdr:ext cx="10058400" cy="5968262"/>
    <xdr:pic>
      <xdr:nvPicPr>
        <xdr:cNvPr id="2" name="Picture 1">
          <a:extLst>
            <a:ext uri="{FF2B5EF4-FFF2-40B4-BE49-F238E27FC236}">
              <a16:creationId xmlns:a16="http://schemas.microsoft.com/office/drawing/2014/main" id="{55719BB8-757F-1B47-A557-A61A05DDF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7300" y="241300"/>
          <a:ext cx="10058400" cy="5968262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23</xdr:row>
      <xdr:rowOff>25400</xdr:rowOff>
    </xdr:from>
    <xdr:to>
      <xdr:col>10</xdr:col>
      <xdr:colOff>673100</xdr:colOff>
      <xdr:row>39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3082A9-724C-B449-A529-EE7795056F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863" t="30304" r="5392" b="37121"/>
        <a:stretch/>
      </xdr:blipFill>
      <xdr:spPr>
        <a:xfrm>
          <a:off x="190500" y="4813300"/>
          <a:ext cx="6819900" cy="32766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190500</xdr:rowOff>
    </xdr:from>
    <xdr:to>
      <xdr:col>24</xdr:col>
      <xdr:colOff>622300</xdr:colOff>
      <xdr:row>69</xdr:row>
      <xdr:rowOff>25400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66B8AC91-7B07-6948-883B-30988CAA55AA}"/>
            </a:ext>
          </a:extLst>
        </xdr:cNvPr>
        <xdr:cNvSpPr>
          <a:spLocks noChangeAspect="1" noChangeArrowheads="1"/>
        </xdr:cNvSpPr>
      </xdr:nvSpPr>
      <xdr:spPr bwMode="auto">
        <a:xfrm>
          <a:off x="6642100" y="4102100"/>
          <a:ext cx="7772400" cy="1005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19</xdr:row>
      <xdr:rowOff>190500</xdr:rowOff>
    </xdr:from>
    <xdr:to>
      <xdr:col>24</xdr:col>
      <xdr:colOff>622300</xdr:colOff>
      <xdr:row>69</xdr:row>
      <xdr:rowOff>25400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2D966AFF-23B9-3E4E-9CA3-22A463442CD3}"/>
            </a:ext>
          </a:extLst>
        </xdr:cNvPr>
        <xdr:cNvSpPr>
          <a:spLocks noChangeAspect="1" noChangeArrowheads="1"/>
        </xdr:cNvSpPr>
      </xdr:nvSpPr>
      <xdr:spPr bwMode="auto">
        <a:xfrm>
          <a:off x="6642100" y="4102100"/>
          <a:ext cx="7772400" cy="1005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6</xdr:row>
      <xdr:rowOff>25400</xdr:rowOff>
    </xdr:from>
    <xdr:to>
      <xdr:col>9</xdr:col>
      <xdr:colOff>124312</xdr:colOff>
      <xdr:row>55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FB9DE7-FA69-FC40-B846-6CEBAB59A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2100" y="1295400"/>
          <a:ext cx="6093312" cy="10058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12699</xdr:colOff>
      <xdr:row>25</xdr:row>
      <xdr:rowOff>12700</xdr:rowOff>
    </xdr:from>
    <xdr:ext cx="10402099" cy="6172200"/>
    <xdr:pic>
      <xdr:nvPicPr>
        <xdr:cNvPr id="2" name="Picture 1">
          <a:extLst>
            <a:ext uri="{FF2B5EF4-FFF2-40B4-BE49-F238E27FC236}">
              <a16:creationId xmlns:a16="http://schemas.microsoft.com/office/drawing/2014/main" id="{1364B4EA-49F1-E140-89D0-6338D1D54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899" y="215900"/>
          <a:ext cx="10402099" cy="61722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yaneckert/Documents/HBOI/Bioinformatics/revcom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revcom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3D463-F27C-7C4C-82B0-B356F096AA08}">
  <dimension ref="A1:T241"/>
  <sheetViews>
    <sheetView tabSelected="1" workbookViewId="0">
      <selection activeCell="A2" sqref="A2:A241"/>
    </sheetView>
  </sheetViews>
  <sheetFormatPr baseColWidth="10" defaultRowHeight="16"/>
  <cols>
    <col min="1" max="1" width="12.42578125" customWidth="1"/>
    <col min="2" max="2" width="13.7109375" bestFit="1" customWidth="1"/>
    <col min="3" max="3" width="6.140625" bestFit="1" customWidth="1"/>
    <col min="4" max="4" width="10.140625" bestFit="1" customWidth="1"/>
    <col min="5" max="5" width="14.85546875" bestFit="1" customWidth="1"/>
    <col min="6" max="6" width="16.28515625" bestFit="1" customWidth="1"/>
    <col min="7" max="7" width="6.85546875" bestFit="1" customWidth="1"/>
    <col min="8" max="8" width="16.140625" bestFit="1" customWidth="1"/>
    <col min="9" max="9" width="12" bestFit="1" customWidth="1"/>
    <col min="10" max="10" width="12.5703125" bestFit="1" customWidth="1"/>
    <col min="11" max="12" width="6.85546875" bestFit="1" customWidth="1"/>
    <col min="13" max="13" width="10" bestFit="1" customWidth="1"/>
    <col min="14" max="14" width="8.85546875" bestFit="1" customWidth="1"/>
    <col min="15" max="15" width="6" bestFit="1" customWidth="1"/>
    <col min="16" max="16" width="3" bestFit="1" customWidth="1"/>
  </cols>
  <sheetData>
    <row r="1" spans="1:20" ht="17" thickBot="1">
      <c r="A1" s="395" t="s">
        <v>376</v>
      </c>
      <c r="B1" s="396" t="s">
        <v>433</v>
      </c>
      <c r="C1" s="396" t="s">
        <v>434</v>
      </c>
      <c r="D1" s="396" t="s">
        <v>429</v>
      </c>
      <c r="E1" s="396" t="s">
        <v>430</v>
      </c>
      <c r="F1" s="396" t="s">
        <v>431</v>
      </c>
      <c r="G1" s="396" t="s">
        <v>432</v>
      </c>
      <c r="H1" s="396" t="s">
        <v>435</v>
      </c>
      <c r="I1" s="396" t="s">
        <v>436</v>
      </c>
      <c r="J1" s="396" t="s">
        <v>437</v>
      </c>
      <c r="K1" s="396" t="s">
        <v>438</v>
      </c>
      <c r="L1" s="396" t="s">
        <v>439</v>
      </c>
      <c r="M1" s="396" t="s">
        <v>440</v>
      </c>
      <c r="N1" s="396" t="s">
        <v>441</v>
      </c>
      <c r="O1" s="396" t="s">
        <v>736</v>
      </c>
      <c r="P1" s="396" t="s">
        <v>735</v>
      </c>
      <c r="Q1" s="396" t="s">
        <v>721</v>
      </c>
      <c r="R1" s="396" t="s">
        <v>377</v>
      </c>
      <c r="S1" s="396" t="s">
        <v>722</v>
      </c>
      <c r="T1" s="397" t="s">
        <v>378</v>
      </c>
    </row>
    <row r="2" spans="1:20" ht="17" thickTop="1">
      <c r="A2" s="391" t="s">
        <v>892</v>
      </c>
      <c r="B2" s="392" t="s">
        <v>445</v>
      </c>
      <c r="C2" s="392" t="s">
        <v>16</v>
      </c>
      <c r="D2" s="392" t="s">
        <v>442</v>
      </c>
      <c r="E2" s="392" t="s">
        <v>443</v>
      </c>
      <c r="F2" s="392" t="s">
        <v>444</v>
      </c>
      <c r="G2" s="393">
        <v>43690</v>
      </c>
      <c r="H2" s="398" t="s">
        <v>446</v>
      </c>
      <c r="I2" s="392">
        <v>25.215699999999998</v>
      </c>
      <c r="J2" s="392">
        <v>-80.192400000000006</v>
      </c>
      <c r="K2" s="392">
        <v>168</v>
      </c>
      <c r="L2" s="392">
        <v>51.2</v>
      </c>
      <c r="M2" s="392" t="s">
        <v>447</v>
      </c>
      <c r="N2" s="392" t="s">
        <v>448</v>
      </c>
      <c r="O2" s="392">
        <v>1</v>
      </c>
      <c r="P2" s="392">
        <v>30</v>
      </c>
      <c r="Q2" s="392" t="s">
        <v>889</v>
      </c>
      <c r="R2" s="392" t="s">
        <v>304</v>
      </c>
      <c r="S2" s="392" t="s">
        <v>368</v>
      </c>
      <c r="T2" s="394" t="s">
        <v>364</v>
      </c>
    </row>
    <row r="3" spans="1:20">
      <c r="A3" s="382" t="s">
        <v>893</v>
      </c>
      <c r="B3" s="380" t="s">
        <v>451</v>
      </c>
      <c r="C3" s="380" t="s">
        <v>8</v>
      </c>
      <c r="D3" s="380" t="s">
        <v>442</v>
      </c>
      <c r="E3" s="380" t="s">
        <v>449</v>
      </c>
      <c r="F3" s="380" t="s">
        <v>450</v>
      </c>
      <c r="G3" s="381">
        <v>43691</v>
      </c>
      <c r="H3" s="399" t="s">
        <v>446</v>
      </c>
      <c r="I3" s="380">
        <v>25.158748330000002</v>
      </c>
      <c r="J3" s="380">
        <v>-80.219388330000001</v>
      </c>
      <c r="K3" s="380">
        <v>157</v>
      </c>
      <c r="L3" s="380">
        <v>47.9</v>
      </c>
      <c r="M3" s="380" t="s">
        <v>447</v>
      </c>
      <c r="N3" s="380" t="s">
        <v>448</v>
      </c>
      <c r="O3" s="380">
        <v>1</v>
      </c>
      <c r="P3" s="380">
        <v>30</v>
      </c>
      <c r="Q3" s="380" t="s">
        <v>889</v>
      </c>
      <c r="R3" s="380" t="s">
        <v>305</v>
      </c>
      <c r="S3" s="380" t="s">
        <v>369</v>
      </c>
      <c r="T3" s="383" t="s">
        <v>364</v>
      </c>
    </row>
    <row r="4" spans="1:20">
      <c r="A4" s="382" t="s">
        <v>894</v>
      </c>
      <c r="B4" s="380" t="s">
        <v>452</v>
      </c>
      <c r="C4" s="380" t="s">
        <v>38</v>
      </c>
      <c r="D4" s="380" t="s">
        <v>442</v>
      </c>
      <c r="E4" s="380" t="s">
        <v>449</v>
      </c>
      <c r="F4" s="380" t="s">
        <v>450</v>
      </c>
      <c r="G4" s="381">
        <v>43691</v>
      </c>
      <c r="H4" s="399" t="s">
        <v>446</v>
      </c>
      <c r="I4" s="380">
        <v>25.158748330000002</v>
      </c>
      <c r="J4" s="380">
        <v>-80.219388330000001</v>
      </c>
      <c r="K4" s="380">
        <v>142</v>
      </c>
      <c r="L4" s="380">
        <v>43.3</v>
      </c>
      <c r="M4" s="380" t="s">
        <v>447</v>
      </c>
      <c r="N4" s="380" t="s">
        <v>448</v>
      </c>
      <c r="O4" s="380">
        <v>1</v>
      </c>
      <c r="P4" s="380">
        <v>30</v>
      </c>
      <c r="Q4" s="380" t="s">
        <v>889</v>
      </c>
      <c r="R4" s="380" t="s">
        <v>306</v>
      </c>
      <c r="S4" s="380" t="s">
        <v>370</v>
      </c>
      <c r="T4" s="383" t="s">
        <v>364</v>
      </c>
    </row>
    <row r="5" spans="1:20">
      <c r="A5" s="382" t="s">
        <v>895</v>
      </c>
      <c r="B5" s="380" t="s">
        <v>454</v>
      </c>
      <c r="C5" s="380" t="s">
        <v>49</v>
      </c>
      <c r="D5" s="380" t="s">
        <v>442</v>
      </c>
      <c r="E5" s="380" t="s">
        <v>449</v>
      </c>
      <c r="F5" s="380" t="s">
        <v>453</v>
      </c>
      <c r="G5" s="381">
        <v>43691</v>
      </c>
      <c r="H5" s="399" t="s">
        <v>446</v>
      </c>
      <c r="I5" s="380">
        <v>25.155169999999998</v>
      </c>
      <c r="J5" s="380">
        <v>-80.233286669999998</v>
      </c>
      <c r="K5" s="380">
        <v>111</v>
      </c>
      <c r="L5" s="380">
        <v>33.799999999999997</v>
      </c>
      <c r="M5" s="380" t="s">
        <v>447</v>
      </c>
      <c r="N5" s="380" t="s">
        <v>448</v>
      </c>
      <c r="O5" s="380">
        <v>1</v>
      </c>
      <c r="P5" s="380">
        <v>30</v>
      </c>
      <c r="Q5" s="380" t="s">
        <v>889</v>
      </c>
      <c r="R5" s="380" t="s">
        <v>307</v>
      </c>
      <c r="S5" s="380" t="s">
        <v>371</v>
      </c>
      <c r="T5" s="383" t="s">
        <v>364</v>
      </c>
    </row>
    <row r="6" spans="1:20">
      <c r="A6" s="382" t="s">
        <v>896</v>
      </c>
      <c r="B6" s="380" t="s">
        <v>455</v>
      </c>
      <c r="C6" s="380" t="s">
        <v>61</v>
      </c>
      <c r="D6" s="380" t="s">
        <v>442</v>
      </c>
      <c r="E6" s="380" t="s">
        <v>449</v>
      </c>
      <c r="F6" s="380" t="s">
        <v>453</v>
      </c>
      <c r="G6" s="381">
        <v>43691</v>
      </c>
      <c r="H6" s="399" t="s">
        <v>446</v>
      </c>
      <c r="I6" s="380">
        <v>25.155169999999998</v>
      </c>
      <c r="J6" s="380">
        <v>-80.233286669999998</v>
      </c>
      <c r="K6" s="380">
        <v>111</v>
      </c>
      <c r="L6" s="380">
        <v>33.799999999999997</v>
      </c>
      <c r="M6" s="380" t="s">
        <v>447</v>
      </c>
      <c r="N6" s="380" t="s">
        <v>448</v>
      </c>
      <c r="O6" s="380">
        <v>1</v>
      </c>
      <c r="P6" s="380">
        <v>30</v>
      </c>
      <c r="Q6" s="380" t="s">
        <v>889</v>
      </c>
      <c r="R6" s="380" t="s">
        <v>308</v>
      </c>
      <c r="S6" s="380" t="s">
        <v>372</v>
      </c>
      <c r="T6" s="383" t="s">
        <v>364</v>
      </c>
    </row>
    <row r="7" spans="1:20">
      <c r="A7" s="382" t="s">
        <v>897</v>
      </c>
      <c r="B7" s="380" t="s">
        <v>458</v>
      </c>
      <c r="C7" s="380" t="s">
        <v>72</v>
      </c>
      <c r="D7" s="380" t="s">
        <v>442</v>
      </c>
      <c r="E7" s="380" t="s">
        <v>456</v>
      </c>
      <c r="F7" s="380" t="s">
        <v>457</v>
      </c>
      <c r="G7" s="381">
        <v>43692</v>
      </c>
      <c r="H7" s="399" t="s">
        <v>446</v>
      </c>
      <c r="I7" s="380">
        <v>25.108551670000001</v>
      </c>
      <c r="J7" s="380">
        <v>-80.261584999999997</v>
      </c>
      <c r="K7" s="380">
        <v>165</v>
      </c>
      <c r="L7" s="380">
        <v>50.3</v>
      </c>
      <c r="M7" s="380" t="s">
        <v>447</v>
      </c>
      <c r="N7" s="380" t="s">
        <v>448</v>
      </c>
      <c r="O7" s="380">
        <v>1</v>
      </c>
      <c r="P7" s="380">
        <v>30</v>
      </c>
      <c r="Q7" s="380" t="s">
        <v>889</v>
      </c>
      <c r="R7" s="380" t="s">
        <v>309</v>
      </c>
      <c r="S7" s="380" t="s">
        <v>373</v>
      </c>
      <c r="T7" s="383" t="s">
        <v>364</v>
      </c>
    </row>
    <row r="8" spans="1:20">
      <c r="A8" s="382" t="s">
        <v>898</v>
      </c>
      <c r="B8" s="380" t="s">
        <v>461</v>
      </c>
      <c r="C8" s="380" t="s">
        <v>82</v>
      </c>
      <c r="D8" s="380" t="s">
        <v>442</v>
      </c>
      <c r="E8" s="380" t="s">
        <v>459</v>
      </c>
      <c r="F8" s="380" t="s">
        <v>460</v>
      </c>
      <c r="G8" s="381">
        <v>43692</v>
      </c>
      <c r="H8" s="399" t="s">
        <v>446</v>
      </c>
      <c r="I8" s="380">
        <v>25.03631167</v>
      </c>
      <c r="J8" s="380">
        <v>-80.319590000000005</v>
      </c>
      <c r="K8" s="380">
        <v>160</v>
      </c>
      <c r="L8" s="380">
        <v>48.8</v>
      </c>
      <c r="M8" s="380" t="s">
        <v>447</v>
      </c>
      <c r="N8" s="380" t="s">
        <v>448</v>
      </c>
      <c r="O8" s="380">
        <v>1</v>
      </c>
      <c r="P8" s="380">
        <v>30</v>
      </c>
      <c r="Q8" s="380" t="s">
        <v>889</v>
      </c>
      <c r="R8" s="380" t="s">
        <v>310</v>
      </c>
      <c r="S8" s="380" t="s">
        <v>374</v>
      </c>
      <c r="T8" s="383" t="s">
        <v>364</v>
      </c>
    </row>
    <row r="9" spans="1:20">
      <c r="A9" s="382" t="s">
        <v>899</v>
      </c>
      <c r="B9" s="380" t="s">
        <v>462</v>
      </c>
      <c r="C9" s="380" t="s">
        <v>14</v>
      </c>
      <c r="D9" s="380" t="s">
        <v>442</v>
      </c>
      <c r="E9" s="380" t="s">
        <v>459</v>
      </c>
      <c r="F9" s="380" t="s">
        <v>460</v>
      </c>
      <c r="G9" s="381">
        <v>43692</v>
      </c>
      <c r="H9" s="399" t="s">
        <v>446</v>
      </c>
      <c r="I9" s="380">
        <v>25.03631167</v>
      </c>
      <c r="J9" s="380">
        <v>-80.319590000000005</v>
      </c>
      <c r="K9" s="380">
        <v>42</v>
      </c>
      <c r="L9" s="380">
        <v>12.8</v>
      </c>
      <c r="M9" s="380" t="s">
        <v>463</v>
      </c>
      <c r="N9" s="380" t="s">
        <v>448</v>
      </c>
      <c r="O9" s="380">
        <v>1</v>
      </c>
      <c r="P9" s="380">
        <v>30</v>
      </c>
      <c r="Q9" s="380" t="s">
        <v>889</v>
      </c>
      <c r="R9" s="380" t="s">
        <v>311</v>
      </c>
      <c r="S9" s="380" t="s">
        <v>375</v>
      </c>
      <c r="T9" s="383" t="s">
        <v>364</v>
      </c>
    </row>
    <row r="10" spans="1:20">
      <c r="A10" s="382" t="s">
        <v>900</v>
      </c>
      <c r="B10" s="380" t="s">
        <v>464</v>
      </c>
      <c r="C10" s="380" t="s">
        <v>17</v>
      </c>
      <c r="D10" s="380" t="s">
        <v>442</v>
      </c>
      <c r="E10" s="380" t="s">
        <v>459</v>
      </c>
      <c r="F10" s="380" t="s">
        <v>460</v>
      </c>
      <c r="G10" s="381">
        <v>43692</v>
      </c>
      <c r="H10" s="399" t="s">
        <v>446</v>
      </c>
      <c r="I10" s="380">
        <v>25.03631167</v>
      </c>
      <c r="J10" s="380">
        <v>-80.319590000000005</v>
      </c>
      <c r="K10" s="380">
        <v>141</v>
      </c>
      <c r="L10" s="380">
        <v>43</v>
      </c>
      <c r="M10" s="380" t="s">
        <v>447</v>
      </c>
      <c r="N10" s="380" t="s">
        <v>448</v>
      </c>
      <c r="O10" s="380">
        <v>1</v>
      </c>
      <c r="P10" s="380">
        <v>30</v>
      </c>
      <c r="Q10" s="380" t="s">
        <v>890</v>
      </c>
      <c r="R10" s="380" t="s">
        <v>304</v>
      </c>
      <c r="S10" s="380" t="s">
        <v>368</v>
      </c>
      <c r="T10" s="383" t="s">
        <v>364</v>
      </c>
    </row>
    <row r="11" spans="1:20">
      <c r="A11" s="382" t="s">
        <v>901</v>
      </c>
      <c r="B11" s="380" t="s">
        <v>468</v>
      </c>
      <c r="C11" s="380" t="s">
        <v>28</v>
      </c>
      <c r="D11" s="380" t="s">
        <v>465</v>
      </c>
      <c r="E11" s="380" t="s">
        <v>466</v>
      </c>
      <c r="F11" s="380" t="s">
        <v>467</v>
      </c>
      <c r="G11" s="381">
        <v>43693</v>
      </c>
      <c r="H11" s="399" t="s">
        <v>446</v>
      </c>
      <c r="I11" s="380">
        <v>24.491720000000001</v>
      </c>
      <c r="J11" s="380">
        <v>-81.593098330000004</v>
      </c>
      <c r="K11" s="380">
        <v>81</v>
      </c>
      <c r="L11" s="380">
        <v>24.7</v>
      </c>
      <c r="M11" s="380" t="s">
        <v>463</v>
      </c>
      <c r="N11" s="380" t="s">
        <v>448</v>
      </c>
      <c r="O11" s="380">
        <v>1</v>
      </c>
      <c r="P11" s="380">
        <v>30</v>
      </c>
      <c r="Q11" s="380" t="s">
        <v>890</v>
      </c>
      <c r="R11" s="380" t="s">
        <v>305</v>
      </c>
      <c r="S11" s="380" t="s">
        <v>369</v>
      </c>
      <c r="T11" s="383" t="s">
        <v>364</v>
      </c>
    </row>
    <row r="12" spans="1:20">
      <c r="A12" s="382" t="s">
        <v>902</v>
      </c>
      <c r="B12" s="380" t="s">
        <v>472</v>
      </c>
      <c r="C12" s="380" t="s">
        <v>473</v>
      </c>
      <c r="D12" s="380" t="s">
        <v>469</v>
      </c>
      <c r="E12" s="380" t="s">
        <v>470</v>
      </c>
      <c r="F12" s="380" t="s">
        <v>471</v>
      </c>
      <c r="G12" s="381">
        <v>43699</v>
      </c>
      <c r="H12" s="399" t="s">
        <v>446</v>
      </c>
      <c r="I12" s="380">
        <v>24.65211</v>
      </c>
      <c r="J12" s="380">
        <v>-83.103094999999996</v>
      </c>
      <c r="K12" s="380">
        <v>114</v>
      </c>
      <c r="L12" s="380">
        <v>34.700000000000003</v>
      </c>
      <c r="M12" s="380" t="s">
        <v>447</v>
      </c>
      <c r="N12" s="380" t="s">
        <v>474</v>
      </c>
      <c r="O12" s="380">
        <v>1</v>
      </c>
      <c r="P12" s="380">
        <v>22</v>
      </c>
      <c r="Q12" s="380" t="s">
        <v>890</v>
      </c>
      <c r="R12" s="380" t="s">
        <v>306</v>
      </c>
      <c r="S12" s="380" t="s">
        <v>370</v>
      </c>
      <c r="T12" s="383" t="s">
        <v>364</v>
      </c>
    </row>
    <row r="13" spans="1:20">
      <c r="A13" s="382" t="s">
        <v>903</v>
      </c>
      <c r="B13" s="380" t="s">
        <v>475</v>
      </c>
      <c r="C13" s="380" t="s">
        <v>50</v>
      </c>
      <c r="D13" s="380" t="s">
        <v>469</v>
      </c>
      <c r="E13" s="380" t="s">
        <v>470</v>
      </c>
      <c r="F13" s="380" t="s">
        <v>471</v>
      </c>
      <c r="G13" s="381">
        <v>43699</v>
      </c>
      <c r="H13" s="399" t="s">
        <v>446</v>
      </c>
      <c r="I13" s="380">
        <v>24.65211</v>
      </c>
      <c r="J13" s="380">
        <v>-83.103094999999996</v>
      </c>
      <c r="K13" s="380">
        <v>112</v>
      </c>
      <c r="L13" s="380">
        <v>34.1</v>
      </c>
      <c r="M13" s="380" t="s">
        <v>447</v>
      </c>
      <c r="N13" s="380" t="s">
        <v>474</v>
      </c>
      <c r="O13" s="380">
        <v>1</v>
      </c>
      <c r="P13" s="380">
        <v>22</v>
      </c>
      <c r="Q13" s="380" t="s">
        <v>890</v>
      </c>
      <c r="R13" s="380" t="s">
        <v>307</v>
      </c>
      <c r="S13" s="380" t="s">
        <v>371</v>
      </c>
      <c r="T13" s="383" t="s">
        <v>364</v>
      </c>
    </row>
    <row r="14" spans="1:20">
      <c r="A14" s="382" t="s">
        <v>904</v>
      </c>
      <c r="B14" s="380" t="s">
        <v>477</v>
      </c>
      <c r="C14" s="380" t="s">
        <v>62</v>
      </c>
      <c r="D14" s="380" t="s">
        <v>469</v>
      </c>
      <c r="E14" s="380" t="s">
        <v>470</v>
      </c>
      <c r="F14" s="380" t="s">
        <v>476</v>
      </c>
      <c r="G14" s="381">
        <v>43700</v>
      </c>
      <c r="H14" s="399" t="s">
        <v>446</v>
      </c>
      <c r="I14" s="380">
        <v>24.640419999999999</v>
      </c>
      <c r="J14" s="380">
        <v>-83.102943330000002</v>
      </c>
      <c r="K14" s="380">
        <v>101</v>
      </c>
      <c r="L14" s="380">
        <v>30.8</v>
      </c>
      <c r="M14" s="380" t="s">
        <v>447</v>
      </c>
      <c r="N14" s="380" t="s">
        <v>474</v>
      </c>
      <c r="O14" s="380">
        <v>1</v>
      </c>
      <c r="P14" s="380">
        <v>22</v>
      </c>
      <c r="Q14" s="380" t="s">
        <v>890</v>
      </c>
      <c r="R14" s="380" t="s">
        <v>308</v>
      </c>
      <c r="S14" s="380" t="s">
        <v>372</v>
      </c>
      <c r="T14" s="383" t="s">
        <v>364</v>
      </c>
    </row>
    <row r="15" spans="1:20">
      <c r="A15" s="382" t="s">
        <v>905</v>
      </c>
      <c r="B15" s="380" t="s">
        <v>478</v>
      </c>
      <c r="C15" s="380" t="s">
        <v>73</v>
      </c>
      <c r="D15" s="380" t="s">
        <v>469</v>
      </c>
      <c r="E15" s="380" t="s">
        <v>470</v>
      </c>
      <c r="F15" s="380" t="s">
        <v>476</v>
      </c>
      <c r="G15" s="381">
        <v>43700</v>
      </c>
      <c r="H15" s="399" t="s">
        <v>446</v>
      </c>
      <c r="I15" s="380">
        <v>24.640419999999999</v>
      </c>
      <c r="J15" s="380">
        <v>-83.102943330000002</v>
      </c>
      <c r="K15" s="380">
        <v>100</v>
      </c>
      <c r="L15" s="380">
        <v>30.5</v>
      </c>
      <c r="M15" s="380" t="s">
        <v>447</v>
      </c>
      <c r="N15" s="380" t="s">
        <v>474</v>
      </c>
      <c r="O15" s="380">
        <v>1</v>
      </c>
      <c r="P15" s="380">
        <v>22</v>
      </c>
      <c r="Q15" s="380" t="s">
        <v>890</v>
      </c>
      <c r="R15" s="380" t="s">
        <v>309</v>
      </c>
      <c r="S15" s="380" t="s">
        <v>373</v>
      </c>
      <c r="T15" s="383" t="s">
        <v>364</v>
      </c>
    </row>
    <row r="16" spans="1:20">
      <c r="A16" s="384" t="s">
        <v>906</v>
      </c>
      <c r="B16" s="380" t="s">
        <v>478</v>
      </c>
      <c r="C16" s="380" t="s">
        <v>73</v>
      </c>
      <c r="D16" s="380" t="s">
        <v>469</v>
      </c>
      <c r="E16" s="380" t="s">
        <v>470</v>
      </c>
      <c r="F16" s="380" t="s">
        <v>476</v>
      </c>
      <c r="G16" s="381">
        <v>43700</v>
      </c>
      <c r="H16" s="399" t="s">
        <v>446</v>
      </c>
      <c r="I16" s="380">
        <v>24.640419999999999</v>
      </c>
      <c r="J16" s="380">
        <v>-83.102943330000002</v>
      </c>
      <c r="K16" s="380">
        <v>100</v>
      </c>
      <c r="L16" s="380">
        <v>30.5</v>
      </c>
      <c r="M16" s="380" t="s">
        <v>447</v>
      </c>
      <c r="N16" s="380" t="s">
        <v>474</v>
      </c>
      <c r="O16" s="380">
        <v>1</v>
      </c>
      <c r="P16" s="380">
        <v>22</v>
      </c>
      <c r="Q16" s="380" t="s">
        <v>870</v>
      </c>
      <c r="R16" s="380" t="s">
        <v>322</v>
      </c>
      <c r="S16" s="380" t="s">
        <v>370</v>
      </c>
      <c r="T16" s="385" t="s">
        <v>366</v>
      </c>
    </row>
    <row r="17" spans="1:20">
      <c r="A17" s="384" t="s">
        <v>907</v>
      </c>
      <c r="B17" s="380" t="s">
        <v>478</v>
      </c>
      <c r="C17" s="380" t="s">
        <v>73</v>
      </c>
      <c r="D17" s="380" t="s">
        <v>469</v>
      </c>
      <c r="E17" s="380" t="s">
        <v>470</v>
      </c>
      <c r="F17" s="380" t="s">
        <v>476</v>
      </c>
      <c r="G17" s="381">
        <v>43700</v>
      </c>
      <c r="H17" s="399" t="s">
        <v>446</v>
      </c>
      <c r="I17" s="380">
        <v>24.640419999999999</v>
      </c>
      <c r="J17" s="380">
        <v>-83.102943330000002</v>
      </c>
      <c r="K17" s="380">
        <v>100</v>
      </c>
      <c r="L17" s="380">
        <v>30.5</v>
      </c>
      <c r="M17" s="380" t="s">
        <v>447</v>
      </c>
      <c r="N17" s="380" t="s">
        <v>474</v>
      </c>
      <c r="O17" s="380">
        <v>1</v>
      </c>
      <c r="P17" s="380">
        <v>22</v>
      </c>
      <c r="Q17" s="380" t="s">
        <v>870</v>
      </c>
      <c r="R17" s="380" t="s">
        <v>323</v>
      </c>
      <c r="S17" s="380" t="s">
        <v>371</v>
      </c>
      <c r="T17" s="385" t="s">
        <v>366</v>
      </c>
    </row>
    <row r="18" spans="1:20">
      <c r="A18" s="382" t="s">
        <v>908</v>
      </c>
      <c r="B18" s="380" t="s">
        <v>479</v>
      </c>
      <c r="C18" s="380" t="s">
        <v>83</v>
      </c>
      <c r="D18" s="380" t="s">
        <v>469</v>
      </c>
      <c r="E18" s="380" t="s">
        <v>470</v>
      </c>
      <c r="F18" s="380" t="s">
        <v>476</v>
      </c>
      <c r="G18" s="381">
        <v>43700</v>
      </c>
      <c r="H18" s="399" t="s">
        <v>446</v>
      </c>
      <c r="I18" s="380">
        <v>24.640419999999999</v>
      </c>
      <c r="J18" s="380">
        <v>-83.102943330000002</v>
      </c>
      <c r="K18" s="380">
        <v>101</v>
      </c>
      <c r="L18" s="380">
        <v>30.8</v>
      </c>
      <c r="M18" s="380" t="s">
        <v>447</v>
      </c>
      <c r="N18" s="380" t="s">
        <v>474</v>
      </c>
      <c r="O18" s="380">
        <v>1</v>
      </c>
      <c r="P18" s="380">
        <v>22</v>
      </c>
      <c r="Q18" s="380" t="s">
        <v>890</v>
      </c>
      <c r="R18" s="380" t="s">
        <v>310</v>
      </c>
      <c r="S18" s="380" t="s">
        <v>374</v>
      </c>
      <c r="T18" s="383" t="s">
        <v>364</v>
      </c>
    </row>
    <row r="19" spans="1:20">
      <c r="A19" s="382" t="s">
        <v>909</v>
      </c>
      <c r="B19" s="380" t="s">
        <v>480</v>
      </c>
      <c r="C19" s="380" t="s">
        <v>92</v>
      </c>
      <c r="D19" s="380" t="s">
        <v>469</v>
      </c>
      <c r="E19" s="380" t="s">
        <v>470</v>
      </c>
      <c r="F19" s="380" t="s">
        <v>476</v>
      </c>
      <c r="G19" s="381">
        <v>43700</v>
      </c>
      <c r="H19" s="399" t="s">
        <v>446</v>
      </c>
      <c r="I19" s="380">
        <v>24.640419999999999</v>
      </c>
      <c r="J19" s="380">
        <v>-83.102943330000002</v>
      </c>
      <c r="K19" s="380">
        <v>101</v>
      </c>
      <c r="L19" s="380">
        <v>30.8</v>
      </c>
      <c r="M19" s="380" t="s">
        <v>447</v>
      </c>
      <c r="N19" s="380" t="s">
        <v>474</v>
      </c>
      <c r="O19" s="380">
        <v>1</v>
      </c>
      <c r="P19" s="380">
        <v>22</v>
      </c>
      <c r="Q19" s="380" t="s">
        <v>890</v>
      </c>
      <c r="R19" s="380" t="s">
        <v>311</v>
      </c>
      <c r="S19" s="380" t="s">
        <v>375</v>
      </c>
      <c r="T19" s="383" t="s">
        <v>364</v>
      </c>
    </row>
    <row r="20" spans="1:20">
      <c r="A20" s="386" t="s">
        <v>910</v>
      </c>
      <c r="B20" s="380" t="s">
        <v>481</v>
      </c>
      <c r="C20" s="380" t="s">
        <v>18</v>
      </c>
      <c r="D20" s="380" t="s">
        <v>469</v>
      </c>
      <c r="E20" s="380" t="s">
        <v>470</v>
      </c>
      <c r="F20" s="380" t="s">
        <v>476</v>
      </c>
      <c r="G20" s="381">
        <v>43700</v>
      </c>
      <c r="H20" s="399" t="s">
        <v>446</v>
      </c>
      <c r="I20" s="380">
        <v>24.640419999999999</v>
      </c>
      <c r="J20" s="380">
        <v>-83.102943330000002</v>
      </c>
      <c r="K20" s="380">
        <v>98</v>
      </c>
      <c r="L20" s="380">
        <v>29.9</v>
      </c>
      <c r="M20" s="380" t="s">
        <v>463</v>
      </c>
      <c r="N20" s="380" t="s">
        <v>474</v>
      </c>
      <c r="O20" s="380">
        <v>1</v>
      </c>
      <c r="P20" s="380">
        <v>30</v>
      </c>
      <c r="Q20" s="380" t="s">
        <v>891</v>
      </c>
      <c r="R20" s="380" t="s">
        <v>304</v>
      </c>
      <c r="S20" s="380" t="s">
        <v>368</v>
      </c>
      <c r="T20" s="383" t="s">
        <v>364</v>
      </c>
    </row>
    <row r="21" spans="1:20">
      <c r="A21" s="382" t="s">
        <v>911</v>
      </c>
      <c r="B21" s="380" t="s">
        <v>482</v>
      </c>
      <c r="C21" s="380" t="s">
        <v>29</v>
      </c>
      <c r="D21" s="380" t="s">
        <v>469</v>
      </c>
      <c r="E21" s="380" t="s">
        <v>470</v>
      </c>
      <c r="F21" s="380" t="s">
        <v>476</v>
      </c>
      <c r="G21" s="381">
        <v>43700</v>
      </c>
      <c r="H21" s="399" t="s">
        <v>446</v>
      </c>
      <c r="I21" s="380">
        <v>24.640419999999999</v>
      </c>
      <c r="J21" s="380">
        <v>-83.102943330000002</v>
      </c>
      <c r="K21" s="380">
        <v>99</v>
      </c>
      <c r="L21" s="380">
        <v>30.2</v>
      </c>
      <c r="M21" s="380" t="s">
        <v>447</v>
      </c>
      <c r="N21" s="380" t="s">
        <v>474</v>
      </c>
      <c r="O21" s="380">
        <v>1</v>
      </c>
      <c r="P21" s="380">
        <v>22</v>
      </c>
      <c r="Q21" s="380" t="s">
        <v>891</v>
      </c>
      <c r="R21" s="380" t="s">
        <v>305</v>
      </c>
      <c r="S21" s="380" t="s">
        <v>369</v>
      </c>
      <c r="T21" s="383" t="s">
        <v>364</v>
      </c>
    </row>
    <row r="22" spans="1:20">
      <c r="A22" s="382" t="s">
        <v>912</v>
      </c>
      <c r="B22" s="380" t="s">
        <v>484</v>
      </c>
      <c r="C22" s="380" t="s">
        <v>40</v>
      </c>
      <c r="D22" s="380" t="s">
        <v>469</v>
      </c>
      <c r="E22" s="380" t="s">
        <v>470</v>
      </c>
      <c r="F22" s="380" t="s">
        <v>483</v>
      </c>
      <c r="G22" s="381">
        <v>43700</v>
      </c>
      <c r="H22" s="399" t="s">
        <v>446</v>
      </c>
      <c r="I22" s="380">
        <v>24.675186669999999</v>
      </c>
      <c r="J22" s="380">
        <v>-83.068584999999999</v>
      </c>
      <c r="K22" s="380">
        <v>67</v>
      </c>
      <c r="L22" s="380">
        <v>20.399999999999999</v>
      </c>
      <c r="M22" s="380" t="s">
        <v>463</v>
      </c>
      <c r="N22" s="380" t="s">
        <v>485</v>
      </c>
      <c r="O22" s="380">
        <v>1</v>
      </c>
      <c r="P22" s="380">
        <v>30</v>
      </c>
      <c r="Q22" s="380" t="s">
        <v>891</v>
      </c>
      <c r="R22" s="380" t="s">
        <v>306</v>
      </c>
      <c r="S22" s="380" t="s">
        <v>370</v>
      </c>
      <c r="T22" s="383" t="s">
        <v>364</v>
      </c>
    </row>
    <row r="23" spans="1:20">
      <c r="A23" s="382" t="s">
        <v>913</v>
      </c>
      <c r="B23" s="380" t="s">
        <v>486</v>
      </c>
      <c r="C23" s="380" t="s">
        <v>51</v>
      </c>
      <c r="D23" s="380" t="s">
        <v>469</v>
      </c>
      <c r="E23" s="380" t="s">
        <v>470</v>
      </c>
      <c r="F23" s="380" t="s">
        <v>483</v>
      </c>
      <c r="G23" s="381">
        <v>43700</v>
      </c>
      <c r="H23" s="399" t="s">
        <v>446</v>
      </c>
      <c r="I23" s="380">
        <v>24.675186669999999</v>
      </c>
      <c r="J23" s="380">
        <v>-83.068584999999999</v>
      </c>
      <c r="K23" s="380">
        <v>68</v>
      </c>
      <c r="L23" s="380">
        <v>20.7</v>
      </c>
      <c r="M23" s="380" t="s">
        <v>463</v>
      </c>
      <c r="N23" s="380" t="s">
        <v>485</v>
      </c>
      <c r="O23" s="380">
        <v>2</v>
      </c>
      <c r="P23" s="380">
        <v>30</v>
      </c>
      <c r="Q23" s="380" t="s">
        <v>891</v>
      </c>
      <c r="R23" s="380" t="s">
        <v>307</v>
      </c>
      <c r="S23" s="380" t="s">
        <v>371</v>
      </c>
      <c r="T23" s="383" t="s">
        <v>364</v>
      </c>
    </row>
    <row r="24" spans="1:20">
      <c r="A24" s="382" t="s">
        <v>914</v>
      </c>
      <c r="B24" s="380" t="s">
        <v>487</v>
      </c>
      <c r="C24" s="380" t="s">
        <v>63</v>
      </c>
      <c r="D24" s="380" t="s">
        <v>469</v>
      </c>
      <c r="E24" s="380" t="s">
        <v>470</v>
      </c>
      <c r="F24" s="380" t="s">
        <v>483</v>
      </c>
      <c r="G24" s="381">
        <v>43700</v>
      </c>
      <c r="H24" s="399" t="s">
        <v>446</v>
      </c>
      <c r="I24" s="380">
        <v>24.675186669999999</v>
      </c>
      <c r="J24" s="380">
        <v>-83.068584999999999</v>
      </c>
      <c r="K24" s="380">
        <v>67</v>
      </c>
      <c r="L24" s="380">
        <v>20.399999999999999</v>
      </c>
      <c r="M24" s="380" t="s">
        <v>463</v>
      </c>
      <c r="N24" s="380" t="s">
        <v>485</v>
      </c>
      <c r="O24" s="380">
        <v>2</v>
      </c>
      <c r="P24" s="380">
        <v>30</v>
      </c>
      <c r="Q24" s="380" t="s">
        <v>891</v>
      </c>
      <c r="R24" s="380" t="s">
        <v>308</v>
      </c>
      <c r="S24" s="380" t="s">
        <v>372</v>
      </c>
      <c r="T24" s="383" t="s">
        <v>364</v>
      </c>
    </row>
    <row r="25" spans="1:20">
      <c r="A25" s="382" t="s">
        <v>915</v>
      </c>
      <c r="B25" s="380" t="s">
        <v>488</v>
      </c>
      <c r="C25" s="380" t="s">
        <v>74</v>
      </c>
      <c r="D25" s="380" t="s">
        <v>469</v>
      </c>
      <c r="E25" s="380" t="s">
        <v>470</v>
      </c>
      <c r="F25" s="380" t="s">
        <v>483</v>
      </c>
      <c r="G25" s="381">
        <v>43700</v>
      </c>
      <c r="H25" s="399" t="s">
        <v>446</v>
      </c>
      <c r="I25" s="380">
        <v>24.675186669999999</v>
      </c>
      <c r="J25" s="380">
        <v>-83.068584999999999</v>
      </c>
      <c r="K25" s="380">
        <v>66</v>
      </c>
      <c r="L25" s="380">
        <v>20.100000000000001</v>
      </c>
      <c r="M25" s="380" t="s">
        <v>463</v>
      </c>
      <c r="N25" s="380" t="s">
        <v>485</v>
      </c>
      <c r="O25" s="380">
        <v>2</v>
      </c>
      <c r="P25" s="380">
        <v>30</v>
      </c>
      <c r="Q25" s="380" t="s">
        <v>891</v>
      </c>
      <c r="R25" s="380" t="s">
        <v>309</v>
      </c>
      <c r="S25" s="380" t="s">
        <v>373</v>
      </c>
      <c r="T25" s="383" t="s">
        <v>364</v>
      </c>
    </row>
    <row r="26" spans="1:20">
      <c r="A26" s="382" t="s">
        <v>916</v>
      </c>
      <c r="B26" s="380" t="s">
        <v>489</v>
      </c>
      <c r="C26" s="380" t="s">
        <v>84</v>
      </c>
      <c r="D26" s="380" t="s">
        <v>469</v>
      </c>
      <c r="E26" s="380" t="s">
        <v>470</v>
      </c>
      <c r="F26" s="380" t="s">
        <v>483</v>
      </c>
      <c r="G26" s="381">
        <v>43700</v>
      </c>
      <c r="H26" s="399" t="s">
        <v>446</v>
      </c>
      <c r="I26" s="380">
        <v>24.675186669999999</v>
      </c>
      <c r="J26" s="380">
        <v>-83.068584999999999</v>
      </c>
      <c r="K26" s="380">
        <v>65</v>
      </c>
      <c r="L26" s="380">
        <v>19.8</v>
      </c>
      <c r="M26" s="380" t="s">
        <v>463</v>
      </c>
      <c r="N26" s="380" t="s">
        <v>485</v>
      </c>
      <c r="O26" s="380">
        <v>2</v>
      </c>
      <c r="P26" s="380">
        <v>30</v>
      </c>
      <c r="Q26" s="380" t="s">
        <v>891</v>
      </c>
      <c r="R26" s="380" t="s">
        <v>310</v>
      </c>
      <c r="S26" s="380" t="s">
        <v>374</v>
      </c>
      <c r="T26" s="383" t="s">
        <v>364</v>
      </c>
    </row>
    <row r="27" spans="1:20">
      <c r="A27" s="382" t="s">
        <v>917</v>
      </c>
      <c r="B27" s="380" t="s">
        <v>490</v>
      </c>
      <c r="C27" s="380" t="s">
        <v>93</v>
      </c>
      <c r="D27" s="380" t="s">
        <v>469</v>
      </c>
      <c r="E27" s="380" t="s">
        <v>470</v>
      </c>
      <c r="F27" s="380" t="s">
        <v>483</v>
      </c>
      <c r="G27" s="381">
        <v>43700</v>
      </c>
      <c r="H27" s="399" t="s">
        <v>446</v>
      </c>
      <c r="I27" s="380">
        <v>24.675186669999999</v>
      </c>
      <c r="J27" s="380">
        <v>-83.068584999999999</v>
      </c>
      <c r="K27" s="380">
        <v>64</v>
      </c>
      <c r="L27" s="380">
        <v>19.5</v>
      </c>
      <c r="M27" s="380" t="s">
        <v>463</v>
      </c>
      <c r="N27" s="380" t="s">
        <v>485</v>
      </c>
      <c r="O27" s="380">
        <v>2</v>
      </c>
      <c r="P27" s="380">
        <v>30</v>
      </c>
      <c r="Q27" s="380" t="s">
        <v>891</v>
      </c>
      <c r="R27" s="380" t="s">
        <v>311</v>
      </c>
      <c r="S27" s="380" t="s">
        <v>375</v>
      </c>
      <c r="T27" s="383" t="s">
        <v>364</v>
      </c>
    </row>
    <row r="28" spans="1:20">
      <c r="A28" s="386" t="s">
        <v>918</v>
      </c>
      <c r="B28" s="380" t="s">
        <v>491</v>
      </c>
      <c r="C28" s="380" t="s">
        <v>19</v>
      </c>
      <c r="D28" s="380" t="s">
        <v>469</v>
      </c>
      <c r="E28" s="380" t="s">
        <v>470</v>
      </c>
      <c r="F28" s="380" t="s">
        <v>483</v>
      </c>
      <c r="G28" s="381">
        <v>43700</v>
      </c>
      <c r="H28" s="399" t="s">
        <v>446</v>
      </c>
      <c r="I28" s="380">
        <v>24.675186669999999</v>
      </c>
      <c r="J28" s="380">
        <v>-83.068584999999999</v>
      </c>
      <c r="K28" s="380">
        <v>68</v>
      </c>
      <c r="L28" s="380">
        <v>20.7</v>
      </c>
      <c r="M28" s="380" t="s">
        <v>463</v>
      </c>
      <c r="N28" s="380" t="s">
        <v>485</v>
      </c>
      <c r="O28" s="380">
        <v>2</v>
      </c>
      <c r="P28" s="380">
        <v>30</v>
      </c>
      <c r="Q28" s="380" t="s">
        <v>872</v>
      </c>
      <c r="R28" s="380" t="s">
        <v>304</v>
      </c>
      <c r="S28" s="380" t="s">
        <v>368</v>
      </c>
      <c r="T28" s="383" t="s">
        <v>364</v>
      </c>
    </row>
    <row r="29" spans="1:20">
      <c r="A29" s="382" t="s">
        <v>919</v>
      </c>
      <c r="B29" s="380" t="s">
        <v>492</v>
      </c>
      <c r="C29" s="380" t="s">
        <v>30</v>
      </c>
      <c r="D29" s="380" t="s">
        <v>469</v>
      </c>
      <c r="E29" s="380" t="s">
        <v>470</v>
      </c>
      <c r="F29" s="380" t="s">
        <v>483</v>
      </c>
      <c r="G29" s="381">
        <v>43700</v>
      </c>
      <c r="H29" s="399" t="s">
        <v>446</v>
      </c>
      <c r="I29" s="380">
        <v>24.675186669999999</v>
      </c>
      <c r="J29" s="380">
        <v>-83.068584999999999</v>
      </c>
      <c r="K29" s="380">
        <v>69</v>
      </c>
      <c r="L29" s="380">
        <v>21</v>
      </c>
      <c r="M29" s="380" t="s">
        <v>463</v>
      </c>
      <c r="N29" s="380" t="s">
        <v>485</v>
      </c>
      <c r="O29" s="380">
        <v>2</v>
      </c>
      <c r="P29" s="380">
        <v>30</v>
      </c>
      <c r="Q29" s="380" t="s">
        <v>872</v>
      </c>
      <c r="R29" s="380" t="s">
        <v>305</v>
      </c>
      <c r="S29" s="380" t="s">
        <v>369</v>
      </c>
      <c r="T29" s="383" t="s">
        <v>364</v>
      </c>
    </row>
    <row r="30" spans="1:20">
      <c r="A30" s="382" t="s">
        <v>920</v>
      </c>
      <c r="B30" s="380" t="s">
        <v>493</v>
      </c>
      <c r="C30" s="380" t="s">
        <v>41</v>
      </c>
      <c r="D30" s="380" t="s">
        <v>469</v>
      </c>
      <c r="E30" s="380" t="s">
        <v>470</v>
      </c>
      <c r="F30" s="380" t="s">
        <v>483</v>
      </c>
      <c r="G30" s="381">
        <v>43700</v>
      </c>
      <c r="H30" s="399" t="s">
        <v>446</v>
      </c>
      <c r="I30" s="380">
        <v>24.675186669999999</v>
      </c>
      <c r="J30" s="380">
        <v>-83.068584999999999</v>
      </c>
      <c r="K30" s="380">
        <v>66</v>
      </c>
      <c r="L30" s="380">
        <v>20.100000000000001</v>
      </c>
      <c r="M30" s="380" t="s">
        <v>463</v>
      </c>
      <c r="N30" s="380" t="s">
        <v>485</v>
      </c>
      <c r="O30" s="380">
        <v>2</v>
      </c>
      <c r="P30" s="380">
        <v>30</v>
      </c>
      <c r="Q30" s="380" t="s">
        <v>872</v>
      </c>
      <c r="R30" s="380" t="s">
        <v>306</v>
      </c>
      <c r="S30" s="380" t="s">
        <v>370</v>
      </c>
      <c r="T30" s="383" t="s">
        <v>364</v>
      </c>
    </row>
    <row r="31" spans="1:20">
      <c r="A31" s="382" t="s">
        <v>921</v>
      </c>
      <c r="B31" s="380" t="s">
        <v>494</v>
      </c>
      <c r="C31" s="380" t="s">
        <v>52</v>
      </c>
      <c r="D31" s="380" t="s">
        <v>469</v>
      </c>
      <c r="E31" s="380" t="s">
        <v>470</v>
      </c>
      <c r="F31" s="380" t="s">
        <v>483</v>
      </c>
      <c r="G31" s="381">
        <v>43700</v>
      </c>
      <c r="H31" s="399" t="s">
        <v>446</v>
      </c>
      <c r="I31" s="380">
        <v>24.675186669999999</v>
      </c>
      <c r="J31" s="380">
        <v>-83.068584999999999</v>
      </c>
      <c r="K31" s="380">
        <v>69</v>
      </c>
      <c r="L31" s="380">
        <v>21</v>
      </c>
      <c r="M31" s="380" t="s">
        <v>463</v>
      </c>
      <c r="N31" s="380" t="s">
        <v>485</v>
      </c>
      <c r="O31" s="380">
        <v>2</v>
      </c>
      <c r="P31" s="380">
        <v>30</v>
      </c>
      <c r="Q31" s="380" t="s">
        <v>872</v>
      </c>
      <c r="R31" s="380" t="s">
        <v>307</v>
      </c>
      <c r="S31" s="380" t="s">
        <v>371</v>
      </c>
      <c r="T31" s="383" t="s">
        <v>364</v>
      </c>
    </row>
    <row r="32" spans="1:20">
      <c r="A32" s="382" t="s">
        <v>922</v>
      </c>
      <c r="B32" s="380" t="s">
        <v>495</v>
      </c>
      <c r="C32" s="380" t="s">
        <v>11</v>
      </c>
      <c r="D32" s="380" t="s">
        <v>469</v>
      </c>
      <c r="E32" s="380" t="s">
        <v>470</v>
      </c>
      <c r="F32" s="380" t="s">
        <v>483</v>
      </c>
      <c r="G32" s="381">
        <v>43700</v>
      </c>
      <c r="H32" s="399" t="s">
        <v>446</v>
      </c>
      <c r="I32" s="380">
        <v>24.675186669999999</v>
      </c>
      <c r="J32" s="380">
        <v>-83.068584999999999</v>
      </c>
      <c r="K32" s="380">
        <v>68</v>
      </c>
      <c r="L32" s="380">
        <v>20.7</v>
      </c>
      <c r="M32" s="380" t="s">
        <v>463</v>
      </c>
      <c r="N32" s="380" t="s">
        <v>485</v>
      </c>
      <c r="O32" s="380">
        <v>2</v>
      </c>
      <c r="P32" s="380">
        <v>30</v>
      </c>
      <c r="Q32" s="380" t="s">
        <v>872</v>
      </c>
      <c r="R32" s="380" t="s">
        <v>308</v>
      </c>
      <c r="S32" s="380" t="s">
        <v>372</v>
      </c>
      <c r="T32" s="383" t="s">
        <v>364</v>
      </c>
    </row>
    <row r="33" spans="1:20">
      <c r="A33" s="384" t="s">
        <v>923</v>
      </c>
      <c r="B33" s="380" t="s">
        <v>495</v>
      </c>
      <c r="C33" s="380" t="s">
        <v>11</v>
      </c>
      <c r="D33" s="380" t="s">
        <v>469</v>
      </c>
      <c r="E33" s="380" t="s">
        <v>470</v>
      </c>
      <c r="F33" s="380" t="s">
        <v>483</v>
      </c>
      <c r="G33" s="381">
        <v>43700</v>
      </c>
      <c r="H33" s="399" t="s">
        <v>446</v>
      </c>
      <c r="I33" s="380">
        <v>24.675186669999999</v>
      </c>
      <c r="J33" s="380">
        <v>-83.068584999999999</v>
      </c>
      <c r="K33" s="380">
        <v>68</v>
      </c>
      <c r="L33" s="380">
        <v>20.7</v>
      </c>
      <c r="M33" s="380" t="s">
        <v>463</v>
      </c>
      <c r="N33" s="380" t="s">
        <v>485</v>
      </c>
      <c r="O33" s="380">
        <v>2</v>
      </c>
      <c r="P33" s="380">
        <v>30</v>
      </c>
      <c r="Q33" s="380" t="s">
        <v>394</v>
      </c>
      <c r="R33" s="380" t="s">
        <v>320</v>
      </c>
      <c r="S33" s="380" t="s">
        <v>368</v>
      </c>
      <c r="T33" s="385" t="s">
        <v>366</v>
      </c>
    </row>
    <row r="34" spans="1:20">
      <c r="A34" s="382" t="s">
        <v>924</v>
      </c>
      <c r="B34" s="380" t="s">
        <v>496</v>
      </c>
      <c r="C34" s="380" t="s">
        <v>12</v>
      </c>
      <c r="D34" s="380" t="s">
        <v>469</v>
      </c>
      <c r="E34" s="380" t="s">
        <v>470</v>
      </c>
      <c r="F34" s="380" t="s">
        <v>483</v>
      </c>
      <c r="G34" s="381">
        <v>43700</v>
      </c>
      <c r="H34" s="399" t="s">
        <v>446</v>
      </c>
      <c r="I34" s="380">
        <v>24.675186669999999</v>
      </c>
      <c r="J34" s="380">
        <v>-83.068584999999999</v>
      </c>
      <c r="K34" s="380">
        <v>67</v>
      </c>
      <c r="L34" s="380">
        <v>20.399999999999999</v>
      </c>
      <c r="M34" s="380" t="s">
        <v>463</v>
      </c>
      <c r="N34" s="380" t="s">
        <v>485</v>
      </c>
      <c r="O34" s="380">
        <v>2</v>
      </c>
      <c r="P34" s="380">
        <v>30</v>
      </c>
      <c r="Q34" s="380" t="s">
        <v>872</v>
      </c>
      <c r="R34" s="380" t="s">
        <v>309</v>
      </c>
      <c r="S34" s="380" t="s">
        <v>373</v>
      </c>
      <c r="T34" s="383" t="s">
        <v>364</v>
      </c>
    </row>
    <row r="35" spans="1:20">
      <c r="A35" s="382" t="s">
        <v>925</v>
      </c>
      <c r="B35" s="380" t="s">
        <v>497</v>
      </c>
      <c r="C35" s="380" t="s">
        <v>85</v>
      </c>
      <c r="D35" s="380" t="s">
        <v>469</v>
      </c>
      <c r="E35" s="380" t="s">
        <v>470</v>
      </c>
      <c r="F35" s="380" t="s">
        <v>483</v>
      </c>
      <c r="G35" s="381">
        <v>43700</v>
      </c>
      <c r="H35" s="399" t="s">
        <v>446</v>
      </c>
      <c r="I35" s="380">
        <v>24.675186669999999</v>
      </c>
      <c r="J35" s="380">
        <v>-83.068584999999999</v>
      </c>
      <c r="K35" s="380">
        <v>69</v>
      </c>
      <c r="L35" s="380">
        <v>21</v>
      </c>
      <c r="M35" s="380" t="s">
        <v>463</v>
      </c>
      <c r="N35" s="380" t="s">
        <v>485</v>
      </c>
      <c r="O35" s="380">
        <v>2</v>
      </c>
      <c r="P35" s="380">
        <v>30</v>
      </c>
      <c r="Q35" s="380" t="s">
        <v>872</v>
      </c>
      <c r="R35" s="380" t="s">
        <v>310</v>
      </c>
      <c r="S35" s="380" t="s">
        <v>374</v>
      </c>
      <c r="T35" s="383" t="s">
        <v>364</v>
      </c>
    </row>
    <row r="36" spans="1:20">
      <c r="A36" s="382" t="s">
        <v>926</v>
      </c>
      <c r="B36" s="380" t="s">
        <v>498</v>
      </c>
      <c r="C36" s="380" t="s">
        <v>94</v>
      </c>
      <c r="D36" s="380" t="s">
        <v>469</v>
      </c>
      <c r="E36" s="380" t="s">
        <v>470</v>
      </c>
      <c r="F36" s="380" t="s">
        <v>483</v>
      </c>
      <c r="G36" s="381">
        <v>43700</v>
      </c>
      <c r="H36" s="399" t="s">
        <v>446</v>
      </c>
      <c r="I36" s="380">
        <v>24.675186669999999</v>
      </c>
      <c r="J36" s="380">
        <v>-83.068584999999999</v>
      </c>
      <c r="K36" s="380">
        <v>64</v>
      </c>
      <c r="L36" s="380">
        <v>19.5</v>
      </c>
      <c r="M36" s="380" t="s">
        <v>463</v>
      </c>
      <c r="N36" s="380" t="s">
        <v>485</v>
      </c>
      <c r="O36" s="380">
        <v>2</v>
      </c>
      <c r="P36" s="380">
        <v>30</v>
      </c>
      <c r="Q36" s="380" t="s">
        <v>872</v>
      </c>
      <c r="R36" s="380" t="s">
        <v>311</v>
      </c>
      <c r="S36" s="380" t="s">
        <v>375</v>
      </c>
      <c r="T36" s="383" t="s">
        <v>364</v>
      </c>
    </row>
    <row r="37" spans="1:20">
      <c r="A37" s="382" t="s">
        <v>927</v>
      </c>
      <c r="B37" s="380" t="s">
        <v>499</v>
      </c>
      <c r="C37" s="380" t="s">
        <v>20</v>
      </c>
      <c r="D37" s="380" t="s">
        <v>469</v>
      </c>
      <c r="E37" s="380" t="s">
        <v>470</v>
      </c>
      <c r="F37" s="380" t="s">
        <v>483</v>
      </c>
      <c r="G37" s="381">
        <v>43700</v>
      </c>
      <c r="H37" s="399" t="s">
        <v>446</v>
      </c>
      <c r="I37" s="380">
        <v>24.675186669999999</v>
      </c>
      <c r="J37" s="380">
        <v>-83.068584999999999</v>
      </c>
      <c r="K37" s="380">
        <v>66</v>
      </c>
      <c r="L37" s="380">
        <v>20.100000000000001</v>
      </c>
      <c r="M37" s="380" t="s">
        <v>463</v>
      </c>
      <c r="N37" s="380" t="s">
        <v>485</v>
      </c>
      <c r="O37" s="380">
        <v>2</v>
      </c>
      <c r="P37" s="380">
        <v>30</v>
      </c>
      <c r="Q37" s="380" t="s">
        <v>873</v>
      </c>
      <c r="R37" s="380" t="s">
        <v>304</v>
      </c>
      <c r="S37" s="380" t="s">
        <v>368</v>
      </c>
      <c r="T37" s="383" t="s">
        <v>364</v>
      </c>
    </row>
    <row r="38" spans="1:20">
      <c r="A38" s="382" t="s">
        <v>928</v>
      </c>
      <c r="B38" s="380" t="s">
        <v>500</v>
      </c>
      <c r="C38" s="380" t="s">
        <v>31</v>
      </c>
      <c r="D38" s="380" t="s">
        <v>469</v>
      </c>
      <c r="E38" s="380" t="s">
        <v>470</v>
      </c>
      <c r="F38" s="380" t="s">
        <v>483</v>
      </c>
      <c r="G38" s="381">
        <v>43700</v>
      </c>
      <c r="H38" s="399" t="s">
        <v>446</v>
      </c>
      <c r="I38" s="380">
        <v>24.675186669999999</v>
      </c>
      <c r="J38" s="380">
        <v>-83.068584999999999</v>
      </c>
      <c r="K38" s="380">
        <v>65</v>
      </c>
      <c r="L38" s="380">
        <v>19.8</v>
      </c>
      <c r="M38" s="380" t="s">
        <v>463</v>
      </c>
      <c r="N38" s="380" t="s">
        <v>485</v>
      </c>
      <c r="O38" s="380">
        <v>2</v>
      </c>
      <c r="P38" s="380">
        <v>30</v>
      </c>
      <c r="Q38" s="380" t="s">
        <v>873</v>
      </c>
      <c r="R38" s="380" t="s">
        <v>305</v>
      </c>
      <c r="S38" s="380" t="s">
        <v>369</v>
      </c>
      <c r="T38" s="383" t="s">
        <v>364</v>
      </c>
    </row>
    <row r="39" spans="1:20">
      <c r="A39" s="382" t="s">
        <v>929</v>
      </c>
      <c r="B39" s="380" t="s">
        <v>501</v>
      </c>
      <c r="C39" s="380" t="s">
        <v>42</v>
      </c>
      <c r="D39" s="380" t="s">
        <v>469</v>
      </c>
      <c r="E39" s="380" t="s">
        <v>470</v>
      </c>
      <c r="F39" s="380" t="s">
        <v>483</v>
      </c>
      <c r="G39" s="381">
        <v>43700</v>
      </c>
      <c r="H39" s="399" t="s">
        <v>446</v>
      </c>
      <c r="I39" s="380">
        <v>24.675186669999999</v>
      </c>
      <c r="J39" s="380">
        <v>-83.068584999999999</v>
      </c>
      <c r="K39" s="380">
        <v>66</v>
      </c>
      <c r="L39" s="380">
        <v>20.100000000000001</v>
      </c>
      <c r="M39" s="380" t="s">
        <v>463</v>
      </c>
      <c r="N39" s="380" t="s">
        <v>485</v>
      </c>
      <c r="O39" s="380">
        <v>2</v>
      </c>
      <c r="P39" s="380">
        <v>30</v>
      </c>
      <c r="Q39" s="380" t="s">
        <v>873</v>
      </c>
      <c r="R39" s="380" t="s">
        <v>306</v>
      </c>
      <c r="S39" s="380" t="s">
        <v>370</v>
      </c>
      <c r="T39" s="383" t="s">
        <v>364</v>
      </c>
    </row>
    <row r="40" spans="1:20">
      <c r="A40" s="382" t="s">
        <v>930</v>
      </c>
      <c r="B40" s="380" t="s">
        <v>502</v>
      </c>
      <c r="C40" s="380" t="s">
        <v>53</v>
      </c>
      <c r="D40" s="380" t="s">
        <v>469</v>
      </c>
      <c r="E40" s="380" t="s">
        <v>470</v>
      </c>
      <c r="F40" s="380" t="s">
        <v>483</v>
      </c>
      <c r="G40" s="381">
        <v>43700</v>
      </c>
      <c r="H40" s="399" t="s">
        <v>446</v>
      </c>
      <c r="I40" s="380">
        <v>24.675186669999999</v>
      </c>
      <c r="J40" s="380">
        <v>-83.068584999999999</v>
      </c>
      <c r="K40" s="380">
        <v>66</v>
      </c>
      <c r="L40" s="380">
        <v>20.100000000000001</v>
      </c>
      <c r="M40" s="380" t="s">
        <v>463</v>
      </c>
      <c r="N40" s="380" t="s">
        <v>485</v>
      </c>
      <c r="O40" s="380">
        <v>2</v>
      </c>
      <c r="P40" s="380">
        <v>30</v>
      </c>
      <c r="Q40" s="380" t="s">
        <v>873</v>
      </c>
      <c r="R40" s="380" t="s">
        <v>307</v>
      </c>
      <c r="S40" s="380" t="s">
        <v>371</v>
      </c>
      <c r="T40" s="383" t="s">
        <v>364</v>
      </c>
    </row>
    <row r="41" spans="1:20">
      <c r="A41" s="382" t="s">
        <v>931</v>
      </c>
      <c r="B41" s="380" t="s">
        <v>503</v>
      </c>
      <c r="C41" s="380" t="s">
        <v>64</v>
      </c>
      <c r="D41" s="380" t="s">
        <v>469</v>
      </c>
      <c r="E41" s="380" t="s">
        <v>470</v>
      </c>
      <c r="F41" s="380" t="s">
        <v>483</v>
      </c>
      <c r="G41" s="381">
        <v>43700</v>
      </c>
      <c r="H41" s="399" t="s">
        <v>446</v>
      </c>
      <c r="I41" s="380">
        <v>24.675186669999999</v>
      </c>
      <c r="J41" s="380">
        <v>-83.068584999999999</v>
      </c>
      <c r="K41" s="380">
        <v>67</v>
      </c>
      <c r="L41" s="380">
        <v>20.399999999999999</v>
      </c>
      <c r="M41" s="380" t="s">
        <v>463</v>
      </c>
      <c r="N41" s="380" t="s">
        <v>485</v>
      </c>
      <c r="O41" s="380">
        <v>2</v>
      </c>
      <c r="P41" s="380">
        <v>30</v>
      </c>
      <c r="Q41" s="380" t="s">
        <v>873</v>
      </c>
      <c r="R41" s="380" t="s">
        <v>308</v>
      </c>
      <c r="S41" s="380" t="s">
        <v>372</v>
      </c>
      <c r="T41" s="383" t="s">
        <v>364</v>
      </c>
    </row>
    <row r="42" spans="1:20">
      <c r="A42" s="382" t="s">
        <v>932</v>
      </c>
      <c r="B42" s="380" t="s">
        <v>504</v>
      </c>
      <c r="C42" s="380" t="s">
        <v>75</v>
      </c>
      <c r="D42" s="380" t="s">
        <v>469</v>
      </c>
      <c r="E42" s="380" t="s">
        <v>470</v>
      </c>
      <c r="F42" s="380" t="s">
        <v>483</v>
      </c>
      <c r="G42" s="381">
        <v>43700</v>
      </c>
      <c r="H42" s="399" t="s">
        <v>446</v>
      </c>
      <c r="I42" s="380">
        <v>24.675186669999999</v>
      </c>
      <c r="J42" s="380">
        <v>-83.068584999999999</v>
      </c>
      <c r="K42" s="380">
        <v>64</v>
      </c>
      <c r="L42" s="380">
        <v>19.5</v>
      </c>
      <c r="M42" s="380" t="s">
        <v>463</v>
      </c>
      <c r="N42" s="380" t="s">
        <v>485</v>
      </c>
      <c r="O42" s="380">
        <v>3</v>
      </c>
      <c r="P42" s="380">
        <v>30</v>
      </c>
      <c r="Q42" s="380" t="s">
        <v>873</v>
      </c>
      <c r="R42" s="380" t="s">
        <v>309</v>
      </c>
      <c r="S42" s="380" t="s">
        <v>373</v>
      </c>
      <c r="T42" s="383" t="s">
        <v>364</v>
      </c>
    </row>
    <row r="43" spans="1:20">
      <c r="A43" s="382" t="s">
        <v>933</v>
      </c>
      <c r="B43" s="380" t="s">
        <v>505</v>
      </c>
      <c r="C43" s="380" t="s">
        <v>86</v>
      </c>
      <c r="D43" s="380" t="s">
        <v>469</v>
      </c>
      <c r="E43" s="380" t="s">
        <v>470</v>
      </c>
      <c r="F43" s="380" t="s">
        <v>483</v>
      </c>
      <c r="G43" s="381">
        <v>43700</v>
      </c>
      <c r="H43" s="399" t="s">
        <v>446</v>
      </c>
      <c r="I43" s="380">
        <v>24.675186669999999</v>
      </c>
      <c r="J43" s="380">
        <v>-83.068584999999999</v>
      </c>
      <c r="K43" s="380">
        <v>66</v>
      </c>
      <c r="L43" s="380">
        <v>20.100000000000001</v>
      </c>
      <c r="M43" s="380" t="s">
        <v>463</v>
      </c>
      <c r="N43" s="380" t="s">
        <v>485</v>
      </c>
      <c r="O43" s="380">
        <v>3</v>
      </c>
      <c r="P43" s="380">
        <v>30</v>
      </c>
      <c r="Q43" s="380" t="s">
        <v>873</v>
      </c>
      <c r="R43" s="380" t="s">
        <v>310</v>
      </c>
      <c r="S43" s="380" t="s">
        <v>374</v>
      </c>
      <c r="T43" s="383" t="s">
        <v>364</v>
      </c>
    </row>
    <row r="44" spans="1:20">
      <c r="A44" s="382" t="s">
        <v>934</v>
      </c>
      <c r="B44" s="380" t="s">
        <v>506</v>
      </c>
      <c r="C44" s="380" t="s">
        <v>95</v>
      </c>
      <c r="D44" s="380" t="s">
        <v>469</v>
      </c>
      <c r="E44" s="380" t="s">
        <v>470</v>
      </c>
      <c r="F44" s="380" t="s">
        <v>483</v>
      </c>
      <c r="G44" s="381">
        <v>43700</v>
      </c>
      <c r="H44" s="399" t="s">
        <v>446</v>
      </c>
      <c r="I44" s="380">
        <v>24.675186669999999</v>
      </c>
      <c r="J44" s="380">
        <v>-83.068584999999999</v>
      </c>
      <c r="K44" s="380">
        <v>65</v>
      </c>
      <c r="L44" s="380">
        <v>19.8</v>
      </c>
      <c r="M44" s="380" t="s">
        <v>463</v>
      </c>
      <c r="N44" s="380" t="s">
        <v>485</v>
      </c>
      <c r="O44" s="380">
        <v>3</v>
      </c>
      <c r="P44" s="380">
        <v>30</v>
      </c>
      <c r="Q44" s="380" t="s">
        <v>873</v>
      </c>
      <c r="R44" s="380" t="s">
        <v>311</v>
      </c>
      <c r="S44" s="380" t="s">
        <v>375</v>
      </c>
      <c r="T44" s="383" t="s">
        <v>364</v>
      </c>
    </row>
    <row r="45" spans="1:20">
      <c r="A45" s="382" t="s">
        <v>935</v>
      </c>
      <c r="B45" s="380" t="s">
        <v>507</v>
      </c>
      <c r="C45" s="380" t="s">
        <v>21</v>
      </c>
      <c r="D45" s="380" t="s">
        <v>469</v>
      </c>
      <c r="E45" s="380" t="s">
        <v>470</v>
      </c>
      <c r="F45" s="380" t="s">
        <v>483</v>
      </c>
      <c r="G45" s="381">
        <v>43700</v>
      </c>
      <c r="H45" s="399" t="s">
        <v>446</v>
      </c>
      <c r="I45" s="380">
        <v>24.675186669999999</v>
      </c>
      <c r="J45" s="380">
        <v>-83.068584999999999</v>
      </c>
      <c r="K45" s="380">
        <v>65</v>
      </c>
      <c r="L45" s="380">
        <v>19.8</v>
      </c>
      <c r="M45" s="380" t="s">
        <v>463</v>
      </c>
      <c r="N45" s="380" t="s">
        <v>485</v>
      </c>
      <c r="O45" s="380">
        <v>3</v>
      </c>
      <c r="P45" s="380">
        <v>30</v>
      </c>
      <c r="Q45" s="380" t="s">
        <v>399</v>
      </c>
      <c r="R45" s="380" t="s">
        <v>304</v>
      </c>
      <c r="S45" s="380" t="s">
        <v>368</v>
      </c>
      <c r="T45" s="383" t="s">
        <v>364</v>
      </c>
    </row>
    <row r="46" spans="1:20">
      <c r="A46" s="382" t="s">
        <v>936</v>
      </c>
      <c r="B46" s="380" t="s">
        <v>508</v>
      </c>
      <c r="C46" s="380" t="s">
        <v>32</v>
      </c>
      <c r="D46" s="380" t="s">
        <v>469</v>
      </c>
      <c r="E46" s="380" t="s">
        <v>470</v>
      </c>
      <c r="F46" s="380" t="s">
        <v>483</v>
      </c>
      <c r="G46" s="381">
        <v>43700</v>
      </c>
      <c r="H46" s="399" t="s">
        <v>446</v>
      </c>
      <c r="I46" s="380">
        <v>24.675186669999999</v>
      </c>
      <c r="J46" s="380">
        <v>-83.068584999999999</v>
      </c>
      <c r="K46" s="380">
        <v>66</v>
      </c>
      <c r="L46" s="380">
        <v>20.100000000000001</v>
      </c>
      <c r="M46" s="380" t="s">
        <v>463</v>
      </c>
      <c r="N46" s="380" t="s">
        <v>485</v>
      </c>
      <c r="O46" s="380">
        <v>3</v>
      </c>
      <c r="P46" s="380">
        <v>30</v>
      </c>
      <c r="Q46" s="380" t="s">
        <v>399</v>
      </c>
      <c r="R46" s="380" t="s">
        <v>305</v>
      </c>
      <c r="S46" s="380" t="s">
        <v>369</v>
      </c>
      <c r="T46" s="383" t="s">
        <v>364</v>
      </c>
    </row>
    <row r="47" spans="1:20">
      <c r="A47" s="382" t="s">
        <v>937</v>
      </c>
      <c r="B47" s="380" t="s">
        <v>509</v>
      </c>
      <c r="C47" s="380" t="s">
        <v>43</v>
      </c>
      <c r="D47" s="380" t="s">
        <v>469</v>
      </c>
      <c r="E47" s="380" t="s">
        <v>470</v>
      </c>
      <c r="F47" s="380" t="s">
        <v>476</v>
      </c>
      <c r="G47" s="381">
        <v>43700</v>
      </c>
      <c r="H47" s="399" t="s">
        <v>446</v>
      </c>
      <c r="I47" s="380">
        <v>24.640415000000001</v>
      </c>
      <c r="J47" s="380">
        <v>-83.102946669999994</v>
      </c>
      <c r="K47" s="380">
        <v>97</v>
      </c>
      <c r="L47" s="380">
        <v>29.6</v>
      </c>
      <c r="M47" s="380" t="s">
        <v>463</v>
      </c>
      <c r="N47" s="380" t="s">
        <v>485</v>
      </c>
      <c r="O47" s="380">
        <v>3</v>
      </c>
      <c r="P47" s="380">
        <v>30</v>
      </c>
      <c r="Q47" s="380" t="s">
        <v>399</v>
      </c>
      <c r="R47" s="380" t="s">
        <v>306</v>
      </c>
      <c r="S47" s="380" t="s">
        <v>370</v>
      </c>
      <c r="T47" s="383" t="s">
        <v>364</v>
      </c>
    </row>
    <row r="48" spans="1:20">
      <c r="A48" s="382" t="s">
        <v>938</v>
      </c>
      <c r="B48" s="380" t="s">
        <v>510</v>
      </c>
      <c r="C48" s="380" t="s">
        <v>54</v>
      </c>
      <c r="D48" s="380" t="s">
        <v>469</v>
      </c>
      <c r="E48" s="380" t="s">
        <v>470</v>
      </c>
      <c r="F48" s="380" t="s">
        <v>476</v>
      </c>
      <c r="G48" s="381">
        <v>43700</v>
      </c>
      <c r="H48" s="399" t="s">
        <v>446</v>
      </c>
      <c r="I48" s="380">
        <v>24.640415000000001</v>
      </c>
      <c r="J48" s="380">
        <v>-83.102946669999994</v>
      </c>
      <c r="K48" s="380">
        <v>97</v>
      </c>
      <c r="L48" s="380">
        <v>29.6</v>
      </c>
      <c r="M48" s="380" t="s">
        <v>463</v>
      </c>
      <c r="N48" s="380" t="s">
        <v>485</v>
      </c>
      <c r="O48" s="380">
        <v>3</v>
      </c>
      <c r="P48" s="380">
        <v>30</v>
      </c>
      <c r="Q48" s="380" t="s">
        <v>399</v>
      </c>
      <c r="R48" s="380" t="s">
        <v>307</v>
      </c>
      <c r="S48" s="380" t="s">
        <v>371</v>
      </c>
      <c r="T48" s="383" t="s">
        <v>364</v>
      </c>
    </row>
    <row r="49" spans="1:20">
      <c r="A49" s="382" t="s">
        <v>939</v>
      </c>
      <c r="B49" s="380" t="s">
        <v>511</v>
      </c>
      <c r="C49" s="380" t="s">
        <v>65</v>
      </c>
      <c r="D49" s="380" t="s">
        <v>469</v>
      </c>
      <c r="E49" s="380" t="s">
        <v>470</v>
      </c>
      <c r="F49" s="380" t="s">
        <v>476</v>
      </c>
      <c r="G49" s="381">
        <v>43700</v>
      </c>
      <c r="H49" s="399" t="s">
        <v>446</v>
      </c>
      <c r="I49" s="380">
        <v>24.640415000000001</v>
      </c>
      <c r="J49" s="380">
        <v>-83.102946669999994</v>
      </c>
      <c r="K49" s="380">
        <v>100</v>
      </c>
      <c r="L49" s="380">
        <v>30.5</v>
      </c>
      <c r="M49" s="380" t="s">
        <v>447</v>
      </c>
      <c r="N49" s="380" t="s">
        <v>485</v>
      </c>
      <c r="O49" s="380">
        <v>3</v>
      </c>
      <c r="P49" s="380">
        <v>22</v>
      </c>
      <c r="Q49" s="380" t="s">
        <v>399</v>
      </c>
      <c r="R49" s="380" t="s">
        <v>308</v>
      </c>
      <c r="S49" s="380" t="s">
        <v>372</v>
      </c>
      <c r="T49" s="383" t="s">
        <v>364</v>
      </c>
    </row>
    <row r="50" spans="1:20">
      <c r="A50" s="382" t="s">
        <v>940</v>
      </c>
      <c r="B50" s="380" t="s">
        <v>512</v>
      </c>
      <c r="C50" s="380" t="s">
        <v>76</v>
      </c>
      <c r="D50" s="380" t="s">
        <v>469</v>
      </c>
      <c r="E50" s="380" t="s">
        <v>470</v>
      </c>
      <c r="F50" s="380" t="s">
        <v>476</v>
      </c>
      <c r="G50" s="381">
        <v>43700</v>
      </c>
      <c r="H50" s="399" t="s">
        <v>446</v>
      </c>
      <c r="I50" s="380">
        <v>24.640415000000001</v>
      </c>
      <c r="J50" s="380">
        <v>-83.102946669999994</v>
      </c>
      <c r="K50" s="380">
        <v>101</v>
      </c>
      <c r="L50" s="380">
        <v>30.8</v>
      </c>
      <c r="M50" s="380" t="s">
        <v>447</v>
      </c>
      <c r="N50" s="380" t="s">
        <v>485</v>
      </c>
      <c r="O50" s="380">
        <v>3</v>
      </c>
      <c r="P50" s="380">
        <v>22</v>
      </c>
      <c r="Q50" s="380" t="s">
        <v>399</v>
      </c>
      <c r="R50" s="380" t="s">
        <v>309</v>
      </c>
      <c r="S50" s="380" t="s">
        <v>373</v>
      </c>
      <c r="T50" s="383" t="s">
        <v>364</v>
      </c>
    </row>
    <row r="51" spans="1:20">
      <c r="A51" s="382" t="s">
        <v>941</v>
      </c>
      <c r="B51" s="380" t="s">
        <v>513</v>
      </c>
      <c r="C51" s="380" t="s">
        <v>87</v>
      </c>
      <c r="D51" s="380" t="s">
        <v>469</v>
      </c>
      <c r="E51" s="380" t="s">
        <v>470</v>
      </c>
      <c r="F51" s="380" t="s">
        <v>476</v>
      </c>
      <c r="G51" s="381">
        <v>43700</v>
      </c>
      <c r="H51" s="399" t="s">
        <v>446</v>
      </c>
      <c r="I51" s="380">
        <v>24.640415000000001</v>
      </c>
      <c r="J51" s="380">
        <v>-83.102946669999994</v>
      </c>
      <c r="K51" s="380">
        <v>100</v>
      </c>
      <c r="L51" s="380">
        <v>30.5</v>
      </c>
      <c r="M51" s="380" t="s">
        <v>447</v>
      </c>
      <c r="N51" s="380" t="s">
        <v>485</v>
      </c>
      <c r="O51" s="380">
        <v>3</v>
      </c>
      <c r="P51" s="380">
        <v>22</v>
      </c>
      <c r="Q51" s="380" t="s">
        <v>399</v>
      </c>
      <c r="R51" s="380" t="s">
        <v>310</v>
      </c>
      <c r="S51" s="380" t="s">
        <v>374</v>
      </c>
      <c r="T51" s="383" t="s">
        <v>364</v>
      </c>
    </row>
    <row r="52" spans="1:20">
      <c r="A52" s="382" t="s">
        <v>942</v>
      </c>
      <c r="B52" s="380" t="s">
        <v>514</v>
      </c>
      <c r="C52" s="380" t="s">
        <v>96</v>
      </c>
      <c r="D52" s="380" t="s">
        <v>469</v>
      </c>
      <c r="E52" s="380" t="s">
        <v>470</v>
      </c>
      <c r="F52" s="380" t="s">
        <v>476</v>
      </c>
      <c r="G52" s="381">
        <v>43700</v>
      </c>
      <c r="H52" s="399" t="s">
        <v>446</v>
      </c>
      <c r="I52" s="380">
        <v>24.640415000000001</v>
      </c>
      <c r="J52" s="380">
        <v>-83.102946669999994</v>
      </c>
      <c r="K52" s="380">
        <v>101</v>
      </c>
      <c r="L52" s="380">
        <v>30.8</v>
      </c>
      <c r="M52" s="380" t="s">
        <v>447</v>
      </c>
      <c r="N52" s="380" t="s">
        <v>485</v>
      </c>
      <c r="O52" s="380">
        <v>3</v>
      </c>
      <c r="P52" s="380">
        <v>22</v>
      </c>
      <c r="Q52" s="380" t="s">
        <v>399</v>
      </c>
      <c r="R52" s="380" t="s">
        <v>311</v>
      </c>
      <c r="S52" s="380" t="s">
        <v>375</v>
      </c>
      <c r="T52" s="383" t="s">
        <v>364</v>
      </c>
    </row>
    <row r="53" spans="1:20">
      <c r="A53" s="382" t="s">
        <v>943</v>
      </c>
      <c r="B53" s="380" t="s">
        <v>515</v>
      </c>
      <c r="C53" s="380" t="s">
        <v>22</v>
      </c>
      <c r="D53" s="380" t="s">
        <v>469</v>
      </c>
      <c r="E53" s="380" t="s">
        <v>470</v>
      </c>
      <c r="F53" s="380" t="s">
        <v>476</v>
      </c>
      <c r="G53" s="381">
        <v>43700</v>
      </c>
      <c r="H53" s="399" t="s">
        <v>446</v>
      </c>
      <c r="I53" s="380">
        <v>24.640415000000001</v>
      </c>
      <c r="J53" s="380">
        <v>-83.102946669999994</v>
      </c>
      <c r="K53" s="380">
        <v>96</v>
      </c>
      <c r="L53" s="380">
        <v>29.3</v>
      </c>
      <c r="M53" s="380" t="s">
        <v>463</v>
      </c>
      <c r="N53" s="380" t="s">
        <v>485</v>
      </c>
      <c r="O53" s="380">
        <v>3</v>
      </c>
      <c r="P53" s="380">
        <v>30</v>
      </c>
      <c r="Q53" s="380" t="s">
        <v>874</v>
      </c>
      <c r="R53" s="380" t="s">
        <v>304</v>
      </c>
      <c r="S53" s="380" t="s">
        <v>368</v>
      </c>
      <c r="T53" s="383" t="s">
        <v>364</v>
      </c>
    </row>
    <row r="54" spans="1:20">
      <c r="A54" s="382" t="s">
        <v>944</v>
      </c>
      <c r="B54" s="380" t="s">
        <v>516</v>
      </c>
      <c r="C54" s="380" t="s">
        <v>517</v>
      </c>
      <c r="D54" s="380" t="s">
        <v>469</v>
      </c>
      <c r="E54" s="380" t="s">
        <v>470</v>
      </c>
      <c r="F54" s="380" t="s">
        <v>476</v>
      </c>
      <c r="G54" s="381">
        <v>43700</v>
      </c>
      <c r="H54" s="399" t="s">
        <v>446</v>
      </c>
      <c r="I54" s="380">
        <v>24.640415000000001</v>
      </c>
      <c r="J54" s="380">
        <v>-83.102946669999994</v>
      </c>
      <c r="K54" s="380">
        <v>99</v>
      </c>
      <c r="L54" s="380">
        <v>30.2</v>
      </c>
      <c r="M54" s="380" t="s">
        <v>447</v>
      </c>
      <c r="N54" s="380" t="s">
        <v>485</v>
      </c>
      <c r="O54" s="380">
        <v>3</v>
      </c>
      <c r="P54" s="380">
        <v>22</v>
      </c>
      <c r="Q54" s="380" t="s">
        <v>874</v>
      </c>
      <c r="R54" s="380" t="s">
        <v>305</v>
      </c>
      <c r="S54" s="380" t="s">
        <v>369</v>
      </c>
      <c r="T54" s="383" t="s">
        <v>364</v>
      </c>
    </row>
    <row r="55" spans="1:20">
      <c r="A55" s="382" t="s">
        <v>945</v>
      </c>
      <c r="B55" s="380" t="s">
        <v>518</v>
      </c>
      <c r="C55" s="380" t="s">
        <v>44</v>
      </c>
      <c r="D55" s="380" t="s">
        <v>469</v>
      </c>
      <c r="E55" s="380" t="s">
        <v>470</v>
      </c>
      <c r="F55" s="380" t="s">
        <v>476</v>
      </c>
      <c r="G55" s="381">
        <v>43700</v>
      </c>
      <c r="H55" s="399" t="s">
        <v>446</v>
      </c>
      <c r="I55" s="380">
        <v>24.640415000000001</v>
      </c>
      <c r="J55" s="380">
        <v>-83.102946669999994</v>
      </c>
      <c r="K55" s="380">
        <v>101</v>
      </c>
      <c r="L55" s="380">
        <v>30.8</v>
      </c>
      <c r="M55" s="380" t="s">
        <v>447</v>
      </c>
      <c r="N55" s="380" t="s">
        <v>485</v>
      </c>
      <c r="O55" s="380">
        <v>3</v>
      </c>
      <c r="P55" s="380">
        <v>22</v>
      </c>
      <c r="Q55" s="380" t="s">
        <v>874</v>
      </c>
      <c r="R55" s="380" t="s">
        <v>306</v>
      </c>
      <c r="S55" s="380" t="s">
        <v>370</v>
      </c>
      <c r="T55" s="383" t="s">
        <v>364</v>
      </c>
    </row>
    <row r="56" spans="1:20">
      <c r="A56" s="382" t="s">
        <v>946</v>
      </c>
      <c r="B56" s="380" t="s">
        <v>519</v>
      </c>
      <c r="C56" s="380" t="s">
        <v>55</v>
      </c>
      <c r="D56" s="380" t="s">
        <v>469</v>
      </c>
      <c r="E56" s="380" t="s">
        <v>470</v>
      </c>
      <c r="F56" s="380" t="s">
        <v>476</v>
      </c>
      <c r="G56" s="381">
        <v>43700</v>
      </c>
      <c r="H56" s="399" t="s">
        <v>446</v>
      </c>
      <c r="I56" s="380">
        <v>24.640415000000001</v>
      </c>
      <c r="J56" s="380">
        <v>-83.102946669999994</v>
      </c>
      <c r="K56" s="380">
        <v>101</v>
      </c>
      <c r="L56" s="380">
        <v>30.8</v>
      </c>
      <c r="M56" s="380" t="s">
        <v>447</v>
      </c>
      <c r="N56" s="380" t="s">
        <v>485</v>
      </c>
      <c r="O56" s="380">
        <v>3</v>
      </c>
      <c r="P56" s="380">
        <v>22</v>
      </c>
      <c r="Q56" s="380" t="s">
        <v>874</v>
      </c>
      <c r="R56" s="380" t="s">
        <v>307</v>
      </c>
      <c r="S56" s="380" t="s">
        <v>371</v>
      </c>
      <c r="T56" s="383" t="s">
        <v>364</v>
      </c>
    </row>
    <row r="57" spans="1:20">
      <c r="A57" s="382" t="s">
        <v>947</v>
      </c>
      <c r="B57" s="380" t="s">
        <v>520</v>
      </c>
      <c r="C57" s="380" t="s">
        <v>66</v>
      </c>
      <c r="D57" s="380" t="s">
        <v>469</v>
      </c>
      <c r="E57" s="380" t="s">
        <v>470</v>
      </c>
      <c r="F57" s="380" t="s">
        <v>476</v>
      </c>
      <c r="G57" s="381">
        <v>43700</v>
      </c>
      <c r="H57" s="399" t="s">
        <v>446</v>
      </c>
      <c r="I57" s="380">
        <v>24.640415000000001</v>
      </c>
      <c r="J57" s="380">
        <v>-83.102946669999994</v>
      </c>
      <c r="K57" s="380">
        <v>100</v>
      </c>
      <c r="L57" s="380">
        <v>30.5</v>
      </c>
      <c r="M57" s="380" t="s">
        <v>447</v>
      </c>
      <c r="N57" s="380" t="s">
        <v>485</v>
      </c>
      <c r="O57" s="380">
        <v>3</v>
      </c>
      <c r="P57" s="380">
        <v>22</v>
      </c>
      <c r="Q57" s="380" t="s">
        <v>874</v>
      </c>
      <c r="R57" s="380" t="s">
        <v>308</v>
      </c>
      <c r="S57" s="380" t="s">
        <v>372</v>
      </c>
      <c r="T57" s="383" t="s">
        <v>364</v>
      </c>
    </row>
    <row r="58" spans="1:20">
      <c r="A58" s="382" t="s">
        <v>948</v>
      </c>
      <c r="B58" s="380" t="s">
        <v>521</v>
      </c>
      <c r="C58" s="380" t="s">
        <v>522</v>
      </c>
      <c r="D58" s="380" t="s">
        <v>469</v>
      </c>
      <c r="E58" s="380" t="s">
        <v>470</v>
      </c>
      <c r="F58" s="380" t="s">
        <v>476</v>
      </c>
      <c r="G58" s="381">
        <v>43700</v>
      </c>
      <c r="H58" s="399" t="s">
        <v>446</v>
      </c>
      <c r="I58" s="380">
        <v>24.640415000000001</v>
      </c>
      <c r="J58" s="380">
        <v>-83.102946669999994</v>
      </c>
      <c r="K58" s="380">
        <v>100</v>
      </c>
      <c r="L58" s="380">
        <v>30.5</v>
      </c>
      <c r="M58" s="380" t="s">
        <v>447</v>
      </c>
      <c r="N58" s="380" t="s">
        <v>485</v>
      </c>
      <c r="O58" s="380">
        <v>3</v>
      </c>
      <c r="P58" s="380">
        <v>22</v>
      </c>
      <c r="Q58" s="380" t="s">
        <v>874</v>
      </c>
      <c r="R58" s="380" t="s">
        <v>309</v>
      </c>
      <c r="S58" s="380" t="s">
        <v>373</v>
      </c>
      <c r="T58" s="383" t="s">
        <v>364</v>
      </c>
    </row>
    <row r="59" spans="1:20">
      <c r="A59" s="382" t="s">
        <v>949</v>
      </c>
      <c r="B59" s="380" t="s">
        <v>523</v>
      </c>
      <c r="C59" s="380" t="s">
        <v>88</v>
      </c>
      <c r="D59" s="380" t="s">
        <v>469</v>
      </c>
      <c r="E59" s="380" t="s">
        <v>470</v>
      </c>
      <c r="F59" s="380" t="s">
        <v>476</v>
      </c>
      <c r="G59" s="381">
        <v>43700</v>
      </c>
      <c r="H59" s="399" t="s">
        <v>446</v>
      </c>
      <c r="I59" s="380">
        <v>24.640415000000001</v>
      </c>
      <c r="J59" s="380">
        <v>-83.102946669999994</v>
      </c>
      <c r="K59" s="380">
        <v>100</v>
      </c>
      <c r="L59" s="380">
        <v>30.5</v>
      </c>
      <c r="M59" s="380" t="s">
        <v>447</v>
      </c>
      <c r="N59" s="380" t="s">
        <v>485</v>
      </c>
      <c r="O59" s="380">
        <v>3</v>
      </c>
      <c r="P59" s="380">
        <v>22</v>
      </c>
      <c r="Q59" s="380" t="s">
        <v>874</v>
      </c>
      <c r="R59" s="380" t="s">
        <v>310</v>
      </c>
      <c r="S59" s="380" t="s">
        <v>374</v>
      </c>
      <c r="T59" s="383" t="s">
        <v>364</v>
      </c>
    </row>
    <row r="60" spans="1:20">
      <c r="A60" s="382" t="s">
        <v>950</v>
      </c>
      <c r="B60" s="380" t="s">
        <v>524</v>
      </c>
      <c r="C60" s="380" t="s">
        <v>97</v>
      </c>
      <c r="D60" s="380" t="s">
        <v>469</v>
      </c>
      <c r="E60" s="380" t="s">
        <v>470</v>
      </c>
      <c r="F60" s="380" t="s">
        <v>476</v>
      </c>
      <c r="G60" s="381">
        <v>43700</v>
      </c>
      <c r="H60" s="399" t="s">
        <v>446</v>
      </c>
      <c r="I60" s="380">
        <v>24.640415000000001</v>
      </c>
      <c r="J60" s="380">
        <v>-83.102946669999994</v>
      </c>
      <c r="K60" s="380">
        <v>101</v>
      </c>
      <c r="L60" s="380">
        <v>30.8</v>
      </c>
      <c r="M60" s="380" t="s">
        <v>447</v>
      </c>
      <c r="N60" s="380" t="s">
        <v>485</v>
      </c>
      <c r="O60" s="380">
        <v>3</v>
      </c>
      <c r="P60" s="380">
        <v>22</v>
      </c>
      <c r="Q60" s="380" t="s">
        <v>874</v>
      </c>
      <c r="R60" s="380" t="s">
        <v>311</v>
      </c>
      <c r="S60" s="380" t="s">
        <v>375</v>
      </c>
      <c r="T60" s="383" t="s">
        <v>364</v>
      </c>
    </row>
    <row r="61" spans="1:20">
      <c r="A61" s="382" t="s">
        <v>951</v>
      </c>
      <c r="B61" s="380" t="s">
        <v>525</v>
      </c>
      <c r="C61" s="380" t="s">
        <v>23</v>
      </c>
      <c r="D61" s="380" t="s">
        <v>469</v>
      </c>
      <c r="E61" s="380" t="s">
        <v>470</v>
      </c>
      <c r="F61" s="380" t="s">
        <v>476</v>
      </c>
      <c r="G61" s="381">
        <v>43700</v>
      </c>
      <c r="H61" s="399" t="s">
        <v>446</v>
      </c>
      <c r="I61" s="380">
        <v>24.640415000000001</v>
      </c>
      <c r="J61" s="380">
        <v>-83.102946669999994</v>
      </c>
      <c r="K61" s="380">
        <v>100</v>
      </c>
      <c r="L61" s="380">
        <v>30.5</v>
      </c>
      <c r="M61" s="380" t="s">
        <v>447</v>
      </c>
      <c r="N61" s="380" t="s">
        <v>485</v>
      </c>
      <c r="O61" s="380">
        <v>3</v>
      </c>
      <c r="P61" s="380">
        <v>22</v>
      </c>
      <c r="Q61" s="380" t="s">
        <v>875</v>
      </c>
      <c r="R61" s="380" t="s">
        <v>304</v>
      </c>
      <c r="S61" s="380" t="s">
        <v>368</v>
      </c>
      <c r="T61" s="383" t="s">
        <v>364</v>
      </c>
    </row>
    <row r="62" spans="1:20">
      <c r="A62" s="382" t="s">
        <v>952</v>
      </c>
      <c r="B62" s="380" t="s">
        <v>526</v>
      </c>
      <c r="C62" s="380" t="s">
        <v>34</v>
      </c>
      <c r="D62" s="380" t="s">
        <v>469</v>
      </c>
      <c r="E62" s="380" t="s">
        <v>470</v>
      </c>
      <c r="F62" s="380" t="s">
        <v>476</v>
      </c>
      <c r="G62" s="381">
        <v>43700</v>
      </c>
      <c r="H62" s="399" t="s">
        <v>446</v>
      </c>
      <c r="I62" s="380">
        <v>24.640415000000001</v>
      </c>
      <c r="J62" s="380">
        <v>-83.102946669999994</v>
      </c>
      <c r="K62" s="380">
        <v>98</v>
      </c>
      <c r="L62" s="380">
        <v>29.9</v>
      </c>
      <c r="M62" s="380" t="s">
        <v>463</v>
      </c>
      <c r="N62" s="380" t="s">
        <v>485</v>
      </c>
      <c r="O62" s="380">
        <v>3</v>
      </c>
      <c r="P62" s="380">
        <v>30</v>
      </c>
      <c r="Q62" s="380" t="s">
        <v>875</v>
      </c>
      <c r="R62" s="380" t="s">
        <v>305</v>
      </c>
      <c r="S62" s="380" t="s">
        <v>369</v>
      </c>
      <c r="T62" s="383" t="s">
        <v>364</v>
      </c>
    </row>
    <row r="63" spans="1:20">
      <c r="A63" s="382" t="s">
        <v>953</v>
      </c>
      <c r="B63" s="380" t="s">
        <v>527</v>
      </c>
      <c r="C63" s="380" t="s">
        <v>528</v>
      </c>
      <c r="D63" s="380" t="s">
        <v>469</v>
      </c>
      <c r="E63" s="380" t="s">
        <v>470</v>
      </c>
      <c r="F63" s="380" t="s">
        <v>476</v>
      </c>
      <c r="G63" s="381">
        <v>43700</v>
      </c>
      <c r="H63" s="399" t="s">
        <v>446</v>
      </c>
      <c r="I63" s="380">
        <v>24.640415000000001</v>
      </c>
      <c r="J63" s="380">
        <v>-83.102946669999994</v>
      </c>
      <c r="K63" s="380">
        <v>100</v>
      </c>
      <c r="L63" s="380">
        <v>30.5</v>
      </c>
      <c r="M63" s="380" t="s">
        <v>447</v>
      </c>
      <c r="N63" s="380" t="s">
        <v>485</v>
      </c>
      <c r="O63" s="380">
        <v>4</v>
      </c>
      <c r="P63" s="380">
        <v>22</v>
      </c>
      <c r="Q63" s="380" t="s">
        <v>875</v>
      </c>
      <c r="R63" s="380" t="s">
        <v>306</v>
      </c>
      <c r="S63" s="380" t="s">
        <v>370</v>
      </c>
      <c r="T63" s="383" t="s">
        <v>364</v>
      </c>
    </row>
    <row r="64" spans="1:20">
      <c r="A64" s="382" t="s">
        <v>954</v>
      </c>
      <c r="B64" s="380" t="s">
        <v>529</v>
      </c>
      <c r="C64" s="380" t="s">
        <v>56</v>
      </c>
      <c r="D64" s="380" t="s">
        <v>469</v>
      </c>
      <c r="E64" s="380" t="s">
        <v>470</v>
      </c>
      <c r="F64" s="380" t="s">
        <v>476</v>
      </c>
      <c r="G64" s="381">
        <v>43700</v>
      </c>
      <c r="H64" s="399" t="s">
        <v>446</v>
      </c>
      <c r="I64" s="380">
        <v>24.640415000000001</v>
      </c>
      <c r="J64" s="380">
        <v>-83.102946669999994</v>
      </c>
      <c r="K64" s="380">
        <v>100</v>
      </c>
      <c r="L64" s="380">
        <v>30.5</v>
      </c>
      <c r="M64" s="380" t="s">
        <v>447</v>
      </c>
      <c r="N64" s="380" t="s">
        <v>485</v>
      </c>
      <c r="O64" s="380">
        <v>4</v>
      </c>
      <c r="P64" s="380">
        <v>22</v>
      </c>
      <c r="Q64" s="380" t="s">
        <v>875</v>
      </c>
      <c r="R64" s="380" t="s">
        <v>307</v>
      </c>
      <c r="S64" s="380" t="s">
        <v>371</v>
      </c>
      <c r="T64" s="383" t="s">
        <v>364</v>
      </c>
    </row>
    <row r="65" spans="1:20">
      <c r="A65" s="382" t="s">
        <v>955</v>
      </c>
      <c r="B65" s="380" t="s">
        <v>530</v>
      </c>
      <c r="C65" s="380" t="s">
        <v>67</v>
      </c>
      <c r="D65" s="380" t="s">
        <v>469</v>
      </c>
      <c r="E65" s="380" t="s">
        <v>470</v>
      </c>
      <c r="F65" s="380" t="s">
        <v>476</v>
      </c>
      <c r="G65" s="381">
        <v>43700</v>
      </c>
      <c r="H65" s="399" t="s">
        <v>446</v>
      </c>
      <c r="I65" s="380">
        <v>24.640415000000001</v>
      </c>
      <c r="J65" s="380">
        <v>-83.102946669999994</v>
      </c>
      <c r="K65" s="380">
        <v>100</v>
      </c>
      <c r="L65" s="380">
        <v>30.5</v>
      </c>
      <c r="M65" s="380" t="s">
        <v>447</v>
      </c>
      <c r="N65" s="380" t="s">
        <v>485</v>
      </c>
      <c r="O65" s="380">
        <v>4</v>
      </c>
      <c r="P65" s="380">
        <v>22</v>
      </c>
      <c r="Q65" s="380" t="s">
        <v>875</v>
      </c>
      <c r="R65" s="380" t="s">
        <v>308</v>
      </c>
      <c r="S65" s="380" t="s">
        <v>372</v>
      </c>
      <c r="T65" s="383" t="s">
        <v>364</v>
      </c>
    </row>
    <row r="66" spans="1:20">
      <c r="A66" s="382" t="s">
        <v>956</v>
      </c>
      <c r="B66" s="380" t="s">
        <v>531</v>
      </c>
      <c r="C66" s="380" t="s">
        <v>78</v>
      </c>
      <c r="D66" s="380" t="s">
        <v>469</v>
      </c>
      <c r="E66" s="380" t="s">
        <v>470</v>
      </c>
      <c r="F66" s="380" t="s">
        <v>476</v>
      </c>
      <c r="G66" s="381">
        <v>43700</v>
      </c>
      <c r="H66" s="399" t="s">
        <v>446</v>
      </c>
      <c r="I66" s="380">
        <v>24.640415000000001</v>
      </c>
      <c r="J66" s="380">
        <v>-83.102946669999994</v>
      </c>
      <c r="K66" s="380">
        <v>98</v>
      </c>
      <c r="L66" s="380">
        <v>29.9</v>
      </c>
      <c r="M66" s="380" t="s">
        <v>463</v>
      </c>
      <c r="N66" s="380" t="s">
        <v>485</v>
      </c>
      <c r="O66" s="380">
        <v>4</v>
      </c>
      <c r="P66" s="380">
        <v>30</v>
      </c>
      <c r="Q66" s="380" t="s">
        <v>875</v>
      </c>
      <c r="R66" s="380" t="s">
        <v>309</v>
      </c>
      <c r="S66" s="380" t="s">
        <v>373</v>
      </c>
      <c r="T66" s="383" t="s">
        <v>364</v>
      </c>
    </row>
    <row r="67" spans="1:20">
      <c r="A67" s="382" t="s">
        <v>957</v>
      </c>
      <c r="B67" s="380" t="s">
        <v>535</v>
      </c>
      <c r="C67" s="380" t="s">
        <v>15</v>
      </c>
      <c r="D67" s="380" t="s">
        <v>532</v>
      </c>
      <c r="E67" s="380" t="s">
        <v>533</v>
      </c>
      <c r="F67" s="380" t="s">
        <v>534</v>
      </c>
      <c r="G67" s="381">
        <v>43701</v>
      </c>
      <c r="H67" s="399" t="s">
        <v>446</v>
      </c>
      <c r="I67" s="380">
        <v>24.493960000000001</v>
      </c>
      <c r="J67" s="380">
        <v>-83.096078329999997</v>
      </c>
      <c r="K67" s="380">
        <v>108</v>
      </c>
      <c r="L67" s="380">
        <v>32.9</v>
      </c>
      <c r="M67" s="380" t="s">
        <v>447</v>
      </c>
      <c r="N67" s="380" t="s">
        <v>474</v>
      </c>
      <c r="O67" s="380">
        <v>4</v>
      </c>
      <c r="P67" s="380">
        <v>30</v>
      </c>
      <c r="Q67" s="380" t="s">
        <v>875</v>
      </c>
      <c r="R67" s="380" t="s">
        <v>310</v>
      </c>
      <c r="S67" s="380" t="s">
        <v>374</v>
      </c>
      <c r="T67" s="383" t="s">
        <v>364</v>
      </c>
    </row>
    <row r="68" spans="1:20">
      <c r="A68" s="382" t="s">
        <v>958</v>
      </c>
      <c r="B68" s="380" t="s">
        <v>536</v>
      </c>
      <c r="C68" s="380" t="s">
        <v>98</v>
      </c>
      <c r="D68" s="380" t="s">
        <v>532</v>
      </c>
      <c r="E68" s="380" t="s">
        <v>533</v>
      </c>
      <c r="F68" s="380" t="s">
        <v>534</v>
      </c>
      <c r="G68" s="381">
        <v>43701</v>
      </c>
      <c r="H68" s="399" t="s">
        <v>446</v>
      </c>
      <c r="I68" s="380">
        <v>24.493960000000001</v>
      </c>
      <c r="J68" s="380">
        <v>-83.096078329999997</v>
      </c>
      <c r="K68" s="380">
        <v>109</v>
      </c>
      <c r="L68" s="380">
        <v>33.200000000000003</v>
      </c>
      <c r="M68" s="380" t="s">
        <v>447</v>
      </c>
      <c r="N68" s="380" t="s">
        <v>474</v>
      </c>
      <c r="O68" s="380">
        <v>4</v>
      </c>
      <c r="P68" s="380">
        <v>30</v>
      </c>
      <c r="Q68" s="380" t="s">
        <v>875</v>
      </c>
      <c r="R68" s="380" t="s">
        <v>311</v>
      </c>
      <c r="S68" s="380" t="s">
        <v>375</v>
      </c>
      <c r="T68" s="383" t="s">
        <v>364</v>
      </c>
    </row>
    <row r="69" spans="1:20">
      <c r="A69" s="382" t="s">
        <v>959</v>
      </c>
      <c r="B69" s="380" t="s">
        <v>537</v>
      </c>
      <c r="C69" s="380" t="s">
        <v>24</v>
      </c>
      <c r="D69" s="380" t="s">
        <v>532</v>
      </c>
      <c r="E69" s="380" t="s">
        <v>533</v>
      </c>
      <c r="F69" s="380" t="s">
        <v>534</v>
      </c>
      <c r="G69" s="381">
        <v>43701</v>
      </c>
      <c r="H69" s="399" t="s">
        <v>446</v>
      </c>
      <c r="I69" s="380">
        <v>24.493960000000001</v>
      </c>
      <c r="J69" s="380">
        <v>-83.096078329999997</v>
      </c>
      <c r="K69" s="380">
        <v>108</v>
      </c>
      <c r="L69" s="380">
        <v>32.9</v>
      </c>
      <c r="M69" s="380" t="s">
        <v>447</v>
      </c>
      <c r="N69" s="380" t="s">
        <v>474</v>
      </c>
      <c r="O69" s="380">
        <v>4</v>
      </c>
      <c r="P69" s="380">
        <v>30</v>
      </c>
      <c r="Q69" s="380" t="s">
        <v>876</v>
      </c>
      <c r="R69" s="380" t="s">
        <v>304</v>
      </c>
      <c r="S69" s="380" t="s">
        <v>368</v>
      </c>
      <c r="T69" s="383" t="s">
        <v>364</v>
      </c>
    </row>
    <row r="70" spans="1:20">
      <c r="A70" s="382" t="s">
        <v>960</v>
      </c>
      <c r="B70" s="380" t="s">
        <v>538</v>
      </c>
      <c r="C70" s="380" t="s">
        <v>35</v>
      </c>
      <c r="D70" s="380" t="s">
        <v>532</v>
      </c>
      <c r="E70" s="380" t="s">
        <v>533</v>
      </c>
      <c r="F70" s="380" t="s">
        <v>534</v>
      </c>
      <c r="G70" s="381">
        <v>43701</v>
      </c>
      <c r="H70" s="399" t="s">
        <v>446</v>
      </c>
      <c r="I70" s="380">
        <v>24.493960000000001</v>
      </c>
      <c r="J70" s="380">
        <v>-83.096078329999997</v>
      </c>
      <c r="K70" s="380">
        <v>107</v>
      </c>
      <c r="L70" s="380">
        <v>32.6</v>
      </c>
      <c r="M70" s="380" t="s">
        <v>447</v>
      </c>
      <c r="N70" s="380" t="s">
        <v>474</v>
      </c>
      <c r="O70" s="380">
        <v>4</v>
      </c>
      <c r="P70" s="380">
        <v>30</v>
      </c>
      <c r="Q70" s="380" t="s">
        <v>876</v>
      </c>
      <c r="R70" s="380" t="s">
        <v>305</v>
      </c>
      <c r="S70" s="380" t="s">
        <v>369</v>
      </c>
      <c r="T70" s="383" t="s">
        <v>364</v>
      </c>
    </row>
    <row r="71" spans="1:20">
      <c r="A71" s="382" t="s">
        <v>961</v>
      </c>
      <c r="B71" s="380" t="s">
        <v>539</v>
      </c>
      <c r="C71" s="380" t="s">
        <v>46</v>
      </c>
      <c r="D71" s="380" t="s">
        <v>532</v>
      </c>
      <c r="E71" s="380" t="s">
        <v>533</v>
      </c>
      <c r="F71" s="380" t="s">
        <v>534</v>
      </c>
      <c r="G71" s="381">
        <v>43701</v>
      </c>
      <c r="H71" s="399" t="s">
        <v>446</v>
      </c>
      <c r="I71" s="380">
        <v>24.493960000000001</v>
      </c>
      <c r="J71" s="380">
        <v>-83.096078329999997</v>
      </c>
      <c r="K71" s="380">
        <v>108</v>
      </c>
      <c r="L71" s="380">
        <v>32.9</v>
      </c>
      <c r="M71" s="380" t="s">
        <v>447</v>
      </c>
      <c r="N71" s="380" t="s">
        <v>474</v>
      </c>
      <c r="O71" s="380">
        <v>4</v>
      </c>
      <c r="P71" s="380">
        <v>30</v>
      </c>
      <c r="Q71" s="380" t="s">
        <v>876</v>
      </c>
      <c r="R71" s="380" t="s">
        <v>306</v>
      </c>
      <c r="S71" s="380" t="s">
        <v>370</v>
      </c>
      <c r="T71" s="383" t="s">
        <v>364</v>
      </c>
    </row>
    <row r="72" spans="1:20">
      <c r="A72" s="382" t="s">
        <v>962</v>
      </c>
      <c r="B72" s="380" t="s">
        <v>540</v>
      </c>
      <c r="C72" s="380" t="s">
        <v>57</v>
      </c>
      <c r="D72" s="380" t="s">
        <v>532</v>
      </c>
      <c r="E72" s="380" t="s">
        <v>533</v>
      </c>
      <c r="F72" s="380" t="s">
        <v>534</v>
      </c>
      <c r="G72" s="381">
        <v>43701</v>
      </c>
      <c r="H72" s="399" t="s">
        <v>446</v>
      </c>
      <c r="I72" s="380">
        <v>24.493960000000001</v>
      </c>
      <c r="J72" s="380">
        <v>-83.096078329999997</v>
      </c>
      <c r="K72" s="380">
        <v>105</v>
      </c>
      <c r="L72" s="380">
        <v>32</v>
      </c>
      <c r="M72" s="380" t="s">
        <v>447</v>
      </c>
      <c r="N72" s="380" t="s">
        <v>474</v>
      </c>
      <c r="O72" s="380">
        <v>4</v>
      </c>
      <c r="P72" s="380">
        <v>30</v>
      </c>
      <c r="Q72" s="380" t="s">
        <v>876</v>
      </c>
      <c r="R72" s="380" t="s">
        <v>307</v>
      </c>
      <c r="S72" s="380" t="s">
        <v>371</v>
      </c>
      <c r="T72" s="383" t="s">
        <v>364</v>
      </c>
    </row>
    <row r="73" spans="1:20">
      <c r="A73" s="382" t="s">
        <v>963</v>
      </c>
      <c r="B73" s="380" t="s">
        <v>541</v>
      </c>
      <c r="C73" s="380" t="s">
        <v>68</v>
      </c>
      <c r="D73" s="380" t="s">
        <v>532</v>
      </c>
      <c r="E73" s="380" t="s">
        <v>533</v>
      </c>
      <c r="F73" s="380" t="s">
        <v>534</v>
      </c>
      <c r="G73" s="381">
        <v>43701</v>
      </c>
      <c r="H73" s="399" t="s">
        <v>446</v>
      </c>
      <c r="I73" s="380">
        <v>24.493960000000001</v>
      </c>
      <c r="J73" s="380">
        <v>-83.096078329999997</v>
      </c>
      <c r="K73" s="380">
        <v>109</v>
      </c>
      <c r="L73" s="380">
        <v>33.200000000000003</v>
      </c>
      <c r="M73" s="380" t="s">
        <v>447</v>
      </c>
      <c r="N73" s="380" t="s">
        <v>474</v>
      </c>
      <c r="O73" s="380">
        <v>4</v>
      </c>
      <c r="P73" s="380">
        <v>30</v>
      </c>
      <c r="Q73" s="380" t="s">
        <v>876</v>
      </c>
      <c r="R73" s="380" t="s">
        <v>308</v>
      </c>
      <c r="S73" s="380" t="s">
        <v>372</v>
      </c>
      <c r="T73" s="383" t="s">
        <v>364</v>
      </c>
    </row>
    <row r="74" spans="1:20">
      <c r="A74" s="382" t="s">
        <v>964</v>
      </c>
      <c r="B74" s="380" t="s">
        <v>542</v>
      </c>
      <c r="C74" s="380" t="s">
        <v>13</v>
      </c>
      <c r="D74" s="380" t="s">
        <v>532</v>
      </c>
      <c r="E74" s="380" t="s">
        <v>533</v>
      </c>
      <c r="F74" s="380" t="s">
        <v>534</v>
      </c>
      <c r="G74" s="381">
        <v>43701</v>
      </c>
      <c r="H74" s="399" t="s">
        <v>446</v>
      </c>
      <c r="I74" s="380">
        <v>24.493960000000001</v>
      </c>
      <c r="J74" s="380">
        <v>-83.096078329999997</v>
      </c>
      <c r="K74" s="380">
        <v>104</v>
      </c>
      <c r="L74" s="380">
        <v>31.7</v>
      </c>
      <c r="M74" s="380" t="s">
        <v>447</v>
      </c>
      <c r="N74" s="380" t="s">
        <v>474</v>
      </c>
      <c r="O74" s="380">
        <v>4</v>
      </c>
      <c r="P74" s="380">
        <v>30</v>
      </c>
      <c r="Q74" s="380" t="s">
        <v>876</v>
      </c>
      <c r="R74" s="380" t="s">
        <v>309</v>
      </c>
      <c r="S74" s="380" t="s">
        <v>373</v>
      </c>
      <c r="T74" s="383" t="s">
        <v>364</v>
      </c>
    </row>
    <row r="75" spans="1:20">
      <c r="A75" s="382" t="s">
        <v>965</v>
      </c>
      <c r="B75" s="380" t="s">
        <v>543</v>
      </c>
      <c r="C75" s="380" t="s">
        <v>89</v>
      </c>
      <c r="D75" s="380" t="s">
        <v>532</v>
      </c>
      <c r="E75" s="380" t="s">
        <v>533</v>
      </c>
      <c r="F75" s="380" t="s">
        <v>534</v>
      </c>
      <c r="G75" s="381">
        <v>43701</v>
      </c>
      <c r="H75" s="399" t="s">
        <v>446</v>
      </c>
      <c r="I75" s="380">
        <v>24.493960000000001</v>
      </c>
      <c r="J75" s="380">
        <v>-83.096078329999997</v>
      </c>
      <c r="K75" s="380">
        <v>106</v>
      </c>
      <c r="L75" s="380">
        <v>32.299999999999997</v>
      </c>
      <c r="M75" s="380" t="s">
        <v>447</v>
      </c>
      <c r="N75" s="380" t="s">
        <v>474</v>
      </c>
      <c r="O75" s="380">
        <v>4</v>
      </c>
      <c r="P75" s="380">
        <v>30</v>
      </c>
      <c r="Q75" s="380" t="s">
        <v>876</v>
      </c>
      <c r="R75" s="380" t="s">
        <v>310</v>
      </c>
      <c r="S75" s="380" t="s">
        <v>374</v>
      </c>
      <c r="T75" s="383" t="s">
        <v>364</v>
      </c>
    </row>
    <row r="76" spans="1:20">
      <c r="A76" s="382" t="s">
        <v>966</v>
      </c>
      <c r="B76" s="380" t="s">
        <v>544</v>
      </c>
      <c r="C76" s="380" t="s">
        <v>99</v>
      </c>
      <c r="D76" s="380" t="s">
        <v>532</v>
      </c>
      <c r="E76" s="380" t="s">
        <v>533</v>
      </c>
      <c r="F76" s="380" t="s">
        <v>534</v>
      </c>
      <c r="G76" s="381">
        <v>43701</v>
      </c>
      <c r="H76" s="399" t="s">
        <v>446</v>
      </c>
      <c r="I76" s="380">
        <v>24.493960000000001</v>
      </c>
      <c r="J76" s="380">
        <v>-83.096078329999997</v>
      </c>
      <c r="K76" s="380">
        <v>107</v>
      </c>
      <c r="L76" s="380">
        <v>32.6</v>
      </c>
      <c r="M76" s="380" t="s">
        <v>447</v>
      </c>
      <c r="N76" s="380" t="s">
        <v>474</v>
      </c>
      <c r="O76" s="380">
        <v>4</v>
      </c>
      <c r="P76" s="380">
        <v>30</v>
      </c>
      <c r="Q76" s="380" t="s">
        <v>876</v>
      </c>
      <c r="R76" s="380" t="s">
        <v>311</v>
      </c>
      <c r="S76" s="380" t="s">
        <v>375</v>
      </c>
      <c r="T76" s="383" t="s">
        <v>364</v>
      </c>
    </row>
    <row r="77" spans="1:20">
      <c r="A77" s="382" t="s">
        <v>967</v>
      </c>
      <c r="B77" s="380" t="s">
        <v>546</v>
      </c>
      <c r="C77" s="380" t="s">
        <v>25</v>
      </c>
      <c r="D77" s="380" t="s">
        <v>532</v>
      </c>
      <c r="E77" s="380" t="s">
        <v>533</v>
      </c>
      <c r="F77" s="380" t="s">
        <v>545</v>
      </c>
      <c r="G77" s="381">
        <v>43701</v>
      </c>
      <c r="H77" s="399" t="s">
        <v>446</v>
      </c>
      <c r="I77" s="380">
        <v>24.517808330000001</v>
      </c>
      <c r="J77" s="380">
        <v>-83.097901669999999</v>
      </c>
      <c r="K77" s="380">
        <v>83</v>
      </c>
      <c r="L77" s="380">
        <v>25.3</v>
      </c>
      <c r="M77" s="380" t="s">
        <v>463</v>
      </c>
      <c r="N77" s="380" t="s">
        <v>485</v>
      </c>
      <c r="O77" s="380">
        <v>4</v>
      </c>
      <c r="P77" s="380">
        <v>30</v>
      </c>
      <c r="Q77" s="380" t="s">
        <v>877</v>
      </c>
      <c r="R77" s="380" t="s">
        <v>304</v>
      </c>
      <c r="S77" s="380" t="s">
        <v>368</v>
      </c>
      <c r="T77" s="383" t="s">
        <v>364</v>
      </c>
    </row>
    <row r="78" spans="1:20">
      <c r="A78" s="382" t="s">
        <v>968</v>
      </c>
      <c r="B78" s="380" t="s">
        <v>547</v>
      </c>
      <c r="C78" s="380" t="s">
        <v>36</v>
      </c>
      <c r="D78" s="380" t="s">
        <v>532</v>
      </c>
      <c r="E78" s="380" t="s">
        <v>533</v>
      </c>
      <c r="F78" s="380" t="s">
        <v>545</v>
      </c>
      <c r="G78" s="381">
        <v>43701</v>
      </c>
      <c r="H78" s="399" t="s">
        <v>446</v>
      </c>
      <c r="I78" s="380">
        <v>24.517808330000001</v>
      </c>
      <c r="J78" s="380">
        <v>-83.097901669999999</v>
      </c>
      <c r="K78" s="380">
        <v>83</v>
      </c>
      <c r="L78" s="380">
        <v>25.3</v>
      </c>
      <c r="M78" s="380" t="s">
        <v>463</v>
      </c>
      <c r="N78" s="380" t="s">
        <v>485</v>
      </c>
      <c r="O78" s="380">
        <v>4</v>
      </c>
      <c r="P78" s="380">
        <v>30</v>
      </c>
      <c r="Q78" s="380" t="s">
        <v>877</v>
      </c>
      <c r="R78" s="380" t="s">
        <v>305</v>
      </c>
      <c r="S78" s="380" t="s">
        <v>369</v>
      </c>
      <c r="T78" s="383" t="s">
        <v>364</v>
      </c>
    </row>
    <row r="79" spans="1:20">
      <c r="A79" s="382" t="s">
        <v>969</v>
      </c>
      <c r="B79" s="380" t="s">
        <v>548</v>
      </c>
      <c r="C79" s="380" t="s">
        <v>9</v>
      </c>
      <c r="D79" s="380" t="s">
        <v>532</v>
      </c>
      <c r="E79" s="380" t="s">
        <v>533</v>
      </c>
      <c r="F79" s="380" t="s">
        <v>545</v>
      </c>
      <c r="G79" s="381">
        <v>43701</v>
      </c>
      <c r="H79" s="399" t="s">
        <v>446</v>
      </c>
      <c r="I79" s="380">
        <v>24.517808330000001</v>
      </c>
      <c r="J79" s="380">
        <v>-83.097901669999999</v>
      </c>
      <c r="K79" s="380">
        <v>84</v>
      </c>
      <c r="L79" s="380">
        <v>25.6</v>
      </c>
      <c r="M79" s="380" t="s">
        <v>463</v>
      </c>
      <c r="N79" s="380" t="s">
        <v>485</v>
      </c>
      <c r="O79" s="380">
        <v>4</v>
      </c>
      <c r="P79" s="380">
        <v>30</v>
      </c>
      <c r="Q79" s="380" t="s">
        <v>877</v>
      </c>
      <c r="R79" s="380" t="s">
        <v>306</v>
      </c>
      <c r="S79" s="380" t="s">
        <v>370</v>
      </c>
      <c r="T79" s="383" t="s">
        <v>364</v>
      </c>
    </row>
    <row r="80" spans="1:20">
      <c r="A80" s="382" t="s">
        <v>970</v>
      </c>
      <c r="B80" s="380" t="s">
        <v>549</v>
      </c>
      <c r="C80" s="380" t="s">
        <v>58</v>
      </c>
      <c r="D80" s="380" t="s">
        <v>532</v>
      </c>
      <c r="E80" s="380" t="s">
        <v>533</v>
      </c>
      <c r="F80" s="380" t="s">
        <v>545</v>
      </c>
      <c r="G80" s="381">
        <v>43701</v>
      </c>
      <c r="H80" s="399" t="s">
        <v>446</v>
      </c>
      <c r="I80" s="380">
        <v>24.517808330000001</v>
      </c>
      <c r="J80" s="380">
        <v>-83.097901669999999</v>
      </c>
      <c r="K80" s="380">
        <v>84</v>
      </c>
      <c r="L80" s="380">
        <v>25.6</v>
      </c>
      <c r="M80" s="380" t="s">
        <v>463</v>
      </c>
      <c r="N80" s="380" t="s">
        <v>485</v>
      </c>
      <c r="O80" s="380">
        <v>4</v>
      </c>
      <c r="P80" s="380">
        <v>30</v>
      </c>
      <c r="Q80" s="380" t="s">
        <v>877</v>
      </c>
      <c r="R80" s="380" t="s">
        <v>307</v>
      </c>
      <c r="S80" s="380" t="s">
        <v>371</v>
      </c>
      <c r="T80" s="383" t="s">
        <v>364</v>
      </c>
    </row>
    <row r="81" spans="1:20">
      <c r="A81" s="382" t="s">
        <v>971</v>
      </c>
      <c r="B81" s="380" t="s">
        <v>550</v>
      </c>
      <c r="C81" s="380" t="s">
        <v>69</v>
      </c>
      <c r="D81" s="380" t="s">
        <v>532</v>
      </c>
      <c r="E81" s="380" t="s">
        <v>533</v>
      </c>
      <c r="F81" s="380" t="s">
        <v>545</v>
      </c>
      <c r="G81" s="381">
        <v>43701</v>
      </c>
      <c r="H81" s="399" t="s">
        <v>446</v>
      </c>
      <c r="I81" s="380">
        <v>24.517808330000001</v>
      </c>
      <c r="J81" s="380">
        <v>-83.097901669999999</v>
      </c>
      <c r="K81" s="380">
        <v>84</v>
      </c>
      <c r="L81" s="380">
        <v>25.6</v>
      </c>
      <c r="M81" s="380" t="s">
        <v>463</v>
      </c>
      <c r="N81" s="380" t="s">
        <v>485</v>
      </c>
      <c r="O81" s="380">
        <v>4</v>
      </c>
      <c r="P81" s="380">
        <v>30</v>
      </c>
      <c r="Q81" s="380" t="s">
        <v>877</v>
      </c>
      <c r="R81" s="380" t="s">
        <v>308</v>
      </c>
      <c r="S81" s="380" t="s">
        <v>372</v>
      </c>
      <c r="T81" s="383" t="s">
        <v>364</v>
      </c>
    </row>
    <row r="82" spans="1:20">
      <c r="A82" s="382" t="s">
        <v>972</v>
      </c>
      <c r="B82" s="380" t="s">
        <v>551</v>
      </c>
      <c r="C82" s="380" t="s">
        <v>79</v>
      </c>
      <c r="D82" s="380" t="s">
        <v>532</v>
      </c>
      <c r="E82" s="380" t="s">
        <v>533</v>
      </c>
      <c r="F82" s="380" t="s">
        <v>545</v>
      </c>
      <c r="G82" s="381">
        <v>43701</v>
      </c>
      <c r="H82" s="399" t="s">
        <v>446</v>
      </c>
      <c r="I82" s="380">
        <v>24.517808330000001</v>
      </c>
      <c r="J82" s="380">
        <v>-83.097901669999999</v>
      </c>
      <c r="K82" s="380">
        <v>84</v>
      </c>
      <c r="L82" s="380">
        <v>25.6</v>
      </c>
      <c r="M82" s="380" t="s">
        <v>463</v>
      </c>
      <c r="N82" s="380" t="s">
        <v>485</v>
      </c>
      <c r="O82" s="380">
        <v>4</v>
      </c>
      <c r="P82" s="380">
        <v>30</v>
      </c>
      <c r="Q82" s="380" t="s">
        <v>877</v>
      </c>
      <c r="R82" s="380" t="s">
        <v>309</v>
      </c>
      <c r="S82" s="380" t="s">
        <v>373</v>
      </c>
      <c r="T82" s="383" t="s">
        <v>364</v>
      </c>
    </row>
    <row r="83" spans="1:20">
      <c r="A83" s="382" t="s">
        <v>973</v>
      </c>
      <c r="B83" s="380" t="s">
        <v>552</v>
      </c>
      <c r="C83" s="380" t="s">
        <v>90</v>
      </c>
      <c r="D83" s="380" t="s">
        <v>532</v>
      </c>
      <c r="E83" s="380" t="s">
        <v>533</v>
      </c>
      <c r="F83" s="380" t="s">
        <v>545</v>
      </c>
      <c r="G83" s="381">
        <v>43701</v>
      </c>
      <c r="H83" s="399" t="s">
        <v>446</v>
      </c>
      <c r="I83" s="380">
        <v>24.517808330000001</v>
      </c>
      <c r="J83" s="380">
        <v>-83.097901669999999</v>
      </c>
      <c r="K83" s="380">
        <v>83</v>
      </c>
      <c r="L83" s="380">
        <v>25.3</v>
      </c>
      <c r="M83" s="380" t="s">
        <v>463</v>
      </c>
      <c r="N83" s="380" t="s">
        <v>485</v>
      </c>
      <c r="O83" s="380">
        <v>5</v>
      </c>
      <c r="P83" s="380">
        <v>30</v>
      </c>
      <c r="Q83" s="380" t="s">
        <v>877</v>
      </c>
      <c r="R83" s="380" t="s">
        <v>310</v>
      </c>
      <c r="S83" s="380" t="s">
        <v>374</v>
      </c>
      <c r="T83" s="383" t="s">
        <v>364</v>
      </c>
    </row>
    <row r="84" spans="1:20">
      <c r="A84" s="382" t="s">
        <v>974</v>
      </c>
      <c r="B84" s="380" t="s">
        <v>553</v>
      </c>
      <c r="C84" s="380" t="s">
        <v>554</v>
      </c>
      <c r="D84" s="380" t="s">
        <v>532</v>
      </c>
      <c r="E84" s="380" t="s">
        <v>533</v>
      </c>
      <c r="F84" s="380" t="s">
        <v>545</v>
      </c>
      <c r="G84" s="381">
        <v>43701</v>
      </c>
      <c r="H84" s="399" t="s">
        <v>446</v>
      </c>
      <c r="I84" s="380">
        <v>24.517808330000001</v>
      </c>
      <c r="J84" s="380">
        <v>-83.097901669999999</v>
      </c>
      <c r="K84" s="380">
        <v>83</v>
      </c>
      <c r="L84" s="380">
        <v>25.3</v>
      </c>
      <c r="M84" s="380" t="s">
        <v>463</v>
      </c>
      <c r="N84" s="380" t="s">
        <v>485</v>
      </c>
      <c r="O84" s="380">
        <v>5</v>
      </c>
      <c r="P84" s="380">
        <v>30</v>
      </c>
      <c r="Q84" s="380" t="s">
        <v>877</v>
      </c>
      <c r="R84" s="380" t="s">
        <v>311</v>
      </c>
      <c r="S84" s="380" t="s">
        <v>375</v>
      </c>
      <c r="T84" s="383" t="s">
        <v>364</v>
      </c>
    </row>
    <row r="85" spans="1:20">
      <c r="A85" s="382" t="s">
        <v>975</v>
      </c>
      <c r="B85" s="380" t="s">
        <v>555</v>
      </c>
      <c r="C85" s="380" t="s">
        <v>26</v>
      </c>
      <c r="D85" s="380" t="s">
        <v>532</v>
      </c>
      <c r="E85" s="380" t="s">
        <v>533</v>
      </c>
      <c r="F85" s="380" t="s">
        <v>545</v>
      </c>
      <c r="G85" s="381">
        <v>43701</v>
      </c>
      <c r="H85" s="399" t="s">
        <v>446</v>
      </c>
      <c r="I85" s="380">
        <v>24.517808330000001</v>
      </c>
      <c r="J85" s="380">
        <v>-83.097901669999999</v>
      </c>
      <c r="K85" s="380">
        <v>83</v>
      </c>
      <c r="L85" s="380">
        <v>25.3</v>
      </c>
      <c r="M85" s="380" t="s">
        <v>463</v>
      </c>
      <c r="N85" s="380" t="s">
        <v>485</v>
      </c>
      <c r="O85" s="380">
        <v>5</v>
      </c>
      <c r="P85" s="380">
        <v>30</v>
      </c>
      <c r="Q85" s="380" t="s">
        <v>394</v>
      </c>
      <c r="R85" s="380" t="s">
        <v>304</v>
      </c>
      <c r="S85" s="380" t="s">
        <v>368</v>
      </c>
      <c r="T85" s="383" t="s">
        <v>364</v>
      </c>
    </row>
    <row r="86" spans="1:20">
      <c r="A86" s="382" t="s">
        <v>976</v>
      </c>
      <c r="B86" s="380" t="s">
        <v>556</v>
      </c>
      <c r="C86" s="380" t="s">
        <v>37</v>
      </c>
      <c r="D86" s="380" t="s">
        <v>532</v>
      </c>
      <c r="E86" s="380" t="s">
        <v>533</v>
      </c>
      <c r="F86" s="380" t="s">
        <v>545</v>
      </c>
      <c r="G86" s="381">
        <v>43701</v>
      </c>
      <c r="H86" s="399" t="s">
        <v>446</v>
      </c>
      <c r="I86" s="380">
        <v>24.517808330000001</v>
      </c>
      <c r="J86" s="380">
        <v>-83.097901669999999</v>
      </c>
      <c r="K86" s="380">
        <v>83</v>
      </c>
      <c r="L86" s="380">
        <v>25.3</v>
      </c>
      <c r="M86" s="380" t="s">
        <v>463</v>
      </c>
      <c r="N86" s="380" t="s">
        <v>485</v>
      </c>
      <c r="O86" s="380">
        <v>5</v>
      </c>
      <c r="P86" s="380">
        <v>30</v>
      </c>
      <c r="Q86" s="380" t="s">
        <v>394</v>
      </c>
      <c r="R86" s="380" t="s">
        <v>305</v>
      </c>
      <c r="S86" s="380" t="s">
        <v>369</v>
      </c>
      <c r="T86" s="383" t="s">
        <v>364</v>
      </c>
    </row>
    <row r="87" spans="1:20">
      <c r="A87" s="382" t="s">
        <v>977</v>
      </c>
      <c r="B87" s="380" t="s">
        <v>557</v>
      </c>
      <c r="C87" s="380" t="s">
        <v>47</v>
      </c>
      <c r="D87" s="380" t="s">
        <v>532</v>
      </c>
      <c r="E87" s="380" t="s">
        <v>533</v>
      </c>
      <c r="F87" s="380" t="s">
        <v>545</v>
      </c>
      <c r="G87" s="381">
        <v>43701</v>
      </c>
      <c r="H87" s="399" t="s">
        <v>446</v>
      </c>
      <c r="I87" s="380">
        <v>24.517808330000001</v>
      </c>
      <c r="J87" s="380">
        <v>-83.097901669999999</v>
      </c>
      <c r="K87" s="380">
        <v>84</v>
      </c>
      <c r="L87" s="380">
        <v>25.6</v>
      </c>
      <c r="M87" s="380" t="s">
        <v>463</v>
      </c>
      <c r="N87" s="380" t="s">
        <v>485</v>
      </c>
      <c r="O87" s="380">
        <v>5</v>
      </c>
      <c r="P87" s="380">
        <v>30</v>
      </c>
      <c r="Q87" s="380" t="s">
        <v>394</v>
      </c>
      <c r="R87" s="380" t="s">
        <v>306</v>
      </c>
      <c r="S87" s="380" t="s">
        <v>370</v>
      </c>
      <c r="T87" s="383" t="s">
        <v>364</v>
      </c>
    </row>
    <row r="88" spans="1:20">
      <c r="A88" s="382" t="s">
        <v>978</v>
      </c>
      <c r="B88" s="380" t="s">
        <v>558</v>
      </c>
      <c r="C88" s="380" t="s">
        <v>59</v>
      </c>
      <c r="D88" s="380" t="s">
        <v>532</v>
      </c>
      <c r="E88" s="380" t="s">
        <v>533</v>
      </c>
      <c r="F88" s="380" t="s">
        <v>545</v>
      </c>
      <c r="G88" s="381">
        <v>43701</v>
      </c>
      <c r="H88" s="399" t="s">
        <v>446</v>
      </c>
      <c r="I88" s="380">
        <v>24.517808330000001</v>
      </c>
      <c r="J88" s="380">
        <v>-83.097901669999999</v>
      </c>
      <c r="K88" s="380">
        <v>82</v>
      </c>
      <c r="L88" s="380">
        <v>25</v>
      </c>
      <c r="M88" s="380" t="s">
        <v>463</v>
      </c>
      <c r="N88" s="380" t="s">
        <v>485</v>
      </c>
      <c r="O88" s="380">
        <v>5</v>
      </c>
      <c r="P88" s="380">
        <v>30</v>
      </c>
      <c r="Q88" s="380" t="s">
        <v>394</v>
      </c>
      <c r="R88" s="380" t="s">
        <v>307</v>
      </c>
      <c r="S88" s="380" t="s">
        <v>371</v>
      </c>
      <c r="T88" s="383" t="s">
        <v>364</v>
      </c>
    </row>
    <row r="89" spans="1:20">
      <c r="A89" s="382" t="s">
        <v>979</v>
      </c>
      <c r="B89" s="380" t="s">
        <v>559</v>
      </c>
      <c r="C89" s="380" t="s">
        <v>70</v>
      </c>
      <c r="D89" s="380" t="s">
        <v>532</v>
      </c>
      <c r="E89" s="380" t="s">
        <v>533</v>
      </c>
      <c r="F89" s="380" t="s">
        <v>545</v>
      </c>
      <c r="G89" s="381">
        <v>43701</v>
      </c>
      <c r="H89" s="399" t="s">
        <v>446</v>
      </c>
      <c r="I89" s="380">
        <v>24.517808330000001</v>
      </c>
      <c r="J89" s="380">
        <v>-83.097901669999999</v>
      </c>
      <c r="K89" s="380">
        <v>83</v>
      </c>
      <c r="L89" s="380">
        <v>25.3</v>
      </c>
      <c r="M89" s="380" t="s">
        <v>463</v>
      </c>
      <c r="N89" s="380" t="s">
        <v>485</v>
      </c>
      <c r="O89" s="380">
        <v>5</v>
      </c>
      <c r="P89" s="380">
        <v>30</v>
      </c>
      <c r="Q89" s="380" t="s">
        <v>394</v>
      </c>
      <c r="R89" s="380" t="s">
        <v>308</v>
      </c>
      <c r="S89" s="380" t="s">
        <v>372</v>
      </c>
      <c r="T89" s="383" t="s">
        <v>364</v>
      </c>
    </row>
    <row r="90" spans="1:20">
      <c r="A90" s="382" t="s">
        <v>980</v>
      </c>
      <c r="B90" s="380" t="s">
        <v>560</v>
      </c>
      <c r="C90" s="380" t="s">
        <v>80</v>
      </c>
      <c r="D90" s="380" t="s">
        <v>532</v>
      </c>
      <c r="E90" s="380" t="s">
        <v>533</v>
      </c>
      <c r="F90" s="380" t="s">
        <v>545</v>
      </c>
      <c r="G90" s="381">
        <v>43701</v>
      </c>
      <c r="H90" s="399" t="s">
        <v>446</v>
      </c>
      <c r="I90" s="380">
        <v>24.517808330000001</v>
      </c>
      <c r="J90" s="380">
        <v>-83.097901669999999</v>
      </c>
      <c r="K90" s="380">
        <v>83</v>
      </c>
      <c r="L90" s="380">
        <v>25.3</v>
      </c>
      <c r="M90" s="380" t="s">
        <v>463</v>
      </c>
      <c r="N90" s="380" t="s">
        <v>485</v>
      </c>
      <c r="O90" s="380">
        <v>5</v>
      </c>
      <c r="P90" s="380">
        <v>30</v>
      </c>
      <c r="Q90" s="380" t="s">
        <v>394</v>
      </c>
      <c r="R90" s="380" t="s">
        <v>309</v>
      </c>
      <c r="S90" s="380" t="s">
        <v>373</v>
      </c>
      <c r="T90" s="383" t="s">
        <v>364</v>
      </c>
    </row>
    <row r="91" spans="1:20">
      <c r="A91" s="382" t="s">
        <v>981</v>
      </c>
      <c r="B91" s="380" t="s">
        <v>561</v>
      </c>
      <c r="C91" s="380" t="s">
        <v>91</v>
      </c>
      <c r="D91" s="380" t="s">
        <v>532</v>
      </c>
      <c r="E91" s="380" t="s">
        <v>533</v>
      </c>
      <c r="F91" s="380" t="s">
        <v>545</v>
      </c>
      <c r="G91" s="381">
        <v>43701</v>
      </c>
      <c r="H91" s="399" t="s">
        <v>446</v>
      </c>
      <c r="I91" s="380">
        <v>24.517808330000001</v>
      </c>
      <c r="J91" s="380">
        <v>-83.097901669999999</v>
      </c>
      <c r="K91" s="380">
        <v>83</v>
      </c>
      <c r="L91" s="380">
        <v>25.3</v>
      </c>
      <c r="M91" s="380" t="s">
        <v>463</v>
      </c>
      <c r="N91" s="380" t="s">
        <v>485</v>
      </c>
      <c r="O91" s="380">
        <v>5</v>
      </c>
      <c r="P91" s="380">
        <v>30</v>
      </c>
      <c r="Q91" s="380" t="s">
        <v>394</v>
      </c>
      <c r="R91" s="380" t="s">
        <v>310</v>
      </c>
      <c r="S91" s="380" t="s">
        <v>374</v>
      </c>
      <c r="T91" s="383" t="s">
        <v>364</v>
      </c>
    </row>
    <row r="92" spans="1:20">
      <c r="A92" s="382" t="s">
        <v>982</v>
      </c>
      <c r="B92" s="380" t="s">
        <v>562</v>
      </c>
      <c r="C92" s="380" t="s">
        <v>100</v>
      </c>
      <c r="D92" s="380" t="s">
        <v>532</v>
      </c>
      <c r="E92" s="380" t="s">
        <v>533</v>
      </c>
      <c r="F92" s="380" t="s">
        <v>545</v>
      </c>
      <c r="G92" s="381">
        <v>43701</v>
      </c>
      <c r="H92" s="399" t="s">
        <v>446</v>
      </c>
      <c r="I92" s="380">
        <v>24.517808330000001</v>
      </c>
      <c r="J92" s="380">
        <v>-83.097901669999999</v>
      </c>
      <c r="K92" s="380">
        <v>84</v>
      </c>
      <c r="L92" s="380">
        <v>25.6</v>
      </c>
      <c r="M92" s="380" t="s">
        <v>463</v>
      </c>
      <c r="N92" s="380" t="s">
        <v>485</v>
      </c>
      <c r="O92" s="380">
        <v>5</v>
      </c>
      <c r="P92" s="380">
        <v>30</v>
      </c>
      <c r="Q92" s="380" t="s">
        <v>394</v>
      </c>
      <c r="R92" s="380" t="s">
        <v>311</v>
      </c>
      <c r="S92" s="380" t="s">
        <v>375</v>
      </c>
      <c r="T92" s="383" t="s">
        <v>364</v>
      </c>
    </row>
    <row r="93" spans="1:20">
      <c r="A93" s="382" t="s">
        <v>983</v>
      </c>
      <c r="B93" s="380" t="s">
        <v>563</v>
      </c>
      <c r="C93" s="380" t="s">
        <v>27</v>
      </c>
      <c r="D93" s="380" t="s">
        <v>532</v>
      </c>
      <c r="E93" s="380" t="s">
        <v>533</v>
      </c>
      <c r="F93" s="380" t="s">
        <v>545</v>
      </c>
      <c r="G93" s="381">
        <v>43701</v>
      </c>
      <c r="H93" s="399" t="s">
        <v>446</v>
      </c>
      <c r="I93" s="380">
        <v>24.517808330000001</v>
      </c>
      <c r="J93" s="380">
        <v>-83.097901669999999</v>
      </c>
      <c r="K93" s="380">
        <v>83</v>
      </c>
      <c r="L93" s="380">
        <v>25.3</v>
      </c>
      <c r="M93" s="380" t="s">
        <v>463</v>
      </c>
      <c r="N93" s="380" t="s">
        <v>485</v>
      </c>
      <c r="O93" s="380">
        <v>5</v>
      </c>
      <c r="P93" s="380">
        <v>30</v>
      </c>
      <c r="Q93" s="380" t="s">
        <v>870</v>
      </c>
      <c r="R93" s="380" t="s">
        <v>304</v>
      </c>
      <c r="S93" s="380" t="s">
        <v>368</v>
      </c>
      <c r="T93" s="383" t="s">
        <v>364</v>
      </c>
    </row>
    <row r="94" spans="1:20">
      <c r="A94" s="382" t="s">
        <v>984</v>
      </c>
      <c r="B94" s="380" t="s">
        <v>564</v>
      </c>
      <c r="C94" s="380" t="s">
        <v>10</v>
      </c>
      <c r="D94" s="380" t="s">
        <v>532</v>
      </c>
      <c r="E94" s="380" t="s">
        <v>533</v>
      </c>
      <c r="F94" s="380" t="s">
        <v>545</v>
      </c>
      <c r="G94" s="381">
        <v>43701</v>
      </c>
      <c r="H94" s="399" t="s">
        <v>446</v>
      </c>
      <c r="I94" s="380">
        <v>24.517808330000001</v>
      </c>
      <c r="J94" s="380">
        <v>-83.097901669999999</v>
      </c>
      <c r="K94" s="380">
        <v>82</v>
      </c>
      <c r="L94" s="380">
        <v>25</v>
      </c>
      <c r="M94" s="380" t="s">
        <v>463</v>
      </c>
      <c r="N94" s="380" t="s">
        <v>485</v>
      </c>
      <c r="O94" s="380">
        <v>5</v>
      </c>
      <c r="P94" s="380">
        <v>30</v>
      </c>
      <c r="Q94" s="380" t="s">
        <v>870</v>
      </c>
      <c r="R94" s="380" t="s">
        <v>305</v>
      </c>
      <c r="S94" s="380" t="s">
        <v>369</v>
      </c>
      <c r="T94" s="383" t="s">
        <v>364</v>
      </c>
    </row>
    <row r="95" spans="1:20">
      <c r="A95" s="382" t="s">
        <v>985</v>
      </c>
      <c r="B95" s="380" t="s">
        <v>565</v>
      </c>
      <c r="C95" s="380" t="s">
        <v>48</v>
      </c>
      <c r="D95" s="380" t="s">
        <v>532</v>
      </c>
      <c r="E95" s="380" t="s">
        <v>533</v>
      </c>
      <c r="F95" s="380" t="s">
        <v>545</v>
      </c>
      <c r="G95" s="381">
        <v>43701</v>
      </c>
      <c r="H95" s="399" t="s">
        <v>446</v>
      </c>
      <c r="I95" s="380">
        <v>24.517808330000001</v>
      </c>
      <c r="J95" s="380">
        <v>-83.097901669999999</v>
      </c>
      <c r="K95" s="380">
        <v>85</v>
      </c>
      <c r="L95" s="380">
        <v>25.9</v>
      </c>
      <c r="M95" s="380" t="s">
        <v>463</v>
      </c>
      <c r="N95" s="380" t="s">
        <v>485</v>
      </c>
      <c r="O95" s="380">
        <v>5</v>
      </c>
      <c r="P95" s="380">
        <v>30</v>
      </c>
      <c r="Q95" s="380" t="s">
        <v>870</v>
      </c>
      <c r="R95" s="380" t="s">
        <v>306</v>
      </c>
      <c r="S95" s="380" t="s">
        <v>370</v>
      </c>
      <c r="T95" s="383" t="s">
        <v>364</v>
      </c>
    </row>
    <row r="96" spans="1:20">
      <c r="A96" s="382" t="s">
        <v>986</v>
      </c>
      <c r="B96" s="380" t="s">
        <v>566</v>
      </c>
      <c r="C96" s="380" t="s">
        <v>60</v>
      </c>
      <c r="D96" s="380" t="s">
        <v>532</v>
      </c>
      <c r="E96" s="380" t="s">
        <v>533</v>
      </c>
      <c r="F96" s="380" t="s">
        <v>545</v>
      </c>
      <c r="G96" s="381">
        <v>43701</v>
      </c>
      <c r="H96" s="399" t="s">
        <v>446</v>
      </c>
      <c r="I96" s="380">
        <v>24.517808330000001</v>
      </c>
      <c r="J96" s="380">
        <v>-83.097901669999999</v>
      </c>
      <c r="K96" s="380">
        <v>84</v>
      </c>
      <c r="L96" s="380">
        <v>25.6</v>
      </c>
      <c r="M96" s="380" t="s">
        <v>463</v>
      </c>
      <c r="N96" s="380" t="s">
        <v>485</v>
      </c>
      <c r="O96" s="380">
        <v>5</v>
      </c>
      <c r="P96" s="380">
        <v>30</v>
      </c>
      <c r="Q96" s="380" t="s">
        <v>870</v>
      </c>
      <c r="R96" s="380" t="s">
        <v>307</v>
      </c>
      <c r="S96" s="380" t="s">
        <v>371</v>
      </c>
      <c r="T96" s="383" t="s">
        <v>364</v>
      </c>
    </row>
    <row r="97" spans="1:20">
      <c r="A97" s="382" t="s">
        <v>987</v>
      </c>
      <c r="B97" s="380" t="s">
        <v>567</v>
      </c>
      <c r="C97" s="380" t="s">
        <v>71</v>
      </c>
      <c r="D97" s="380" t="s">
        <v>532</v>
      </c>
      <c r="E97" s="380" t="s">
        <v>533</v>
      </c>
      <c r="F97" s="380" t="s">
        <v>545</v>
      </c>
      <c r="G97" s="381">
        <v>43701</v>
      </c>
      <c r="H97" s="399" t="s">
        <v>446</v>
      </c>
      <c r="I97" s="380">
        <v>24.517808330000001</v>
      </c>
      <c r="J97" s="380">
        <v>-83.097901669999999</v>
      </c>
      <c r="K97" s="380">
        <v>84</v>
      </c>
      <c r="L97" s="380">
        <v>25.6</v>
      </c>
      <c r="M97" s="380" t="s">
        <v>463</v>
      </c>
      <c r="N97" s="380" t="s">
        <v>485</v>
      </c>
      <c r="O97" s="380">
        <v>5</v>
      </c>
      <c r="P97" s="380">
        <v>30</v>
      </c>
      <c r="Q97" s="380" t="s">
        <v>870</v>
      </c>
      <c r="R97" s="380" t="s">
        <v>308</v>
      </c>
      <c r="S97" s="380" t="s">
        <v>372</v>
      </c>
      <c r="T97" s="383" t="s">
        <v>364</v>
      </c>
    </row>
    <row r="98" spans="1:20">
      <c r="A98" s="382" t="s">
        <v>988</v>
      </c>
      <c r="B98" s="380" t="s">
        <v>568</v>
      </c>
      <c r="C98" s="380" t="s">
        <v>81</v>
      </c>
      <c r="D98" s="380" t="s">
        <v>532</v>
      </c>
      <c r="E98" s="380" t="s">
        <v>533</v>
      </c>
      <c r="F98" s="380" t="s">
        <v>545</v>
      </c>
      <c r="G98" s="381">
        <v>43701</v>
      </c>
      <c r="H98" s="399" t="s">
        <v>446</v>
      </c>
      <c r="I98" s="380">
        <v>24.517808330000001</v>
      </c>
      <c r="J98" s="380">
        <v>-83.097901669999999</v>
      </c>
      <c r="K98" s="380">
        <v>83</v>
      </c>
      <c r="L98" s="380">
        <v>25.3</v>
      </c>
      <c r="M98" s="380" t="s">
        <v>463</v>
      </c>
      <c r="N98" s="380" t="s">
        <v>485</v>
      </c>
      <c r="O98" s="380">
        <v>5</v>
      </c>
      <c r="P98" s="380">
        <v>30</v>
      </c>
      <c r="Q98" s="380" t="s">
        <v>870</v>
      </c>
      <c r="R98" s="380" t="s">
        <v>309</v>
      </c>
      <c r="S98" s="380" t="s">
        <v>373</v>
      </c>
      <c r="T98" s="383" t="s">
        <v>364</v>
      </c>
    </row>
    <row r="99" spans="1:20">
      <c r="A99" s="382" t="s">
        <v>989</v>
      </c>
      <c r="B99" s="380" t="s">
        <v>569</v>
      </c>
      <c r="C99" s="380" t="s">
        <v>570</v>
      </c>
      <c r="D99" s="380" t="s">
        <v>532</v>
      </c>
      <c r="E99" s="380" t="s">
        <v>533</v>
      </c>
      <c r="F99" s="380" t="s">
        <v>545</v>
      </c>
      <c r="G99" s="381">
        <v>43701</v>
      </c>
      <c r="H99" s="399" t="s">
        <v>446</v>
      </c>
      <c r="I99" s="380">
        <v>24.517808330000001</v>
      </c>
      <c r="J99" s="380">
        <v>-83.097901669999999</v>
      </c>
      <c r="K99" s="380">
        <v>84</v>
      </c>
      <c r="L99" s="380">
        <v>25.6</v>
      </c>
      <c r="M99" s="380" t="s">
        <v>463</v>
      </c>
      <c r="N99" s="380" t="s">
        <v>485</v>
      </c>
      <c r="O99" s="380">
        <v>5</v>
      </c>
      <c r="P99" s="380">
        <v>30</v>
      </c>
      <c r="Q99" s="380" t="s">
        <v>870</v>
      </c>
      <c r="R99" s="380" t="s">
        <v>310</v>
      </c>
      <c r="S99" s="380" t="s">
        <v>374</v>
      </c>
      <c r="T99" s="383" t="s">
        <v>364</v>
      </c>
    </row>
    <row r="100" spans="1:20">
      <c r="A100" s="382" t="s">
        <v>990</v>
      </c>
      <c r="B100" s="380" t="s">
        <v>571</v>
      </c>
      <c r="C100" s="380" t="s">
        <v>101</v>
      </c>
      <c r="D100" s="380" t="s">
        <v>532</v>
      </c>
      <c r="E100" s="380" t="s">
        <v>533</v>
      </c>
      <c r="F100" s="380" t="s">
        <v>545</v>
      </c>
      <c r="G100" s="381">
        <v>43701</v>
      </c>
      <c r="H100" s="399" t="s">
        <v>446</v>
      </c>
      <c r="I100" s="380">
        <v>24.517808330000001</v>
      </c>
      <c r="J100" s="380">
        <v>-83.097901669999999</v>
      </c>
      <c r="K100" s="380">
        <v>84</v>
      </c>
      <c r="L100" s="380">
        <v>25.6</v>
      </c>
      <c r="M100" s="380" t="s">
        <v>463</v>
      </c>
      <c r="N100" s="380" t="s">
        <v>485</v>
      </c>
      <c r="O100" s="380">
        <v>5</v>
      </c>
      <c r="P100" s="380">
        <v>30</v>
      </c>
      <c r="Q100" s="380" t="s">
        <v>870</v>
      </c>
      <c r="R100" s="380" t="s">
        <v>311</v>
      </c>
      <c r="S100" s="380" t="s">
        <v>375</v>
      </c>
      <c r="T100" s="383" t="s">
        <v>364</v>
      </c>
    </row>
    <row r="101" spans="1:20">
      <c r="A101" s="384" t="s">
        <v>991</v>
      </c>
      <c r="B101" s="380" t="s">
        <v>572</v>
      </c>
      <c r="C101" s="380" t="s">
        <v>151</v>
      </c>
      <c r="D101" s="380" t="s">
        <v>532</v>
      </c>
      <c r="E101" s="380" t="s">
        <v>533</v>
      </c>
      <c r="F101" s="380" t="s">
        <v>545</v>
      </c>
      <c r="G101" s="381">
        <v>43701</v>
      </c>
      <c r="H101" s="399" t="s">
        <v>446</v>
      </c>
      <c r="I101" s="380">
        <v>24.517808330000001</v>
      </c>
      <c r="J101" s="380">
        <v>-83.097901669999999</v>
      </c>
      <c r="K101" s="380">
        <v>84</v>
      </c>
      <c r="L101" s="380">
        <v>25.6</v>
      </c>
      <c r="M101" s="380" t="s">
        <v>463</v>
      </c>
      <c r="N101" s="380" t="s">
        <v>485</v>
      </c>
      <c r="O101" s="380">
        <v>5</v>
      </c>
      <c r="P101" s="380">
        <v>30</v>
      </c>
      <c r="Q101" s="380" t="s">
        <v>889</v>
      </c>
      <c r="R101" s="380" t="s">
        <v>312</v>
      </c>
      <c r="S101" s="380" t="s">
        <v>368</v>
      </c>
      <c r="T101" s="385" t="s">
        <v>365</v>
      </c>
    </row>
    <row r="102" spans="1:20">
      <c r="A102" s="384" t="s">
        <v>992</v>
      </c>
      <c r="B102" s="380" t="s">
        <v>573</v>
      </c>
      <c r="C102" s="380" t="s">
        <v>163</v>
      </c>
      <c r="D102" s="380" t="s">
        <v>532</v>
      </c>
      <c r="E102" s="380" t="s">
        <v>533</v>
      </c>
      <c r="F102" s="380" t="s">
        <v>545</v>
      </c>
      <c r="G102" s="381">
        <v>43701</v>
      </c>
      <c r="H102" s="399" t="s">
        <v>446</v>
      </c>
      <c r="I102" s="380">
        <v>24.517808330000001</v>
      </c>
      <c r="J102" s="380">
        <v>-83.097901669999999</v>
      </c>
      <c r="K102" s="380">
        <v>83</v>
      </c>
      <c r="L102" s="380">
        <v>25.3</v>
      </c>
      <c r="M102" s="380" t="s">
        <v>463</v>
      </c>
      <c r="N102" s="380" t="s">
        <v>485</v>
      </c>
      <c r="O102" s="380">
        <v>5</v>
      </c>
      <c r="P102" s="380">
        <v>30</v>
      </c>
      <c r="Q102" s="380" t="s">
        <v>889</v>
      </c>
      <c r="R102" s="380" t="s">
        <v>313</v>
      </c>
      <c r="S102" s="380" t="s">
        <v>369</v>
      </c>
      <c r="T102" s="385" t="s">
        <v>365</v>
      </c>
    </row>
    <row r="103" spans="1:20">
      <c r="A103" s="384" t="s">
        <v>993</v>
      </c>
      <c r="B103" s="380" t="s">
        <v>574</v>
      </c>
      <c r="C103" s="380" t="s">
        <v>175</v>
      </c>
      <c r="D103" s="380" t="s">
        <v>532</v>
      </c>
      <c r="E103" s="380" t="s">
        <v>533</v>
      </c>
      <c r="F103" s="380" t="s">
        <v>545</v>
      </c>
      <c r="G103" s="381">
        <v>43701</v>
      </c>
      <c r="H103" s="399" t="s">
        <v>446</v>
      </c>
      <c r="I103" s="380">
        <v>24.517808330000001</v>
      </c>
      <c r="J103" s="380">
        <v>-83.097901669999999</v>
      </c>
      <c r="K103" s="380">
        <v>93</v>
      </c>
      <c r="L103" s="380">
        <v>28.3</v>
      </c>
      <c r="M103" s="380" t="s">
        <v>463</v>
      </c>
      <c r="N103" s="380" t="s">
        <v>485</v>
      </c>
      <c r="O103" s="380">
        <v>5</v>
      </c>
      <c r="P103" s="380">
        <v>30</v>
      </c>
      <c r="Q103" s="380" t="s">
        <v>889</v>
      </c>
      <c r="R103" s="380" t="s">
        <v>314</v>
      </c>
      <c r="S103" s="380" t="s">
        <v>370</v>
      </c>
      <c r="T103" s="385" t="s">
        <v>365</v>
      </c>
    </row>
    <row r="104" spans="1:20">
      <c r="A104" s="384" t="s">
        <v>994</v>
      </c>
      <c r="B104" s="380" t="s">
        <v>575</v>
      </c>
      <c r="C104" s="380" t="s">
        <v>187</v>
      </c>
      <c r="D104" s="380" t="s">
        <v>532</v>
      </c>
      <c r="E104" s="380" t="s">
        <v>533</v>
      </c>
      <c r="F104" s="380" t="s">
        <v>545</v>
      </c>
      <c r="G104" s="381">
        <v>43701</v>
      </c>
      <c r="H104" s="399" t="s">
        <v>446</v>
      </c>
      <c r="I104" s="380">
        <v>24.517808330000001</v>
      </c>
      <c r="J104" s="380">
        <v>-83.097901669999999</v>
      </c>
      <c r="K104" s="380">
        <v>83</v>
      </c>
      <c r="L104" s="380">
        <v>25.3</v>
      </c>
      <c r="M104" s="380" t="s">
        <v>463</v>
      </c>
      <c r="N104" s="380" t="s">
        <v>485</v>
      </c>
      <c r="O104" s="380">
        <v>5</v>
      </c>
      <c r="P104" s="380">
        <v>30</v>
      </c>
      <c r="Q104" s="380" t="s">
        <v>889</v>
      </c>
      <c r="R104" s="380" t="s">
        <v>315</v>
      </c>
      <c r="S104" s="380" t="s">
        <v>371</v>
      </c>
      <c r="T104" s="385" t="s">
        <v>365</v>
      </c>
    </row>
    <row r="105" spans="1:20">
      <c r="A105" s="384" t="s">
        <v>995</v>
      </c>
      <c r="B105" s="380" t="s">
        <v>577</v>
      </c>
      <c r="C105" s="380" t="s">
        <v>199</v>
      </c>
      <c r="D105" s="380" t="s">
        <v>532</v>
      </c>
      <c r="E105" s="380" t="s">
        <v>533</v>
      </c>
      <c r="F105" s="380" t="s">
        <v>576</v>
      </c>
      <c r="G105" s="381">
        <v>43701</v>
      </c>
      <c r="H105" s="399" t="s">
        <v>446</v>
      </c>
      <c r="I105" s="380">
        <v>24.48925667</v>
      </c>
      <c r="J105" s="380">
        <v>-83.122694999999993</v>
      </c>
      <c r="K105" s="380">
        <v>123</v>
      </c>
      <c r="L105" s="380">
        <v>37.5</v>
      </c>
      <c r="M105" s="380" t="s">
        <v>447</v>
      </c>
      <c r="N105" s="380" t="s">
        <v>474</v>
      </c>
      <c r="O105" s="380">
        <v>5</v>
      </c>
      <c r="P105" s="380">
        <v>30</v>
      </c>
      <c r="Q105" s="380" t="s">
        <v>889</v>
      </c>
      <c r="R105" s="380" t="s">
        <v>316</v>
      </c>
      <c r="S105" s="380" t="s">
        <v>372</v>
      </c>
      <c r="T105" s="385" t="s">
        <v>365</v>
      </c>
    </row>
    <row r="106" spans="1:20">
      <c r="A106" s="384" t="s">
        <v>996</v>
      </c>
      <c r="B106" s="380" t="s">
        <v>578</v>
      </c>
      <c r="C106" s="380" t="s">
        <v>211</v>
      </c>
      <c r="D106" s="380" t="s">
        <v>532</v>
      </c>
      <c r="E106" s="380" t="s">
        <v>533</v>
      </c>
      <c r="F106" s="380" t="s">
        <v>576</v>
      </c>
      <c r="G106" s="381">
        <v>43701</v>
      </c>
      <c r="H106" s="399" t="s">
        <v>446</v>
      </c>
      <c r="I106" s="380">
        <v>24.48925667</v>
      </c>
      <c r="J106" s="380">
        <v>-83.122694999999993</v>
      </c>
      <c r="K106" s="380">
        <v>119</v>
      </c>
      <c r="L106" s="380">
        <v>36.299999999999997</v>
      </c>
      <c r="M106" s="380" t="s">
        <v>447</v>
      </c>
      <c r="N106" s="380" t="s">
        <v>474</v>
      </c>
      <c r="O106" s="380">
        <v>5</v>
      </c>
      <c r="P106" s="380">
        <v>30</v>
      </c>
      <c r="Q106" s="380" t="s">
        <v>889</v>
      </c>
      <c r="R106" s="380" t="s">
        <v>317</v>
      </c>
      <c r="S106" s="380" t="s">
        <v>373</v>
      </c>
      <c r="T106" s="385" t="s">
        <v>365</v>
      </c>
    </row>
    <row r="107" spans="1:20">
      <c r="A107" s="384" t="s">
        <v>997</v>
      </c>
      <c r="B107" s="380" t="s">
        <v>579</v>
      </c>
      <c r="C107" s="380" t="s">
        <v>222</v>
      </c>
      <c r="D107" s="380" t="s">
        <v>532</v>
      </c>
      <c r="E107" s="380" t="s">
        <v>533</v>
      </c>
      <c r="F107" s="380" t="s">
        <v>576</v>
      </c>
      <c r="G107" s="381">
        <v>43701</v>
      </c>
      <c r="H107" s="399" t="s">
        <v>446</v>
      </c>
      <c r="I107" s="380">
        <v>24.48925667</v>
      </c>
      <c r="J107" s="380">
        <v>-83.122694999999993</v>
      </c>
      <c r="K107" s="380">
        <v>118</v>
      </c>
      <c r="L107" s="380">
        <v>36</v>
      </c>
      <c r="M107" s="380" t="s">
        <v>447</v>
      </c>
      <c r="N107" s="380" t="s">
        <v>474</v>
      </c>
      <c r="O107" s="380">
        <v>5</v>
      </c>
      <c r="P107" s="380">
        <v>30</v>
      </c>
      <c r="Q107" s="380" t="s">
        <v>889</v>
      </c>
      <c r="R107" s="380" t="s">
        <v>318</v>
      </c>
      <c r="S107" s="380" t="s">
        <v>374</v>
      </c>
      <c r="T107" s="385" t="s">
        <v>365</v>
      </c>
    </row>
    <row r="108" spans="1:20">
      <c r="A108" s="384" t="s">
        <v>998</v>
      </c>
      <c r="B108" s="380" t="s">
        <v>580</v>
      </c>
      <c r="C108" s="380" t="s">
        <v>234</v>
      </c>
      <c r="D108" s="380" t="s">
        <v>532</v>
      </c>
      <c r="E108" s="380" t="s">
        <v>533</v>
      </c>
      <c r="F108" s="380" t="s">
        <v>576</v>
      </c>
      <c r="G108" s="381">
        <v>43701</v>
      </c>
      <c r="H108" s="399" t="s">
        <v>446</v>
      </c>
      <c r="I108" s="380">
        <v>24.48925667</v>
      </c>
      <c r="J108" s="380">
        <v>-83.122694999999993</v>
      </c>
      <c r="K108" s="380">
        <v>120</v>
      </c>
      <c r="L108" s="380">
        <v>36.6</v>
      </c>
      <c r="M108" s="380" t="s">
        <v>447</v>
      </c>
      <c r="N108" s="380" t="s">
        <v>474</v>
      </c>
      <c r="O108" s="380">
        <v>6</v>
      </c>
      <c r="P108" s="380">
        <v>30</v>
      </c>
      <c r="Q108" s="380" t="s">
        <v>889</v>
      </c>
      <c r="R108" s="380" t="s">
        <v>319</v>
      </c>
      <c r="S108" s="380" t="s">
        <v>375</v>
      </c>
      <c r="T108" s="385" t="s">
        <v>365</v>
      </c>
    </row>
    <row r="109" spans="1:20">
      <c r="A109" s="384" t="s">
        <v>999</v>
      </c>
      <c r="B109" s="380" t="s">
        <v>581</v>
      </c>
      <c r="C109" s="380" t="s">
        <v>152</v>
      </c>
      <c r="D109" s="380" t="s">
        <v>532</v>
      </c>
      <c r="E109" s="380" t="s">
        <v>533</v>
      </c>
      <c r="F109" s="380" t="s">
        <v>576</v>
      </c>
      <c r="G109" s="381">
        <v>43701</v>
      </c>
      <c r="H109" s="399" t="s">
        <v>446</v>
      </c>
      <c r="I109" s="380">
        <v>24.48925667</v>
      </c>
      <c r="J109" s="380">
        <v>-83.122694999999993</v>
      </c>
      <c r="K109" s="380">
        <v>119</v>
      </c>
      <c r="L109" s="380">
        <v>36.299999999999997</v>
      </c>
      <c r="M109" s="380" t="s">
        <v>447</v>
      </c>
      <c r="N109" s="380" t="s">
        <v>474</v>
      </c>
      <c r="O109" s="380">
        <v>6</v>
      </c>
      <c r="P109" s="380">
        <v>30</v>
      </c>
      <c r="Q109" s="380" t="s">
        <v>890</v>
      </c>
      <c r="R109" s="380" t="s">
        <v>312</v>
      </c>
      <c r="S109" s="380" t="s">
        <v>368</v>
      </c>
      <c r="T109" s="385" t="s">
        <v>365</v>
      </c>
    </row>
    <row r="110" spans="1:20">
      <c r="A110" s="384" t="s">
        <v>1000</v>
      </c>
      <c r="B110" s="380" t="s">
        <v>582</v>
      </c>
      <c r="C110" s="380" t="s">
        <v>164</v>
      </c>
      <c r="D110" s="380" t="s">
        <v>532</v>
      </c>
      <c r="E110" s="380" t="s">
        <v>533</v>
      </c>
      <c r="F110" s="380" t="s">
        <v>576</v>
      </c>
      <c r="G110" s="381">
        <v>43701</v>
      </c>
      <c r="H110" s="399" t="s">
        <v>446</v>
      </c>
      <c r="I110" s="380">
        <v>24.48925667</v>
      </c>
      <c r="J110" s="380">
        <v>-83.122694999999993</v>
      </c>
      <c r="K110" s="380">
        <v>121</v>
      </c>
      <c r="L110" s="380">
        <v>36.9</v>
      </c>
      <c r="M110" s="380" t="s">
        <v>447</v>
      </c>
      <c r="N110" s="380" t="s">
        <v>474</v>
      </c>
      <c r="O110" s="380">
        <v>6</v>
      </c>
      <c r="P110" s="380">
        <v>30</v>
      </c>
      <c r="Q110" s="380" t="s">
        <v>890</v>
      </c>
      <c r="R110" s="380" t="s">
        <v>313</v>
      </c>
      <c r="S110" s="380" t="s">
        <v>369</v>
      </c>
      <c r="T110" s="385" t="s">
        <v>365</v>
      </c>
    </row>
    <row r="111" spans="1:20">
      <c r="A111" s="384" t="s">
        <v>1001</v>
      </c>
      <c r="B111" s="380" t="s">
        <v>583</v>
      </c>
      <c r="C111" s="380" t="s">
        <v>176</v>
      </c>
      <c r="D111" s="380" t="s">
        <v>532</v>
      </c>
      <c r="E111" s="380" t="s">
        <v>533</v>
      </c>
      <c r="F111" s="380" t="s">
        <v>576</v>
      </c>
      <c r="G111" s="381">
        <v>43701</v>
      </c>
      <c r="H111" s="399" t="s">
        <v>446</v>
      </c>
      <c r="I111" s="380">
        <v>24.48925667</v>
      </c>
      <c r="J111" s="380">
        <v>-83.122694999999993</v>
      </c>
      <c r="K111" s="380">
        <v>122</v>
      </c>
      <c r="L111" s="380">
        <v>37.200000000000003</v>
      </c>
      <c r="M111" s="380" t="s">
        <v>447</v>
      </c>
      <c r="N111" s="380" t="s">
        <v>474</v>
      </c>
      <c r="O111" s="380">
        <v>6</v>
      </c>
      <c r="P111" s="380">
        <v>30</v>
      </c>
      <c r="Q111" s="380" t="s">
        <v>890</v>
      </c>
      <c r="R111" s="380" t="s">
        <v>314</v>
      </c>
      <c r="S111" s="380" t="s">
        <v>370</v>
      </c>
      <c r="T111" s="385" t="s">
        <v>365</v>
      </c>
    </row>
    <row r="112" spans="1:20">
      <c r="A112" s="384" t="s">
        <v>1002</v>
      </c>
      <c r="B112" s="380" t="s">
        <v>584</v>
      </c>
      <c r="C112" s="380" t="s">
        <v>188</v>
      </c>
      <c r="D112" s="380" t="s">
        <v>532</v>
      </c>
      <c r="E112" s="380" t="s">
        <v>533</v>
      </c>
      <c r="F112" s="380" t="s">
        <v>576</v>
      </c>
      <c r="G112" s="381">
        <v>43701</v>
      </c>
      <c r="H112" s="399" t="s">
        <v>446</v>
      </c>
      <c r="I112" s="380">
        <v>24.48925667</v>
      </c>
      <c r="J112" s="380">
        <v>-83.122694999999993</v>
      </c>
      <c r="K112" s="380">
        <v>119</v>
      </c>
      <c r="L112" s="380">
        <v>36.299999999999997</v>
      </c>
      <c r="M112" s="380" t="s">
        <v>447</v>
      </c>
      <c r="N112" s="380" t="s">
        <v>474</v>
      </c>
      <c r="O112" s="380">
        <v>6</v>
      </c>
      <c r="P112" s="380">
        <v>30</v>
      </c>
      <c r="Q112" s="380" t="s">
        <v>890</v>
      </c>
      <c r="R112" s="380" t="s">
        <v>315</v>
      </c>
      <c r="S112" s="380" t="s">
        <v>371</v>
      </c>
      <c r="T112" s="385" t="s">
        <v>365</v>
      </c>
    </row>
    <row r="113" spans="1:20">
      <c r="A113" s="384" t="s">
        <v>1003</v>
      </c>
      <c r="B113" s="380" t="s">
        <v>585</v>
      </c>
      <c r="C113" s="380" t="s">
        <v>200</v>
      </c>
      <c r="D113" s="380" t="s">
        <v>532</v>
      </c>
      <c r="E113" s="380" t="s">
        <v>533</v>
      </c>
      <c r="F113" s="380" t="s">
        <v>576</v>
      </c>
      <c r="G113" s="381">
        <v>43701</v>
      </c>
      <c r="H113" s="399" t="s">
        <v>446</v>
      </c>
      <c r="I113" s="380">
        <v>24.48925667</v>
      </c>
      <c r="J113" s="380">
        <v>-83.122694999999993</v>
      </c>
      <c r="K113" s="380">
        <v>124</v>
      </c>
      <c r="L113" s="380">
        <v>37.799999999999997</v>
      </c>
      <c r="M113" s="380" t="s">
        <v>447</v>
      </c>
      <c r="N113" s="380" t="s">
        <v>474</v>
      </c>
      <c r="O113" s="380">
        <v>6</v>
      </c>
      <c r="P113" s="380">
        <v>30</v>
      </c>
      <c r="Q113" s="380" t="s">
        <v>890</v>
      </c>
      <c r="R113" s="380" t="s">
        <v>316</v>
      </c>
      <c r="S113" s="380" t="s">
        <v>372</v>
      </c>
      <c r="T113" s="385" t="s">
        <v>365</v>
      </c>
    </row>
    <row r="114" spans="1:20">
      <c r="A114" s="384" t="s">
        <v>1004</v>
      </c>
      <c r="B114" s="380" t="s">
        <v>587</v>
      </c>
      <c r="C114" s="380" t="s">
        <v>212</v>
      </c>
      <c r="D114" s="380" t="s">
        <v>532</v>
      </c>
      <c r="E114" s="380" t="s">
        <v>533</v>
      </c>
      <c r="F114" s="380" t="s">
        <v>586</v>
      </c>
      <c r="G114" s="381">
        <v>43701</v>
      </c>
      <c r="H114" s="399" t="s">
        <v>446</v>
      </c>
      <c r="I114" s="380">
        <v>24.51135833</v>
      </c>
      <c r="J114" s="380">
        <v>-83.095160000000007</v>
      </c>
      <c r="K114" s="380">
        <v>90</v>
      </c>
      <c r="L114" s="380">
        <v>27.4</v>
      </c>
      <c r="M114" s="380" t="s">
        <v>463</v>
      </c>
      <c r="N114" s="380" t="s">
        <v>485</v>
      </c>
      <c r="O114" s="380">
        <v>6</v>
      </c>
      <c r="P114" s="380">
        <v>30</v>
      </c>
      <c r="Q114" s="380" t="s">
        <v>890</v>
      </c>
      <c r="R114" s="380" t="s">
        <v>317</v>
      </c>
      <c r="S114" s="380" t="s">
        <v>373</v>
      </c>
      <c r="T114" s="385" t="s">
        <v>365</v>
      </c>
    </row>
    <row r="115" spans="1:20">
      <c r="A115" s="384" t="s">
        <v>1005</v>
      </c>
      <c r="B115" s="380" t="s">
        <v>588</v>
      </c>
      <c r="C115" s="380" t="s">
        <v>223</v>
      </c>
      <c r="D115" s="380" t="s">
        <v>532</v>
      </c>
      <c r="E115" s="380" t="s">
        <v>533</v>
      </c>
      <c r="F115" s="380" t="s">
        <v>586</v>
      </c>
      <c r="G115" s="381">
        <v>43701</v>
      </c>
      <c r="H115" s="399" t="s">
        <v>446</v>
      </c>
      <c r="I115" s="380">
        <v>24.51135833</v>
      </c>
      <c r="J115" s="380">
        <v>-83.095160000000007</v>
      </c>
      <c r="K115" s="380">
        <v>90</v>
      </c>
      <c r="L115" s="380">
        <v>27.4</v>
      </c>
      <c r="M115" s="380" t="s">
        <v>463</v>
      </c>
      <c r="N115" s="380" t="s">
        <v>485</v>
      </c>
      <c r="O115" s="380">
        <v>6</v>
      </c>
      <c r="P115" s="380">
        <v>30</v>
      </c>
      <c r="Q115" s="380" t="s">
        <v>890</v>
      </c>
      <c r="R115" s="380" t="s">
        <v>318</v>
      </c>
      <c r="S115" s="380" t="s">
        <v>374</v>
      </c>
      <c r="T115" s="385" t="s">
        <v>365</v>
      </c>
    </row>
    <row r="116" spans="1:20">
      <c r="A116" s="384" t="s">
        <v>1006</v>
      </c>
      <c r="B116" s="380" t="s">
        <v>590</v>
      </c>
      <c r="C116" s="380" t="s">
        <v>235</v>
      </c>
      <c r="D116" s="380" t="s">
        <v>532</v>
      </c>
      <c r="E116" s="380" t="s">
        <v>533</v>
      </c>
      <c r="F116" s="380" t="s">
        <v>589</v>
      </c>
      <c r="G116" s="381">
        <v>43702</v>
      </c>
      <c r="H116" s="399" t="s">
        <v>446</v>
      </c>
      <c r="I116" s="380">
        <v>24.484660000000002</v>
      </c>
      <c r="J116" s="380">
        <v>-83.110725000000002</v>
      </c>
      <c r="K116" s="380">
        <v>152</v>
      </c>
      <c r="L116" s="380">
        <v>46.3</v>
      </c>
      <c r="M116" s="380" t="s">
        <v>447</v>
      </c>
      <c r="N116" s="380" t="s">
        <v>474</v>
      </c>
      <c r="O116" s="380">
        <v>6</v>
      </c>
      <c r="P116" s="380">
        <v>30</v>
      </c>
      <c r="Q116" s="380" t="s">
        <v>890</v>
      </c>
      <c r="R116" s="380" t="s">
        <v>319</v>
      </c>
      <c r="S116" s="380" t="s">
        <v>375</v>
      </c>
      <c r="T116" s="385" t="s">
        <v>365</v>
      </c>
    </row>
    <row r="117" spans="1:20">
      <c r="A117" s="384" t="s">
        <v>1007</v>
      </c>
      <c r="B117" s="380" t="s">
        <v>591</v>
      </c>
      <c r="C117" s="380" t="s">
        <v>153</v>
      </c>
      <c r="D117" s="380" t="s">
        <v>532</v>
      </c>
      <c r="E117" s="380" t="s">
        <v>533</v>
      </c>
      <c r="F117" s="380" t="s">
        <v>589</v>
      </c>
      <c r="G117" s="381">
        <v>43702</v>
      </c>
      <c r="H117" s="399" t="s">
        <v>446</v>
      </c>
      <c r="I117" s="380">
        <v>24.484660000000002</v>
      </c>
      <c r="J117" s="380">
        <v>-83.110725000000002</v>
      </c>
      <c r="K117" s="380">
        <v>147</v>
      </c>
      <c r="L117" s="380">
        <v>44.8</v>
      </c>
      <c r="M117" s="380" t="s">
        <v>447</v>
      </c>
      <c r="N117" s="380" t="s">
        <v>474</v>
      </c>
      <c r="O117" s="380">
        <v>6</v>
      </c>
      <c r="P117" s="380">
        <v>30</v>
      </c>
      <c r="Q117" s="380" t="s">
        <v>891</v>
      </c>
      <c r="R117" s="380" t="s">
        <v>312</v>
      </c>
      <c r="S117" s="380" t="s">
        <v>368</v>
      </c>
      <c r="T117" s="385" t="s">
        <v>365</v>
      </c>
    </row>
    <row r="118" spans="1:20">
      <c r="A118" s="384" t="s">
        <v>1008</v>
      </c>
      <c r="B118" s="380" t="s">
        <v>592</v>
      </c>
      <c r="C118" s="380" t="s">
        <v>165</v>
      </c>
      <c r="D118" s="380" t="s">
        <v>532</v>
      </c>
      <c r="E118" s="380" t="s">
        <v>533</v>
      </c>
      <c r="F118" s="380" t="s">
        <v>589</v>
      </c>
      <c r="G118" s="381">
        <v>43702</v>
      </c>
      <c r="H118" s="399" t="s">
        <v>446</v>
      </c>
      <c r="I118" s="380">
        <v>24.484660000000002</v>
      </c>
      <c r="J118" s="380">
        <v>-83.110725000000002</v>
      </c>
      <c r="K118" s="380">
        <v>145</v>
      </c>
      <c r="L118" s="380">
        <v>44.2</v>
      </c>
      <c r="M118" s="380" t="s">
        <v>447</v>
      </c>
      <c r="N118" s="380" t="s">
        <v>474</v>
      </c>
      <c r="O118" s="380">
        <v>6</v>
      </c>
      <c r="P118" s="380">
        <v>30</v>
      </c>
      <c r="Q118" s="380" t="s">
        <v>891</v>
      </c>
      <c r="R118" s="380" t="s">
        <v>313</v>
      </c>
      <c r="S118" s="380" t="s">
        <v>369</v>
      </c>
      <c r="T118" s="385" t="s">
        <v>365</v>
      </c>
    </row>
    <row r="119" spans="1:20">
      <c r="A119" s="384" t="s">
        <v>1009</v>
      </c>
      <c r="B119" s="380" t="s">
        <v>593</v>
      </c>
      <c r="C119" s="380" t="s">
        <v>177</v>
      </c>
      <c r="D119" s="380" t="s">
        <v>532</v>
      </c>
      <c r="E119" s="380" t="s">
        <v>533</v>
      </c>
      <c r="F119" s="380" t="s">
        <v>589</v>
      </c>
      <c r="G119" s="381">
        <v>43702</v>
      </c>
      <c r="H119" s="399" t="s">
        <v>446</v>
      </c>
      <c r="I119" s="380">
        <v>24.484660000000002</v>
      </c>
      <c r="J119" s="380">
        <v>-83.110725000000002</v>
      </c>
      <c r="K119" s="380">
        <v>154</v>
      </c>
      <c r="L119" s="380">
        <v>46.9</v>
      </c>
      <c r="M119" s="380" t="s">
        <v>447</v>
      </c>
      <c r="N119" s="380" t="s">
        <v>474</v>
      </c>
      <c r="O119" s="380">
        <v>6</v>
      </c>
      <c r="P119" s="380">
        <v>30</v>
      </c>
      <c r="Q119" s="380" t="s">
        <v>891</v>
      </c>
      <c r="R119" s="380" t="s">
        <v>314</v>
      </c>
      <c r="S119" s="380" t="s">
        <v>370</v>
      </c>
      <c r="T119" s="385" t="s">
        <v>365</v>
      </c>
    </row>
    <row r="120" spans="1:20">
      <c r="A120" s="384" t="s">
        <v>1010</v>
      </c>
      <c r="B120" s="380" t="s">
        <v>594</v>
      </c>
      <c r="C120" s="380" t="s">
        <v>189</v>
      </c>
      <c r="D120" s="380" t="s">
        <v>532</v>
      </c>
      <c r="E120" s="380" t="s">
        <v>533</v>
      </c>
      <c r="F120" s="380" t="s">
        <v>589</v>
      </c>
      <c r="G120" s="381">
        <v>43702</v>
      </c>
      <c r="H120" s="399" t="s">
        <v>446</v>
      </c>
      <c r="I120" s="380">
        <v>24.484660000000002</v>
      </c>
      <c r="J120" s="380">
        <v>-83.110725000000002</v>
      </c>
      <c r="K120" s="380">
        <v>154</v>
      </c>
      <c r="L120" s="380">
        <v>46.9</v>
      </c>
      <c r="M120" s="380" t="s">
        <v>447</v>
      </c>
      <c r="N120" s="380" t="s">
        <v>474</v>
      </c>
      <c r="O120" s="380">
        <v>6</v>
      </c>
      <c r="P120" s="380">
        <v>30</v>
      </c>
      <c r="Q120" s="380" t="s">
        <v>891</v>
      </c>
      <c r="R120" s="380" t="s">
        <v>315</v>
      </c>
      <c r="S120" s="380" t="s">
        <v>371</v>
      </c>
      <c r="T120" s="385" t="s">
        <v>365</v>
      </c>
    </row>
    <row r="121" spans="1:20">
      <c r="A121" s="384" t="s">
        <v>1011</v>
      </c>
      <c r="B121" s="380" t="s">
        <v>595</v>
      </c>
      <c r="C121" s="380" t="s">
        <v>201</v>
      </c>
      <c r="D121" s="380" t="s">
        <v>532</v>
      </c>
      <c r="E121" s="380" t="s">
        <v>533</v>
      </c>
      <c r="F121" s="380" t="s">
        <v>589</v>
      </c>
      <c r="G121" s="381">
        <v>43702</v>
      </c>
      <c r="H121" s="399" t="s">
        <v>446</v>
      </c>
      <c r="I121" s="380">
        <v>24.484660000000002</v>
      </c>
      <c r="J121" s="380">
        <v>-83.110725000000002</v>
      </c>
      <c r="K121" s="380">
        <v>153</v>
      </c>
      <c r="L121" s="380">
        <v>46.6</v>
      </c>
      <c r="M121" s="380" t="s">
        <v>447</v>
      </c>
      <c r="N121" s="380" t="s">
        <v>474</v>
      </c>
      <c r="O121" s="380">
        <v>6</v>
      </c>
      <c r="P121" s="380">
        <v>30</v>
      </c>
      <c r="Q121" s="380" t="s">
        <v>891</v>
      </c>
      <c r="R121" s="380" t="s">
        <v>316</v>
      </c>
      <c r="S121" s="380" t="s">
        <v>372</v>
      </c>
      <c r="T121" s="385" t="s">
        <v>365</v>
      </c>
    </row>
    <row r="122" spans="1:20">
      <c r="A122" s="384" t="s">
        <v>1012</v>
      </c>
      <c r="B122" s="380" t="s">
        <v>596</v>
      </c>
      <c r="C122" s="380" t="s">
        <v>213</v>
      </c>
      <c r="D122" s="380" t="s">
        <v>532</v>
      </c>
      <c r="E122" s="380" t="s">
        <v>533</v>
      </c>
      <c r="F122" s="380" t="s">
        <v>589</v>
      </c>
      <c r="G122" s="381">
        <v>43702</v>
      </c>
      <c r="H122" s="399" t="s">
        <v>446</v>
      </c>
      <c r="I122" s="380">
        <v>24.484660000000002</v>
      </c>
      <c r="J122" s="380">
        <v>-83.110725000000002</v>
      </c>
      <c r="K122" s="380">
        <v>151</v>
      </c>
      <c r="L122" s="380">
        <v>46</v>
      </c>
      <c r="M122" s="380" t="s">
        <v>447</v>
      </c>
      <c r="N122" s="380" t="s">
        <v>474</v>
      </c>
      <c r="O122" s="380">
        <v>7</v>
      </c>
      <c r="P122" s="380">
        <v>30</v>
      </c>
      <c r="Q122" s="380" t="s">
        <v>891</v>
      </c>
      <c r="R122" s="380" t="s">
        <v>317</v>
      </c>
      <c r="S122" s="380" t="s">
        <v>373</v>
      </c>
      <c r="T122" s="385" t="s">
        <v>365</v>
      </c>
    </row>
    <row r="123" spans="1:20">
      <c r="A123" s="384" t="s">
        <v>1013</v>
      </c>
      <c r="B123" s="380" t="s">
        <v>597</v>
      </c>
      <c r="C123" s="380" t="s">
        <v>224</v>
      </c>
      <c r="D123" s="380" t="s">
        <v>532</v>
      </c>
      <c r="E123" s="380" t="s">
        <v>533</v>
      </c>
      <c r="F123" s="380" t="s">
        <v>589</v>
      </c>
      <c r="G123" s="381">
        <v>43702</v>
      </c>
      <c r="H123" s="399" t="s">
        <v>446</v>
      </c>
      <c r="I123" s="380">
        <v>24.484660000000002</v>
      </c>
      <c r="J123" s="380">
        <v>-83.110725000000002</v>
      </c>
      <c r="K123" s="380">
        <v>148</v>
      </c>
      <c r="L123" s="380">
        <v>45.1</v>
      </c>
      <c r="M123" s="380" t="s">
        <v>447</v>
      </c>
      <c r="N123" s="380" t="s">
        <v>474</v>
      </c>
      <c r="O123" s="380">
        <v>7</v>
      </c>
      <c r="P123" s="380">
        <v>30</v>
      </c>
      <c r="Q123" s="380" t="s">
        <v>891</v>
      </c>
      <c r="R123" s="380" t="s">
        <v>318</v>
      </c>
      <c r="S123" s="380" t="s">
        <v>374</v>
      </c>
      <c r="T123" s="385" t="s">
        <v>365</v>
      </c>
    </row>
    <row r="124" spans="1:20">
      <c r="A124" s="384" t="s">
        <v>1014</v>
      </c>
      <c r="B124" s="380" t="s">
        <v>598</v>
      </c>
      <c r="C124" s="380" t="s">
        <v>236</v>
      </c>
      <c r="D124" s="380" t="s">
        <v>532</v>
      </c>
      <c r="E124" s="380" t="s">
        <v>533</v>
      </c>
      <c r="F124" s="380" t="s">
        <v>589</v>
      </c>
      <c r="G124" s="381">
        <v>43702</v>
      </c>
      <c r="H124" s="399" t="s">
        <v>446</v>
      </c>
      <c r="I124" s="380">
        <v>24.484660000000002</v>
      </c>
      <c r="J124" s="380">
        <v>-83.110725000000002</v>
      </c>
      <c r="K124" s="380">
        <v>145</v>
      </c>
      <c r="L124" s="380">
        <v>44.2</v>
      </c>
      <c r="M124" s="380" t="s">
        <v>447</v>
      </c>
      <c r="N124" s="380" t="s">
        <v>474</v>
      </c>
      <c r="O124" s="380">
        <v>7</v>
      </c>
      <c r="P124" s="380">
        <v>30</v>
      </c>
      <c r="Q124" s="380" t="s">
        <v>891</v>
      </c>
      <c r="R124" s="380" t="s">
        <v>319</v>
      </c>
      <c r="S124" s="380" t="s">
        <v>375</v>
      </c>
      <c r="T124" s="385" t="s">
        <v>365</v>
      </c>
    </row>
    <row r="125" spans="1:20">
      <c r="A125" s="384" t="s">
        <v>1015</v>
      </c>
      <c r="B125" s="380" t="s">
        <v>599</v>
      </c>
      <c r="C125" s="380" t="s">
        <v>154</v>
      </c>
      <c r="D125" s="380" t="s">
        <v>532</v>
      </c>
      <c r="E125" s="380" t="s">
        <v>533</v>
      </c>
      <c r="F125" s="380" t="s">
        <v>589</v>
      </c>
      <c r="G125" s="381">
        <v>43702</v>
      </c>
      <c r="H125" s="399" t="s">
        <v>446</v>
      </c>
      <c r="I125" s="380">
        <v>24.484660000000002</v>
      </c>
      <c r="J125" s="380">
        <v>-83.110725000000002</v>
      </c>
      <c r="K125" s="380">
        <v>143</v>
      </c>
      <c r="L125" s="380">
        <v>43.6</v>
      </c>
      <c r="M125" s="380" t="s">
        <v>447</v>
      </c>
      <c r="N125" s="380" t="s">
        <v>474</v>
      </c>
      <c r="O125" s="380">
        <v>7</v>
      </c>
      <c r="P125" s="380">
        <v>30</v>
      </c>
      <c r="Q125" s="380" t="s">
        <v>872</v>
      </c>
      <c r="R125" s="380" t="s">
        <v>312</v>
      </c>
      <c r="S125" s="380" t="s">
        <v>368</v>
      </c>
      <c r="T125" s="385" t="s">
        <v>365</v>
      </c>
    </row>
    <row r="126" spans="1:20">
      <c r="A126" s="384" t="s">
        <v>1016</v>
      </c>
      <c r="B126" s="380" t="s">
        <v>599</v>
      </c>
      <c r="C126" s="380" t="s">
        <v>154</v>
      </c>
      <c r="D126" s="380" t="s">
        <v>532</v>
      </c>
      <c r="E126" s="380" t="s">
        <v>533</v>
      </c>
      <c r="F126" s="380" t="s">
        <v>589</v>
      </c>
      <c r="G126" s="381">
        <v>43702</v>
      </c>
      <c r="H126" s="399" t="s">
        <v>446</v>
      </c>
      <c r="I126" s="380">
        <v>24.484660000000002</v>
      </c>
      <c r="J126" s="380">
        <v>-83.110725000000002</v>
      </c>
      <c r="K126" s="380">
        <v>143</v>
      </c>
      <c r="L126" s="380">
        <v>43.6</v>
      </c>
      <c r="M126" s="380" t="s">
        <v>447</v>
      </c>
      <c r="N126" s="380" t="s">
        <v>474</v>
      </c>
      <c r="O126" s="380">
        <v>7</v>
      </c>
      <c r="P126" s="380">
        <v>30</v>
      </c>
      <c r="Q126" s="380" t="s">
        <v>394</v>
      </c>
      <c r="R126" s="380" t="s">
        <v>322</v>
      </c>
      <c r="S126" s="380" t="s">
        <v>370</v>
      </c>
      <c r="T126" s="385" t="s">
        <v>366</v>
      </c>
    </row>
    <row r="127" spans="1:20">
      <c r="A127" s="384" t="s">
        <v>1017</v>
      </c>
      <c r="B127" s="380" t="s">
        <v>599</v>
      </c>
      <c r="C127" s="380" t="s">
        <v>154</v>
      </c>
      <c r="D127" s="380" t="s">
        <v>532</v>
      </c>
      <c r="E127" s="380" t="s">
        <v>533</v>
      </c>
      <c r="F127" s="380" t="s">
        <v>589</v>
      </c>
      <c r="G127" s="381">
        <v>43702</v>
      </c>
      <c r="H127" s="399" t="s">
        <v>446</v>
      </c>
      <c r="I127" s="380">
        <v>24.484660000000002</v>
      </c>
      <c r="J127" s="380">
        <v>-83.110725000000002</v>
      </c>
      <c r="K127" s="380">
        <v>143</v>
      </c>
      <c r="L127" s="380">
        <v>43.6</v>
      </c>
      <c r="M127" s="380" t="s">
        <v>447</v>
      </c>
      <c r="N127" s="380" t="s">
        <v>474</v>
      </c>
      <c r="O127" s="380">
        <v>7</v>
      </c>
      <c r="P127" s="380">
        <v>30</v>
      </c>
      <c r="Q127" s="380" t="s">
        <v>394</v>
      </c>
      <c r="R127" s="380" t="s">
        <v>323</v>
      </c>
      <c r="S127" s="380" t="s">
        <v>371</v>
      </c>
      <c r="T127" s="385" t="s">
        <v>366</v>
      </c>
    </row>
    <row r="128" spans="1:20">
      <c r="A128" s="384" t="s">
        <v>1018</v>
      </c>
      <c r="B128" s="380" t="s">
        <v>600</v>
      </c>
      <c r="C128" s="380" t="s">
        <v>166</v>
      </c>
      <c r="D128" s="380" t="s">
        <v>532</v>
      </c>
      <c r="E128" s="380" t="s">
        <v>533</v>
      </c>
      <c r="F128" s="380" t="s">
        <v>589</v>
      </c>
      <c r="G128" s="381">
        <v>43702</v>
      </c>
      <c r="H128" s="399" t="s">
        <v>446</v>
      </c>
      <c r="I128" s="380">
        <v>24.484660000000002</v>
      </c>
      <c r="J128" s="380">
        <v>-83.110725000000002</v>
      </c>
      <c r="K128" s="380">
        <v>142</v>
      </c>
      <c r="L128" s="380">
        <v>43.3</v>
      </c>
      <c r="M128" s="380" t="s">
        <v>447</v>
      </c>
      <c r="N128" s="380" t="s">
        <v>474</v>
      </c>
      <c r="O128" s="380">
        <v>7</v>
      </c>
      <c r="P128" s="380">
        <v>30</v>
      </c>
      <c r="Q128" s="380" t="s">
        <v>872</v>
      </c>
      <c r="R128" s="380" t="s">
        <v>313</v>
      </c>
      <c r="S128" s="380" t="s">
        <v>369</v>
      </c>
      <c r="T128" s="385" t="s">
        <v>365</v>
      </c>
    </row>
    <row r="129" spans="1:20">
      <c r="A129" s="384" t="s">
        <v>1019</v>
      </c>
      <c r="B129" s="380" t="s">
        <v>602</v>
      </c>
      <c r="C129" s="380" t="s">
        <v>178</v>
      </c>
      <c r="D129" s="380" t="s">
        <v>465</v>
      </c>
      <c r="E129" s="380" t="s">
        <v>466</v>
      </c>
      <c r="F129" s="380" t="s">
        <v>601</v>
      </c>
      <c r="G129" s="381">
        <v>43703</v>
      </c>
      <c r="H129" s="399" t="s">
        <v>446</v>
      </c>
      <c r="I129" s="380">
        <v>24.493956669999999</v>
      </c>
      <c r="J129" s="380">
        <v>-81.588311669999996</v>
      </c>
      <c r="K129" s="380">
        <v>116</v>
      </c>
      <c r="L129" s="380">
        <v>35.4</v>
      </c>
      <c r="M129" s="380" t="s">
        <v>447</v>
      </c>
      <c r="N129" s="380" t="s">
        <v>474</v>
      </c>
      <c r="O129" s="380">
        <v>7</v>
      </c>
      <c r="P129" s="380">
        <v>30</v>
      </c>
      <c r="Q129" s="380" t="s">
        <v>872</v>
      </c>
      <c r="R129" s="380" t="s">
        <v>314</v>
      </c>
      <c r="S129" s="380" t="s">
        <v>370</v>
      </c>
      <c r="T129" s="385" t="s">
        <v>365</v>
      </c>
    </row>
    <row r="130" spans="1:20">
      <c r="A130" s="384" t="s">
        <v>1020</v>
      </c>
      <c r="B130" s="380" t="s">
        <v>603</v>
      </c>
      <c r="C130" s="380" t="s">
        <v>190</v>
      </c>
      <c r="D130" s="380" t="s">
        <v>465</v>
      </c>
      <c r="E130" s="380" t="s">
        <v>466</v>
      </c>
      <c r="F130" s="380" t="s">
        <v>601</v>
      </c>
      <c r="G130" s="381">
        <v>43703</v>
      </c>
      <c r="H130" s="399" t="s">
        <v>446</v>
      </c>
      <c r="I130" s="380">
        <v>24.493956669999999</v>
      </c>
      <c r="J130" s="380">
        <v>-81.588311669999996</v>
      </c>
      <c r="K130" s="380">
        <v>114</v>
      </c>
      <c r="L130" s="380">
        <v>34.700000000000003</v>
      </c>
      <c r="M130" s="380" t="s">
        <v>447</v>
      </c>
      <c r="N130" s="380" t="s">
        <v>474</v>
      </c>
      <c r="O130" s="380">
        <v>7</v>
      </c>
      <c r="P130" s="380">
        <v>30</v>
      </c>
      <c r="Q130" s="380" t="s">
        <v>872</v>
      </c>
      <c r="R130" s="380" t="s">
        <v>315</v>
      </c>
      <c r="S130" s="380" t="s">
        <v>371</v>
      </c>
      <c r="T130" s="385" t="s">
        <v>365</v>
      </c>
    </row>
    <row r="131" spans="1:20">
      <c r="A131" s="384" t="s">
        <v>1021</v>
      </c>
      <c r="B131" s="380" t="s">
        <v>604</v>
      </c>
      <c r="C131" s="380" t="s">
        <v>202</v>
      </c>
      <c r="D131" s="380" t="s">
        <v>465</v>
      </c>
      <c r="E131" s="380" t="s">
        <v>466</v>
      </c>
      <c r="F131" s="380" t="s">
        <v>601</v>
      </c>
      <c r="G131" s="381">
        <v>43703</v>
      </c>
      <c r="H131" s="399" t="s">
        <v>446</v>
      </c>
      <c r="I131" s="380">
        <v>24.493956669999999</v>
      </c>
      <c r="J131" s="380">
        <v>-81.588311669999996</v>
      </c>
      <c r="K131" s="380">
        <v>113</v>
      </c>
      <c r="L131" s="380">
        <v>34.4</v>
      </c>
      <c r="M131" s="380" t="s">
        <v>447</v>
      </c>
      <c r="N131" s="380" t="s">
        <v>474</v>
      </c>
      <c r="O131" s="380">
        <v>7</v>
      </c>
      <c r="P131" s="380">
        <v>30</v>
      </c>
      <c r="Q131" s="380" t="s">
        <v>872</v>
      </c>
      <c r="R131" s="380" t="s">
        <v>316</v>
      </c>
      <c r="S131" s="380" t="s">
        <v>372</v>
      </c>
      <c r="T131" s="385" t="s">
        <v>365</v>
      </c>
    </row>
    <row r="132" spans="1:20">
      <c r="A132" s="384" t="s">
        <v>1022</v>
      </c>
      <c r="B132" s="380" t="s">
        <v>605</v>
      </c>
      <c r="C132" s="380" t="s">
        <v>214</v>
      </c>
      <c r="D132" s="380" t="s">
        <v>465</v>
      </c>
      <c r="E132" s="380" t="s">
        <v>466</v>
      </c>
      <c r="F132" s="380" t="s">
        <v>601</v>
      </c>
      <c r="G132" s="381">
        <v>43703</v>
      </c>
      <c r="H132" s="399" t="s">
        <v>446</v>
      </c>
      <c r="I132" s="380">
        <v>24.493956669999999</v>
      </c>
      <c r="J132" s="380">
        <v>-81.588311669999996</v>
      </c>
      <c r="K132" s="380">
        <v>109</v>
      </c>
      <c r="L132" s="380">
        <v>33.200000000000003</v>
      </c>
      <c r="M132" s="380" t="s">
        <v>447</v>
      </c>
      <c r="N132" s="380" t="s">
        <v>474</v>
      </c>
      <c r="O132" s="380">
        <v>7</v>
      </c>
      <c r="P132" s="380">
        <v>30</v>
      </c>
      <c r="Q132" s="380" t="s">
        <v>872</v>
      </c>
      <c r="R132" s="380" t="s">
        <v>317</v>
      </c>
      <c r="S132" s="380" t="s">
        <v>373</v>
      </c>
      <c r="T132" s="385" t="s">
        <v>365</v>
      </c>
    </row>
    <row r="133" spans="1:20">
      <c r="A133" s="384" t="s">
        <v>1023</v>
      </c>
      <c r="B133" s="380" t="s">
        <v>606</v>
      </c>
      <c r="C133" s="380" t="s">
        <v>225</v>
      </c>
      <c r="D133" s="380" t="s">
        <v>465</v>
      </c>
      <c r="E133" s="380" t="s">
        <v>466</v>
      </c>
      <c r="F133" s="380" t="s">
        <v>601</v>
      </c>
      <c r="G133" s="381">
        <v>43703</v>
      </c>
      <c r="H133" s="399" t="s">
        <v>446</v>
      </c>
      <c r="I133" s="380">
        <v>24.493956669999999</v>
      </c>
      <c r="J133" s="380">
        <v>-81.588311669999996</v>
      </c>
      <c r="K133" s="380">
        <v>109</v>
      </c>
      <c r="L133" s="380">
        <v>33.200000000000003</v>
      </c>
      <c r="M133" s="380" t="s">
        <v>447</v>
      </c>
      <c r="N133" s="380" t="s">
        <v>474</v>
      </c>
      <c r="O133" s="380">
        <v>7</v>
      </c>
      <c r="P133" s="380">
        <v>30</v>
      </c>
      <c r="Q133" s="380" t="s">
        <v>872</v>
      </c>
      <c r="R133" s="380" t="s">
        <v>318</v>
      </c>
      <c r="S133" s="380" t="s">
        <v>374</v>
      </c>
      <c r="T133" s="385" t="s">
        <v>365</v>
      </c>
    </row>
    <row r="134" spans="1:20">
      <c r="A134" s="384" t="s">
        <v>1024</v>
      </c>
      <c r="B134" s="380" t="s">
        <v>607</v>
      </c>
      <c r="C134" s="380" t="s">
        <v>237</v>
      </c>
      <c r="D134" s="380" t="s">
        <v>465</v>
      </c>
      <c r="E134" s="380" t="s">
        <v>466</v>
      </c>
      <c r="F134" s="380" t="s">
        <v>601</v>
      </c>
      <c r="G134" s="381">
        <v>43703</v>
      </c>
      <c r="H134" s="399" t="s">
        <v>446</v>
      </c>
      <c r="I134" s="380">
        <v>24.493956669999999</v>
      </c>
      <c r="J134" s="380">
        <v>-81.588311669999996</v>
      </c>
      <c r="K134" s="380">
        <v>107</v>
      </c>
      <c r="L134" s="380">
        <v>32.6</v>
      </c>
      <c r="M134" s="380" t="s">
        <v>447</v>
      </c>
      <c r="N134" s="380" t="s">
        <v>474</v>
      </c>
      <c r="O134" s="380">
        <v>7</v>
      </c>
      <c r="P134" s="380">
        <v>30</v>
      </c>
      <c r="Q134" s="380" t="s">
        <v>872</v>
      </c>
      <c r="R134" s="380" t="s">
        <v>319</v>
      </c>
      <c r="S134" s="380" t="s">
        <v>375</v>
      </c>
      <c r="T134" s="385" t="s">
        <v>365</v>
      </c>
    </row>
    <row r="135" spans="1:20">
      <c r="A135" s="384" t="s">
        <v>1025</v>
      </c>
      <c r="B135" s="380" t="s">
        <v>608</v>
      </c>
      <c r="C135" s="380" t="s">
        <v>155</v>
      </c>
      <c r="D135" s="380" t="s">
        <v>465</v>
      </c>
      <c r="E135" s="380" t="s">
        <v>466</v>
      </c>
      <c r="F135" s="380" t="s">
        <v>601</v>
      </c>
      <c r="G135" s="381">
        <v>43703</v>
      </c>
      <c r="H135" s="399" t="s">
        <v>446</v>
      </c>
      <c r="I135" s="380">
        <v>24.493956669999999</v>
      </c>
      <c r="J135" s="380">
        <v>-81.588311669999996</v>
      </c>
      <c r="K135" s="380">
        <v>107</v>
      </c>
      <c r="L135" s="380">
        <v>32.6</v>
      </c>
      <c r="M135" s="380" t="s">
        <v>447</v>
      </c>
      <c r="N135" s="380" t="s">
        <v>474</v>
      </c>
      <c r="O135" s="380">
        <v>7</v>
      </c>
      <c r="P135" s="380">
        <v>30</v>
      </c>
      <c r="Q135" s="380" t="s">
        <v>873</v>
      </c>
      <c r="R135" s="380" t="s">
        <v>312</v>
      </c>
      <c r="S135" s="380" t="s">
        <v>368</v>
      </c>
      <c r="T135" s="385" t="s">
        <v>365</v>
      </c>
    </row>
    <row r="136" spans="1:20">
      <c r="A136" s="384" t="s">
        <v>1026</v>
      </c>
      <c r="B136" s="380" t="s">
        <v>609</v>
      </c>
      <c r="C136" s="380" t="s">
        <v>167</v>
      </c>
      <c r="D136" s="380" t="s">
        <v>465</v>
      </c>
      <c r="E136" s="380" t="s">
        <v>466</v>
      </c>
      <c r="F136" s="380" t="s">
        <v>601</v>
      </c>
      <c r="G136" s="381">
        <v>43703</v>
      </c>
      <c r="H136" s="399" t="s">
        <v>446</v>
      </c>
      <c r="I136" s="380">
        <v>24.493956669999999</v>
      </c>
      <c r="J136" s="380">
        <v>-81.588311669999996</v>
      </c>
      <c r="K136" s="380">
        <v>106</v>
      </c>
      <c r="L136" s="380">
        <v>32.299999999999997</v>
      </c>
      <c r="M136" s="380" t="s">
        <v>447</v>
      </c>
      <c r="N136" s="380" t="s">
        <v>474</v>
      </c>
      <c r="O136" s="380">
        <v>7</v>
      </c>
      <c r="P136" s="380">
        <v>30</v>
      </c>
      <c r="Q136" s="380" t="s">
        <v>873</v>
      </c>
      <c r="R136" s="380" t="s">
        <v>313</v>
      </c>
      <c r="S136" s="380" t="s">
        <v>369</v>
      </c>
      <c r="T136" s="385" t="s">
        <v>365</v>
      </c>
    </row>
    <row r="137" spans="1:20">
      <c r="A137" s="384" t="s">
        <v>1027</v>
      </c>
      <c r="B137" s="380" t="s">
        <v>610</v>
      </c>
      <c r="C137" s="380" t="s">
        <v>179</v>
      </c>
      <c r="D137" s="380" t="s">
        <v>465</v>
      </c>
      <c r="E137" s="380" t="s">
        <v>466</v>
      </c>
      <c r="F137" s="380" t="s">
        <v>601</v>
      </c>
      <c r="G137" s="381">
        <v>43703</v>
      </c>
      <c r="H137" s="399" t="s">
        <v>446</v>
      </c>
      <c r="I137" s="380">
        <v>24.493956669999999</v>
      </c>
      <c r="J137" s="380">
        <v>-81.588311669999996</v>
      </c>
      <c r="K137" s="380">
        <v>107</v>
      </c>
      <c r="L137" s="380">
        <v>32.6</v>
      </c>
      <c r="M137" s="380" t="s">
        <v>447</v>
      </c>
      <c r="N137" s="380" t="s">
        <v>474</v>
      </c>
      <c r="O137" s="380">
        <v>7</v>
      </c>
      <c r="P137" s="380">
        <v>30</v>
      </c>
      <c r="Q137" s="380" t="s">
        <v>873</v>
      </c>
      <c r="R137" s="380" t="s">
        <v>314</v>
      </c>
      <c r="S137" s="380" t="s">
        <v>370</v>
      </c>
      <c r="T137" s="385" t="s">
        <v>365</v>
      </c>
    </row>
    <row r="138" spans="1:20">
      <c r="A138" s="384" t="s">
        <v>1028</v>
      </c>
      <c r="B138" s="380" t="s">
        <v>611</v>
      </c>
      <c r="C138" s="380" t="s">
        <v>191</v>
      </c>
      <c r="D138" s="380" t="s">
        <v>465</v>
      </c>
      <c r="E138" s="380" t="s">
        <v>466</v>
      </c>
      <c r="F138" s="380" t="s">
        <v>601</v>
      </c>
      <c r="G138" s="381">
        <v>43703</v>
      </c>
      <c r="H138" s="399" t="s">
        <v>446</v>
      </c>
      <c r="I138" s="380">
        <v>24.493956669999999</v>
      </c>
      <c r="J138" s="380">
        <v>-81.588311669999996</v>
      </c>
      <c r="K138" s="380">
        <v>108</v>
      </c>
      <c r="L138" s="380">
        <v>32.9</v>
      </c>
      <c r="M138" s="380" t="s">
        <v>447</v>
      </c>
      <c r="N138" s="380" t="s">
        <v>474</v>
      </c>
      <c r="O138" s="380">
        <v>7</v>
      </c>
      <c r="P138" s="380">
        <v>30</v>
      </c>
      <c r="Q138" s="380" t="s">
        <v>873</v>
      </c>
      <c r="R138" s="380" t="s">
        <v>315</v>
      </c>
      <c r="S138" s="380" t="s">
        <v>371</v>
      </c>
      <c r="T138" s="385" t="s">
        <v>365</v>
      </c>
    </row>
    <row r="139" spans="1:20">
      <c r="A139" s="384" t="s">
        <v>1029</v>
      </c>
      <c r="B139" s="380" t="s">
        <v>612</v>
      </c>
      <c r="C139" s="380" t="s">
        <v>203</v>
      </c>
      <c r="D139" s="380" t="s">
        <v>465</v>
      </c>
      <c r="E139" s="380" t="s">
        <v>466</v>
      </c>
      <c r="F139" s="380" t="s">
        <v>601</v>
      </c>
      <c r="G139" s="381">
        <v>43703</v>
      </c>
      <c r="H139" s="399" t="s">
        <v>446</v>
      </c>
      <c r="I139" s="380">
        <v>24.493956669999999</v>
      </c>
      <c r="J139" s="380">
        <v>-81.588311669999996</v>
      </c>
      <c r="K139" s="380">
        <v>107</v>
      </c>
      <c r="L139" s="380">
        <v>32.6</v>
      </c>
      <c r="M139" s="380" t="s">
        <v>447</v>
      </c>
      <c r="N139" s="380" t="s">
        <v>474</v>
      </c>
      <c r="O139" s="380">
        <v>7</v>
      </c>
      <c r="P139" s="380">
        <v>30</v>
      </c>
      <c r="Q139" s="380" t="s">
        <v>873</v>
      </c>
      <c r="R139" s="380" t="s">
        <v>316</v>
      </c>
      <c r="S139" s="380" t="s">
        <v>372</v>
      </c>
      <c r="T139" s="385" t="s">
        <v>365</v>
      </c>
    </row>
    <row r="140" spans="1:20">
      <c r="A140" s="384" t="s">
        <v>1030</v>
      </c>
      <c r="B140" s="380" t="s">
        <v>613</v>
      </c>
      <c r="C140" s="380" t="s">
        <v>215</v>
      </c>
      <c r="D140" s="380" t="s">
        <v>465</v>
      </c>
      <c r="E140" s="380" t="s">
        <v>466</v>
      </c>
      <c r="F140" s="380" t="s">
        <v>601</v>
      </c>
      <c r="G140" s="381">
        <v>43703</v>
      </c>
      <c r="H140" s="399" t="s">
        <v>446</v>
      </c>
      <c r="I140" s="380">
        <v>24.493956669999999</v>
      </c>
      <c r="J140" s="380">
        <v>-81.588311669999996</v>
      </c>
      <c r="K140" s="380">
        <v>113</v>
      </c>
      <c r="L140" s="380">
        <v>34.4</v>
      </c>
      <c r="M140" s="380" t="s">
        <v>447</v>
      </c>
      <c r="N140" s="380" t="s">
        <v>474</v>
      </c>
      <c r="O140" s="380">
        <v>7</v>
      </c>
      <c r="P140" s="380">
        <v>30</v>
      </c>
      <c r="Q140" s="380" t="s">
        <v>873</v>
      </c>
      <c r="R140" s="380" t="s">
        <v>317</v>
      </c>
      <c r="S140" s="380" t="s">
        <v>373</v>
      </c>
      <c r="T140" s="385" t="s">
        <v>365</v>
      </c>
    </row>
    <row r="141" spans="1:20">
      <c r="A141" s="384" t="s">
        <v>1031</v>
      </c>
      <c r="B141" s="380" t="s">
        <v>614</v>
      </c>
      <c r="C141" s="380" t="s">
        <v>226</v>
      </c>
      <c r="D141" s="380" t="s">
        <v>465</v>
      </c>
      <c r="E141" s="380" t="s">
        <v>466</v>
      </c>
      <c r="F141" s="380" t="s">
        <v>601</v>
      </c>
      <c r="G141" s="381">
        <v>43703</v>
      </c>
      <c r="H141" s="399" t="s">
        <v>446</v>
      </c>
      <c r="I141" s="380">
        <v>24.493956669999999</v>
      </c>
      <c r="J141" s="380">
        <v>-81.588311669999996</v>
      </c>
      <c r="K141" s="380">
        <v>113</v>
      </c>
      <c r="L141" s="380">
        <v>34.4</v>
      </c>
      <c r="M141" s="380" t="s">
        <v>447</v>
      </c>
      <c r="N141" s="380" t="s">
        <v>474</v>
      </c>
      <c r="O141" s="380">
        <v>7</v>
      </c>
      <c r="P141" s="380">
        <v>30</v>
      </c>
      <c r="Q141" s="380" t="s">
        <v>873</v>
      </c>
      <c r="R141" s="380" t="s">
        <v>318</v>
      </c>
      <c r="S141" s="380" t="s">
        <v>374</v>
      </c>
      <c r="T141" s="385" t="s">
        <v>365</v>
      </c>
    </row>
    <row r="142" spans="1:20">
      <c r="A142" s="384" t="s">
        <v>1032</v>
      </c>
      <c r="B142" s="380" t="s">
        <v>615</v>
      </c>
      <c r="C142" s="380" t="s">
        <v>238</v>
      </c>
      <c r="D142" s="380" t="s">
        <v>465</v>
      </c>
      <c r="E142" s="380" t="s">
        <v>466</v>
      </c>
      <c r="F142" s="380" t="s">
        <v>601</v>
      </c>
      <c r="G142" s="381">
        <v>43703</v>
      </c>
      <c r="H142" s="399" t="s">
        <v>446</v>
      </c>
      <c r="I142" s="380">
        <v>24.493956669999999</v>
      </c>
      <c r="J142" s="380">
        <v>-81.588311669999996</v>
      </c>
      <c r="K142" s="380">
        <v>111</v>
      </c>
      <c r="L142" s="380">
        <v>33.799999999999997</v>
      </c>
      <c r="M142" s="380" t="s">
        <v>447</v>
      </c>
      <c r="N142" s="380" t="s">
        <v>474</v>
      </c>
      <c r="O142" s="380">
        <v>7</v>
      </c>
      <c r="P142" s="380">
        <v>30</v>
      </c>
      <c r="Q142" s="380" t="s">
        <v>873</v>
      </c>
      <c r="R142" s="380" t="s">
        <v>319</v>
      </c>
      <c r="S142" s="380" t="s">
        <v>375</v>
      </c>
      <c r="T142" s="385" t="s">
        <v>365</v>
      </c>
    </row>
    <row r="143" spans="1:20">
      <c r="A143" s="384" t="s">
        <v>1033</v>
      </c>
      <c r="B143" s="380" t="s">
        <v>616</v>
      </c>
      <c r="C143" s="380" t="s">
        <v>156</v>
      </c>
      <c r="D143" s="380" t="s">
        <v>465</v>
      </c>
      <c r="E143" s="380" t="s">
        <v>466</v>
      </c>
      <c r="F143" s="380" t="s">
        <v>601</v>
      </c>
      <c r="G143" s="381">
        <v>43703</v>
      </c>
      <c r="H143" s="399" t="s">
        <v>446</v>
      </c>
      <c r="I143" s="380">
        <v>24.493956669999999</v>
      </c>
      <c r="J143" s="380">
        <v>-81.588311669999996</v>
      </c>
      <c r="K143" s="380">
        <v>110</v>
      </c>
      <c r="L143" s="380">
        <v>33.5</v>
      </c>
      <c r="M143" s="380" t="s">
        <v>447</v>
      </c>
      <c r="N143" s="380" t="s">
        <v>474</v>
      </c>
      <c r="O143" s="380">
        <v>8</v>
      </c>
      <c r="P143" s="380">
        <v>30</v>
      </c>
      <c r="Q143" s="380" t="s">
        <v>399</v>
      </c>
      <c r="R143" s="380" t="s">
        <v>312</v>
      </c>
      <c r="S143" s="380" t="s">
        <v>368</v>
      </c>
      <c r="T143" s="385" t="s">
        <v>365</v>
      </c>
    </row>
    <row r="144" spans="1:20">
      <c r="A144" s="384" t="s">
        <v>1034</v>
      </c>
      <c r="B144" s="380" t="s">
        <v>617</v>
      </c>
      <c r="C144" s="380" t="s">
        <v>168</v>
      </c>
      <c r="D144" s="380" t="s">
        <v>465</v>
      </c>
      <c r="E144" s="380" t="s">
        <v>466</v>
      </c>
      <c r="F144" s="380" t="s">
        <v>601</v>
      </c>
      <c r="G144" s="381">
        <v>43703</v>
      </c>
      <c r="H144" s="399" t="s">
        <v>446</v>
      </c>
      <c r="I144" s="380">
        <v>24.493956669999999</v>
      </c>
      <c r="J144" s="380">
        <v>-81.588311669999996</v>
      </c>
      <c r="K144" s="380">
        <v>106</v>
      </c>
      <c r="L144" s="380">
        <v>32.299999999999997</v>
      </c>
      <c r="M144" s="380" t="s">
        <v>447</v>
      </c>
      <c r="N144" s="380" t="s">
        <v>474</v>
      </c>
      <c r="O144" s="380">
        <v>8</v>
      </c>
      <c r="P144" s="380">
        <v>30</v>
      </c>
      <c r="Q144" s="380" t="s">
        <v>399</v>
      </c>
      <c r="R144" s="380" t="s">
        <v>313</v>
      </c>
      <c r="S144" s="380" t="s">
        <v>369</v>
      </c>
      <c r="T144" s="385" t="s">
        <v>365</v>
      </c>
    </row>
    <row r="145" spans="1:20">
      <c r="A145" s="384" t="s">
        <v>1035</v>
      </c>
      <c r="B145" s="380" t="s">
        <v>618</v>
      </c>
      <c r="C145" s="380" t="s">
        <v>180</v>
      </c>
      <c r="D145" s="380" t="s">
        <v>465</v>
      </c>
      <c r="E145" s="380" t="s">
        <v>466</v>
      </c>
      <c r="F145" s="380" t="s">
        <v>601</v>
      </c>
      <c r="G145" s="381">
        <v>43703</v>
      </c>
      <c r="H145" s="399" t="s">
        <v>446</v>
      </c>
      <c r="I145" s="380">
        <v>24.493956669999999</v>
      </c>
      <c r="J145" s="380">
        <v>-81.588311669999996</v>
      </c>
      <c r="K145" s="380">
        <v>103</v>
      </c>
      <c r="L145" s="380">
        <v>31.4</v>
      </c>
      <c r="M145" s="380" t="s">
        <v>447</v>
      </c>
      <c r="N145" s="380" t="s">
        <v>474</v>
      </c>
      <c r="O145" s="380">
        <v>8</v>
      </c>
      <c r="P145" s="380">
        <v>30</v>
      </c>
      <c r="Q145" s="380" t="s">
        <v>399</v>
      </c>
      <c r="R145" s="380" t="s">
        <v>314</v>
      </c>
      <c r="S145" s="380" t="s">
        <v>370</v>
      </c>
      <c r="T145" s="385" t="s">
        <v>365</v>
      </c>
    </row>
    <row r="146" spans="1:20">
      <c r="A146" s="384" t="s">
        <v>1036</v>
      </c>
      <c r="B146" s="380" t="s">
        <v>619</v>
      </c>
      <c r="C146" s="380" t="s">
        <v>192</v>
      </c>
      <c r="D146" s="380" t="s">
        <v>465</v>
      </c>
      <c r="E146" s="380" t="s">
        <v>466</v>
      </c>
      <c r="F146" s="380" t="s">
        <v>601</v>
      </c>
      <c r="G146" s="381">
        <v>43703</v>
      </c>
      <c r="H146" s="399" t="s">
        <v>446</v>
      </c>
      <c r="I146" s="380">
        <v>24.493956669999999</v>
      </c>
      <c r="J146" s="380">
        <v>-81.588311669999996</v>
      </c>
      <c r="K146" s="380">
        <v>105</v>
      </c>
      <c r="L146" s="380">
        <v>32</v>
      </c>
      <c r="M146" s="380" t="s">
        <v>447</v>
      </c>
      <c r="N146" s="380" t="s">
        <v>474</v>
      </c>
      <c r="O146" s="380">
        <v>8</v>
      </c>
      <c r="P146" s="380">
        <v>30</v>
      </c>
      <c r="Q146" s="380" t="s">
        <v>399</v>
      </c>
      <c r="R146" s="380" t="s">
        <v>315</v>
      </c>
      <c r="S146" s="380" t="s">
        <v>371</v>
      </c>
      <c r="T146" s="385" t="s">
        <v>365</v>
      </c>
    </row>
    <row r="147" spans="1:20">
      <c r="A147" s="384" t="s">
        <v>1037</v>
      </c>
      <c r="B147" s="380" t="s">
        <v>620</v>
      </c>
      <c r="C147" s="380" t="s">
        <v>204</v>
      </c>
      <c r="D147" s="380" t="s">
        <v>465</v>
      </c>
      <c r="E147" s="380" t="s">
        <v>466</v>
      </c>
      <c r="F147" s="380" t="s">
        <v>601</v>
      </c>
      <c r="G147" s="381">
        <v>43703</v>
      </c>
      <c r="H147" s="399" t="s">
        <v>446</v>
      </c>
      <c r="I147" s="380">
        <v>24.493956669999999</v>
      </c>
      <c r="J147" s="380">
        <v>-81.588311669999996</v>
      </c>
      <c r="K147" s="380">
        <v>106</v>
      </c>
      <c r="L147" s="380">
        <v>32.299999999999997</v>
      </c>
      <c r="M147" s="380" t="s">
        <v>447</v>
      </c>
      <c r="N147" s="380" t="s">
        <v>474</v>
      </c>
      <c r="O147" s="380">
        <v>8</v>
      </c>
      <c r="P147" s="380">
        <v>30</v>
      </c>
      <c r="Q147" s="380" t="s">
        <v>399</v>
      </c>
      <c r="R147" s="380" t="s">
        <v>316</v>
      </c>
      <c r="S147" s="380" t="s">
        <v>372</v>
      </c>
      <c r="T147" s="385" t="s">
        <v>365</v>
      </c>
    </row>
    <row r="148" spans="1:20">
      <c r="A148" s="384" t="s">
        <v>1038</v>
      </c>
      <c r="B148" s="380" t="s">
        <v>621</v>
      </c>
      <c r="C148" s="380" t="s">
        <v>622</v>
      </c>
      <c r="D148" s="380" t="s">
        <v>465</v>
      </c>
      <c r="E148" s="380" t="s">
        <v>466</v>
      </c>
      <c r="F148" s="380" t="s">
        <v>601</v>
      </c>
      <c r="G148" s="381">
        <v>43703</v>
      </c>
      <c r="H148" s="399" t="s">
        <v>446</v>
      </c>
      <c r="I148" s="380">
        <v>24.493956669999999</v>
      </c>
      <c r="J148" s="380">
        <v>-81.588311669999996</v>
      </c>
      <c r="K148" s="380">
        <v>108</v>
      </c>
      <c r="L148" s="380">
        <v>32.9</v>
      </c>
      <c r="M148" s="380" t="s">
        <v>447</v>
      </c>
      <c r="N148" s="380" t="s">
        <v>474</v>
      </c>
      <c r="O148" s="380">
        <v>8</v>
      </c>
      <c r="P148" s="380">
        <v>30</v>
      </c>
      <c r="Q148" s="380" t="s">
        <v>399</v>
      </c>
      <c r="R148" s="380" t="s">
        <v>317</v>
      </c>
      <c r="S148" s="380" t="s">
        <v>373</v>
      </c>
      <c r="T148" s="385" t="s">
        <v>365</v>
      </c>
    </row>
    <row r="149" spans="1:20">
      <c r="A149" s="384" t="s">
        <v>1039</v>
      </c>
      <c r="B149" s="380" t="s">
        <v>623</v>
      </c>
      <c r="C149" s="380" t="s">
        <v>227</v>
      </c>
      <c r="D149" s="380" t="s">
        <v>465</v>
      </c>
      <c r="E149" s="380" t="s">
        <v>466</v>
      </c>
      <c r="F149" s="380" t="s">
        <v>601</v>
      </c>
      <c r="G149" s="381">
        <v>43703</v>
      </c>
      <c r="H149" s="399" t="s">
        <v>446</v>
      </c>
      <c r="I149" s="380">
        <v>24.493956669999999</v>
      </c>
      <c r="J149" s="380">
        <v>-81.588311669999996</v>
      </c>
      <c r="K149" s="380">
        <v>108</v>
      </c>
      <c r="L149" s="380">
        <v>32.9</v>
      </c>
      <c r="M149" s="380" t="s">
        <v>447</v>
      </c>
      <c r="N149" s="380" t="s">
        <v>474</v>
      </c>
      <c r="O149" s="380">
        <v>8</v>
      </c>
      <c r="P149" s="380">
        <v>30</v>
      </c>
      <c r="Q149" s="380" t="s">
        <v>399</v>
      </c>
      <c r="R149" s="380" t="s">
        <v>318</v>
      </c>
      <c r="S149" s="380" t="s">
        <v>374</v>
      </c>
      <c r="T149" s="385" t="s">
        <v>365</v>
      </c>
    </row>
    <row r="150" spans="1:20">
      <c r="A150" s="384" t="s">
        <v>1040</v>
      </c>
      <c r="B150" s="380" t="s">
        <v>624</v>
      </c>
      <c r="C150" s="380" t="s">
        <v>239</v>
      </c>
      <c r="D150" s="380" t="s">
        <v>465</v>
      </c>
      <c r="E150" s="380" t="s">
        <v>466</v>
      </c>
      <c r="F150" s="380" t="s">
        <v>601</v>
      </c>
      <c r="G150" s="381">
        <v>43703</v>
      </c>
      <c r="H150" s="399" t="s">
        <v>446</v>
      </c>
      <c r="I150" s="380">
        <v>24.493956669999999</v>
      </c>
      <c r="J150" s="380">
        <v>-81.588311669999996</v>
      </c>
      <c r="K150" s="380">
        <v>107</v>
      </c>
      <c r="L150" s="380">
        <v>32.6</v>
      </c>
      <c r="M150" s="380" t="s">
        <v>447</v>
      </c>
      <c r="N150" s="380" t="s">
        <v>474</v>
      </c>
      <c r="O150" s="380">
        <v>8</v>
      </c>
      <c r="P150" s="380">
        <v>30</v>
      </c>
      <c r="Q150" s="380" t="s">
        <v>399</v>
      </c>
      <c r="R150" s="380" t="s">
        <v>319</v>
      </c>
      <c r="S150" s="380" t="s">
        <v>375</v>
      </c>
      <c r="T150" s="385" t="s">
        <v>365</v>
      </c>
    </row>
    <row r="151" spans="1:20">
      <c r="A151" s="384" t="s">
        <v>1041</v>
      </c>
      <c r="B151" s="380" t="s">
        <v>625</v>
      </c>
      <c r="C151" s="380" t="s">
        <v>157</v>
      </c>
      <c r="D151" s="380" t="s">
        <v>465</v>
      </c>
      <c r="E151" s="380" t="s">
        <v>466</v>
      </c>
      <c r="F151" s="380" t="s">
        <v>601</v>
      </c>
      <c r="G151" s="381">
        <v>43703</v>
      </c>
      <c r="H151" s="399" t="s">
        <v>446</v>
      </c>
      <c r="I151" s="380">
        <v>24.493956669999999</v>
      </c>
      <c r="J151" s="380">
        <v>-81.588311669999996</v>
      </c>
      <c r="K151" s="380">
        <v>106</v>
      </c>
      <c r="L151" s="380">
        <v>32.299999999999997</v>
      </c>
      <c r="M151" s="380" t="s">
        <v>447</v>
      </c>
      <c r="N151" s="380" t="s">
        <v>474</v>
      </c>
      <c r="O151" s="380">
        <v>8</v>
      </c>
      <c r="P151" s="380">
        <v>30</v>
      </c>
      <c r="Q151" s="380" t="s">
        <v>874</v>
      </c>
      <c r="R151" s="380" t="s">
        <v>312</v>
      </c>
      <c r="S151" s="380" t="s">
        <v>368</v>
      </c>
      <c r="T151" s="385" t="s">
        <v>365</v>
      </c>
    </row>
    <row r="152" spans="1:20">
      <c r="A152" s="384" t="s">
        <v>1042</v>
      </c>
      <c r="B152" s="380" t="s">
        <v>627</v>
      </c>
      <c r="C152" s="380" t="s">
        <v>169</v>
      </c>
      <c r="D152" s="380" t="s">
        <v>465</v>
      </c>
      <c r="E152" s="380" t="s">
        <v>466</v>
      </c>
      <c r="F152" s="380" t="s">
        <v>626</v>
      </c>
      <c r="G152" s="381">
        <v>43703</v>
      </c>
      <c r="H152" s="399" t="s">
        <v>446</v>
      </c>
      <c r="I152" s="380">
        <v>24.49297</v>
      </c>
      <c r="J152" s="380">
        <v>-81.598926669999997</v>
      </c>
      <c r="K152" s="380">
        <v>59</v>
      </c>
      <c r="L152" s="380">
        <v>18</v>
      </c>
      <c r="M152" s="380" t="s">
        <v>463</v>
      </c>
      <c r="N152" s="380" t="s">
        <v>485</v>
      </c>
      <c r="O152" s="380">
        <v>8</v>
      </c>
      <c r="P152" s="380">
        <v>30</v>
      </c>
      <c r="Q152" s="380" t="s">
        <v>874</v>
      </c>
      <c r="R152" s="380" t="s">
        <v>313</v>
      </c>
      <c r="S152" s="380" t="s">
        <v>369</v>
      </c>
      <c r="T152" s="385" t="s">
        <v>365</v>
      </c>
    </row>
    <row r="153" spans="1:20">
      <c r="A153" s="384" t="s">
        <v>1043</v>
      </c>
      <c r="B153" s="380" t="s">
        <v>628</v>
      </c>
      <c r="C153" s="380" t="s">
        <v>181</v>
      </c>
      <c r="D153" s="380" t="s">
        <v>465</v>
      </c>
      <c r="E153" s="380" t="s">
        <v>466</v>
      </c>
      <c r="F153" s="380" t="s">
        <v>626</v>
      </c>
      <c r="G153" s="381">
        <v>43703</v>
      </c>
      <c r="H153" s="399" t="s">
        <v>446</v>
      </c>
      <c r="I153" s="380">
        <v>24.49297</v>
      </c>
      <c r="J153" s="380">
        <v>-81.598926669999997</v>
      </c>
      <c r="K153" s="380">
        <v>59</v>
      </c>
      <c r="L153" s="380">
        <v>18</v>
      </c>
      <c r="M153" s="380" t="s">
        <v>463</v>
      </c>
      <c r="N153" s="380" t="s">
        <v>485</v>
      </c>
      <c r="O153" s="380">
        <v>8</v>
      </c>
      <c r="P153" s="380">
        <v>30</v>
      </c>
      <c r="Q153" s="380" t="s">
        <v>874</v>
      </c>
      <c r="R153" s="380" t="s">
        <v>314</v>
      </c>
      <c r="S153" s="380" t="s">
        <v>370</v>
      </c>
      <c r="T153" s="385" t="s">
        <v>365</v>
      </c>
    </row>
    <row r="154" spans="1:20">
      <c r="A154" s="384" t="s">
        <v>1044</v>
      </c>
      <c r="B154" s="380" t="s">
        <v>629</v>
      </c>
      <c r="C154" s="380" t="s">
        <v>193</v>
      </c>
      <c r="D154" s="380" t="s">
        <v>465</v>
      </c>
      <c r="E154" s="380" t="s">
        <v>466</v>
      </c>
      <c r="F154" s="380" t="s">
        <v>626</v>
      </c>
      <c r="G154" s="381">
        <v>43703</v>
      </c>
      <c r="H154" s="399" t="s">
        <v>446</v>
      </c>
      <c r="I154" s="380">
        <v>24.49297</v>
      </c>
      <c r="J154" s="380">
        <v>-81.598926669999997</v>
      </c>
      <c r="K154" s="380">
        <v>59</v>
      </c>
      <c r="L154" s="380">
        <v>18</v>
      </c>
      <c r="M154" s="380" t="s">
        <v>463</v>
      </c>
      <c r="N154" s="380" t="s">
        <v>485</v>
      </c>
      <c r="O154" s="380">
        <v>8</v>
      </c>
      <c r="P154" s="380">
        <v>30</v>
      </c>
      <c r="Q154" s="380" t="s">
        <v>874</v>
      </c>
      <c r="R154" s="380" t="s">
        <v>315</v>
      </c>
      <c r="S154" s="380" t="s">
        <v>371</v>
      </c>
      <c r="T154" s="385" t="s">
        <v>365</v>
      </c>
    </row>
    <row r="155" spans="1:20">
      <c r="A155" s="384" t="s">
        <v>1045</v>
      </c>
      <c r="B155" s="380" t="s">
        <v>630</v>
      </c>
      <c r="C155" s="380" t="s">
        <v>205</v>
      </c>
      <c r="D155" s="380" t="s">
        <v>465</v>
      </c>
      <c r="E155" s="380" t="s">
        <v>466</v>
      </c>
      <c r="F155" s="380" t="s">
        <v>626</v>
      </c>
      <c r="G155" s="381">
        <v>43703</v>
      </c>
      <c r="H155" s="399" t="s">
        <v>446</v>
      </c>
      <c r="I155" s="380">
        <v>24.49297</v>
      </c>
      <c r="J155" s="380">
        <v>-81.598926669999997</v>
      </c>
      <c r="K155" s="380">
        <v>57</v>
      </c>
      <c r="L155" s="380">
        <v>17.399999999999999</v>
      </c>
      <c r="M155" s="380" t="s">
        <v>463</v>
      </c>
      <c r="N155" s="380" t="s">
        <v>485</v>
      </c>
      <c r="O155" s="380">
        <v>8</v>
      </c>
      <c r="P155" s="380">
        <v>30</v>
      </c>
      <c r="Q155" s="380" t="s">
        <v>874</v>
      </c>
      <c r="R155" s="380" t="s">
        <v>316</v>
      </c>
      <c r="S155" s="380" t="s">
        <v>372</v>
      </c>
      <c r="T155" s="385" t="s">
        <v>365</v>
      </c>
    </row>
    <row r="156" spans="1:20">
      <c r="A156" s="384" t="s">
        <v>1046</v>
      </c>
      <c r="B156" s="380" t="s">
        <v>631</v>
      </c>
      <c r="C156" s="380" t="s">
        <v>216</v>
      </c>
      <c r="D156" s="380" t="s">
        <v>465</v>
      </c>
      <c r="E156" s="380" t="s">
        <v>466</v>
      </c>
      <c r="F156" s="380" t="s">
        <v>626</v>
      </c>
      <c r="G156" s="381">
        <v>43703</v>
      </c>
      <c r="H156" s="399" t="s">
        <v>446</v>
      </c>
      <c r="I156" s="380">
        <v>24.49297</v>
      </c>
      <c r="J156" s="380">
        <v>-81.598926669999997</v>
      </c>
      <c r="K156" s="380">
        <v>57</v>
      </c>
      <c r="L156" s="380">
        <v>17.399999999999999</v>
      </c>
      <c r="M156" s="380" t="s">
        <v>463</v>
      </c>
      <c r="N156" s="380" t="s">
        <v>485</v>
      </c>
      <c r="O156" s="380">
        <v>8</v>
      </c>
      <c r="P156" s="380">
        <v>30</v>
      </c>
      <c r="Q156" s="380" t="s">
        <v>874</v>
      </c>
      <c r="R156" s="380" t="s">
        <v>317</v>
      </c>
      <c r="S156" s="380" t="s">
        <v>373</v>
      </c>
      <c r="T156" s="385" t="s">
        <v>365</v>
      </c>
    </row>
    <row r="157" spans="1:20">
      <c r="A157" s="384" t="s">
        <v>1047</v>
      </c>
      <c r="B157" s="380" t="s">
        <v>632</v>
      </c>
      <c r="C157" s="380" t="s">
        <v>228</v>
      </c>
      <c r="D157" s="380" t="s">
        <v>465</v>
      </c>
      <c r="E157" s="380" t="s">
        <v>466</v>
      </c>
      <c r="F157" s="380" t="s">
        <v>626</v>
      </c>
      <c r="G157" s="381">
        <v>43703</v>
      </c>
      <c r="H157" s="399" t="s">
        <v>446</v>
      </c>
      <c r="I157" s="380">
        <v>24.49297</v>
      </c>
      <c r="J157" s="380">
        <v>-81.598926669999997</v>
      </c>
      <c r="K157" s="380">
        <v>57</v>
      </c>
      <c r="L157" s="380">
        <v>17.399999999999999</v>
      </c>
      <c r="M157" s="380" t="s">
        <v>463</v>
      </c>
      <c r="N157" s="380" t="s">
        <v>485</v>
      </c>
      <c r="O157" s="380">
        <v>8</v>
      </c>
      <c r="P157" s="380">
        <v>30</v>
      </c>
      <c r="Q157" s="380" t="s">
        <v>874</v>
      </c>
      <c r="R157" s="380" t="s">
        <v>318</v>
      </c>
      <c r="S157" s="380" t="s">
        <v>374</v>
      </c>
      <c r="T157" s="385" t="s">
        <v>365</v>
      </c>
    </row>
    <row r="158" spans="1:20">
      <c r="A158" s="384" t="s">
        <v>1048</v>
      </c>
      <c r="B158" s="380" t="s">
        <v>633</v>
      </c>
      <c r="C158" s="380" t="s">
        <v>240</v>
      </c>
      <c r="D158" s="380" t="s">
        <v>465</v>
      </c>
      <c r="E158" s="380" t="s">
        <v>466</v>
      </c>
      <c r="F158" s="380" t="s">
        <v>626</v>
      </c>
      <c r="G158" s="381">
        <v>43703</v>
      </c>
      <c r="H158" s="399" t="s">
        <v>446</v>
      </c>
      <c r="I158" s="380">
        <v>24.49297</v>
      </c>
      <c r="J158" s="380">
        <v>-81.598926669999997</v>
      </c>
      <c r="K158" s="380">
        <v>59</v>
      </c>
      <c r="L158" s="380">
        <v>18</v>
      </c>
      <c r="M158" s="380" t="s">
        <v>463</v>
      </c>
      <c r="N158" s="380" t="s">
        <v>485</v>
      </c>
      <c r="O158" s="380">
        <v>8</v>
      </c>
      <c r="P158" s="380">
        <v>30</v>
      </c>
      <c r="Q158" s="380" t="s">
        <v>874</v>
      </c>
      <c r="R158" s="380" t="s">
        <v>319</v>
      </c>
      <c r="S158" s="380" t="s">
        <v>375</v>
      </c>
      <c r="T158" s="385" t="s">
        <v>365</v>
      </c>
    </row>
    <row r="159" spans="1:20">
      <c r="A159" s="384" t="s">
        <v>1049</v>
      </c>
      <c r="B159" s="380" t="s">
        <v>634</v>
      </c>
      <c r="C159" s="380" t="s">
        <v>158</v>
      </c>
      <c r="D159" s="380" t="s">
        <v>465</v>
      </c>
      <c r="E159" s="380" t="s">
        <v>466</v>
      </c>
      <c r="F159" s="380" t="s">
        <v>626</v>
      </c>
      <c r="G159" s="381">
        <v>43703</v>
      </c>
      <c r="H159" s="399" t="s">
        <v>446</v>
      </c>
      <c r="I159" s="380">
        <v>24.49297</v>
      </c>
      <c r="J159" s="380">
        <v>-81.598926669999997</v>
      </c>
      <c r="K159" s="380">
        <v>59</v>
      </c>
      <c r="L159" s="380">
        <v>18</v>
      </c>
      <c r="M159" s="380" t="s">
        <v>463</v>
      </c>
      <c r="N159" s="380" t="s">
        <v>485</v>
      </c>
      <c r="O159" s="380">
        <v>8</v>
      </c>
      <c r="P159" s="380">
        <v>30</v>
      </c>
      <c r="Q159" s="380" t="s">
        <v>875</v>
      </c>
      <c r="R159" s="380" t="s">
        <v>312</v>
      </c>
      <c r="S159" s="380" t="s">
        <v>368</v>
      </c>
      <c r="T159" s="385" t="s">
        <v>365</v>
      </c>
    </row>
    <row r="160" spans="1:20">
      <c r="A160" s="384" t="s">
        <v>1050</v>
      </c>
      <c r="B160" s="380" t="s">
        <v>635</v>
      </c>
      <c r="C160" s="380" t="s">
        <v>170</v>
      </c>
      <c r="D160" s="380" t="s">
        <v>465</v>
      </c>
      <c r="E160" s="380" t="s">
        <v>466</v>
      </c>
      <c r="F160" s="380" t="s">
        <v>626</v>
      </c>
      <c r="G160" s="381">
        <v>43703</v>
      </c>
      <c r="H160" s="399" t="s">
        <v>446</v>
      </c>
      <c r="I160" s="380">
        <v>24.49297</v>
      </c>
      <c r="J160" s="380">
        <v>-81.598926669999997</v>
      </c>
      <c r="K160" s="380">
        <v>59</v>
      </c>
      <c r="L160" s="380">
        <v>18</v>
      </c>
      <c r="M160" s="380" t="s">
        <v>463</v>
      </c>
      <c r="N160" s="380" t="s">
        <v>485</v>
      </c>
      <c r="O160" s="380">
        <v>8</v>
      </c>
      <c r="P160" s="380">
        <v>30</v>
      </c>
      <c r="Q160" s="380" t="s">
        <v>875</v>
      </c>
      <c r="R160" s="380" t="s">
        <v>313</v>
      </c>
      <c r="S160" s="380" t="s">
        <v>369</v>
      </c>
      <c r="T160" s="385" t="s">
        <v>365</v>
      </c>
    </row>
    <row r="161" spans="1:20">
      <c r="A161" s="384" t="s">
        <v>1051</v>
      </c>
      <c r="B161" s="380" t="s">
        <v>636</v>
      </c>
      <c r="C161" s="380" t="s">
        <v>182</v>
      </c>
      <c r="D161" s="380" t="s">
        <v>465</v>
      </c>
      <c r="E161" s="380" t="s">
        <v>466</v>
      </c>
      <c r="F161" s="380" t="s">
        <v>626</v>
      </c>
      <c r="G161" s="381">
        <v>43703</v>
      </c>
      <c r="H161" s="399" t="s">
        <v>446</v>
      </c>
      <c r="I161" s="380">
        <v>24.49297</v>
      </c>
      <c r="J161" s="380">
        <v>-81.598926669999997</v>
      </c>
      <c r="K161" s="380">
        <v>59</v>
      </c>
      <c r="L161" s="380">
        <v>18</v>
      </c>
      <c r="M161" s="380" t="s">
        <v>463</v>
      </c>
      <c r="N161" s="380" t="s">
        <v>485</v>
      </c>
      <c r="O161" s="380">
        <v>8</v>
      </c>
      <c r="P161" s="380">
        <v>30</v>
      </c>
      <c r="Q161" s="380" t="s">
        <v>875</v>
      </c>
      <c r="R161" s="380" t="s">
        <v>314</v>
      </c>
      <c r="S161" s="380" t="s">
        <v>370</v>
      </c>
      <c r="T161" s="385" t="s">
        <v>365</v>
      </c>
    </row>
    <row r="162" spans="1:20">
      <c r="A162" s="384" t="s">
        <v>1052</v>
      </c>
      <c r="B162" s="380" t="s">
        <v>637</v>
      </c>
      <c r="C162" s="380" t="s">
        <v>194</v>
      </c>
      <c r="D162" s="380" t="s">
        <v>465</v>
      </c>
      <c r="E162" s="380" t="s">
        <v>466</v>
      </c>
      <c r="F162" s="380" t="s">
        <v>626</v>
      </c>
      <c r="G162" s="381">
        <v>43703</v>
      </c>
      <c r="H162" s="399" t="s">
        <v>446</v>
      </c>
      <c r="I162" s="380">
        <v>24.49297</v>
      </c>
      <c r="J162" s="380">
        <v>-81.598926669999997</v>
      </c>
      <c r="K162" s="380">
        <v>58</v>
      </c>
      <c r="L162" s="380">
        <v>17.7</v>
      </c>
      <c r="M162" s="380" t="s">
        <v>463</v>
      </c>
      <c r="N162" s="380" t="s">
        <v>485</v>
      </c>
      <c r="O162" s="380">
        <v>8</v>
      </c>
      <c r="P162" s="380">
        <v>30</v>
      </c>
      <c r="Q162" s="380" t="s">
        <v>875</v>
      </c>
      <c r="R162" s="380" t="s">
        <v>315</v>
      </c>
      <c r="S162" s="380" t="s">
        <v>371</v>
      </c>
      <c r="T162" s="385" t="s">
        <v>365</v>
      </c>
    </row>
    <row r="163" spans="1:20">
      <c r="A163" s="384" t="s">
        <v>1053</v>
      </c>
      <c r="B163" s="380" t="s">
        <v>638</v>
      </c>
      <c r="C163" s="380" t="s">
        <v>206</v>
      </c>
      <c r="D163" s="380" t="s">
        <v>465</v>
      </c>
      <c r="E163" s="380" t="s">
        <v>466</v>
      </c>
      <c r="F163" s="380" t="s">
        <v>626</v>
      </c>
      <c r="G163" s="381">
        <v>43703</v>
      </c>
      <c r="H163" s="399" t="s">
        <v>446</v>
      </c>
      <c r="I163" s="380">
        <v>24.49297</v>
      </c>
      <c r="J163" s="380">
        <v>-81.598926669999997</v>
      </c>
      <c r="K163" s="380">
        <v>56</v>
      </c>
      <c r="L163" s="380">
        <v>17.100000000000001</v>
      </c>
      <c r="M163" s="380" t="s">
        <v>463</v>
      </c>
      <c r="N163" s="380" t="s">
        <v>485</v>
      </c>
      <c r="O163" s="380">
        <v>8</v>
      </c>
      <c r="P163" s="380">
        <v>30</v>
      </c>
      <c r="Q163" s="380" t="s">
        <v>875</v>
      </c>
      <c r="R163" s="380" t="s">
        <v>316</v>
      </c>
      <c r="S163" s="380" t="s">
        <v>372</v>
      </c>
      <c r="T163" s="385" t="s">
        <v>365</v>
      </c>
    </row>
    <row r="164" spans="1:20">
      <c r="A164" s="384" t="s">
        <v>1054</v>
      </c>
      <c r="B164" s="380" t="s">
        <v>639</v>
      </c>
      <c r="C164" s="380" t="s">
        <v>217</v>
      </c>
      <c r="D164" s="380" t="s">
        <v>465</v>
      </c>
      <c r="E164" s="380" t="s">
        <v>466</v>
      </c>
      <c r="F164" s="380" t="s">
        <v>626</v>
      </c>
      <c r="G164" s="381">
        <v>43703</v>
      </c>
      <c r="H164" s="399" t="s">
        <v>446</v>
      </c>
      <c r="I164" s="380">
        <v>24.49297</v>
      </c>
      <c r="J164" s="380">
        <v>-81.598926669999997</v>
      </c>
      <c r="K164" s="380">
        <v>56</v>
      </c>
      <c r="L164" s="380">
        <v>17.100000000000001</v>
      </c>
      <c r="M164" s="380" t="s">
        <v>463</v>
      </c>
      <c r="N164" s="380" t="s">
        <v>485</v>
      </c>
      <c r="O164" s="380">
        <v>8</v>
      </c>
      <c r="P164" s="380">
        <v>30</v>
      </c>
      <c r="Q164" s="380" t="s">
        <v>875</v>
      </c>
      <c r="R164" s="380" t="s">
        <v>317</v>
      </c>
      <c r="S164" s="380" t="s">
        <v>373</v>
      </c>
      <c r="T164" s="385" t="s">
        <v>365</v>
      </c>
    </row>
    <row r="165" spans="1:20">
      <c r="A165" s="384" t="s">
        <v>1055</v>
      </c>
      <c r="B165" s="380" t="s">
        <v>640</v>
      </c>
      <c r="C165" s="380" t="s">
        <v>229</v>
      </c>
      <c r="D165" s="380" t="s">
        <v>465</v>
      </c>
      <c r="E165" s="380" t="s">
        <v>466</v>
      </c>
      <c r="F165" s="380" t="s">
        <v>626</v>
      </c>
      <c r="G165" s="381">
        <v>43703</v>
      </c>
      <c r="H165" s="399" t="s">
        <v>446</v>
      </c>
      <c r="I165" s="380">
        <v>24.49297</v>
      </c>
      <c r="J165" s="380">
        <v>-81.598926669999997</v>
      </c>
      <c r="K165" s="380">
        <v>57</v>
      </c>
      <c r="L165" s="380">
        <v>17.399999999999999</v>
      </c>
      <c r="M165" s="380" t="s">
        <v>463</v>
      </c>
      <c r="N165" s="380" t="s">
        <v>485</v>
      </c>
      <c r="O165" s="380">
        <v>8</v>
      </c>
      <c r="P165" s="380">
        <v>30</v>
      </c>
      <c r="Q165" s="380" t="s">
        <v>875</v>
      </c>
      <c r="R165" s="380" t="s">
        <v>318</v>
      </c>
      <c r="S165" s="380" t="s">
        <v>374</v>
      </c>
      <c r="T165" s="385" t="s">
        <v>365</v>
      </c>
    </row>
    <row r="166" spans="1:20">
      <c r="A166" s="384" t="s">
        <v>1056</v>
      </c>
      <c r="B166" s="380" t="s">
        <v>640</v>
      </c>
      <c r="C166" s="380" t="s">
        <v>229</v>
      </c>
      <c r="D166" s="380" t="s">
        <v>465</v>
      </c>
      <c r="E166" s="380" t="s">
        <v>466</v>
      </c>
      <c r="F166" s="380" t="s">
        <v>626</v>
      </c>
      <c r="G166" s="381">
        <v>43703</v>
      </c>
      <c r="H166" s="399" t="s">
        <v>446</v>
      </c>
      <c r="I166" s="380">
        <v>24.49297</v>
      </c>
      <c r="J166" s="380">
        <v>-81.598926669999997</v>
      </c>
      <c r="K166" s="380">
        <v>57</v>
      </c>
      <c r="L166" s="380">
        <v>17.399999999999999</v>
      </c>
      <c r="M166" s="380" t="s">
        <v>463</v>
      </c>
      <c r="N166" s="380" t="s">
        <v>485</v>
      </c>
      <c r="O166" s="380">
        <v>8</v>
      </c>
      <c r="P166" s="380">
        <v>30</v>
      </c>
      <c r="Q166" s="380" t="s">
        <v>394</v>
      </c>
      <c r="R166" s="380" t="s">
        <v>321</v>
      </c>
      <c r="S166" s="380" t="s">
        <v>369</v>
      </c>
      <c r="T166" s="385" t="s">
        <v>366</v>
      </c>
    </row>
    <row r="167" spans="1:20">
      <c r="A167" s="384" t="s">
        <v>1057</v>
      </c>
      <c r="B167" s="380" t="s">
        <v>641</v>
      </c>
      <c r="C167" s="380" t="s">
        <v>241</v>
      </c>
      <c r="D167" s="380" t="s">
        <v>465</v>
      </c>
      <c r="E167" s="380" t="s">
        <v>466</v>
      </c>
      <c r="F167" s="380" t="s">
        <v>626</v>
      </c>
      <c r="G167" s="381">
        <v>43703</v>
      </c>
      <c r="H167" s="399" t="s">
        <v>446</v>
      </c>
      <c r="I167" s="380">
        <v>24.49297</v>
      </c>
      <c r="J167" s="380">
        <v>-81.598926669999997</v>
      </c>
      <c r="K167" s="380">
        <v>56</v>
      </c>
      <c r="L167" s="380">
        <v>17.100000000000001</v>
      </c>
      <c r="M167" s="380" t="s">
        <v>463</v>
      </c>
      <c r="N167" s="380" t="s">
        <v>485</v>
      </c>
      <c r="O167" s="380">
        <v>8</v>
      </c>
      <c r="P167" s="380">
        <v>30</v>
      </c>
      <c r="Q167" s="380" t="s">
        <v>875</v>
      </c>
      <c r="R167" s="380" t="s">
        <v>319</v>
      </c>
      <c r="S167" s="380" t="s">
        <v>375</v>
      </c>
      <c r="T167" s="385" t="s">
        <v>365</v>
      </c>
    </row>
    <row r="168" spans="1:20">
      <c r="A168" s="384" t="s">
        <v>1058</v>
      </c>
      <c r="B168" s="380" t="s">
        <v>642</v>
      </c>
      <c r="C168" s="380" t="s">
        <v>159</v>
      </c>
      <c r="D168" s="380" t="s">
        <v>465</v>
      </c>
      <c r="E168" s="380" t="s">
        <v>466</v>
      </c>
      <c r="F168" s="380" t="s">
        <v>626</v>
      </c>
      <c r="G168" s="381">
        <v>43703</v>
      </c>
      <c r="H168" s="399" t="s">
        <v>446</v>
      </c>
      <c r="I168" s="380">
        <v>24.49297</v>
      </c>
      <c r="J168" s="380">
        <v>-81.598926669999997</v>
      </c>
      <c r="K168" s="380">
        <v>55</v>
      </c>
      <c r="L168" s="380">
        <v>16.8</v>
      </c>
      <c r="M168" s="380" t="s">
        <v>463</v>
      </c>
      <c r="N168" s="380" t="s">
        <v>485</v>
      </c>
      <c r="O168" s="380">
        <v>8</v>
      </c>
      <c r="P168" s="380">
        <v>30</v>
      </c>
      <c r="Q168" s="380" t="s">
        <v>876</v>
      </c>
      <c r="R168" s="380" t="s">
        <v>312</v>
      </c>
      <c r="S168" s="380" t="s">
        <v>368</v>
      </c>
      <c r="T168" s="385" t="s">
        <v>365</v>
      </c>
    </row>
    <row r="169" spans="1:20">
      <c r="A169" s="384" t="s">
        <v>1059</v>
      </c>
      <c r="B169" s="380" t="s">
        <v>643</v>
      </c>
      <c r="C169" s="380" t="s">
        <v>171</v>
      </c>
      <c r="D169" s="380" t="s">
        <v>465</v>
      </c>
      <c r="E169" s="380" t="s">
        <v>466</v>
      </c>
      <c r="F169" s="380" t="s">
        <v>626</v>
      </c>
      <c r="G169" s="381">
        <v>43703</v>
      </c>
      <c r="H169" s="399" t="s">
        <v>446</v>
      </c>
      <c r="I169" s="380">
        <v>24.49297</v>
      </c>
      <c r="J169" s="380">
        <v>-81.598926669999997</v>
      </c>
      <c r="K169" s="380">
        <v>56</v>
      </c>
      <c r="L169" s="380">
        <v>17.100000000000001</v>
      </c>
      <c r="M169" s="380" t="s">
        <v>463</v>
      </c>
      <c r="N169" s="380" t="s">
        <v>485</v>
      </c>
      <c r="O169" s="380">
        <v>9</v>
      </c>
      <c r="P169" s="380">
        <v>30</v>
      </c>
      <c r="Q169" s="380" t="s">
        <v>876</v>
      </c>
      <c r="R169" s="380" t="s">
        <v>313</v>
      </c>
      <c r="S169" s="380" t="s">
        <v>369</v>
      </c>
      <c r="T169" s="385" t="s">
        <v>365</v>
      </c>
    </row>
    <row r="170" spans="1:20">
      <c r="A170" s="384" t="s">
        <v>1060</v>
      </c>
      <c r="B170" s="380" t="s">
        <v>644</v>
      </c>
      <c r="C170" s="380" t="s">
        <v>183</v>
      </c>
      <c r="D170" s="380" t="s">
        <v>465</v>
      </c>
      <c r="E170" s="380" t="s">
        <v>466</v>
      </c>
      <c r="F170" s="380" t="s">
        <v>626</v>
      </c>
      <c r="G170" s="381">
        <v>43703</v>
      </c>
      <c r="H170" s="399" t="s">
        <v>446</v>
      </c>
      <c r="I170" s="380">
        <v>24.49297</v>
      </c>
      <c r="J170" s="380">
        <v>-81.598926669999997</v>
      </c>
      <c r="K170" s="380">
        <v>57</v>
      </c>
      <c r="L170" s="380">
        <v>17.399999999999999</v>
      </c>
      <c r="M170" s="380" t="s">
        <v>463</v>
      </c>
      <c r="N170" s="380" t="s">
        <v>485</v>
      </c>
      <c r="O170" s="380">
        <v>9</v>
      </c>
      <c r="P170" s="380">
        <v>30</v>
      </c>
      <c r="Q170" s="380" t="s">
        <v>876</v>
      </c>
      <c r="R170" s="380" t="s">
        <v>314</v>
      </c>
      <c r="S170" s="380" t="s">
        <v>370</v>
      </c>
      <c r="T170" s="385" t="s">
        <v>365</v>
      </c>
    </row>
    <row r="171" spans="1:20">
      <c r="A171" s="384" t="s">
        <v>1061</v>
      </c>
      <c r="B171" s="380" t="s">
        <v>645</v>
      </c>
      <c r="C171" s="380" t="s">
        <v>195</v>
      </c>
      <c r="D171" s="380" t="s">
        <v>465</v>
      </c>
      <c r="E171" s="380" t="s">
        <v>466</v>
      </c>
      <c r="F171" s="380" t="s">
        <v>626</v>
      </c>
      <c r="G171" s="381">
        <v>43703</v>
      </c>
      <c r="H171" s="399" t="s">
        <v>446</v>
      </c>
      <c r="I171" s="380">
        <v>24.49297</v>
      </c>
      <c r="J171" s="380">
        <v>-81.598926669999997</v>
      </c>
      <c r="K171" s="380">
        <v>57</v>
      </c>
      <c r="L171" s="380">
        <v>17.399999999999999</v>
      </c>
      <c r="M171" s="380" t="s">
        <v>463</v>
      </c>
      <c r="N171" s="380" t="s">
        <v>485</v>
      </c>
      <c r="O171" s="380">
        <v>9</v>
      </c>
      <c r="P171" s="380">
        <v>30</v>
      </c>
      <c r="Q171" s="380" t="s">
        <v>876</v>
      </c>
      <c r="R171" s="380" t="s">
        <v>315</v>
      </c>
      <c r="S171" s="380" t="s">
        <v>371</v>
      </c>
      <c r="T171" s="385" t="s">
        <v>365</v>
      </c>
    </row>
    <row r="172" spans="1:20">
      <c r="A172" s="384" t="s">
        <v>1062</v>
      </c>
      <c r="B172" s="380" t="s">
        <v>646</v>
      </c>
      <c r="C172" s="380" t="s">
        <v>207</v>
      </c>
      <c r="D172" s="380" t="s">
        <v>465</v>
      </c>
      <c r="E172" s="380" t="s">
        <v>466</v>
      </c>
      <c r="F172" s="380" t="s">
        <v>626</v>
      </c>
      <c r="G172" s="381">
        <v>43703</v>
      </c>
      <c r="H172" s="399" t="s">
        <v>446</v>
      </c>
      <c r="I172" s="380">
        <v>24.49297</v>
      </c>
      <c r="J172" s="380">
        <v>-81.598926669999997</v>
      </c>
      <c r="K172" s="380">
        <v>58</v>
      </c>
      <c r="L172" s="380">
        <v>17.7</v>
      </c>
      <c r="M172" s="380" t="s">
        <v>463</v>
      </c>
      <c r="N172" s="380" t="s">
        <v>485</v>
      </c>
      <c r="O172" s="380">
        <v>9</v>
      </c>
      <c r="P172" s="380">
        <v>30</v>
      </c>
      <c r="Q172" s="380" t="s">
        <v>876</v>
      </c>
      <c r="R172" s="380" t="s">
        <v>316</v>
      </c>
      <c r="S172" s="380" t="s">
        <v>372</v>
      </c>
      <c r="T172" s="385" t="s">
        <v>365</v>
      </c>
    </row>
    <row r="173" spans="1:20">
      <c r="A173" s="384" t="s">
        <v>1063</v>
      </c>
      <c r="B173" s="380" t="s">
        <v>647</v>
      </c>
      <c r="C173" s="380" t="s">
        <v>218</v>
      </c>
      <c r="D173" s="380" t="s">
        <v>465</v>
      </c>
      <c r="E173" s="380" t="s">
        <v>466</v>
      </c>
      <c r="F173" s="380" t="s">
        <v>626</v>
      </c>
      <c r="G173" s="381">
        <v>43703</v>
      </c>
      <c r="H173" s="399" t="s">
        <v>446</v>
      </c>
      <c r="I173" s="380">
        <v>24.49297</v>
      </c>
      <c r="J173" s="380">
        <v>-81.598926669999997</v>
      </c>
      <c r="K173" s="380">
        <v>57</v>
      </c>
      <c r="L173" s="380">
        <v>17.399999999999999</v>
      </c>
      <c r="M173" s="380" t="s">
        <v>463</v>
      </c>
      <c r="N173" s="380" t="s">
        <v>485</v>
      </c>
      <c r="O173" s="380">
        <v>9</v>
      </c>
      <c r="P173" s="380">
        <v>30</v>
      </c>
      <c r="Q173" s="380" t="s">
        <v>876</v>
      </c>
      <c r="R173" s="380" t="s">
        <v>317</v>
      </c>
      <c r="S173" s="380" t="s">
        <v>373</v>
      </c>
      <c r="T173" s="385" t="s">
        <v>365</v>
      </c>
    </row>
    <row r="174" spans="1:20">
      <c r="A174" s="384" t="s">
        <v>1064</v>
      </c>
      <c r="B174" s="380" t="s">
        <v>648</v>
      </c>
      <c r="C174" s="380" t="s">
        <v>230</v>
      </c>
      <c r="D174" s="380" t="s">
        <v>465</v>
      </c>
      <c r="E174" s="380" t="s">
        <v>466</v>
      </c>
      <c r="F174" s="380" t="s">
        <v>626</v>
      </c>
      <c r="G174" s="381">
        <v>43703</v>
      </c>
      <c r="H174" s="399" t="s">
        <v>446</v>
      </c>
      <c r="I174" s="380">
        <v>24.49297</v>
      </c>
      <c r="J174" s="380">
        <v>-81.598926669999997</v>
      </c>
      <c r="K174" s="380">
        <v>57</v>
      </c>
      <c r="L174" s="380">
        <v>17.399999999999999</v>
      </c>
      <c r="M174" s="380" t="s">
        <v>463</v>
      </c>
      <c r="N174" s="380" t="s">
        <v>485</v>
      </c>
      <c r="O174" s="380">
        <v>9</v>
      </c>
      <c r="P174" s="380">
        <v>30</v>
      </c>
      <c r="Q174" s="380" t="s">
        <v>876</v>
      </c>
      <c r="R174" s="380" t="s">
        <v>318</v>
      </c>
      <c r="S174" s="380" t="s">
        <v>374</v>
      </c>
      <c r="T174" s="385" t="s">
        <v>365</v>
      </c>
    </row>
    <row r="175" spans="1:20">
      <c r="A175" s="384" t="s">
        <v>1065</v>
      </c>
      <c r="B175" s="380" t="s">
        <v>649</v>
      </c>
      <c r="C175" s="380" t="s">
        <v>242</v>
      </c>
      <c r="D175" s="380" t="s">
        <v>465</v>
      </c>
      <c r="E175" s="380" t="s">
        <v>466</v>
      </c>
      <c r="F175" s="380" t="s">
        <v>626</v>
      </c>
      <c r="G175" s="381">
        <v>43703</v>
      </c>
      <c r="H175" s="399" t="s">
        <v>446</v>
      </c>
      <c r="I175" s="380">
        <v>24.49297</v>
      </c>
      <c r="J175" s="380">
        <v>-81.598926669999997</v>
      </c>
      <c r="K175" s="380">
        <v>57</v>
      </c>
      <c r="L175" s="380">
        <v>17.399999999999999</v>
      </c>
      <c r="M175" s="380" t="s">
        <v>463</v>
      </c>
      <c r="N175" s="380" t="s">
        <v>485</v>
      </c>
      <c r="O175" s="380">
        <v>9</v>
      </c>
      <c r="P175" s="380">
        <v>30</v>
      </c>
      <c r="Q175" s="380" t="s">
        <v>876</v>
      </c>
      <c r="R175" s="380" t="s">
        <v>319</v>
      </c>
      <c r="S175" s="380" t="s">
        <v>375</v>
      </c>
      <c r="T175" s="385" t="s">
        <v>365</v>
      </c>
    </row>
    <row r="176" spans="1:20">
      <c r="A176" s="384" t="s">
        <v>1066</v>
      </c>
      <c r="B176" s="380" t="s">
        <v>650</v>
      </c>
      <c r="C176" s="380" t="s">
        <v>160</v>
      </c>
      <c r="D176" s="380" t="s">
        <v>465</v>
      </c>
      <c r="E176" s="380" t="s">
        <v>466</v>
      </c>
      <c r="F176" s="380" t="s">
        <v>626</v>
      </c>
      <c r="G176" s="381">
        <v>43703</v>
      </c>
      <c r="H176" s="399" t="s">
        <v>446</v>
      </c>
      <c r="I176" s="380">
        <v>24.49297</v>
      </c>
      <c r="J176" s="380">
        <v>-81.598926669999997</v>
      </c>
      <c r="K176" s="380">
        <v>59</v>
      </c>
      <c r="L176" s="380">
        <v>18</v>
      </c>
      <c r="M176" s="380" t="s">
        <v>463</v>
      </c>
      <c r="N176" s="380" t="s">
        <v>485</v>
      </c>
      <c r="O176" s="380">
        <v>9</v>
      </c>
      <c r="P176" s="380">
        <v>30</v>
      </c>
      <c r="Q176" s="380" t="s">
        <v>877</v>
      </c>
      <c r="R176" s="380" t="s">
        <v>312</v>
      </c>
      <c r="S176" s="380" t="s">
        <v>368</v>
      </c>
      <c r="T176" s="385" t="s">
        <v>365</v>
      </c>
    </row>
    <row r="177" spans="1:20">
      <c r="A177" s="384" t="s">
        <v>1067</v>
      </c>
      <c r="B177" s="380" t="s">
        <v>651</v>
      </c>
      <c r="C177" s="380" t="s">
        <v>172</v>
      </c>
      <c r="D177" s="380" t="s">
        <v>465</v>
      </c>
      <c r="E177" s="380" t="s">
        <v>466</v>
      </c>
      <c r="F177" s="380" t="s">
        <v>626</v>
      </c>
      <c r="G177" s="381">
        <v>43703</v>
      </c>
      <c r="H177" s="399" t="s">
        <v>446</v>
      </c>
      <c r="I177" s="380">
        <v>24.49297</v>
      </c>
      <c r="J177" s="380">
        <v>-81.598926669999997</v>
      </c>
      <c r="K177" s="380">
        <v>59</v>
      </c>
      <c r="L177" s="380">
        <v>18</v>
      </c>
      <c r="M177" s="380" t="s">
        <v>463</v>
      </c>
      <c r="N177" s="380" t="s">
        <v>485</v>
      </c>
      <c r="O177" s="380">
        <v>9</v>
      </c>
      <c r="P177" s="380">
        <v>30</v>
      </c>
      <c r="Q177" s="380" t="s">
        <v>877</v>
      </c>
      <c r="R177" s="380" t="s">
        <v>313</v>
      </c>
      <c r="S177" s="380" t="s">
        <v>369</v>
      </c>
      <c r="T177" s="385" t="s">
        <v>365</v>
      </c>
    </row>
    <row r="178" spans="1:20">
      <c r="A178" s="384" t="s">
        <v>1068</v>
      </c>
      <c r="B178" s="380" t="s">
        <v>652</v>
      </c>
      <c r="C178" s="380" t="s">
        <v>184</v>
      </c>
      <c r="D178" s="380" t="s">
        <v>465</v>
      </c>
      <c r="E178" s="380" t="s">
        <v>466</v>
      </c>
      <c r="F178" s="380" t="s">
        <v>626</v>
      </c>
      <c r="G178" s="381">
        <v>43703</v>
      </c>
      <c r="H178" s="399" t="s">
        <v>446</v>
      </c>
      <c r="I178" s="380">
        <v>24.49297</v>
      </c>
      <c r="J178" s="380">
        <v>-81.598926669999997</v>
      </c>
      <c r="K178" s="380">
        <v>57</v>
      </c>
      <c r="L178" s="380">
        <v>17.399999999999999</v>
      </c>
      <c r="M178" s="380" t="s">
        <v>463</v>
      </c>
      <c r="N178" s="380" t="s">
        <v>485</v>
      </c>
      <c r="O178" s="380">
        <v>9</v>
      </c>
      <c r="P178" s="380">
        <v>30</v>
      </c>
      <c r="Q178" s="380" t="s">
        <v>877</v>
      </c>
      <c r="R178" s="380" t="s">
        <v>314</v>
      </c>
      <c r="S178" s="380" t="s">
        <v>370</v>
      </c>
      <c r="T178" s="385" t="s">
        <v>365</v>
      </c>
    </row>
    <row r="179" spans="1:20">
      <c r="A179" s="384" t="s">
        <v>1069</v>
      </c>
      <c r="B179" s="380" t="s">
        <v>653</v>
      </c>
      <c r="C179" s="380" t="s">
        <v>196</v>
      </c>
      <c r="D179" s="380" t="s">
        <v>465</v>
      </c>
      <c r="E179" s="380" t="s">
        <v>466</v>
      </c>
      <c r="F179" s="380" t="s">
        <v>626</v>
      </c>
      <c r="G179" s="381">
        <v>43703</v>
      </c>
      <c r="H179" s="399" t="s">
        <v>446</v>
      </c>
      <c r="I179" s="380">
        <v>24.49297</v>
      </c>
      <c r="J179" s="380">
        <v>-81.598926669999997</v>
      </c>
      <c r="K179" s="380">
        <v>58</v>
      </c>
      <c r="L179" s="380">
        <v>17.7</v>
      </c>
      <c r="M179" s="380" t="s">
        <v>463</v>
      </c>
      <c r="N179" s="380" t="s">
        <v>485</v>
      </c>
      <c r="O179" s="380">
        <v>9</v>
      </c>
      <c r="P179" s="380">
        <v>30</v>
      </c>
      <c r="Q179" s="380" t="s">
        <v>877</v>
      </c>
      <c r="R179" s="380" t="s">
        <v>315</v>
      </c>
      <c r="S179" s="380" t="s">
        <v>371</v>
      </c>
      <c r="T179" s="385" t="s">
        <v>365</v>
      </c>
    </row>
    <row r="180" spans="1:20">
      <c r="A180" s="384" t="s">
        <v>1070</v>
      </c>
      <c r="B180" s="380" t="s">
        <v>654</v>
      </c>
      <c r="C180" s="380" t="s">
        <v>208</v>
      </c>
      <c r="D180" s="380" t="s">
        <v>465</v>
      </c>
      <c r="E180" s="380" t="s">
        <v>466</v>
      </c>
      <c r="F180" s="380" t="s">
        <v>626</v>
      </c>
      <c r="G180" s="381">
        <v>43703</v>
      </c>
      <c r="H180" s="399" t="s">
        <v>446</v>
      </c>
      <c r="I180" s="380">
        <v>24.49297</v>
      </c>
      <c r="J180" s="380">
        <v>-81.598926669999997</v>
      </c>
      <c r="K180" s="380">
        <v>57</v>
      </c>
      <c r="L180" s="380">
        <v>17.399999999999999</v>
      </c>
      <c r="M180" s="380" t="s">
        <v>463</v>
      </c>
      <c r="N180" s="380" t="s">
        <v>485</v>
      </c>
      <c r="O180" s="380">
        <v>9</v>
      </c>
      <c r="P180" s="380">
        <v>30</v>
      </c>
      <c r="Q180" s="380" t="s">
        <v>877</v>
      </c>
      <c r="R180" s="380" t="s">
        <v>316</v>
      </c>
      <c r="S180" s="380" t="s">
        <v>372</v>
      </c>
      <c r="T180" s="385" t="s">
        <v>365</v>
      </c>
    </row>
    <row r="181" spans="1:20">
      <c r="A181" s="384" t="s">
        <v>1071</v>
      </c>
      <c r="B181" s="380" t="s">
        <v>655</v>
      </c>
      <c r="C181" s="380" t="s">
        <v>219</v>
      </c>
      <c r="D181" s="380" t="s">
        <v>465</v>
      </c>
      <c r="E181" s="380" t="s">
        <v>466</v>
      </c>
      <c r="F181" s="380" t="s">
        <v>626</v>
      </c>
      <c r="G181" s="381">
        <v>43703</v>
      </c>
      <c r="H181" s="399" t="s">
        <v>446</v>
      </c>
      <c r="I181" s="380">
        <v>24.49297</v>
      </c>
      <c r="J181" s="380">
        <v>-81.598926669999997</v>
      </c>
      <c r="K181" s="380">
        <v>56</v>
      </c>
      <c r="L181" s="380">
        <v>17.100000000000001</v>
      </c>
      <c r="M181" s="380" t="s">
        <v>463</v>
      </c>
      <c r="N181" s="380" t="s">
        <v>485</v>
      </c>
      <c r="O181" s="380">
        <v>9</v>
      </c>
      <c r="P181" s="380">
        <v>30</v>
      </c>
      <c r="Q181" s="380" t="s">
        <v>877</v>
      </c>
      <c r="R181" s="380" t="s">
        <v>317</v>
      </c>
      <c r="S181" s="380" t="s">
        <v>373</v>
      </c>
      <c r="T181" s="385" t="s">
        <v>365</v>
      </c>
    </row>
    <row r="182" spans="1:20">
      <c r="A182" s="384" t="s">
        <v>1072</v>
      </c>
      <c r="B182" s="380" t="s">
        <v>656</v>
      </c>
      <c r="C182" s="380" t="s">
        <v>231</v>
      </c>
      <c r="D182" s="380" t="s">
        <v>465</v>
      </c>
      <c r="E182" s="380" t="s">
        <v>466</v>
      </c>
      <c r="F182" s="380" t="s">
        <v>601</v>
      </c>
      <c r="G182" s="381">
        <v>43703</v>
      </c>
      <c r="H182" s="399" t="s">
        <v>446</v>
      </c>
      <c r="I182" s="380">
        <v>24.494035</v>
      </c>
      <c r="J182" s="380">
        <v>-81.587908330000005</v>
      </c>
      <c r="K182" s="380">
        <v>110</v>
      </c>
      <c r="L182" s="380">
        <v>33.5</v>
      </c>
      <c r="M182" s="380" t="s">
        <v>447</v>
      </c>
      <c r="N182" s="380" t="s">
        <v>474</v>
      </c>
      <c r="O182" s="380">
        <v>9</v>
      </c>
      <c r="P182" s="380">
        <v>30</v>
      </c>
      <c r="Q182" s="380" t="s">
        <v>877</v>
      </c>
      <c r="R182" s="380" t="s">
        <v>318</v>
      </c>
      <c r="S182" s="380" t="s">
        <v>374</v>
      </c>
      <c r="T182" s="385" t="s">
        <v>365</v>
      </c>
    </row>
    <row r="183" spans="1:20">
      <c r="A183" s="384" t="s">
        <v>1073</v>
      </c>
      <c r="B183" s="380" t="s">
        <v>657</v>
      </c>
      <c r="C183" s="380" t="s">
        <v>243</v>
      </c>
      <c r="D183" s="380" t="s">
        <v>465</v>
      </c>
      <c r="E183" s="380" t="s">
        <v>466</v>
      </c>
      <c r="F183" s="380" t="s">
        <v>601</v>
      </c>
      <c r="G183" s="381">
        <v>43703</v>
      </c>
      <c r="H183" s="399" t="s">
        <v>446</v>
      </c>
      <c r="I183" s="380">
        <v>24.494035</v>
      </c>
      <c r="J183" s="380">
        <v>-81.587908330000005</v>
      </c>
      <c r="K183" s="380">
        <v>108</v>
      </c>
      <c r="L183" s="380">
        <v>32.9</v>
      </c>
      <c r="M183" s="380" t="s">
        <v>447</v>
      </c>
      <c r="N183" s="380" t="s">
        <v>474</v>
      </c>
      <c r="O183" s="380">
        <v>9</v>
      </c>
      <c r="P183" s="380">
        <v>30</v>
      </c>
      <c r="Q183" s="380" t="s">
        <v>877</v>
      </c>
      <c r="R183" s="380" t="s">
        <v>319</v>
      </c>
      <c r="S183" s="380" t="s">
        <v>375</v>
      </c>
      <c r="T183" s="385" t="s">
        <v>365</v>
      </c>
    </row>
    <row r="184" spans="1:20">
      <c r="A184" s="384" t="s">
        <v>1074</v>
      </c>
      <c r="B184" s="380" t="s">
        <v>658</v>
      </c>
      <c r="C184" s="380" t="s">
        <v>161</v>
      </c>
      <c r="D184" s="380" t="s">
        <v>465</v>
      </c>
      <c r="E184" s="380" t="s">
        <v>466</v>
      </c>
      <c r="F184" s="380" t="s">
        <v>601</v>
      </c>
      <c r="G184" s="381">
        <v>43703</v>
      </c>
      <c r="H184" s="399" t="s">
        <v>446</v>
      </c>
      <c r="I184" s="380">
        <v>24.494035</v>
      </c>
      <c r="J184" s="380">
        <v>-81.587908330000005</v>
      </c>
      <c r="K184" s="380">
        <v>108</v>
      </c>
      <c r="L184" s="380">
        <v>32.9</v>
      </c>
      <c r="M184" s="380" t="s">
        <v>447</v>
      </c>
      <c r="N184" s="380" t="s">
        <v>474</v>
      </c>
      <c r="O184" s="380">
        <v>9</v>
      </c>
      <c r="P184" s="380">
        <v>30</v>
      </c>
      <c r="Q184" s="380" t="s">
        <v>394</v>
      </c>
      <c r="R184" s="380" t="s">
        <v>312</v>
      </c>
      <c r="S184" s="380" t="s">
        <v>368</v>
      </c>
      <c r="T184" s="385" t="s">
        <v>365</v>
      </c>
    </row>
    <row r="185" spans="1:20">
      <c r="A185" s="384" t="s">
        <v>1075</v>
      </c>
      <c r="B185" s="380" t="s">
        <v>659</v>
      </c>
      <c r="C185" s="380" t="s">
        <v>173</v>
      </c>
      <c r="D185" s="380" t="s">
        <v>465</v>
      </c>
      <c r="E185" s="380" t="s">
        <v>466</v>
      </c>
      <c r="F185" s="380" t="s">
        <v>601</v>
      </c>
      <c r="G185" s="381">
        <v>43703</v>
      </c>
      <c r="H185" s="399" t="s">
        <v>446</v>
      </c>
      <c r="I185" s="380">
        <v>24.494035</v>
      </c>
      <c r="J185" s="380">
        <v>-81.587908330000005</v>
      </c>
      <c r="K185" s="380">
        <v>106</v>
      </c>
      <c r="L185" s="380">
        <v>32.299999999999997</v>
      </c>
      <c r="M185" s="380" t="s">
        <v>447</v>
      </c>
      <c r="N185" s="380" t="s">
        <v>474</v>
      </c>
      <c r="O185" s="380">
        <v>9</v>
      </c>
      <c r="P185" s="380">
        <v>30</v>
      </c>
      <c r="Q185" s="380" t="s">
        <v>394</v>
      </c>
      <c r="R185" s="380" t="s">
        <v>313</v>
      </c>
      <c r="S185" s="380" t="s">
        <v>369</v>
      </c>
      <c r="T185" s="385" t="s">
        <v>365</v>
      </c>
    </row>
    <row r="186" spans="1:20">
      <c r="A186" s="384" t="s">
        <v>1076</v>
      </c>
      <c r="B186" s="380" t="s">
        <v>660</v>
      </c>
      <c r="C186" s="380" t="s">
        <v>185</v>
      </c>
      <c r="D186" s="380" t="s">
        <v>465</v>
      </c>
      <c r="E186" s="380" t="s">
        <v>466</v>
      </c>
      <c r="F186" s="380" t="s">
        <v>601</v>
      </c>
      <c r="G186" s="381">
        <v>43703</v>
      </c>
      <c r="H186" s="399" t="s">
        <v>446</v>
      </c>
      <c r="I186" s="380">
        <v>24.494035</v>
      </c>
      <c r="J186" s="380">
        <v>-81.587908330000005</v>
      </c>
      <c r="K186" s="380">
        <v>106</v>
      </c>
      <c r="L186" s="380">
        <v>32.299999999999997</v>
      </c>
      <c r="M186" s="380" t="s">
        <v>447</v>
      </c>
      <c r="N186" s="380" t="s">
        <v>474</v>
      </c>
      <c r="O186" s="380">
        <v>9</v>
      </c>
      <c r="P186" s="380">
        <v>30</v>
      </c>
      <c r="Q186" s="380" t="s">
        <v>394</v>
      </c>
      <c r="R186" s="380" t="s">
        <v>314</v>
      </c>
      <c r="S186" s="380" t="s">
        <v>370</v>
      </c>
      <c r="T186" s="385" t="s">
        <v>365</v>
      </c>
    </row>
    <row r="187" spans="1:20">
      <c r="A187" s="384" t="s">
        <v>1077</v>
      </c>
      <c r="B187" s="380" t="s">
        <v>661</v>
      </c>
      <c r="C187" s="380" t="s">
        <v>197</v>
      </c>
      <c r="D187" s="380" t="s">
        <v>465</v>
      </c>
      <c r="E187" s="380" t="s">
        <v>466</v>
      </c>
      <c r="F187" s="380" t="s">
        <v>601</v>
      </c>
      <c r="G187" s="381">
        <v>43703</v>
      </c>
      <c r="H187" s="399" t="s">
        <v>446</v>
      </c>
      <c r="I187" s="380">
        <v>24.494035</v>
      </c>
      <c r="J187" s="380">
        <v>-81.587908330000005</v>
      </c>
      <c r="K187" s="380">
        <v>106</v>
      </c>
      <c r="L187" s="380">
        <v>32.299999999999997</v>
      </c>
      <c r="M187" s="380" t="s">
        <v>447</v>
      </c>
      <c r="N187" s="380" t="s">
        <v>474</v>
      </c>
      <c r="O187" s="380">
        <v>9</v>
      </c>
      <c r="P187" s="380">
        <v>30</v>
      </c>
      <c r="Q187" s="380" t="s">
        <v>394</v>
      </c>
      <c r="R187" s="380" t="s">
        <v>315</v>
      </c>
      <c r="S187" s="380" t="s">
        <v>371</v>
      </c>
      <c r="T187" s="385" t="s">
        <v>365</v>
      </c>
    </row>
    <row r="188" spans="1:20">
      <c r="A188" s="384" t="s">
        <v>1078</v>
      </c>
      <c r="B188" s="380" t="s">
        <v>662</v>
      </c>
      <c r="C188" s="380" t="s">
        <v>209</v>
      </c>
      <c r="D188" s="380" t="s">
        <v>465</v>
      </c>
      <c r="E188" s="380" t="s">
        <v>466</v>
      </c>
      <c r="F188" s="380" t="s">
        <v>601</v>
      </c>
      <c r="G188" s="381">
        <v>43703</v>
      </c>
      <c r="H188" s="399" t="s">
        <v>446</v>
      </c>
      <c r="I188" s="380">
        <v>24.494035</v>
      </c>
      <c r="J188" s="380">
        <v>-81.587908330000005</v>
      </c>
      <c r="K188" s="380">
        <v>106</v>
      </c>
      <c r="L188" s="380">
        <v>32.299999999999997</v>
      </c>
      <c r="M188" s="380" t="s">
        <v>447</v>
      </c>
      <c r="N188" s="380" t="s">
        <v>474</v>
      </c>
      <c r="O188" s="380">
        <v>9</v>
      </c>
      <c r="P188" s="380">
        <v>30</v>
      </c>
      <c r="Q188" s="380" t="s">
        <v>394</v>
      </c>
      <c r="R188" s="380" t="s">
        <v>316</v>
      </c>
      <c r="S188" s="380" t="s">
        <v>372</v>
      </c>
      <c r="T188" s="385" t="s">
        <v>365</v>
      </c>
    </row>
    <row r="189" spans="1:20">
      <c r="A189" s="384" t="s">
        <v>1079</v>
      </c>
      <c r="B189" s="380" t="s">
        <v>664</v>
      </c>
      <c r="C189" s="380" t="s">
        <v>220</v>
      </c>
      <c r="D189" s="380" t="s">
        <v>442</v>
      </c>
      <c r="E189" s="380" t="s">
        <v>449</v>
      </c>
      <c r="F189" s="380" t="s">
        <v>663</v>
      </c>
      <c r="G189" s="381">
        <v>43704</v>
      </c>
      <c r="H189" s="399" t="s">
        <v>446</v>
      </c>
      <c r="I189" s="380">
        <v>25.152184999999999</v>
      </c>
      <c r="J189" s="380">
        <v>-80.231620000000007</v>
      </c>
      <c r="K189" s="380">
        <v>117</v>
      </c>
      <c r="L189" s="380">
        <v>35.700000000000003</v>
      </c>
      <c r="M189" s="380" t="s">
        <v>447</v>
      </c>
      <c r="N189" s="380" t="s">
        <v>474</v>
      </c>
      <c r="O189" s="380">
        <v>9</v>
      </c>
      <c r="P189" s="380">
        <v>30</v>
      </c>
      <c r="Q189" s="380" t="s">
        <v>394</v>
      </c>
      <c r="R189" s="380" t="s">
        <v>317</v>
      </c>
      <c r="S189" s="380" t="s">
        <v>373</v>
      </c>
      <c r="T189" s="385" t="s">
        <v>365</v>
      </c>
    </row>
    <row r="190" spans="1:20">
      <c r="A190" s="384" t="s">
        <v>1080</v>
      </c>
      <c r="B190" s="380" t="s">
        <v>665</v>
      </c>
      <c r="C190" s="380" t="s">
        <v>232</v>
      </c>
      <c r="D190" s="380" t="s">
        <v>442</v>
      </c>
      <c r="E190" s="380" t="s">
        <v>449</v>
      </c>
      <c r="F190" s="380" t="s">
        <v>663</v>
      </c>
      <c r="G190" s="381">
        <v>43704</v>
      </c>
      <c r="H190" s="399" t="s">
        <v>446</v>
      </c>
      <c r="I190" s="380">
        <v>25.152184999999999</v>
      </c>
      <c r="J190" s="380">
        <v>-80.231620000000007</v>
      </c>
      <c r="K190" s="380">
        <v>117</v>
      </c>
      <c r="L190" s="380">
        <v>35.700000000000003</v>
      </c>
      <c r="M190" s="380" t="s">
        <v>447</v>
      </c>
      <c r="N190" s="380" t="s">
        <v>474</v>
      </c>
      <c r="O190" s="380">
        <v>9</v>
      </c>
      <c r="P190" s="380">
        <v>30</v>
      </c>
      <c r="Q190" s="380" t="s">
        <v>394</v>
      </c>
      <c r="R190" s="380" t="s">
        <v>318</v>
      </c>
      <c r="S190" s="380" t="s">
        <v>374</v>
      </c>
      <c r="T190" s="385" t="s">
        <v>365</v>
      </c>
    </row>
    <row r="191" spans="1:20">
      <c r="A191" s="384" t="s">
        <v>1081</v>
      </c>
      <c r="B191" s="380" t="s">
        <v>666</v>
      </c>
      <c r="C191" s="380" t="s">
        <v>244</v>
      </c>
      <c r="D191" s="380" t="s">
        <v>442</v>
      </c>
      <c r="E191" s="380" t="s">
        <v>449</v>
      </c>
      <c r="F191" s="380" t="s">
        <v>663</v>
      </c>
      <c r="G191" s="381">
        <v>43704</v>
      </c>
      <c r="H191" s="399" t="s">
        <v>446</v>
      </c>
      <c r="I191" s="380">
        <v>25.152184999999999</v>
      </c>
      <c r="J191" s="380">
        <v>-80.231620000000007</v>
      </c>
      <c r="K191" s="380">
        <v>118</v>
      </c>
      <c r="L191" s="380">
        <v>36</v>
      </c>
      <c r="M191" s="380" t="s">
        <v>447</v>
      </c>
      <c r="N191" s="380" t="s">
        <v>474</v>
      </c>
      <c r="O191" s="380">
        <v>9</v>
      </c>
      <c r="P191" s="380">
        <v>30</v>
      </c>
      <c r="Q191" s="380" t="s">
        <v>394</v>
      </c>
      <c r="R191" s="380" t="s">
        <v>319</v>
      </c>
      <c r="S191" s="380" t="s">
        <v>375</v>
      </c>
      <c r="T191" s="385" t="s">
        <v>365</v>
      </c>
    </row>
    <row r="192" spans="1:20">
      <c r="A192" s="384" t="s">
        <v>1082</v>
      </c>
      <c r="B192" s="380" t="s">
        <v>667</v>
      </c>
      <c r="C192" s="380" t="s">
        <v>162</v>
      </c>
      <c r="D192" s="380" t="s">
        <v>442</v>
      </c>
      <c r="E192" s="380" t="s">
        <v>449</v>
      </c>
      <c r="F192" s="380" t="s">
        <v>663</v>
      </c>
      <c r="G192" s="381">
        <v>43704</v>
      </c>
      <c r="H192" s="399" t="s">
        <v>446</v>
      </c>
      <c r="I192" s="380">
        <v>25.152184999999999</v>
      </c>
      <c r="J192" s="380">
        <v>-80.231620000000007</v>
      </c>
      <c r="K192" s="380">
        <v>116</v>
      </c>
      <c r="L192" s="380">
        <v>35.4</v>
      </c>
      <c r="M192" s="380" t="s">
        <v>447</v>
      </c>
      <c r="N192" s="380" t="s">
        <v>474</v>
      </c>
      <c r="O192" s="380">
        <v>10</v>
      </c>
      <c r="P192" s="380">
        <v>30</v>
      </c>
      <c r="Q192" s="380" t="s">
        <v>870</v>
      </c>
      <c r="R192" s="380" t="s">
        <v>312</v>
      </c>
      <c r="S192" s="380" t="s">
        <v>368</v>
      </c>
      <c r="T192" s="385" t="s">
        <v>365</v>
      </c>
    </row>
    <row r="193" spans="1:20">
      <c r="A193" s="384" t="s">
        <v>1083</v>
      </c>
      <c r="B193" s="380" t="s">
        <v>668</v>
      </c>
      <c r="C193" s="380" t="s">
        <v>174</v>
      </c>
      <c r="D193" s="380" t="s">
        <v>442</v>
      </c>
      <c r="E193" s="380" t="s">
        <v>449</v>
      </c>
      <c r="F193" s="380" t="s">
        <v>663</v>
      </c>
      <c r="G193" s="381">
        <v>43704</v>
      </c>
      <c r="H193" s="399" t="s">
        <v>446</v>
      </c>
      <c r="I193" s="380">
        <v>25.152184999999999</v>
      </c>
      <c r="J193" s="380">
        <v>-80.231620000000007</v>
      </c>
      <c r="K193" s="380">
        <v>116</v>
      </c>
      <c r="L193" s="380">
        <v>35.4</v>
      </c>
      <c r="M193" s="380" t="s">
        <v>447</v>
      </c>
      <c r="N193" s="380" t="s">
        <v>474</v>
      </c>
      <c r="O193" s="380">
        <v>10</v>
      </c>
      <c r="P193" s="380">
        <v>30</v>
      </c>
      <c r="Q193" s="380" t="s">
        <v>870</v>
      </c>
      <c r="R193" s="380" t="s">
        <v>313</v>
      </c>
      <c r="S193" s="380" t="s">
        <v>369</v>
      </c>
      <c r="T193" s="385" t="s">
        <v>365</v>
      </c>
    </row>
    <row r="194" spans="1:20">
      <c r="A194" s="384" t="s">
        <v>1084</v>
      </c>
      <c r="B194" s="380" t="s">
        <v>669</v>
      </c>
      <c r="C194" s="380" t="s">
        <v>186</v>
      </c>
      <c r="D194" s="380" t="s">
        <v>442</v>
      </c>
      <c r="E194" s="380" t="s">
        <v>449</v>
      </c>
      <c r="F194" s="380" t="s">
        <v>663</v>
      </c>
      <c r="G194" s="381">
        <v>43704</v>
      </c>
      <c r="H194" s="399" t="s">
        <v>446</v>
      </c>
      <c r="I194" s="380">
        <v>25.152184999999999</v>
      </c>
      <c r="J194" s="380">
        <v>-80.231620000000007</v>
      </c>
      <c r="K194" s="380">
        <v>116</v>
      </c>
      <c r="L194" s="380">
        <v>35.4</v>
      </c>
      <c r="M194" s="380" t="s">
        <v>447</v>
      </c>
      <c r="N194" s="380" t="s">
        <v>474</v>
      </c>
      <c r="O194" s="380">
        <v>10</v>
      </c>
      <c r="P194" s="380">
        <v>30</v>
      </c>
      <c r="Q194" s="380" t="s">
        <v>870</v>
      </c>
      <c r="R194" s="380" t="s">
        <v>314</v>
      </c>
      <c r="S194" s="380" t="s">
        <v>370</v>
      </c>
      <c r="T194" s="385" t="s">
        <v>365</v>
      </c>
    </row>
    <row r="195" spans="1:20">
      <c r="A195" s="384" t="s">
        <v>1085</v>
      </c>
      <c r="B195" s="380" t="s">
        <v>670</v>
      </c>
      <c r="C195" s="380" t="s">
        <v>198</v>
      </c>
      <c r="D195" s="380" t="s">
        <v>442</v>
      </c>
      <c r="E195" s="380" t="s">
        <v>449</v>
      </c>
      <c r="F195" s="380" t="s">
        <v>663</v>
      </c>
      <c r="G195" s="381">
        <v>43704</v>
      </c>
      <c r="H195" s="399" t="s">
        <v>446</v>
      </c>
      <c r="I195" s="380">
        <v>25.152184999999999</v>
      </c>
      <c r="J195" s="380">
        <v>-80.231620000000007</v>
      </c>
      <c r="K195" s="380">
        <v>117</v>
      </c>
      <c r="L195" s="380">
        <v>35.700000000000003</v>
      </c>
      <c r="M195" s="380" t="s">
        <v>447</v>
      </c>
      <c r="N195" s="380" t="s">
        <v>474</v>
      </c>
      <c r="O195" s="380">
        <v>10</v>
      </c>
      <c r="P195" s="380">
        <v>30</v>
      </c>
      <c r="Q195" s="380" t="s">
        <v>870</v>
      </c>
      <c r="R195" s="380" t="s">
        <v>315</v>
      </c>
      <c r="S195" s="380" t="s">
        <v>371</v>
      </c>
      <c r="T195" s="385" t="s">
        <v>365</v>
      </c>
    </row>
    <row r="196" spans="1:20">
      <c r="A196" s="384" t="s">
        <v>1086</v>
      </c>
      <c r="B196" s="380" t="s">
        <v>671</v>
      </c>
      <c r="C196" s="380" t="s">
        <v>210</v>
      </c>
      <c r="D196" s="380" t="s">
        <v>442</v>
      </c>
      <c r="E196" s="380" t="s">
        <v>449</v>
      </c>
      <c r="F196" s="380" t="s">
        <v>663</v>
      </c>
      <c r="G196" s="381">
        <v>43704</v>
      </c>
      <c r="H196" s="399" t="s">
        <v>446</v>
      </c>
      <c r="I196" s="380">
        <v>25.152184999999999</v>
      </c>
      <c r="J196" s="380">
        <v>-80.231620000000007</v>
      </c>
      <c r="K196" s="380">
        <v>117</v>
      </c>
      <c r="L196" s="380">
        <v>35.700000000000003</v>
      </c>
      <c r="M196" s="380" t="s">
        <v>447</v>
      </c>
      <c r="N196" s="380" t="s">
        <v>474</v>
      </c>
      <c r="O196" s="380">
        <v>10</v>
      </c>
      <c r="P196" s="380">
        <v>30</v>
      </c>
      <c r="Q196" s="380" t="s">
        <v>870</v>
      </c>
      <c r="R196" s="380" t="s">
        <v>316</v>
      </c>
      <c r="S196" s="380" t="s">
        <v>372</v>
      </c>
      <c r="T196" s="385" t="s">
        <v>365</v>
      </c>
    </row>
    <row r="197" spans="1:20">
      <c r="A197" s="384" t="s">
        <v>1087</v>
      </c>
      <c r="B197" s="380" t="s">
        <v>672</v>
      </c>
      <c r="C197" s="380" t="s">
        <v>221</v>
      </c>
      <c r="D197" s="380" t="s">
        <v>442</v>
      </c>
      <c r="E197" s="380" t="s">
        <v>449</v>
      </c>
      <c r="F197" s="380" t="s">
        <v>663</v>
      </c>
      <c r="G197" s="381">
        <v>43704</v>
      </c>
      <c r="H197" s="399" t="s">
        <v>446</v>
      </c>
      <c r="I197" s="380">
        <v>25.144156670000001</v>
      </c>
      <c r="J197" s="380">
        <v>-80.252054999999999</v>
      </c>
      <c r="K197" s="380">
        <v>78</v>
      </c>
      <c r="L197" s="380">
        <v>23.8</v>
      </c>
      <c r="M197" s="380" t="s">
        <v>463</v>
      </c>
      <c r="N197" s="380" t="s">
        <v>485</v>
      </c>
      <c r="O197" s="380">
        <v>10</v>
      </c>
      <c r="P197" s="380">
        <v>30</v>
      </c>
      <c r="Q197" s="380" t="s">
        <v>870</v>
      </c>
      <c r="R197" s="380" t="s">
        <v>317</v>
      </c>
      <c r="S197" s="380" t="s">
        <v>373</v>
      </c>
      <c r="T197" s="385" t="s">
        <v>365</v>
      </c>
    </row>
    <row r="198" spans="1:20">
      <c r="A198" s="384" t="s">
        <v>1088</v>
      </c>
      <c r="B198" s="380" t="s">
        <v>672</v>
      </c>
      <c r="C198" s="380" t="s">
        <v>221</v>
      </c>
      <c r="D198" s="380" t="s">
        <v>442</v>
      </c>
      <c r="E198" s="380" t="s">
        <v>449</v>
      </c>
      <c r="F198" s="380" t="s">
        <v>663</v>
      </c>
      <c r="G198" s="381">
        <v>43704</v>
      </c>
      <c r="H198" s="399" t="s">
        <v>446</v>
      </c>
      <c r="I198" s="380">
        <v>25.144156670000001</v>
      </c>
      <c r="J198" s="380">
        <v>-80.252054999999999</v>
      </c>
      <c r="K198" s="380">
        <v>78</v>
      </c>
      <c r="L198" s="380">
        <v>23.8</v>
      </c>
      <c r="M198" s="380" t="s">
        <v>463</v>
      </c>
      <c r="N198" s="380" t="s">
        <v>485</v>
      </c>
      <c r="O198" s="380">
        <v>10</v>
      </c>
      <c r="P198" s="380">
        <v>30</v>
      </c>
      <c r="Q198" s="380" t="s">
        <v>870</v>
      </c>
      <c r="R198" s="380" t="s">
        <v>320</v>
      </c>
      <c r="S198" s="380" t="s">
        <v>368</v>
      </c>
      <c r="T198" s="385" t="s">
        <v>366</v>
      </c>
    </row>
    <row r="199" spans="1:20">
      <c r="A199" s="384" t="s">
        <v>1089</v>
      </c>
      <c r="B199" s="380" t="s">
        <v>672</v>
      </c>
      <c r="C199" s="380" t="s">
        <v>221</v>
      </c>
      <c r="D199" s="380" t="s">
        <v>442</v>
      </c>
      <c r="E199" s="380" t="s">
        <v>449</v>
      </c>
      <c r="F199" s="380" t="s">
        <v>663</v>
      </c>
      <c r="G199" s="381">
        <v>43704</v>
      </c>
      <c r="H199" s="399" t="s">
        <v>446</v>
      </c>
      <c r="I199" s="380">
        <v>25.144156670000001</v>
      </c>
      <c r="J199" s="380">
        <v>-80.252054999999999</v>
      </c>
      <c r="K199" s="380">
        <v>78</v>
      </c>
      <c r="L199" s="380">
        <v>23.8</v>
      </c>
      <c r="M199" s="380" t="s">
        <v>463</v>
      </c>
      <c r="N199" s="380" t="s">
        <v>485</v>
      </c>
      <c r="O199" s="380">
        <v>10</v>
      </c>
      <c r="P199" s="380">
        <v>30</v>
      </c>
      <c r="Q199" s="380" t="s">
        <v>870</v>
      </c>
      <c r="R199" s="380" t="s">
        <v>321</v>
      </c>
      <c r="S199" s="380" t="s">
        <v>369</v>
      </c>
      <c r="T199" s="385" t="s">
        <v>366</v>
      </c>
    </row>
    <row r="200" spans="1:20">
      <c r="A200" s="384" t="s">
        <v>1090</v>
      </c>
      <c r="B200" s="380" t="s">
        <v>673</v>
      </c>
      <c r="C200" s="380" t="s">
        <v>233</v>
      </c>
      <c r="D200" s="380" t="s">
        <v>442</v>
      </c>
      <c r="E200" s="380" t="s">
        <v>449</v>
      </c>
      <c r="F200" s="380" t="s">
        <v>663</v>
      </c>
      <c r="G200" s="381">
        <v>43704</v>
      </c>
      <c r="H200" s="399" t="s">
        <v>446</v>
      </c>
      <c r="I200" s="380">
        <v>25.144156670000001</v>
      </c>
      <c r="J200" s="380">
        <v>-80.252054999999999</v>
      </c>
      <c r="K200" s="380">
        <v>72</v>
      </c>
      <c r="L200" s="380">
        <v>21.9</v>
      </c>
      <c r="M200" s="380" t="s">
        <v>463</v>
      </c>
      <c r="N200" s="380" t="s">
        <v>485</v>
      </c>
      <c r="O200" s="380">
        <v>10</v>
      </c>
      <c r="P200" s="380">
        <v>30</v>
      </c>
      <c r="Q200" s="380" t="s">
        <v>870</v>
      </c>
      <c r="R200" s="380" t="s">
        <v>318</v>
      </c>
      <c r="S200" s="380" t="s">
        <v>374</v>
      </c>
      <c r="T200" s="385" t="s">
        <v>365</v>
      </c>
    </row>
    <row r="201" spans="1:20">
      <c r="A201" s="384" t="s">
        <v>1091</v>
      </c>
      <c r="B201" s="380" t="s">
        <v>674</v>
      </c>
      <c r="C201" s="380" t="s">
        <v>245</v>
      </c>
      <c r="D201" s="380" t="s">
        <v>442</v>
      </c>
      <c r="E201" s="380" t="s">
        <v>449</v>
      </c>
      <c r="F201" s="380" t="s">
        <v>663</v>
      </c>
      <c r="G201" s="381">
        <v>43704</v>
      </c>
      <c r="H201" s="399" t="s">
        <v>446</v>
      </c>
      <c r="I201" s="380">
        <v>25.144156670000001</v>
      </c>
      <c r="J201" s="380">
        <v>-80.252054999999999</v>
      </c>
      <c r="K201" s="380">
        <v>75</v>
      </c>
      <c r="L201" s="380">
        <v>22.9</v>
      </c>
      <c r="M201" s="380" t="s">
        <v>463</v>
      </c>
      <c r="N201" s="380" t="s">
        <v>485</v>
      </c>
      <c r="O201" s="380">
        <v>10</v>
      </c>
      <c r="P201" s="380">
        <v>30</v>
      </c>
      <c r="Q201" s="380" t="s">
        <v>870</v>
      </c>
      <c r="R201" s="380" t="s">
        <v>319</v>
      </c>
      <c r="S201" s="380" t="s">
        <v>375</v>
      </c>
      <c r="T201" s="385" t="s">
        <v>365</v>
      </c>
    </row>
    <row r="202" spans="1:20">
      <c r="A202" s="384" t="s">
        <v>1092</v>
      </c>
      <c r="B202" s="380" t="s">
        <v>675</v>
      </c>
      <c r="C202" s="380" t="s">
        <v>246</v>
      </c>
      <c r="D202" s="380" t="s">
        <v>442</v>
      </c>
      <c r="E202" s="380" t="s">
        <v>449</v>
      </c>
      <c r="F202" s="380" t="s">
        <v>663</v>
      </c>
      <c r="G202" s="381">
        <v>43704</v>
      </c>
      <c r="H202" s="399" t="s">
        <v>446</v>
      </c>
      <c r="I202" s="380">
        <v>25.144156670000001</v>
      </c>
      <c r="J202" s="380">
        <v>-80.252054999999999</v>
      </c>
      <c r="K202" s="380">
        <v>73</v>
      </c>
      <c r="L202" s="380">
        <v>22.3</v>
      </c>
      <c r="M202" s="380" t="s">
        <v>463</v>
      </c>
      <c r="N202" s="380" t="s">
        <v>485</v>
      </c>
      <c r="O202" s="380">
        <v>10</v>
      </c>
      <c r="P202" s="380">
        <v>30</v>
      </c>
      <c r="Q202" s="380" t="s">
        <v>889</v>
      </c>
      <c r="R202" s="380" t="s">
        <v>320</v>
      </c>
      <c r="S202" s="380" t="s">
        <v>368</v>
      </c>
      <c r="T202" s="385" t="s">
        <v>366</v>
      </c>
    </row>
    <row r="203" spans="1:20">
      <c r="A203" s="384" t="s">
        <v>1093</v>
      </c>
      <c r="B203" s="380" t="s">
        <v>676</v>
      </c>
      <c r="C203" s="380" t="s">
        <v>256</v>
      </c>
      <c r="D203" s="380" t="s">
        <v>442</v>
      </c>
      <c r="E203" s="380" t="s">
        <v>449</v>
      </c>
      <c r="F203" s="380" t="s">
        <v>663</v>
      </c>
      <c r="G203" s="381">
        <v>43704</v>
      </c>
      <c r="H203" s="399" t="s">
        <v>446</v>
      </c>
      <c r="I203" s="380">
        <v>25.144156670000001</v>
      </c>
      <c r="J203" s="380">
        <v>-80.252054999999999</v>
      </c>
      <c r="K203" s="380">
        <v>73</v>
      </c>
      <c r="L203" s="380">
        <v>22.3</v>
      </c>
      <c r="M203" s="380" t="s">
        <v>463</v>
      </c>
      <c r="N203" s="380" t="s">
        <v>485</v>
      </c>
      <c r="O203" s="380">
        <v>10</v>
      </c>
      <c r="P203" s="380">
        <v>30</v>
      </c>
      <c r="Q203" s="380" t="s">
        <v>889</v>
      </c>
      <c r="R203" s="380" t="s">
        <v>321</v>
      </c>
      <c r="S203" s="380" t="s">
        <v>369</v>
      </c>
      <c r="T203" s="385" t="s">
        <v>366</v>
      </c>
    </row>
    <row r="204" spans="1:20">
      <c r="A204" s="384" t="s">
        <v>1094</v>
      </c>
      <c r="B204" s="380" t="s">
        <v>677</v>
      </c>
      <c r="C204" s="380" t="s">
        <v>266</v>
      </c>
      <c r="D204" s="380" t="s">
        <v>442</v>
      </c>
      <c r="E204" s="380" t="s">
        <v>449</v>
      </c>
      <c r="F204" s="380" t="s">
        <v>663</v>
      </c>
      <c r="G204" s="381">
        <v>43704</v>
      </c>
      <c r="H204" s="399" t="s">
        <v>446</v>
      </c>
      <c r="I204" s="380">
        <v>25.144156670000001</v>
      </c>
      <c r="J204" s="380">
        <v>-80.252054999999999</v>
      </c>
      <c r="K204" s="380">
        <v>70</v>
      </c>
      <c r="L204" s="380">
        <v>21.3</v>
      </c>
      <c r="M204" s="380" t="s">
        <v>463</v>
      </c>
      <c r="N204" s="380" t="s">
        <v>485</v>
      </c>
      <c r="O204" s="380">
        <v>10</v>
      </c>
      <c r="P204" s="380">
        <v>30</v>
      </c>
      <c r="Q204" s="380" t="s">
        <v>889</v>
      </c>
      <c r="R204" s="380" t="s">
        <v>322</v>
      </c>
      <c r="S204" s="380" t="s">
        <v>370</v>
      </c>
      <c r="T204" s="385" t="s">
        <v>366</v>
      </c>
    </row>
    <row r="205" spans="1:20">
      <c r="A205" s="384" t="s">
        <v>1095</v>
      </c>
      <c r="B205" s="380" t="s">
        <v>678</v>
      </c>
      <c r="C205" s="380" t="s">
        <v>276</v>
      </c>
      <c r="D205" s="380" t="s">
        <v>442</v>
      </c>
      <c r="E205" s="380" t="s">
        <v>449</v>
      </c>
      <c r="F205" s="380" t="s">
        <v>663</v>
      </c>
      <c r="G205" s="381">
        <v>43704</v>
      </c>
      <c r="H205" s="399" t="s">
        <v>446</v>
      </c>
      <c r="I205" s="380">
        <v>25.144156670000001</v>
      </c>
      <c r="J205" s="380">
        <v>-80.252054999999999</v>
      </c>
      <c r="K205" s="380">
        <v>70</v>
      </c>
      <c r="L205" s="380">
        <v>21.3</v>
      </c>
      <c r="M205" s="380" t="s">
        <v>463</v>
      </c>
      <c r="N205" s="380" t="s">
        <v>485</v>
      </c>
      <c r="O205" s="380">
        <v>10</v>
      </c>
      <c r="P205" s="380">
        <v>30</v>
      </c>
      <c r="Q205" s="380" t="s">
        <v>889</v>
      </c>
      <c r="R205" s="380" t="s">
        <v>323</v>
      </c>
      <c r="S205" s="380" t="s">
        <v>371</v>
      </c>
      <c r="T205" s="385" t="s">
        <v>366</v>
      </c>
    </row>
    <row r="206" spans="1:20">
      <c r="A206" s="384" t="s">
        <v>1096</v>
      </c>
      <c r="B206" s="380" t="s">
        <v>679</v>
      </c>
      <c r="C206" s="380" t="s">
        <v>247</v>
      </c>
      <c r="D206" s="380" t="s">
        <v>442</v>
      </c>
      <c r="E206" s="380" t="s">
        <v>449</v>
      </c>
      <c r="F206" s="380" t="s">
        <v>663</v>
      </c>
      <c r="G206" s="381">
        <v>43704</v>
      </c>
      <c r="H206" s="399" t="s">
        <v>446</v>
      </c>
      <c r="I206" s="380">
        <v>25.144156670000001</v>
      </c>
      <c r="J206" s="380">
        <v>-80.252054999999999</v>
      </c>
      <c r="K206" s="380">
        <v>69</v>
      </c>
      <c r="L206" s="380">
        <v>21</v>
      </c>
      <c r="M206" s="380" t="s">
        <v>463</v>
      </c>
      <c r="N206" s="380" t="s">
        <v>485</v>
      </c>
      <c r="O206" s="380">
        <v>10</v>
      </c>
      <c r="P206" s="380">
        <v>30</v>
      </c>
      <c r="Q206" s="380" t="s">
        <v>890</v>
      </c>
      <c r="R206" s="380" t="s">
        <v>320</v>
      </c>
      <c r="S206" s="380" t="s">
        <v>368</v>
      </c>
      <c r="T206" s="385" t="s">
        <v>366</v>
      </c>
    </row>
    <row r="207" spans="1:20">
      <c r="A207" s="384" t="s">
        <v>1097</v>
      </c>
      <c r="B207" s="380" t="s">
        <v>681</v>
      </c>
      <c r="C207" s="380" t="s">
        <v>257</v>
      </c>
      <c r="D207" s="380" t="s">
        <v>442</v>
      </c>
      <c r="E207" s="380" t="s">
        <v>449</v>
      </c>
      <c r="F207" s="380" t="s">
        <v>680</v>
      </c>
      <c r="G207" s="381">
        <v>43704</v>
      </c>
      <c r="H207" s="399" t="s">
        <v>446</v>
      </c>
      <c r="I207" s="380">
        <v>25.158233330000002</v>
      </c>
      <c r="J207" s="380">
        <v>-80.220640000000003</v>
      </c>
      <c r="K207" s="380">
        <v>143</v>
      </c>
      <c r="L207" s="380">
        <v>43.6</v>
      </c>
      <c r="M207" s="380" t="s">
        <v>447</v>
      </c>
      <c r="N207" s="380" t="s">
        <v>474</v>
      </c>
      <c r="O207" s="380">
        <v>10</v>
      </c>
      <c r="P207" s="380">
        <v>30</v>
      </c>
      <c r="Q207" s="380" t="s">
        <v>890</v>
      </c>
      <c r="R207" s="380" t="s">
        <v>321</v>
      </c>
      <c r="S207" s="380" t="s">
        <v>369</v>
      </c>
      <c r="T207" s="385" t="s">
        <v>366</v>
      </c>
    </row>
    <row r="208" spans="1:20">
      <c r="A208" s="384" t="s">
        <v>1098</v>
      </c>
      <c r="B208" s="380" t="s">
        <v>682</v>
      </c>
      <c r="C208" s="380" t="s">
        <v>267</v>
      </c>
      <c r="D208" s="380" t="s">
        <v>442</v>
      </c>
      <c r="E208" s="380" t="s">
        <v>449</v>
      </c>
      <c r="F208" s="380" t="s">
        <v>680</v>
      </c>
      <c r="G208" s="381">
        <v>43704</v>
      </c>
      <c r="H208" s="399" t="s">
        <v>446</v>
      </c>
      <c r="I208" s="380">
        <v>25.158233330000002</v>
      </c>
      <c r="J208" s="380">
        <v>-80.220640000000003</v>
      </c>
      <c r="K208" s="380">
        <v>142</v>
      </c>
      <c r="L208" s="380">
        <v>43.3</v>
      </c>
      <c r="M208" s="380" t="s">
        <v>447</v>
      </c>
      <c r="N208" s="380" t="s">
        <v>474</v>
      </c>
      <c r="O208" s="380">
        <v>10</v>
      </c>
      <c r="P208" s="380">
        <v>30</v>
      </c>
      <c r="Q208" s="380" t="s">
        <v>890</v>
      </c>
      <c r="R208" s="380" t="s">
        <v>322</v>
      </c>
      <c r="S208" s="380" t="s">
        <v>370</v>
      </c>
      <c r="T208" s="385" t="s">
        <v>366</v>
      </c>
    </row>
    <row r="209" spans="1:20">
      <c r="A209" s="384" t="s">
        <v>1099</v>
      </c>
      <c r="B209" s="380" t="s">
        <v>683</v>
      </c>
      <c r="C209" s="380" t="s">
        <v>277</v>
      </c>
      <c r="D209" s="380" t="s">
        <v>442</v>
      </c>
      <c r="E209" s="380" t="s">
        <v>449</v>
      </c>
      <c r="F209" s="380" t="s">
        <v>680</v>
      </c>
      <c r="G209" s="381">
        <v>43704</v>
      </c>
      <c r="H209" s="399" t="s">
        <v>446</v>
      </c>
      <c r="I209" s="380">
        <v>25.158233330000002</v>
      </c>
      <c r="J209" s="380">
        <v>-80.220640000000003</v>
      </c>
      <c r="K209" s="380">
        <v>141</v>
      </c>
      <c r="L209" s="380">
        <v>43</v>
      </c>
      <c r="M209" s="380" t="s">
        <v>447</v>
      </c>
      <c r="N209" s="380" t="s">
        <v>474</v>
      </c>
      <c r="O209" s="380">
        <v>10</v>
      </c>
      <c r="P209" s="380">
        <v>30</v>
      </c>
      <c r="Q209" s="380" t="s">
        <v>890</v>
      </c>
      <c r="R209" s="380" t="s">
        <v>323</v>
      </c>
      <c r="S209" s="380" t="s">
        <v>371</v>
      </c>
      <c r="T209" s="385" t="s">
        <v>366</v>
      </c>
    </row>
    <row r="210" spans="1:20">
      <c r="A210" s="384" t="s">
        <v>1100</v>
      </c>
      <c r="B210" s="380" t="s">
        <v>684</v>
      </c>
      <c r="C210" s="380" t="s">
        <v>248</v>
      </c>
      <c r="D210" s="380" t="s">
        <v>442</v>
      </c>
      <c r="E210" s="380" t="s">
        <v>449</v>
      </c>
      <c r="F210" s="380" t="s">
        <v>680</v>
      </c>
      <c r="G210" s="381">
        <v>43704</v>
      </c>
      <c r="H210" s="399" t="s">
        <v>446</v>
      </c>
      <c r="I210" s="380">
        <v>25.158233330000002</v>
      </c>
      <c r="J210" s="380">
        <v>-80.220640000000003</v>
      </c>
      <c r="K210" s="380">
        <v>141</v>
      </c>
      <c r="L210" s="380">
        <v>43</v>
      </c>
      <c r="M210" s="380" t="s">
        <v>447</v>
      </c>
      <c r="N210" s="380" t="s">
        <v>474</v>
      </c>
      <c r="O210" s="380">
        <v>10</v>
      </c>
      <c r="P210" s="380">
        <v>30</v>
      </c>
      <c r="Q210" s="380" t="s">
        <v>891</v>
      </c>
      <c r="R210" s="380" t="s">
        <v>320</v>
      </c>
      <c r="S210" s="380" t="s">
        <v>368</v>
      </c>
      <c r="T210" s="385" t="s">
        <v>366</v>
      </c>
    </row>
    <row r="211" spans="1:20">
      <c r="A211" s="384" t="s">
        <v>1101</v>
      </c>
      <c r="B211" s="380" t="s">
        <v>685</v>
      </c>
      <c r="C211" s="380" t="s">
        <v>258</v>
      </c>
      <c r="D211" s="380" t="s">
        <v>442</v>
      </c>
      <c r="E211" s="380" t="s">
        <v>449</v>
      </c>
      <c r="F211" s="380" t="s">
        <v>680</v>
      </c>
      <c r="G211" s="381">
        <v>43704</v>
      </c>
      <c r="H211" s="399" t="s">
        <v>446</v>
      </c>
      <c r="I211" s="380">
        <v>25.158233330000002</v>
      </c>
      <c r="J211" s="380">
        <v>-80.220640000000003</v>
      </c>
      <c r="K211" s="380">
        <v>141</v>
      </c>
      <c r="L211" s="380">
        <v>43</v>
      </c>
      <c r="M211" s="380" t="s">
        <v>447</v>
      </c>
      <c r="N211" s="380" t="s">
        <v>474</v>
      </c>
      <c r="O211" s="380">
        <v>10</v>
      </c>
      <c r="P211" s="380">
        <v>30</v>
      </c>
      <c r="Q211" s="380" t="s">
        <v>891</v>
      </c>
      <c r="R211" s="380" t="s">
        <v>321</v>
      </c>
      <c r="S211" s="380" t="s">
        <v>369</v>
      </c>
      <c r="T211" s="385" t="s">
        <v>366</v>
      </c>
    </row>
    <row r="212" spans="1:20">
      <c r="A212" s="384" t="s">
        <v>1102</v>
      </c>
      <c r="B212" s="380" t="s">
        <v>686</v>
      </c>
      <c r="C212" s="380" t="s">
        <v>268</v>
      </c>
      <c r="D212" s="380" t="s">
        <v>442</v>
      </c>
      <c r="E212" s="380" t="s">
        <v>449</v>
      </c>
      <c r="F212" s="380" t="s">
        <v>680</v>
      </c>
      <c r="G212" s="381">
        <v>43704</v>
      </c>
      <c r="H212" s="399" t="s">
        <v>446</v>
      </c>
      <c r="I212" s="380">
        <v>25.158233330000002</v>
      </c>
      <c r="J212" s="380">
        <v>-80.220640000000003</v>
      </c>
      <c r="K212" s="380">
        <v>141</v>
      </c>
      <c r="L212" s="380">
        <v>43</v>
      </c>
      <c r="M212" s="380" t="s">
        <v>447</v>
      </c>
      <c r="N212" s="380" t="s">
        <v>474</v>
      </c>
      <c r="O212" s="380">
        <v>10</v>
      </c>
      <c r="P212" s="380">
        <v>30</v>
      </c>
      <c r="Q212" s="380" t="s">
        <v>891</v>
      </c>
      <c r="R212" s="380" t="s">
        <v>322</v>
      </c>
      <c r="S212" s="380" t="s">
        <v>370</v>
      </c>
      <c r="T212" s="385" t="s">
        <v>366</v>
      </c>
    </row>
    <row r="213" spans="1:20">
      <c r="A213" s="384" t="s">
        <v>1103</v>
      </c>
      <c r="B213" s="380" t="s">
        <v>688</v>
      </c>
      <c r="C213" s="380" t="s">
        <v>278</v>
      </c>
      <c r="D213" s="380" t="s">
        <v>442</v>
      </c>
      <c r="E213" s="380" t="s">
        <v>449</v>
      </c>
      <c r="F213" s="380" t="s">
        <v>687</v>
      </c>
      <c r="G213" s="381">
        <v>43704</v>
      </c>
      <c r="H213" s="399" t="s">
        <v>446</v>
      </c>
      <c r="I213" s="380">
        <v>25.14404833</v>
      </c>
      <c r="J213" s="380">
        <v>-80.252588329999995</v>
      </c>
      <c r="K213" s="380">
        <v>67</v>
      </c>
      <c r="L213" s="380">
        <v>20.399999999999999</v>
      </c>
      <c r="M213" s="380" t="s">
        <v>463</v>
      </c>
      <c r="N213" s="380" t="s">
        <v>485</v>
      </c>
      <c r="O213" s="380">
        <v>10</v>
      </c>
      <c r="P213" s="380">
        <v>30</v>
      </c>
      <c r="Q213" s="380" t="s">
        <v>891</v>
      </c>
      <c r="R213" s="380" t="s">
        <v>323</v>
      </c>
      <c r="S213" s="380" t="s">
        <v>371</v>
      </c>
      <c r="T213" s="385" t="s">
        <v>366</v>
      </c>
    </row>
    <row r="214" spans="1:20">
      <c r="A214" s="384" t="s">
        <v>1104</v>
      </c>
      <c r="B214" s="380" t="s">
        <v>689</v>
      </c>
      <c r="C214" s="380" t="s">
        <v>249</v>
      </c>
      <c r="D214" s="380" t="s">
        <v>442</v>
      </c>
      <c r="E214" s="380" t="s">
        <v>449</v>
      </c>
      <c r="F214" s="380" t="s">
        <v>687</v>
      </c>
      <c r="G214" s="381">
        <v>43704</v>
      </c>
      <c r="H214" s="399" t="s">
        <v>446</v>
      </c>
      <c r="I214" s="380">
        <v>25.14404833</v>
      </c>
      <c r="J214" s="380">
        <v>-80.252588329999995</v>
      </c>
      <c r="K214" s="380">
        <v>67</v>
      </c>
      <c r="L214" s="380">
        <v>20.399999999999999</v>
      </c>
      <c r="M214" s="380" t="s">
        <v>463</v>
      </c>
      <c r="N214" s="380" t="s">
        <v>485</v>
      </c>
      <c r="O214" s="380">
        <v>10</v>
      </c>
      <c r="P214" s="380">
        <v>30</v>
      </c>
      <c r="Q214" s="380" t="s">
        <v>872</v>
      </c>
      <c r="R214" s="380" t="s">
        <v>320</v>
      </c>
      <c r="S214" s="380" t="s">
        <v>368</v>
      </c>
      <c r="T214" s="385" t="s">
        <v>366</v>
      </c>
    </row>
    <row r="215" spans="1:20">
      <c r="A215" s="384" t="s">
        <v>1105</v>
      </c>
      <c r="B215" s="380" t="s">
        <v>690</v>
      </c>
      <c r="C215" s="380" t="s">
        <v>259</v>
      </c>
      <c r="D215" s="380" t="s">
        <v>442</v>
      </c>
      <c r="E215" s="380" t="s">
        <v>449</v>
      </c>
      <c r="F215" s="380" t="s">
        <v>687</v>
      </c>
      <c r="G215" s="381">
        <v>43704</v>
      </c>
      <c r="H215" s="399" t="s">
        <v>446</v>
      </c>
      <c r="I215" s="380">
        <v>25.14404833</v>
      </c>
      <c r="J215" s="380">
        <v>-80.252588329999995</v>
      </c>
      <c r="K215" s="380">
        <v>67</v>
      </c>
      <c r="L215" s="380">
        <v>20.399999999999999</v>
      </c>
      <c r="M215" s="380" t="s">
        <v>463</v>
      </c>
      <c r="N215" s="380" t="s">
        <v>485</v>
      </c>
      <c r="O215" s="380">
        <v>10</v>
      </c>
      <c r="P215" s="380">
        <v>30</v>
      </c>
      <c r="Q215" s="380" t="s">
        <v>872</v>
      </c>
      <c r="R215" s="380" t="s">
        <v>321</v>
      </c>
      <c r="S215" s="380" t="s">
        <v>369</v>
      </c>
      <c r="T215" s="385" t="s">
        <v>366</v>
      </c>
    </row>
    <row r="216" spans="1:20">
      <c r="A216" s="384" t="s">
        <v>1106</v>
      </c>
      <c r="B216" s="380" t="s">
        <v>691</v>
      </c>
      <c r="C216" s="380" t="s">
        <v>269</v>
      </c>
      <c r="D216" s="380" t="s">
        <v>442</v>
      </c>
      <c r="E216" s="380" t="s">
        <v>449</v>
      </c>
      <c r="F216" s="380" t="s">
        <v>687</v>
      </c>
      <c r="G216" s="381">
        <v>43704</v>
      </c>
      <c r="H216" s="399" t="s">
        <v>446</v>
      </c>
      <c r="I216" s="380">
        <v>25.14404833</v>
      </c>
      <c r="J216" s="380">
        <v>-80.252588329999995</v>
      </c>
      <c r="K216" s="380">
        <v>64</v>
      </c>
      <c r="L216" s="380">
        <v>19.5</v>
      </c>
      <c r="M216" s="380" t="s">
        <v>463</v>
      </c>
      <c r="N216" s="380" t="s">
        <v>485</v>
      </c>
      <c r="O216" s="380">
        <v>10</v>
      </c>
      <c r="P216" s="380">
        <v>30</v>
      </c>
      <c r="Q216" s="380" t="s">
        <v>872</v>
      </c>
      <c r="R216" s="380" t="s">
        <v>322</v>
      </c>
      <c r="S216" s="380" t="s">
        <v>370</v>
      </c>
      <c r="T216" s="385" t="s">
        <v>366</v>
      </c>
    </row>
    <row r="217" spans="1:20">
      <c r="A217" s="384" t="s">
        <v>1107</v>
      </c>
      <c r="B217" s="380" t="s">
        <v>692</v>
      </c>
      <c r="C217" s="380" t="s">
        <v>279</v>
      </c>
      <c r="D217" s="380" t="s">
        <v>442</v>
      </c>
      <c r="E217" s="380" t="s">
        <v>449</v>
      </c>
      <c r="F217" s="380" t="s">
        <v>687</v>
      </c>
      <c r="G217" s="381">
        <v>43704</v>
      </c>
      <c r="H217" s="399" t="s">
        <v>446</v>
      </c>
      <c r="I217" s="380">
        <v>25.14404833</v>
      </c>
      <c r="J217" s="380">
        <v>-80.252588329999995</v>
      </c>
      <c r="K217" s="380">
        <v>64</v>
      </c>
      <c r="L217" s="380">
        <v>19.5</v>
      </c>
      <c r="M217" s="380" t="s">
        <v>463</v>
      </c>
      <c r="N217" s="380" t="s">
        <v>485</v>
      </c>
      <c r="O217" s="380">
        <v>10</v>
      </c>
      <c r="P217" s="380">
        <v>30</v>
      </c>
      <c r="Q217" s="380" t="s">
        <v>872</v>
      </c>
      <c r="R217" s="380" t="s">
        <v>323</v>
      </c>
      <c r="S217" s="380" t="s">
        <v>371</v>
      </c>
      <c r="T217" s="385" t="s">
        <v>366</v>
      </c>
    </row>
    <row r="218" spans="1:20">
      <c r="A218" s="384" t="s">
        <v>1108</v>
      </c>
      <c r="B218" s="380" t="s">
        <v>693</v>
      </c>
      <c r="C218" s="380" t="s">
        <v>250</v>
      </c>
      <c r="D218" s="380" t="s">
        <v>442</v>
      </c>
      <c r="E218" s="380" t="s">
        <v>449</v>
      </c>
      <c r="F218" s="380" t="s">
        <v>687</v>
      </c>
      <c r="G218" s="381">
        <v>43704</v>
      </c>
      <c r="H218" s="399" t="s">
        <v>446</v>
      </c>
      <c r="I218" s="380">
        <v>25.14404833</v>
      </c>
      <c r="J218" s="380">
        <v>-80.252588329999995</v>
      </c>
      <c r="K218" s="380">
        <v>60</v>
      </c>
      <c r="L218" s="380">
        <v>18.3</v>
      </c>
      <c r="M218" s="380" t="s">
        <v>463</v>
      </c>
      <c r="N218" s="380" t="s">
        <v>485</v>
      </c>
      <c r="O218" s="380">
        <v>11</v>
      </c>
      <c r="P218" s="380">
        <v>30</v>
      </c>
      <c r="Q218" s="380" t="s">
        <v>873</v>
      </c>
      <c r="R218" s="380" t="s">
        <v>320</v>
      </c>
      <c r="S218" s="380" t="s">
        <v>368</v>
      </c>
      <c r="T218" s="385" t="s">
        <v>366</v>
      </c>
    </row>
    <row r="219" spans="1:20">
      <c r="A219" s="384" t="s">
        <v>1109</v>
      </c>
      <c r="B219" s="380" t="s">
        <v>694</v>
      </c>
      <c r="C219" s="380" t="s">
        <v>260</v>
      </c>
      <c r="D219" s="380" t="s">
        <v>442</v>
      </c>
      <c r="E219" s="380" t="s">
        <v>449</v>
      </c>
      <c r="F219" s="380" t="s">
        <v>687</v>
      </c>
      <c r="G219" s="381">
        <v>43704</v>
      </c>
      <c r="H219" s="399" t="s">
        <v>446</v>
      </c>
      <c r="I219" s="380">
        <v>25.14404833</v>
      </c>
      <c r="J219" s="380">
        <v>-80.252588329999995</v>
      </c>
      <c r="K219" s="380">
        <v>63</v>
      </c>
      <c r="L219" s="380">
        <v>19.2</v>
      </c>
      <c r="M219" s="380" t="s">
        <v>463</v>
      </c>
      <c r="N219" s="380" t="s">
        <v>485</v>
      </c>
      <c r="O219" s="380">
        <v>11</v>
      </c>
      <c r="P219" s="380">
        <v>30</v>
      </c>
      <c r="Q219" s="380" t="s">
        <v>873</v>
      </c>
      <c r="R219" s="380" t="s">
        <v>321</v>
      </c>
      <c r="S219" s="380" t="s">
        <v>369</v>
      </c>
      <c r="T219" s="385" t="s">
        <v>366</v>
      </c>
    </row>
    <row r="220" spans="1:20">
      <c r="A220" s="384" t="s">
        <v>1110</v>
      </c>
      <c r="B220" s="380" t="s">
        <v>696</v>
      </c>
      <c r="C220" s="380" t="s">
        <v>270</v>
      </c>
      <c r="D220" s="380" t="s">
        <v>442</v>
      </c>
      <c r="E220" s="380" t="s">
        <v>443</v>
      </c>
      <c r="F220" s="380" t="s">
        <v>695</v>
      </c>
      <c r="G220" s="381">
        <v>43705</v>
      </c>
      <c r="H220" s="399" t="s">
        <v>446</v>
      </c>
      <c r="I220" s="380">
        <v>25.217545000000001</v>
      </c>
      <c r="J220" s="380">
        <v>-80.193413329999998</v>
      </c>
      <c r="K220" s="380">
        <v>141</v>
      </c>
      <c r="L220" s="380">
        <v>43</v>
      </c>
      <c r="M220" s="380" t="s">
        <v>447</v>
      </c>
      <c r="N220" s="380" t="s">
        <v>474</v>
      </c>
      <c r="O220" s="380">
        <v>11</v>
      </c>
      <c r="P220" s="380">
        <v>30</v>
      </c>
      <c r="Q220" s="380" t="s">
        <v>873</v>
      </c>
      <c r="R220" s="380" t="s">
        <v>322</v>
      </c>
      <c r="S220" s="380" t="s">
        <v>370</v>
      </c>
      <c r="T220" s="385" t="s">
        <v>366</v>
      </c>
    </row>
    <row r="221" spans="1:20">
      <c r="A221" s="384" t="s">
        <v>1111</v>
      </c>
      <c r="B221" s="380" t="s">
        <v>697</v>
      </c>
      <c r="C221" s="380" t="s">
        <v>280</v>
      </c>
      <c r="D221" s="380" t="s">
        <v>442</v>
      </c>
      <c r="E221" s="380" t="s">
        <v>443</v>
      </c>
      <c r="F221" s="380" t="s">
        <v>695</v>
      </c>
      <c r="G221" s="381">
        <v>43705</v>
      </c>
      <c r="H221" s="399" t="s">
        <v>446</v>
      </c>
      <c r="I221" s="380">
        <v>25.217545000000001</v>
      </c>
      <c r="J221" s="380">
        <v>-80.193413329999998</v>
      </c>
      <c r="K221" s="380">
        <v>142</v>
      </c>
      <c r="L221" s="380">
        <v>43.3</v>
      </c>
      <c r="M221" s="380" t="s">
        <v>447</v>
      </c>
      <c r="N221" s="380" t="s">
        <v>474</v>
      </c>
      <c r="O221" s="380">
        <v>11</v>
      </c>
      <c r="P221" s="380">
        <v>30</v>
      </c>
      <c r="Q221" s="380" t="s">
        <v>873</v>
      </c>
      <c r="R221" s="380" t="s">
        <v>323</v>
      </c>
      <c r="S221" s="380" t="s">
        <v>371</v>
      </c>
      <c r="T221" s="385" t="s">
        <v>366</v>
      </c>
    </row>
    <row r="222" spans="1:20">
      <c r="A222" s="384" t="s">
        <v>1112</v>
      </c>
      <c r="B222" s="380" t="s">
        <v>698</v>
      </c>
      <c r="C222" s="380" t="s">
        <v>251</v>
      </c>
      <c r="D222" s="380" t="s">
        <v>442</v>
      </c>
      <c r="E222" s="380" t="s">
        <v>443</v>
      </c>
      <c r="F222" s="380" t="s">
        <v>695</v>
      </c>
      <c r="G222" s="381">
        <v>43705</v>
      </c>
      <c r="H222" s="399" t="s">
        <v>446</v>
      </c>
      <c r="I222" s="380">
        <v>25.217545000000001</v>
      </c>
      <c r="J222" s="380">
        <v>-80.193413329999998</v>
      </c>
      <c r="K222" s="380">
        <v>142</v>
      </c>
      <c r="L222" s="380">
        <v>43.3</v>
      </c>
      <c r="M222" s="380" t="s">
        <v>447</v>
      </c>
      <c r="N222" s="380" t="s">
        <v>474</v>
      </c>
      <c r="O222" s="380">
        <v>11</v>
      </c>
      <c r="P222" s="380">
        <v>30</v>
      </c>
      <c r="Q222" s="380" t="s">
        <v>399</v>
      </c>
      <c r="R222" s="380" t="s">
        <v>320</v>
      </c>
      <c r="S222" s="380" t="s">
        <v>368</v>
      </c>
      <c r="T222" s="385" t="s">
        <v>366</v>
      </c>
    </row>
    <row r="223" spans="1:20">
      <c r="A223" s="384" t="s">
        <v>1113</v>
      </c>
      <c r="B223" s="380" t="s">
        <v>699</v>
      </c>
      <c r="C223" s="380" t="s">
        <v>261</v>
      </c>
      <c r="D223" s="380" t="s">
        <v>442</v>
      </c>
      <c r="E223" s="380" t="s">
        <v>443</v>
      </c>
      <c r="F223" s="380" t="s">
        <v>695</v>
      </c>
      <c r="G223" s="381">
        <v>43705</v>
      </c>
      <c r="H223" s="399" t="s">
        <v>446</v>
      </c>
      <c r="I223" s="380">
        <v>25.21752</v>
      </c>
      <c r="J223" s="380">
        <v>-80.193368329999998</v>
      </c>
      <c r="K223" s="380">
        <v>149</v>
      </c>
      <c r="L223" s="380">
        <v>45.4</v>
      </c>
      <c r="M223" s="380" t="s">
        <v>447</v>
      </c>
      <c r="N223" s="380" t="s">
        <v>474</v>
      </c>
      <c r="O223" s="380">
        <v>11</v>
      </c>
      <c r="P223" s="380">
        <v>30</v>
      </c>
      <c r="Q223" s="380" t="s">
        <v>399</v>
      </c>
      <c r="R223" s="380" t="s">
        <v>321</v>
      </c>
      <c r="S223" s="380" t="s">
        <v>369</v>
      </c>
      <c r="T223" s="385" t="s">
        <v>366</v>
      </c>
    </row>
    <row r="224" spans="1:20">
      <c r="A224" s="384" t="s">
        <v>1114</v>
      </c>
      <c r="B224" s="380" t="s">
        <v>700</v>
      </c>
      <c r="C224" s="380" t="s">
        <v>271</v>
      </c>
      <c r="D224" s="380" t="s">
        <v>442</v>
      </c>
      <c r="E224" s="380" t="s">
        <v>443</v>
      </c>
      <c r="F224" s="380" t="s">
        <v>695</v>
      </c>
      <c r="G224" s="381">
        <v>43705</v>
      </c>
      <c r="H224" s="399" t="s">
        <v>446</v>
      </c>
      <c r="I224" s="380">
        <v>25.21752</v>
      </c>
      <c r="J224" s="380">
        <v>-80.193368329999998</v>
      </c>
      <c r="K224" s="380">
        <v>149</v>
      </c>
      <c r="L224" s="380">
        <v>45.4</v>
      </c>
      <c r="M224" s="380" t="s">
        <v>447</v>
      </c>
      <c r="N224" s="380" t="s">
        <v>474</v>
      </c>
      <c r="O224" s="380">
        <v>11</v>
      </c>
      <c r="P224" s="380">
        <v>30</v>
      </c>
      <c r="Q224" s="380" t="s">
        <v>399</v>
      </c>
      <c r="R224" s="380" t="s">
        <v>322</v>
      </c>
      <c r="S224" s="380" t="s">
        <v>370</v>
      </c>
      <c r="T224" s="385" t="s">
        <v>366</v>
      </c>
    </row>
    <row r="225" spans="1:20">
      <c r="A225" s="384" t="s">
        <v>1115</v>
      </c>
      <c r="B225" s="380" t="s">
        <v>701</v>
      </c>
      <c r="C225" s="380" t="s">
        <v>281</v>
      </c>
      <c r="D225" s="380" t="s">
        <v>442</v>
      </c>
      <c r="E225" s="380" t="s">
        <v>443</v>
      </c>
      <c r="F225" s="380" t="s">
        <v>695</v>
      </c>
      <c r="G225" s="381">
        <v>43705</v>
      </c>
      <c r="H225" s="399" t="s">
        <v>446</v>
      </c>
      <c r="I225" s="380">
        <v>25.21752</v>
      </c>
      <c r="J225" s="380">
        <v>-80.193368329999998</v>
      </c>
      <c r="K225" s="380">
        <v>148</v>
      </c>
      <c r="L225" s="380">
        <v>45.1</v>
      </c>
      <c r="M225" s="380" t="s">
        <v>447</v>
      </c>
      <c r="N225" s="380" t="s">
        <v>474</v>
      </c>
      <c r="O225" s="380">
        <v>11</v>
      </c>
      <c r="P225" s="380">
        <v>30</v>
      </c>
      <c r="Q225" s="380" t="s">
        <v>399</v>
      </c>
      <c r="R225" s="380" t="s">
        <v>323</v>
      </c>
      <c r="S225" s="380" t="s">
        <v>371</v>
      </c>
      <c r="T225" s="385" t="s">
        <v>366</v>
      </c>
    </row>
    <row r="226" spans="1:20">
      <c r="A226" s="384" t="s">
        <v>1116</v>
      </c>
      <c r="B226" s="380" t="s">
        <v>702</v>
      </c>
      <c r="C226" s="380" t="s">
        <v>252</v>
      </c>
      <c r="D226" s="380" t="s">
        <v>442</v>
      </c>
      <c r="E226" s="380" t="s">
        <v>443</v>
      </c>
      <c r="F226" s="380" t="s">
        <v>695</v>
      </c>
      <c r="G226" s="381">
        <v>43705</v>
      </c>
      <c r="H226" s="399" t="s">
        <v>446</v>
      </c>
      <c r="I226" s="380">
        <v>25.21752</v>
      </c>
      <c r="J226" s="380">
        <v>-80.193368329999998</v>
      </c>
      <c r="K226" s="380">
        <v>149</v>
      </c>
      <c r="L226" s="380">
        <v>45.4</v>
      </c>
      <c r="M226" s="380" t="s">
        <v>447</v>
      </c>
      <c r="N226" s="380" t="s">
        <v>474</v>
      </c>
      <c r="O226" s="380">
        <v>11</v>
      </c>
      <c r="P226" s="380">
        <v>30</v>
      </c>
      <c r="Q226" s="380" t="s">
        <v>874</v>
      </c>
      <c r="R226" s="380" t="s">
        <v>320</v>
      </c>
      <c r="S226" s="380" t="s">
        <v>368</v>
      </c>
      <c r="T226" s="385" t="s">
        <v>366</v>
      </c>
    </row>
    <row r="227" spans="1:20">
      <c r="A227" s="384" t="s">
        <v>1117</v>
      </c>
      <c r="B227" s="380" t="s">
        <v>703</v>
      </c>
      <c r="C227" s="380" t="s">
        <v>262</v>
      </c>
      <c r="D227" s="380" t="s">
        <v>442</v>
      </c>
      <c r="E227" s="380" t="s">
        <v>443</v>
      </c>
      <c r="F227" s="380" t="s">
        <v>695</v>
      </c>
      <c r="G227" s="381">
        <v>43705</v>
      </c>
      <c r="H227" s="399" t="s">
        <v>446</v>
      </c>
      <c r="I227" s="380">
        <v>25.21752</v>
      </c>
      <c r="J227" s="380">
        <v>-80.193368329999998</v>
      </c>
      <c r="K227" s="380">
        <v>148</v>
      </c>
      <c r="L227" s="380">
        <v>45.1</v>
      </c>
      <c r="M227" s="380" t="s">
        <v>447</v>
      </c>
      <c r="N227" s="380" t="s">
        <v>474</v>
      </c>
      <c r="O227" s="380">
        <v>11</v>
      </c>
      <c r="P227" s="380">
        <v>30</v>
      </c>
      <c r="Q227" s="380" t="s">
        <v>874</v>
      </c>
      <c r="R227" s="380" t="s">
        <v>321</v>
      </c>
      <c r="S227" s="380" t="s">
        <v>369</v>
      </c>
      <c r="T227" s="385" t="s">
        <v>366</v>
      </c>
    </row>
    <row r="228" spans="1:20">
      <c r="A228" s="384" t="s">
        <v>1118</v>
      </c>
      <c r="B228" s="380" t="s">
        <v>705</v>
      </c>
      <c r="C228" s="380" t="s">
        <v>272</v>
      </c>
      <c r="D228" s="380" t="s">
        <v>442</v>
      </c>
      <c r="E228" s="380" t="s">
        <v>443</v>
      </c>
      <c r="F228" s="380" t="s">
        <v>704</v>
      </c>
      <c r="G228" s="381">
        <v>43705</v>
      </c>
      <c r="H228" s="399" t="s">
        <v>446</v>
      </c>
      <c r="I228" s="380">
        <v>25.220359999999999</v>
      </c>
      <c r="J228" s="380">
        <v>-80.200943330000001</v>
      </c>
      <c r="K228" s="380">
        <v>88</v>
      </c>
      <c r="L228" s="380">
        <v>26.8</v>
      </c>
      <c r="M228" s="380" t="s">
        <v>463</v>
      </c>
      <c r="N228" s="380" t="s">
        <v>485</v>
      </c>
      <c r="O228" s="380">
        <v>11</v>
      </c>
      <c r="P228" s="380">
        <v>30</v>
      </c>
      <c r="Q228" s="380" t="s">
        <v>874</v>
      </c>
      <c r="R228" s="380" t="s">
        <v>322</v>
      </c>
      <c r="S228" s="380" t="s">
        <v>370</v>
      </c>
      <c r="T228" s="385" t="s">
        <v>366</v>
      </c>
    </row>
    <row r="229" spans="1:20">
      <c r="A229" s="384" t="s">
        <v>1119</v>
      </c>
      <c r="B229" s="380" t="s">
        <v>706</v>
      </c>
      <c r="C229" s="380" t="s">
        <v>282</v>
      </c>
      <c r="D229" s="380" t="s">
        <v>442</v>
      </c>
      <c r="E229" s="380" t="s">
        <v>443</v>
      </c>
      <c r="F229" s="380" t="s">
        <v>704</v>
      </c>
      <c r="G229" s="381">
        <v>43705</v>
      </c>
      <c r="H229" s="399" t="s">
        <v>446</v>
      </c>
      <c r="I229" s="380">
        <v>25.220359999999999</v>
      </c>
      <c r="J229" s="380">
        <v>-80.200943330000001</v>
      </c>
      <c r="K229" s="380">
        <v>88</v>
      </c>
      <c r="L229" s="380">
        <v>26.8</v>
      </c>
      <c r="M229" s="380" t="s">
        <v>463</v>
      </c>
      <c r="N229" s="380" t="s">
        <v>485</v>
      </c>
      <c r="O229" s="380">
        <v>11</v>
      </c>
      <c r="P229" s="380">
        <v>30</v>
      </c>
      <c r="Q229" s="380" t="s">
        <v>874</v>
      </c>
      <c r="R229" s="380" t="s">
        <v>323</v>
      </c>
      <c r="S229" s="380" t="s">
        <v>371</v>
      </c>
      <c r="T229" s="385" t="s">
        <v>366</v>
      </c>
    </row>
    <row r="230" spans="1:20">
      <c r="A230" s="384" t="s">
        <v>1120</v>
      </c>
      <c r="B230" s="380" t="s">
        <v>707</v>
      </c>
      <c r="C230" s="380" t="s">
        <v>253</v>
      </c>
      <c r="D230" s="380" t="s">
        <v>442</v>
      </c>
      <c r="E230" s="380" t="s">
        <v>443</v>
      </c>
      <c r="F230" s="380" t="s">
        <v>704</v>
      </c>
      <c r="G230" s="381">
        <v>43705</v>
      </c>
      <c r="H230" s="399" t="s">
        <v>446</v>
      </c>
      <c r="I230" s="380">
        <v>25.220359999999999</v>
      </c>
      <c r="J230" s="380">
        <v>-80.200943330000001</v>
      </c>
      <c r="K230" s="380">
        <v>82</v>
      </c>
      <c r="L230" s="380">
        <v>25</v>
      </c>
      <c r="M230" s="380" t="s">
        <v>463</v>
      </c>
      <c r="N230" s="380" t="s">
        <v>485</v>
      </c>
      <c r="O230" s="380">
        <v>11</v>
      </c>
      <c r="P230" s="380">
        <v>30</v>
      </c>
      <c r="Q230" s="380" t="s">
        <v>875</v>
      </c>
      <c r="R230" s="380" t="s">
        <v>320</v>
      </c>
      <c r="S230" s="380" t="s">
        <v>368</v>
      </c>
      <c r="T230" s="385" t="s">
        <v>366</v>
      </c>
    </row>
    <row r="231" spans="1:20">
      <c r="A231" s="384" t="s">
        <v>1121</v>
      </c>
      <c r="B231" s="380" t="s">
        <v>708</v>
      </c>
      <c r="C231" s="380" t="s">
        <v>263</v>
      </c>
      <c r="D231" s="380" t="s">
        <v>442</v>
      </c>
      <c r="E231" s="380" t="s">
        <v>443</v>
      </c>
      <c r="F231" s="380" t="s">
        <v>704</v>
      </c>
      <c r="G231" s="381">
        <v>43705</v>
      </c>
      <c r="H231" s="399" t="s">
        <v>446</v>
      </c>
      <c r="I231" s="380">
        <v>25.220359999999999</v>
      </c>
      <c r="J231" s="380">
        <v>-80.200943330000001</v>
      </c>
      <c r="K231" s="380">
        <v>82</v>
      </c>
      <c r="L231" s="380">
        <v>25</v>
      </c>
      <c r="M231" s="380" t="s">
        <v>463</v>
      </c>
      <c r="N231" s="380" t="s">
        <v>485</v>
      </c>
      <c r="O231" s="380">
        <v>11</v>
      </c>
      <c r="P231" s="380">
        <v>30</v>
      </c>
      <c r="Q231" s="380" t="s">
        <v>875</v>
      </c>
      <c r="R231" s="380" t="s">
        <v>321</v>
      </c>
      <c r="S231" s="380" t="s">
        <v>369</v>
      </c>
      <c r="T231" s="385" t="s">
        <v>366</v>
      </c>
    </row>
    <row r="232" spans="1:20">
      <c r="A232" s="384" t="s">
        <v>1122</v>
      </c>
      <c r="B232" s="380" t="s">
        <v>709</v>
      </c>
      <c r="C232" s="380" t="s">
        <v>273</v>
      </c>
      <c r="D232" s="380" t="s">
        <v>442</v>
      </c>
      <c r="E232" s="380" t="s">
        <v>443</v>
      </c>
      <c r="F232" s="380" t="s">
        <v>704</v>
      </c>
      <c r="G232" s="381">
        <v>43705</v>
      </c>
      <c r="H232" s="399" t="s">
        <v>446</v>
      </c>
      <c r="I232" s="380">
        <v>25.220359999999999</v>
      </c>
      <c r="J232" s="380">
        <v>-80.200943330000001</v>
      </c>
      <c r="K232" s="380">
        <v>85</v>
      </c>
      <c r="L232" s="380">
        <v>25.9</v>
      </c>
      <c r="M232" s="380" t="s">
        <v>463</v>
      </c>
      <c r="N232" s="380" t="s">
        <v>485</v>
      </c>
      <c r="O232" s="380">
        <v>11</v>
      </c>
      <c r="P232" s="380">
        <v>30</v>
      </c>
      <c r="Q232" s="380" t="s">
        <v>875</v>
      </c>
      <c r="R232" s="380" t="s">
        <v>322</v>
      </c>
      <c r="S232" s="380" t="s">
        <v>370</v>
      </c>
      <c r="T232" s="385" t="s">
        <v>366</v>
      </c>
    </row>
    <row r="233" spans="1:20">
      <c r="A233" s="384" t="s">
        <v>1123</v>
      </c>
      <c r="B233" s="380" t="s">
        <v>710</v>
      </c>
      <c r="C233" s="380" t="s">
        <v>283</v>
      </c>
      <c r="D233" s="380" t="s">
        <v>442</v>
      </c>
      <c r="E233" s="380" t="s">
        <v>443</v>
      </c>
      <c r="F233" s="380" t="s">
        <v>704</v>
      </c>
      <c r="G233" s="381">
        <v>43705</v>
      </c>
      <c r="H233" s="399" t="s">
        <v>446</v>
      </c>
      <c r="I233" s="380">
        <v>25.220359999999999</v>
      </c>
      <c r="J233" s="380">
        <v>-80.200943330000001</v>
      </c>
      <c r="K233" s="380">
        <v>84</v>
      </c>
      <c r="L233" s="380">
        <v>25.6</v>
      </c>
      <c r="M233" s="380" t="s">
        <v>463</v>
      </c>
      <c r="N233" s="380" t="s">
        <v>485</v>
      </c>
      <c r="O233" s="380">
        <v>11</v>
      </c>
      <c r="P233" s="380">
        <v>30</v>
      </c>
      <c r="Q233" s="380" t="s">
        <v>875</v>
      </c>
      <c r="R233" s="380" t="s">
        <v>323</v>
      </c>
      <c r="S233" s="380" t="s">
        <v>371</v>
      </c>
      <c r="T233" s="385" t="s">
        <v>366</v>
      </c>
    </row>
    <row r="234" spans="1:20">
      <c r="A234" s="384" t="s">
        <v>1124</v>
      </c>
      <c r="B234" s="380" t="s">
        <v>711</v>
      </c>
      <c r="C234" s="380" t="s">
        <v>254</v>
      </c>
      <c r="D234" s="380" t="s">
        <v>442</v>
      </c>
      <c r="E234" s="380" t="s">
        <v>443</v>
      </c>
      <c r="F234" s="380" t="s">
        <v>704</v>
      </c>
      <c r="G234" s="381">
        <v>43705</v>
      </c>
      <c r="H234" s="399" t="s">
        <v>446</v>
      </c>
      <c r="I234" s="380">
        <v>25.220359999999999</v>
      </c>
      <c r="J234" s="380">
        <v>-80.200943330000001</v>
      </c>
      <c r="K234" s="380">
        <v>86</v>
      </c>
      <c r="L234" s="380">
        <v>26.2</v>
      </c>
      <c r="M234" s="380" t="s">
        <v>463</v>
      </c>
      <c r="N234" s="380" t="s">
        <v>485</v>
      </c>
      <c r="O234" s="380">
        <v>11</v>
      </c>
      <c r="P234" s="380">
        <v>30</v>
      </c>
      <c r="Q234" s="380" t="s">
        <v>876</v>
      </c>
      <c r="R234" s="380" t="s">
        <v>320</v>
      </c>
      <c r="S234" s="380" t="s">
        <v>368</v>
      </c>
      <c r="T234" s="385" t="s">
        <v>366</v>
      </c>
    </row>
    <row r="235" spans="1:20">
      <c r="A235" s="384" t="s">
        <v>1125</v>
      </c>
      <c r="B235" s="380" t="s">
        <v>712</v>
      </c>
      <c r="C235" s="380" t="s">
        <v>264</v>
      </c>
      <c r="D235" s="380" t="s">
        <v>442</v>
      </c>
      <c r="E235" s="380" t="s">
        <v>443</v>
      </c>
      <c r="F235" s="380" t="s">
        <v>704</v>
      </c>
      <c r="G235" s="381">
        <v>43705</v>
      </c>
      <c r="H235" s="399" t="s">
        <v>446</v>
      </c>
      <c r="I235" s="380">
        <v>25.220359999999999</v>
      </c>
      <c r="J235" s="380">
        <v>-80.200943330000001</v>
      </c>
      <c r="K235" s="380">
        <v>84</v>
      </c>
      <c r="L235" s="380">
        <v>25.6</v>
      </c>
      <c r="M235" s="380" t="s">
        <v>463</v>
      </c>
      <c r="N235" s="380" t="s">
        <v>485</v>
      </c>
      <c r="O235" s="380">
        <v>11</v>
      </c>
      <c r="P235" s="380">
        <v>30</v>
      </c>
      <c r="Q235" s="380" t="s">
        <v>876</v>
      </c>
      <c r="R235" s="380" t="s">
        <v>321</v>
      </c>
      <c r="S235" s="380" t="s">
        <v>369</v>
      </c>
      <c r="T235" s="385" t="s">
        <v>366</v>
      </c>
    </row>
    <row r="236" spans="1:20">
      <c r="A236" s="384" t="s">
        <v>1126</v>
      </c>
      <c r="B236" s="380" t="s">
        <v>713</v>
      </c>
      <c r="C236" s="380" t="s">
        <v>274</v>
      </c>
      <c r="D236" s="380" t="s">
        <v>442</v>
      </c>
      <c r="E236" s="380" t="s">
        <v>443</v>
      </c>
      <c r="F236" s="380" t="s">
        <v>704</v>
      </c>
      <c r="G236" s="381">
        <v>43705</v>
      </c>
      <c r="H236" s="399" t="s">
        <v>446</v>
      </c>
      <c r="I236" s="380">
        <v>25.220359999999999</v>
      </c>
      <c r="J236" s="380">
        <v>-80.200943330000001</v>
      </c>
      <c r="K236" s="380">
        <v>83</v>
      </c>
      <c r="L236" s="380">
        <v>25.3</v>
      </c>
      <c r="M236" s="380" t="s">
        <v>463</v>
      </c>
      <c r="N236" s="380" t="s">
        <v>485</v>
      </c>
      <c r="O236" s="380">
        <v>11</v>
      </c>
      <c r="P236" s="380">
        <v>30</v>
      </c>
      <c r="Q236" s="380" t="s">
        <v>876</v>
      </c>
      <c r="R236" s="380" t="s">
        <v>322</v>
      </c>
      <c r="S236" s="380" t="s">
        <v>370</v>
      </c>
      <c r="T236" s="385" t="s">
        <v>366</v>
      </c>
    </row>
    <row r="237" spans="1:20">
      <c r="A237" s="384" t="s">
        <v>1127</v>
      </c>
      <c r="B237" s="380" t="s">
        <v>714</v>
      </c>
      <c r="C237" s="380" t="s">
        <v>284</v>
      </c>
      <c r="D237" s="380" t="s">
        <v>442</v>
      </c>
      <c r="E237" s="380" t="s">
        <v>443</v>
      </c>
      <c r="F237" s="380" t="s">
        <v>704</v>
      </c>
      <c r="G237" s="381">
        <v>43705</v>
      </c>
      <c r="H237" s="399" t="s">
        <v>446</v>
      </c>
      <c r="I237" s="380">
        <v>25.220359999999999</v>
      </c>
      <c r="J237" s="380">
        <v>-80.200943330000001</v>
      </c>
      <c r="K237" s="380">
        <v>81</v>
      </c>
      <c r="L237" s="380">
        <v>24.7</v>
      </c>
      <c r="M237" s="380" t="s">
        <v>463</v>
      </c>
      <c r="N237" s="380" t="s">
        <v>485</v>
      </c>
      <c r="O237" s="380">
        <v>11</v>
      </c>
      <c r="P237" s="380">
        <v>30</v>
      </c>
      <c r="Q237" s="380" t="s">
        <v>876</v>
      </c>
      <c r="R237" s="380" t="s">
        <v>323</v>
      </c>
      <c r="S237" s="380" t="s">
        <v>371</v>
      </c>
      <c r="T237" s="385" t="s">
        <v>366</v>
      </c>
    </row>
    <row r="238" spans="1:20">
      <c r="A238" s="384" t="s">
        <v>1128</v>
      </c>
      <c r="B238" s="380" t="s">
        <v>715</v>
      </c>
      <c r="C238" s="380" t="s">
        <v>255</v>
      </c>
      <c r="D238" s="380" t="s">
        <v>442</v>
      </c>
      <c r="E238" s="380" t="s">
        <v>443</v>
      </c>
      <c r="F238" s="380" t="s">
        <v>704</v>
      </c>
      <c r="G238" s="381">
        <v>43705</v>
      </c>
      <c r="H238" s="399" t="s">
        <v>446</v>
      </c>
      <c r="I238" s="380">
        <v>25.220359999999999</v>
      </c>
      <c r="J238" s="380">
        <v>-80.200943330000001</v>
      </c>
      <c r="K238" s="380">
        <v>81</v>
      </c>
      <c r="L238" s="380">
        <v>24.7</v>
      </c>
      <c r="M238" s="380" t="s">
        <v>463</v>
      </c>
      <c r="N238" s="380" t="s">
        <v>485</v>
      </c>
      <c r="O238" s="380">
        <v>11</v>
      </c>
      <c r="P238" s="380">
        <v>30</v>
      </c>
      <c r="Q238" s="380" t="s">
        <v>877</v>
      </c>
      <c r="R238" s="380" t="s">
        <v>320</v>
      </c>
      <c r="S238" s="380" t="s">
        <v>368</v>
      </c>
      <c r="T238" s="385" t="s">
        <v>366</v>
      </c>
    </row>
    <row r="239" spans="1:20">
      <c r="A239" s="384" t="s">
        <v>1129</v>
      </c>
      <c r="B239" s="380" t="s">
        <v>716</v>
      </c>
      <c r="C239" s="380" t="s">
        <v>265</v>
      </c>
      <c r="D239" s="380" t="s">
        <v>442</v>
      </c>
      <c r="E239" s="380" t="s">
        <v>443</v>
      </c>
      <c r="F239" s="380" t="s">
        <v>704</v>
      </c>
      <c r="G239" s="381">
        <v>43705</v>
      </c>
      <c r="H239" s="399" t="s">
        <v>446</v>
      </c>
      <c r="I239" s="380">
        <v>25.220359999999999</v>
      </c>
      <c r="J239" s="380">
        <v>-80.200943330000001</v>
      </c>
      <c r="K239" s="380">
        <v>83</v>
      </c>
      <c r="L239" s="380">
        <v>25.3</v>
      </c>
      <c r="M239" s="380" t="s">
        <v>463</v>
      </c>
      <c r="N239" s="380" t="s">
        <v>485</v>
      </c>
      <c r="O239" s="380">
        <v>11</v>
      </c>
      <c r="P239" s="380">
        <v>30</v>
      </c>
      <c r="Q239" s="380" t="s">
        <v>877</v>
      </c>
      <c r="R239" s="380" t="s">
        <v>321</v>
      </c>
      <c r="S239" s="380" t="s">
        <v>369</v>
      </c>
      <c r="T239" s="385" t="s">
        <v>366</v>
      </c>
    </row>
    <row r="240" spans="1:20">
      <c r="A240" s="384" t="s">
        <v>1130</v>
      </c>
      <c r="B240" s="380" t="s">
        <v>717</v>
      </c>
      <c r="C240" s="380" t="s">
        <v>275</v>
      </c>
      <c r="D240" s="380" t="s">
        <v>442</v>
      </c>
      <c r="E240" s="380" t="s">
        <v>443</v>
      </c>
      <c r="F240" s="380" t="s">
        <v>704</v>
      </c>
      <c r="G240" s="381">
        <v>43705</v>
      </c>
      <c r="H240" s="399" t="s">
        <v>446</v>
      </c>
      <c r="I240" s="380">
        <v>25.220359999999999</v>
      </c>
      <c r="J240" s="380">
        <v>-80.200943330000001</v>
      </c>
      <c r="K240" s="380">
        <v>82</v>
      </c>
      <c r="L240" s="380">
        <v>25</v>
      </c>
      <c r="M240" s="380" t="s">
        <v>463</v>
      </c>
      <c r="N240" s="380" t="s">
        <v>485</v>
      </c>
      <c r="O240" s="380">
        <v>11</v>
      </c>
      <c r="P240" s="380">
        <v>30</v>
      </c>
      <c r="Q240" s="380" t="s">
        <v>877</v>
      </c>
      <c r="R240" s="380" t="s">
        <v>322</v>
      </c>
      <c r="S240" s="380" t="s">
        <v>370</v>
      </c>
      <c r="T240" s="385" t="s">
        <v>366</v>
      </c>
    </row>
    <row r="241" spans="1:20" ht="17" thickBot="1">
      <c r="A241" s="387" t="s">
        <v>1131</v>
      </c>
      <c r="B241" s="388" t="s">
        <v>718</v>
      </c>
      <c r="C241" s="388" t="s">
        <v>285</v>
      </c>
      <c r="D241" s="388" t="s">
        <v>442</v>
      </c>
      <c r="E241" s="388" t="s">
        <v>443</v>
      </c>
      <c r="F241" s="388" t="s">
        <v>704</v>
      </c>
      <c r="G241" s="389">
        <v>43705</v>
      </c>
      <c r="H241" s="400" t="s">
        <v>446</v>
      </c>
      <c r="I241" s="388">
        <v>25.220359999999999</v>
      </c>
      <c r="J241" s="388">
        <v>-80.200943330000001</v>
      </c>
      <c r="K241" s="388">
        <v>85</v>
      </c>
      <c r="L241" s="388">
        <v>25.9</v>
      </c>
      <c r="M241" s="388" t="s">
        <v>463</v>
      </c>
      <c r="N241" s="388" t="s">
        <v>485</v>
      </c>
      <c r="O241" s="388">
        <v>12</v>
      </c>
      <c r="P241" s="388">
        <v>30</v>
      </c>
      <c r="Q241" s="388" t="s">
        <v>877</v>
      </c>
      <c r="R241" s="388" t="s">
        <v>323</v>
      </c>
      <c r="S241" s="388" t="s">
        <v>371</v>
      </c>
      <c r="T241" s="390" t="s">
        <v>366</v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091F9-F76A-C547-ADCD-7BD1B4B04A14}">
  <dimension ref="A1:E240"/>
  <sheetViews>
    <sheetView topLeftCell="A227" workbookViewId="0">
      <selection activeCell="A2" sqref="A2:A240"/>
    </sheetView>
  </sheetViews>
  <sheetFormatPr baseColWidth="10" defaultRowHeight="16"/>
  <sheetData>
    <row r="1" spans="1:5" ht="35" thickBot="1">
      <c r="A1" s="112" t="s">
        <v>723</v>
      </c>
      <c r="B1" s="113" t="s">
        <v>300</v>
      </c>
      <c r="C1" s="113" t="s">
        <v>301</v>
      </c>
      <c r="D1" s="114" t="s">
        <v>724</v>
      </c>
      <c r="E1" s="115" t="s">
        <v>725</v>
      </c>
    </row>
    <row r="2" spans="1:5" ht="17" thickTop="1">
      <c r="A2" s="116" t="s">
        <v>892</v>
      </c>
      <c r="B2" s="117">
        <v>1.96</v>
      </c>
      <c r="C2" s="117">
        <v>2.2799999999999998</v>
      </c>
      <c r="D2" s="117">
        <v>132</v>
      </c>
      <c r="E2" s="118" t="s">
        <v>298</v>
      </c>
    </row>
    <row r="3" spans="1:5">
      <c r="A3" s="116" t="s">
        <v>893</v>
      </c>
      <c r="B3" s="117">
        <v>1.94</v>
      </c>
      <c r="C3" s="117">
        <v>2.25</v>
      </c>
      <c r="D3" s="117">
        <v>428</v>
      </c>
      <c r="E3" s="118" t="s">
        <v>298</v>
      </c>
    </row>
    <row r="4" spans="1:5">
      <c r="A4" s="116" t="s">
        <v>894</v>
      </c>
      <c r="B4" s="117">
        <v>1.93</v>
      </c>
      <c r="C4" s="117">
        <v>2.2799999999999998</v>
      </c>
      <c r="D4" s="117">
        <v>87.6</v>
      </c>
      <c r="E4" s="118" t="s">
        <v>298</v>
      </c>
    </row>
    <row r="5" spans="1:5">
      <c r="A5" s="116" t="s">
        <v>895</v>
      </c>
      <c r="B5" s="117">
        <v>1.99</v>
      </c>
      <c r="C5" s="117">
        <v>1.94</v>
      </c>
      <c r="D5" s="117">
        <v>67.2</v>
      </c>
      <c r="E5" s="118" t="s">
        <v>298</v>
      </c>
    </row>
    <row r="6" spans="1:5">
      <c r="A6" s="116" t="s">
        <v>896</v>
      </c>
      <c r="B6" s="117">
        <v>1.96</v>
      </c>
      <c r="C6" s="117">
        <v>2.0699999999999998</v>
      </c>
      <c r="D6" s="117">
        <v>73.8</v>
      </c>
      <c r="E6" s="118" t="s">
        <v>298</v>
      </c>
    </row>
    <row r="7" spans="1:5">
      <c r="A7" s="116" t="s">
        <v>897</v>
      </c>
      <c r="B7" s="117">
        <v>2</v>
      </c>
      <c r="C7" s="117">
        <v>2.27</v>
      </c>
      <c r="D7" s="117">
        <v>220</v>
      </c>
      <c r="E7" s="118" t="s">
        <v>298</v>
      </c>
    </row>
    <row r="8" spans="1:5">
      <c r="A8" s="116" t="s">
        <v>898</v>
      </c>
      <c r="B8" s="117">
        <v>2.08</v>
      </c>
      <c r="C8" s="117">
        <v>2.2599999999999998</v>
      </c>
      <c r="D8" s="117">
        <v>183</v>
      </c>
      <c r="E8" s="118" t="s">
        <v>298</v>
      </c>
    </row>
    <row r="9" spans="1:5">
      <c r="A9" s="116" t="s">
        <v>899</v>
      </c>
      <c r="B9" s="117">
        <v>1.98</v>
      </c>
      <c r="C9" s="117">
        <v>2.2999999999999998</v>
      </c>
      <c r="D9" s="117">
        <v>134</v>
      </c>
      <c r="E9" s="118" t="s">
        <v>298</v>
      </c>
    </row>
    <row r="10" spans="1:5">
      <c r="A10" s="116" t="s">
        <v>900</v>
      </c>
      <c r="B10" s="117">
        <v>1.99</v>
      </c>
      <c r="C10" s="117">
        <v>2.2999999999999998</v>
      </c>
      <c r="D10" s="117">
        <v>144</v>
      </c>
      <c r="E10" s="118" t="s">
        <v>298</v>
      </c>
    </row>
    <row r="11" spans="1:5">
      <c r="A11" s="116" t="s">
        <v>901</v>
      </c>
      <c r="B11" s="117">
        <v>1.93</v>
      </c>
      <c r="C11" s="117">
        <v>2.2599999999999998</v>
      </c>
      <c r="D11" s="117">
        <v>150</v>
      </c>
      <c r="E11" s="118" t="s">
        <v>298</v>
      </c>
    </row>
    <row r="12" spans="1:5">
      <c r="A12" s="119" t="s">
        <v>1132</v>
      </c>
      <c r="B12" s="117">
        <v>1.94</v>
      </c>
      <c r="C12" s="117">
        <v>2.23</v>
      </c>
      <c r="D12" s="120">
        <v>19.899999999999999</v>
      </c>
      <c r="E12" s="118" t="s">
        <v>298</v>
      </c>
    </row>
    <row r="13" spans="1:5">
      <c r="A13" s="116" t="s">
        <v>903</v>
      </c>
      <c r="B13" s="117">
        <v>1.96</v>
      </c>
      <c r="C13" s="117">
        <v>2.1800000000000002</v>
      </c>
      <c r="D13" s="117">
        <v>252</v>
      </c>
      <c r="E13" s="118" t="s">
        <v>298</v>
      </c>
    </row>
    <row r="14" spans="1:5">
      <c r="A14" s="116" t="s">
        <v>904</v>
      </c>
      <c r="B14" s="117">
        <v>2</v>
      </c>
      <c r="C14" s="117">
        <v>2.35</v>
      </c>
      <c r="D14" s="117">
        <v>106</v>
      </c>
      <c r="E14" s="118" t="s">
        <v>298</v>
      </c>
    </row>
    <row r="15" spans="1:5">
      <c r="A15" s="116" t="s">
        <v>1133</v>
      </c>
      <c r="B15" s="117">
        <v>1.98</v>
      </c>
      <c r="C15" s="117">
        <v>2.31</v>
      </c>
      <c r="D15" s="117">
        <v>106</v>
      </c>
      <c r="E15" s="118" t="s">
        <v>298</v>
      </c>
    </row>
    <row r="16" spans="1:5">
      <c r="A16" s="116" t="s">
        <v>908</v>
      </c>
      <c r="B16" s="117">
        <v>2</v>
      </c>
      <c r="C16" s="117">
        <v>2.2799999999999998</v>
      </c>
      <c r="D16" s="117">
        <v>110</v>
      </c>
      <c r="E16" s="118" t="s">
        <v>298</v>
      </c>
    </row>
    <row r="17" spans="1:5">
      <c r="A17" s="116" t="s">
        <v>909</v>
      </c>
      <c r="B17" s="117">
        <v>1.97</v>
      </c>
      <c r="C17" s="117">
        <v>2.27</v>
      </c>
      <c r="D17" s="117">
        <v>342</v>
      </c>
      <c r="E17" s="118" t="s">
        <v>298</v>
      </c>
    </row>
    <row r="18" spans="1:5">
      <c r="A18" s="116" t="s">
        <v>910</v>
      </c>
      <c r="B18" s="117">
        <v>2.0099999999999998</v>
      </c>
      <c r="C18" s="117">
        <v>2.33</v>
      </c>
      <c r="D18" s="117">
        <v>75.2</v>
      </c>
      <c r="E18" s="118" t="s">
        <v>298</v>
      </c>
    </row>
    <row r="19" spans="1:5">
      <c r="A19" s="116" t="s">
        <v>911</v>
      </c>
      <c r="B19" s="117">
        <v>1.97</v>
      </c>
      <c r="C19" s="117">
        <v>2.29</v>
      </c>
      <c r="D19" s="117">
        <v>139</v>
      </c>
      <c r="E19" s="118" t="s">
        <v>298</v>
      </c>
    </row>
    <row r="20" spans="1:5">
      <c r="A20" s="116" t="s">
        <v>912</v>
      </c>
      <c r="B20" s="117">
        <v>2.02</v>
      </c>
      <c r="C20" s="117">
        <v>2.31</v>
      </c>
      <c r="D20" s="117">
        <v>107</v>
      </c>
      <c r="E20" s="118" t="s">
        <v>298</v>
      </c>
    </row>
    <row r="21" spans="1:5">
      <c r="A21" s="116" t="s">
        <v>913</v>
      </c>
      <c r="B21" s="117">
        <v>1.92</v>
      </c>
      <c r="C21" s="117">
        <v>2.2599999999999998</v>
      </c>
      <c r="D21" s="117">
        <v>137</v>
      </c>
      <c r="E21" s="118" t="s">
        <v>298</v>
      </c>
    </row>
    <row r="22" spans="1:5">
      <c r="A22" s="116" t="s">
        <v>914</v>
      </c>
      <c r="B22" s="117">
        <v>1.99</v>
      </c>
      <c r="C22" s="117">
        <v>2.27</v>
      </c>
      <c r="D22" s="117">
        <v>125</v>
      </c>
      <c r="E22" s="118" t="s">
        <v>298</v>
      </c>
    </row>
    <row r="23" spans="1:5">
      <c r="A23" s="116" t="s">
        <v>915</v>
      </c>
      <c r="B23" s="117">
        <v>2.0099999999999998</v>
      </c>
      <c r="C23" s="117">
        <v>2.29</v>
      </c>
      <c r="D23" s="117">
        <v>151</v>
      </c>
      <c r="E23" s="118" t="s">
        <v>298</v>
      </c>
    </row>
    <row r="24" spans="1:5">
      <c r="A24" s="116" t="s">
        <v>916</v>
      </c>
      <c r="B24" s="117">
        <v>1.98</v>
      </c>
      <c r="C24" s="117">
        <v>2.2799999999999998</v>
      </c>
      <c r="D24" s="117">
        <v>260</v>
      </c>
      <c r="E24" s="118" t="s">
        <v>298</v>
      </c>
    </row>
    <row r="25" spans="1:5">
      <c r="A25" s="116" t="s">
        <v>917</v>
      </c>
      <c r="B25" s="117">
        <v>1.97</v>
      </c>
      <c r="C25" s="117">
        <v>2.2599999999999998</v>
      </c>
      <c r="D25" s="117">
        <v>554</v>
      </c>
      <c r="E25" s="118" t="s">
        <v>298</v>
      </c>
    </row>
    <row r="26" spans="1:5">
      <c r="A26" s="116" t="s">
        <v>918</v>
      </c>
      <c r="B26" s="117">
        <v>2.0299999999999998</v>
      </c>
      <c r="C26" s="117">
        <v>2.2999999999999998</v>
      </c>
      <c r="D26" s="117">
        <v>340</v>
      </c>
      <c r="E26" s="118" t="s">
        <v>298</v>
      </c>
    </row>
    <row r="27" spans="1:5">
      <c r="A27" s="116" t="s">
        <v>919</v>
      </c>
      <c r="B27" s="117">
        <v>1.88</v>
      </c>
      <c r="C27" s="117">
        <v>2.19</v>
      </c>
      <c r="D27" s="117">
        <v>190</v>
      </c>
      <c r="E27" s="118" t="s">
        <v>298</v>
      </c>
    </row>
    <row r="28" spans="1:5">
      <c r="A28" s="116" t="s">
        <v>920</v>
      </c>
      <c r="B28" s="117">
        <v>1.88</v>
      </c>
      <c r="C28" s="117">
        <v>2.2599999999999998</v>
      </c>
      <c r="D28" s="117">
        <v>124</v>
      </c>
      <c r="E28" s="118" t="s">
        <v>298</v>
      </c>
    </row>
    <row r="29" spans="1:5">
      <c r="A29" s="116" t="s">
        <v>921</v>
      </c>
      <c r="B29" s="117">
        <v>1.89</v>
      </c>
      <c r="C29" s="117">
        <v>2.2000000000000002</v>
      </c>
      <c r="D29" s="117">
        <v>282</v>
      </c>
      <c r="E29" s="118" t="s">
        <v>298</v>
      </c>
    </row>
    <row r="30" spans="1:5">
      <c r="A30" s="116" t="s">
        <v>1134</v>
      </c>
      <c r="B30" s="117">
        <v>1.96</v>
      </c>
      <c r="C30" s="117">
        <v>2.16</v>
      </c>
      <c r="D30" s="117">
        <v>586</v>
      </c>
      <c r="E30" s="118" t="s">
        <v>298</v>
      </c>
    </row>
    <row r="31" spans="1:5">
      <c r="A31" s="116" t="s">
        <v>924</v>
      </c>
      <c r="B31" s="117">
        <v>1.94</v>
      </c>
      <c r="C31" s="117">
        <v>2.25</v>
      </c>
      <c r="D31" s="117">
        <v>466</v>
      </c>
      <c r="E31" s="118" t="s">
        <v>298</v>
      </c>
    </row>
    <row r="32" spans="1:5">
      <c r="A32" s="116" t="s">
        <v>925</v>
      </c>
      <c r="B32" s="117">
        <v>2</v>
      </c>
      <c r="C32" s="117">
        <v>2.2999999999999998</v>
      </c>
      <c r="D32" s="117">
        <v>276</v>
      </c>
      <c r="E32" s="118" t="s">
        <v>298</v>
      </c>
    </row>
    <row r="33" spans="1:5">
      <c r="A33" s="116" t="s">
        <v>926</v>
      </c>
      <c r="B33" s="117">
        <v>2.04</v>
      </c>
      <c r="C33" s="117">
        <v>2.31</v>
      </c>
      <c r="D33" s="117">
        <v>296</v>
      </c>
      <c r="E33" s="118" t="s">
        <v>298</v>
      </c>
    </row>
    <row r="34" spans="1:5">
      <c r="A34" s="116" t="s">
        <v>927</v>
      </c>
      <c r="B34" s="117">
        <v>1.96</v>
      </c>
      <c r="C34" s="117">
        <v>2.2200000000000002</v>
      </c>
      <c r="D34" s="117">
        <v>422</v>
      </c>
      <c r="E34" s="118" t="s">
        <v>298</v>
      </c>
    </row>
    <row r="35" spans="1:5">
      <c r="A35" s="116" t="s">
        <v>928</v>
      </c>
      <c r="B35" s="117">
        <v>1.87</v>
      </c>
      <c r="C35" s="117">
        <v>2.17</v>
      </c>
      <c r="D35" s="117">
        <v>318</v>
      </c>
      <c r="E35" s="118" t="s">
        <v>298</v>
      </c>
    </row>
    <row r="36" spans="1:5">
      <c r="A36" s="116" t="s">
        <v>929</v>
      </c>
      <c r="B36" s="117">
        <v>1.88</v>
      </c>
      <c r="C36" s="117">
        <v>2.2200000000000002</v>
      </c>
      <c r="D36" s="117">
        <v>210</v>
      </c>
      <c r="E36" s="118" t="s">
        <v>298</v>
      </c>
    </row>
    <row r="37" spans="1:5">
      <c r="A37" s="116" t="s">
        <v>930</v>
      </c>
      <c r="B37" s="117">
        <v>1.87</v>
      </c>
      <c r="C37" s="117">
        <v>2.16</v>
      </c>
      <c r="D37" s="117">
        <v>746</v>
      </c>
      <c r="E37" s="118" t="s">
        <v>298</v>
      </c>
    </row>
    <row r="38" spans="1:5">
      <c r="A38" s="116" t="s">
        <v>931</v>
      </c>
      <c r="B38" s="117">
        <v>1.94</v>
      </c>
      <c r="C38" s="117">
        <v>2.2400000000000002</v>
      </c>
      <c r="D38" s="117">
        <v>726</v>
      </c>
      <c r="E38" s="118" t="s">
        <v>298</v>
      </c>
    </row>
    <row r="39" spans="1:5">
      <c r="A39" s="116" t="s">
        <v>932</v>
      </c>
      <c r="B39" s="117">
        <v>1.8</v>
      </c>
      <c r="C39" s="117">
        <v>2.09</v>
      </c>
      <c r="D39" s="117">
        <v>590</v>
      </c>
      <c r="E39" s="118" t="s">
        <v>298</v>
      </c>
    </row>
    <row r="40" spans="1:5">
      <c r="A40" s="116" t="s">
        <v>933</v>
      </c>
      <c r="B40" s="117">
        <v>1.9</v>
      </c>
      <c r="C40" s="117">
        <v>2.2599999999999998</v>
      </c>
      <c r="D40" s="117">
        <v>422</v>
      </c>
      <c r="E40" s="118" t="s">
        <v>298</v>
      </c>
    </row>
    <row r="41" spans="1:5">
      <c r="A41" s="116" t="s">
        <v>934</v>
      </c>
      <c r="B41" s="117">
        <v>1.98</v>
      </c>
      <c r="C41" s="117">
        <v>2.2799999999999998</v>
      </c>
      <c r="D41" s="117">
        <v>438</v>
      </c>
      <c r="E41" s="118" t="s">
        <v>298</v>
      </c>
    </row>
    <row r="42" spans="1:5">
      <c r="A42" s="116" t="s">
        <v>935</v>
      </c>
      <c r="B42" s="117">
        <v>1.99</v>
      </c>
      <c r="C42" s="117">
        <v>2.2599999999999998</v>
      </c>
      <c r="D42" s="117">
        <v>258</v>
      </c>
      <c r="E42" s="118" t="s">
        <v>298</v>
      </c>
    </row>
    <row r="43" spans="1:5">
      <c r="A43" s="116" t="s">
        <v>936</v>
      </c>
      <c r="B43" s="117">
        <v>2.0099999999999998</v>
      </c>
      <c r="C43" s="117">
        <v>2.25</v>
      </c>
      <c r="D43" s="117">
        <v>516</v>
      </c>
      <c r="E43" s="118" t="s">
        <v>298</v>
      </c>
    </row>
    <row r="44" spans="1:5">
      <c r="A44" s="116" t="s">
        <v>937</v>
      </c>
      <c r="B44" s="117">
        <v>1.99</v>
      </c>
      <c r="C44" s="117">
        <v>2.31</v>
      </c>
      <c r="D44" s="117">
        <v>318</v>
      </c>
      <c r="E44" s="118" t="s">
        <v>298</v>
      </c>
    </row>
    <row r="45" spans="1:5">
      <c r="A45" s="116" t="s">
        <v>938</v>
      </c>
      <c r="B45" s="117">
        <v>1.91</v>
      </c>
      <c r="C45" s="117">
        <v>2.25</v>
      </c>
      <c r="D45" s="117">
        <v>442</v>
      </c>
      <c r="E45" s="118" t="s">
        <v>298</v>
      </c>
    </row>
    <row r="46" spans="1:5">
      <c r="A46" s="116" t="s">
        <v>939</v>
      </c>
      <c r="B46" s="117">
        <v>1.96</v>
      </c>
      <c r="C46" s="117">
        <v>2.19</v>
      </c>
      <c r="D46" s="117">
        <v>210</v>
      </c>
      <c r="E46" s="118" t="s">
        <v>298</v>
      </c>
    </row>
    <row r="47" spans="1:5">
      <c r="A47" s="116" t="s">
        <v>940</v>
      </c>
      <c r="B47" s="117">
        <v>1.99</v>
      </c>
      <c r="C47" s="117">
        <v>2.27</v>
      </c>
      <c r="D47" s="117">
        <v>464</v>
      </c>
      <c r="E47" s="118" t="s">
        <v>298</v>
      </c>
    </row>
    <row r="48" spans="1:5">
      <c r="A48" s="116" t="s">
        <v>941</v>
      </c>
      <c r="B48" s="117">
        <v>2.0499999999999998</v>
      </c>
      <c r="C48" s="117">
        <v>2.1</v>
      </c>
      <c r="D48" s="117">
        <v>312</v>
      </c>
      <c r="E48" s="118" t="s">
        <v>298</v>
      </c>
    </row>
    <row r="49" spans="1:5">
      <c r="A49" s="116" t="s">
        <v>942</v>
      </c>
      <c r="B49" s="117">
        <v>1.87</v>
      </c>
      <c r="C49" s="117">
        <v>2.21</v>
      </c>
      <c r="D49" s="117">
        <v>664</v>
      </c>
      <c r="E49" s="118" t="s">
        <v>298</v>
      </c>
    </row>
    <row r="50" spans="1:5">
      <c r="A50" s="116" t="s">
        <v>943</v>
      </c>
      <c r="B50" s="117">
        <v>1.91</v>
      </c>
      <c r="C50" s="117">
        <v>2.19</v>
      </c>
      <c r="D50" s="117">
        <v>150</v>
      </c>
      <c r="E50" s="118" t="s">
        <v>298</v>
      </c>
    </row>
    <row r="51" spans="1:5">
      <c r="A51" s="119" t="s">
        <v>1135</v>
      </c>
      <c r="B51" s="117">
        <v>1.8</v>
      </c>
      <c r="C51" s="120">
        <v>1.37</v>
      </c>
      <c r="D51" s="120">
        <v>13.7</v>
      </c>
      <c r="E51" s="118" t="s">
        <v>298</v>
      </c>
    </row>
    <row r="52" spans="1:5">
      <c r="A52" s="116" t="s">
        <v>945</v>
      </c>
      <c r="B52" s="117">
        <v>2.0299999999999998</v>
      </c>
      <c r="C52" s="117">
        <v>2.33</v>
      </c>
      <c r="D52" s="117">
        <v>171</v>
      </c>
      <c r="E52" s="118" t="s">
        <v>298</v>
      </c>
    </row>
    <row r="53" spans="1:5">
      <c r="A53" s="116" t="s">
        <v>946</v>
      </c>
      <c r="B53" s="117">
        <v>1.95</v>
      </c>
      <c r="C53" s="117">
        <v>2.2000000000000002</v>
      </c>
      <c r="D53" s="117">
        <v>150</v>
      </c>
      <c r="E53" s="118" t="s">
        <v>298</v>
      </c>
    </row>
    <row r="54" spans="1:5">
      <c r="A54" s="116" t="s">
        <v>947</v>
      </c>
      <c r="B54" s="117">
        <v>1.93</v>
      </c>
      <c r="C54" s="117">
        <v>2.25</v>
      </c>
      <c r="D54" s="117">
        <v>768</v>
      </c>
      <c r="E54" s="118" t="s">
        <v>298</v>
      </c>
    </row>
    <row r="55" spans="1:5">
      <c r="A55" s="119" t="s">
        <v>1136</v>
      </c>
      <c r="B55" s="117">
        <v>1.81</v>
      </c>
      <c r="C55" s="120">
        <v>1.45</v>
      </c>
      <c r="D55" s="117">
        <v>78.2</v>
      </c>
      <c r="E55" s="118" t="s">
        <v>298</v>
      </c>
    </row>
    <row r="56" spans="1:5">
      <c r="A56" s="116" t="s">
        <v>949</v>
      </c>
      <c r="B56" s="117">
        <v>1.95</v>
      </c>
      <c r="C56" s="117">
        <v>2.27</v>
      </c>
      <c r="D56" s="117">
        <v>120</v>
      </c>
      <c r="E56" s="118" t="s">
        <v>298</v>
      </c>
    </row>
    <row r="57" spans="1:5">
      <c r="A57" s="116" t="s">
        <v>950</v>
      </c>
      <c r="B57" s="117">
        <v>1.95</v>
      </c>
      <c r="C57" s="117">
        <v>2.3199999999999998</v>
      </c>
      <c r="D57" s="117">
        <v>157</v>
      </c>
      <c r="E57" s="118" t="s">
        <v>298</v>
      </c>
    </row>
    <row r="58" spans="1:5">
      <c r="A58" s="116" t="s">
        <v>951</v>
      </c>
      <c r="B58" s="117">
        <v>1.97</v>
      </c>
      <c r="C58" s="117">
        <v>2.2799999999999998</v>
      </c>
      <c r="D58" s="117">
        <v>236</v>
      </c>
      <c r="E58" s="118" t="s">
        <v>298</v>
      </c>
    </row>
    <row r="59" spans="1:5">
      <c r="A59" s="116" t="s">
        <v>952</v>
      </c>
      <c r="B59" s="117">
        <v>1.98</v>
      </c>
      <c r="C59" s="117">
        <v>2.2400000000000002</v>
      </c>
      <c r="D59" s="117">
        <v>206</v>
      </c>
      <c r="E59" s="118" t="s">
        <v>298</v>
      </c>
    </row>
    <row r="60" spans="1:5">
      <c r="A60" s="119" t="s">
        <v>1137</v>
      </c>
      <c r="B60" s="117">
        <v>1.83</v>
      </c>
      <c r="C60" s="120">
        <v>1.62</v>
      </c>
      <c r="D60" s="120">
        <v>7.16</v>
      </c>
      <c r="E60" s="118" t="s">
        <v>298</v>
      </c>
    </row>
    <row r="61" spans="1:5">
      <c r="A61" s="116" t="s">
        <v>954</v>
      </c>
      <c r="B61" s="117">
        <v>1.98</v>
      </c>
      <c r="C61" s="117">
        <v>2.29</v>
      </c>
      <c r="D61" s="117">
        <v>202</v>
      </c>
      <c r="E61" s="118" t="s">
        <v>298</v>
      </c>
    </row>
    <row r="62" spans="1:5">
      <c r="A62" s="116" t="s">
        <v>955</v>
      </c>
      <c r="B62" s="117">
        <v>1.94</v>
      </c>
      <c r="C62" s="117">
        <v>2.2599999999999998</v>
      </c>
      <c r="D62" s="117">
        <v>380</v>
      </c>
      <c r="E62" s="118" t="s">
        <v>298</v>
      </c>
    </row>
    <row r="63" spans="1:5">
      <c r="A63" s="116" t="s">
        <v>956</v>
      </c>
      <c r="B63" s="117">
        <v>1.86</v>
      </c>
      <c r="C63" s="117">
        <v>1.85</v>
      </c>
      <c r="D63" s="117">
        <v>70.599999999999994</v>
      </c>
      <c r="E63" s="118" t="s">
        <v>298</v>
      </c>
    </row>
    <row r="64" spans="1:5">
      <c r="A64" s="116" t="s">
        <v>957</v>
      </c>
      <c r="B64" s="117">
        <v>1.92</v>
      </c>
      <c r="C64" s="117">
        <v>2.2400000000000002</v>
      </c>
      <c r="D64" s="117">
        <v>65.400000000000006</v>
      </c>
      <c r="E64" s="118" t="s">
        <v>298</v>
      </c>
    </row>
    <row r="65" spans="1:5">
      <c r="A65" s="116" t="s">
        <v>958</v>
      </c>
      <c r="B65" s="117">
        <v>1.9</v>
      </c>
      <c r="C65" s="117">
        <v>2.15</v>
      </c>
      <c r="D65" s="117">
        <v>72.8</v>
      </c>
      <c r="E65" s="118" t="s">
        <v>298</v>
      </c>
    </row>
    <row r="66" spans="1:5">
      <c r="A66" s="116" t="s">
        <v>959</v>
      </c>
      <c r="B66" s="117">
        <v>1.98</v>
      </c>
      <c r="C66" s="117">
        <v>2.21</v>
      </c>
      <c r="D66" s="117">
        <v>316</v>
      </c>
      <c r="E66" s="118" t="s">
        <v>298</v>
      </c>
    </row>
    <row r="67" spans="1:5">
      <c r="A67" s="116" t="s">
        <v>960</v>
      </c>
      <c r="B67" s="117">
        <v>2.0299999999999998</v>
      </c>
      <c r="C67" s="117">
        <v>2.3199999999999998</v>
      </c>
      <c r="D67" s="117">
        <v>254</v>
      </c>
      <c r="E67" s="118" t="s">
        <v>298</v>
      </c>
    </row>
    <row r="68" spans="1:5">
      <c r="A68" s="116" t="s">
        <v>961</v>
      </c>
      <c r="B68" s="117">
        <v>1.9</v>
      </c>
      <c r="C68" s="117">
        <v>2.09</v>
      </c>
      <c r="D68" s="117">
        <v>109</v>
      </c>
      <c r="E68" s="118" t="s">
        <v>298</v>
      </c>
    </row>
    <row r="69" spans="1:5">
      <c r="A69" s="116" t="s">
        <v>962</v>
      </c>
      <c r="B69" s="117">
        <v>1.99</v>
      </c>
      <c r="C69" s="117">
        <v>2.12</v>
      </c>
      <c r="D69" s="117">
        <v>113</v>
      </c>
      <c r="E69" s="118" t="s">
        <v>298</v>
      </c>
    </row>
    <row r="70" spans="1:5">
      <c r="A70" s="116" t="s">
        <v>963</v>
      </c>
      <c r="B70" s="117">
        <v>1.99</v>
      </c>
      <c r="C70" s="117">
        <v>2.3199999999999998</v>
      </c>
      <c r="D70" s="117">
        <v>220</v>
      </c>
      <c r="E70" s="118" t="s">
        <v>298</v>
      </c>
    </row>
    <row r="71" spans="1:5">
      <c r="A71" s="116" t="s">
        <v>964</v>
      </c>
      <c r="B71" s="117">
        <v>1.9</v>
      </c>
      <c r="C71" s="117">
        <v>2.1800000000000002</v>
      </c>
      <c r="D71" s="117">
        <v>72.8</v>
      </c>
      <c r="E71" s="118" t="s">
        <v>298</v>
      </c>
    </row>
    <row r="72" spans="1:5">
      <c r="A72" s="121" t="s">
        <v>965</v>
      </c>
      <c r="B72" s="117">
        <v>1.95</v>
      </c>
      <c r="C72" s="117">
        <v>2.19</v>
      </c>
      <c r="D72" s="122">
        <v>75.8</v>
      </c>
      <c r="E72" s="118" t="s">
        <v>298</v>
      </c>
    </row>
    <row r="73" spans="1:5">
      <c r="A73" s="116" t="s">
        <v>966</v>
      </c>
      <c r="B73" s="117">
        <v>1.9</v>
      </c>
      <c r="C73" s="117">
        <v>2.11</v>
      </c>
      <c r="D73" s="117">
        <v>37.799999999999997</v>
      </c>
      <c r="E73" s="118" t="s">
        <v>298</v>
      </c>
    </row>
    <row r="74" spans="1:5">
      <c r="A74" s="116" t="s">
        <v>967</v>
      </c>
      <c r="B74" s="117">
        <v>2.0299999999999998</v>
      </c>
      <c r="C74" s="117">
        <v>2.2200000000000002</v>
      </c>
      <c r="D74" s="117">
        <v>193</v>
      </c>
      <c r="E74" s="118" t="s">
        <v>298</v>
      </c>
    </row>
    <row r="75" spans="1:5">
      <c r="A75" s="116" t="s">
        <v>968</v>
      </c>
      <c r="B75" s="117">
        <v>1.9</v>
      </c>
      <c r="C75" s="117">
        <v>2.29</v>
      </c>
      <c r="D75" s="117">
        <v>50.2</v>
      </c>
      <c r="E75" s="118" t="s">
        <v>298</v>
      </c>
    </row>
    <row r="76" spans="1:5">
      <c r="A76" s="116" t="s">
        <v>969</v>
      </c>
      <c r="B76" s="117">
        <v>1.91</v>
      </c>
      <c r="C76" s="117">
        <v>2.13</v>
      </c>
      <c r="D76" s="117">
        <v>78.599999999999994</v>
      </c>
      <c r="E76" s="118" t="s">
        <v>298</v>
      </c>
    </row>
    <row r="77" spans="1:5">
      <c r="A77" s="116" t="s">
        <v>970</v>
      </c>
      <c r="B77" s="117">
        <v>1.9</v>
      </c>
      <c r="C77" s="117">
        <v>2.12</v>
      </c>
      <c r="D77" s="117">
        <v>46.2</v>
      </c>
      <c r="E77" s="118" t="s">
        <v>298</v>
      </c>
    </row>
    <row r="78" spans="1:5">
      <c r="A78" s="116" t="s">
        <v>971</v>
      </c>
      <c r="B78" s="117">
        <v>1.97</v>
      </c>
      <c r="C78" s="117">
        <v>2.2200000000000002</v>
      </c>
      <c r="D78" s="117">
        <v>51.2</v>
      </c>
      <c r="E78" s="118" t="s">
        <v>298</v>
      </c>
    </row>
    <row r="79" spans="1:5">
      <c r="A79" s="116" t="s">
        <v>972</v>
      </c>
      <c r="B79" s="117">
        <v>2.04</v>
      </c>
      <c r="C79" s="117">
        <v>2.2999999999999998</v>
      </c>
      <c r="D79" s="117">
        <v>89.2</v>
      </c>
      <c r="E79" s="118" t="s">
        <v>298</v>
      </c>
    </row>
    <row r="80" spans="1:5">
      <c r="A80" s="116" t="s">
        <v>973</v>
      </c>
      <c r="B80" s="117">
        <v>2.0299999999999998</v>
      </c>
      <c r="C80" s="117">
        <v>2.2799999999999998</v>
      </c>
      <c r="D80" s="117">
        <v>148</v>
      </c>
      <c r="E80" s="118" t="s">
        <v>298</v>
      </c>
    </row>
    <row r="81" spans="1:5">
      <c r="A81" s="119" t="s">
        <v>1138</v>
      </c>
      <c r="B81" s="117">
        <v>1.84</v>
      </c>
      <c r="C81" s="123">
        <v>1.55</v>
      </c>
      <c r="D81" s="117">
        <v>55</v>
      </c>
      <c r="E81" s="118" t="s">
        <v>298</v>
      </c>
    </row>
    <row r="82" spans="1:5">
      <c r="A82" s="116" t="s">
        <v>975</v>
      </c>
      <c r="B82" s="117">
        <v>2.04</v>
      </c>
      <c r="C82" s="117">
        <v>2.35</v>
      </c>
      <c r="D82" s="117">
        <v>122</v>
      </c>
      <c r="E82" s="118" t="s">
        <v>298</v>
      </c>
    </row>
    <row r="83" spans="1:5">
      <c r="A83" s="116" t="s">
        <v>976</v>
      </c>
      <c r="B83" s="117">
        <v>2.0699999999999998</v>
      </c>
      <c r="C83" s="117">
        <v>2.36</v>
      </c>
      <c r="D83" s="117">
        <v>67</v>
      </c>
      <c r="E83" s="118" t="s">
        <v>298</v>
      </c>
    </row>
    <row r="84" spans="1:5">
      <c r="A84" s="116" t="s">
        <v>977</v>
      </c>
      <c r="B84" s="117">
        <v>1.91</v>
      </c>
      <c r="C84" s="117">
        <v>2.14</v>
      </c>
      <c r="D84" s="117">
        <v>50.4</v>
      </c>
      <c r="E84" s="118" t="s">
        <v>298</v>
      </c>
    </row>
    <row r="85" spans="1:5">
      <c r="A85" s="116" t="s">
        <v>978</v>
      </c>
      <c r="B85" s="117">
        <v>1.89</v>
      </c>
      <c r="C85" s="117">
        <v>2.11</v>
      </c>
      <c r="D85" s="117">
        <v>80</v>
      </c>
      <c r="E85" s="118" t="s">
        <v>298</v>
      </c>
    </row>
    <row r="86" spans="1:5">
      <c r="A86" s="116" t="s">
        <v>979</v>
      </c>
      <c r="B86" s="117">
        <v>1.87</v>
      </c>
      <c r="C86" s="117">
        <v>1.89</v>
      </c>
      <c r="D86" s="117">
        <v>72.2</v>
      </c>
      <c r="E86" s="118" t="s">
        <v>298</v>
      </c>
    </row>
    <row r="87" spans="1:5">
      <c r="A87" s="116" t="s">
        <v>980</v>
      </c>
      <c r="B87" s="117">
        <v>2.0699999999999998</v>
      </c>
      <c r="C87" s="117">
        <v>2.33</v>
      </c>
      <c r="D87" s="117">
        <v>64</v>
      </c>
      <c r="E87" s="118" t="s">
        <v>298</v>
      </c>
    </row>
    <row r="88" spans="1:5">
      <c r="A88" s="116" t="s">
        <v>981</v>
      </c>
      <c r="B88" s="117">
        <v>1.97</v>
      </c>
      <c r="C88" s="117">
        <v>2.34</v>
      </c>
      <c r="D88" s="117">
        <v>163</v>
      </c>
      <c r="E88" s="118" t="s">
        <v>298</v>
      </c>
    </row>
    <row r="89" spans="1:5">
      <c r="A89" s="116" t="s">
        <v>982</v>
      </c>
      <c r="B89" s="117">
        <v>1.92</v>
      </c>
      <c r="C89" s="117">
        <v>2.1800000000000002</v>
      </c>
      <c r="D89" s="117">
        <v>54.8</v>
      </c>
      <c r="E89" s="118" t="s">
        <v>298</v>
      </c>
    </row>
    <row r="90" spans="1:5">
      <c r="A90" s="116" t="s">
        <v>983</v>
      </c>
      <c r="B90" s="117">
        <v>1.91</v>
      </c>
      <c r="C90" s="117">
        <v>2.14</v>
      </c>
      <c r="D90" s="117">
        <v>36.6</v>
      </c>
      <c r="E90" s="118" t="s">
        <v>298</v>
      </c>
    </row>
    <row r="91" spans="1:5">
      <c r="A91" s="116" t="s">
        <v>984</v>
      </c>
      <c r="B91" s="117">
        <v>1.85</v>
      </c>
      <c r="C91" s="117">
        <v>1.89</v>
      </c>
      <c r="D91" s="117">
        <v>31.6</v>
      </c>
      <c r="E91" s="118" t="s">
        <v>298</v>
      </c>
    </row>
    <row r="92" spans="1:5">
      <c r="A92" s="116" t="s">
        <v>985</v>
      </c>
      <c r="B92" s="117">
        <v>2.04</v>
      </c>
      <c r="C92" s="117">
        <v>2.33</v>
      </c>
      <c r="D92" s="117">
        <v>306</v>
      </c>
      <c r="E92" s="118" t="s">
        <v>298</v>
      </c>
    </row>
    <row r="93" spans="1:5">
      <c r="A93" s="116" t="s">
        <v>986</v>
      </c>
      <c r="B93" s="117">
        <v>2</v>
      </c>
      <c r="C93" s="117">
        <v>2.36</v>
      </c>
      <c r="D93" s="117">
        <v>94.2</v>
      </c>
      <c r="E93" s="118" t="s">
        <v>298</v>
      </c>
    </row>
    <row r="94" spans="1:5">
      <c r="A94" s="116" t="s">
        <v>987</v>
      </c>
      <c r="B94" s="117">
        <v>2.04</v>
      </c>
      <c r="C94" s="117">
        <v>2.36</v>
      </c>
      <c r="D94" s="117">
        <v>102</v>
      </c>
      <c r="E94" s="118" t="s">
        <v>298</v>
      </c>
    </row>
    <row r="95" spans="1:5">
      <c r="A95" s="116" t="s">
        <v>988</v>
      </c>
      <c r="B95" s="117">
        <v>2.0099999999999998</v>
      </c>
      <c r="C95" s="117">
        <v>2.25</v>
      </c>
      <c r="D95" s="117">
        <v>165</v>
      </c>
      <c r="E95" s="118" t="s">
        <v>298</v>
      </c>
    </row>
    <row r="96" spans="1:5">
      <c r="A96" s="119" t="s">
        <v>1139</v>
      </c>
      <c r="B96" s="117">
        <v>1.81</v>
      </c>
      <c r="C96" s="123">
        <v>1.58</v>
      </c>
      <c r="D96" s="117">
        <v>49</v>
      </c>
      <c r="E96" s="118" t="s">
        <v>298</v>
      </c>
    </row>
    <row r="97" spans="1:5">
      <c r="A97" s="116" t="s">
        <v>990</v>
      </c>
      <c r="B97" s="117">
        <v>2.02</v>
      </c>
      <c r="C97" s="117">
        <v>2.2999999999999998</v>
      </c>
      <c r="D97" s="117">
        <v>190</v>
      </c>
      <c r="E97" s="118" t="s">
        <v>298</v>
      </c>
    </row>
    <row r="98" spans="1:5">
      <c r="A98" s="116" t="s">
        <v>991</v>
      </c>
      <c r="B98" s="117">
        <v>2.02</v>
      </c>
      <c r="C98" s="117">
        <v>2.25</v>
      </c>
      <c r="D98" s="117">
        <v>124</v>
      </c>
      <c r="E98" s="118" t="s">
        <v>298</v>
      </c>
    </row>
    <row r="99" spans="1:5">
      <c r="A99" s="116" t="s">
        <v>992</v>
      </c>
      <c r="B99" s="117">
        <v>1.98</v>
      </c>
      <c r="C99" s="117">
        <v>2.16</v>
      </c>
      <c r="D99" s="117">
        <v>210</v>
      </c>
      <c r="E99" s="118" t="s">
        <v>298</v>
      </c>
    </row>
    <row r="100" spans="1:5">
      <c r="A100" s="116" t="s">
        <v>993</v>
      </c>
      <c r="B100" s="117">
        <v>1.94</v>
      </c>
      <c r="C100" s="117">
        <v>2.29</v>
      </c>
      <c r="D100" s="117">
        <v>170</v>
      </c>
      <c r="E100" s="118" t="s">
        <v>298</v>
      </c>
    </row>
    <row r="101" spans="1:5">
      <c r="A101" s="116" t="s">
        <v>994</v>
      </c>
      <c r="B101" s="117">
        <v>1.93</v>
      </c>
      <c r="C101" s="117">
        <v>2.2799999999999998</v>
      </c>
      <c r="D101" s="117">
        <v>129</v>
      </c>
      <c r="E101" s="118" t="s">
        <v>298</v>
      </c>
    </row>
    <row r="102" spans="1:5">
      <c r="A102" s="124" t="s">
        <v>995</v>
      </c>
      <c r="B102" s="117">
        <v>1.97</v>
      </c>
      <c r="C102" s="117">
        <v>2.33</v>
      </c>
      <c r="D102" s="122">
        <v>105</v>
      </c>
      <c r="E102" s="118" t="s">
        <v>298</v>
      </c>
    </row>
    <row r="103" spans="1:5">
      <c r="A103" s="116" t="s">
        <v>996</v>
      </c>
      <c r="B103" s="117">
        <v>1.96</v>
      </c>
      <c r="C103" s="117">
        <v>2.27</v>
      </c>
      <c r="D103" s="117">
        <v>244</v>
      </c>
      <c r="E103" s="118" t="s">
        <v>298</v>
      </c>
    </row>
    <row r="104" spans="1:5">
      <c r="A104" s="116" t="s">
        <v>997</v>
      </c>
      <c r="B104" s="117">
        <v>1.94</v>
      </c>
      <c r="C104" s="117">
        <v>2.2599999999999998</v>
      </c>
      <c r="D104" s="117">
        <v>181</v>
      </c>
      <c r="E104" s="118" t="s">
        <v>298</v>
      </c>
    </row>
    <row r="105" spans="1:5">
      <c r="A105" s="116" t="s">
        <v>998</v>
      </c>
      <c r="B105" s="117">
        <v>1.98</v>
      </c>
      <c r="C105" s="117">
        <v>2.2999999999999998</v>
      </c>
      <c r="D105" s="117">
        <v>115</v>
      </c>
      <c r="E105" s="118" t="s">
        <v>298</v>
      </c>
    </row>
    <row r="106" spans="1:5">
      <c r="A106" s="116" t="s">
        <v>999</v>
      </c>
      <c r="B106" s="117">
        <v>1.92</v>
      </c>
      <c r="C106" s="117">
        <v>2.23</v>
      </c>
      <c r="D106" s="117">
        <v>278</v>
      </c>
      <c r="E106" s="118" t="s">
        <v>298</v>
      </c>
    </row>
    <row r="107" spans="1:5">
      <c r="A107" s="116" t="s">
        <v>1000</v>
      </c>
      <c r="B107" s="117">
        <v>1.94</v>
      </c>
      <c r="C107" s="117">
        <v>2.2799999999999998</v>
      </c>
      <c r="D107" s="117">
        <v>152</v>
      </c>
      <c r="E107" s="118" t="s">
        <v>298</v>
      </c>
    </row>
    <row r="108" spans="1:5">
      <c r="A108" s="116" t="s">
        <v>1001</v>
      </c>
      <c r="B108" s="117">
        <v>1.95</v>
      </c>
      <c r="C108" s="117">
        <v>2.31</v>
      </c>
      <c r="D108" s="117">
        <v>126</v>
      </c>
      <c r="E108" s="118" t="s">
        <v>298</v>
      </c>
    </row>
    <row r="109" spans="1:5">
      <c r="A109" s="116" t="s">
        <v>1002</v>
      </c>
      <c r="B109" s="117">
        <v>1.99</v>
      </c>
      <c r="C109" s="117">
        <v>2.29</v>
      </c>
      <c r="D109" s="117">
        <v>74.2</v>
      </c>
      <c r="E109" s="118" t="s">
        <v>298</v>
      </c>
    </row>
    <row r="110" spans="1:5">
      <c r="A110" s="116" t="s">
        <v>1003</v>
      </c>
      <c r="B110" s="117">
        <v>1.9</v>
      </c>
      <c r="C110" s="117">
        <v>2.2599999999999998</v>
      </c>
      <c r="D110" s="117">
        <v>99.8</v>
      </c>
      <c r="E110" s="118" t="s">
        <v>298</v>
      </c>
    </row>
    <row r="111" spans="1:5">
      <c r="A111" s="124" t="s">
        <v>1004</v>
      </c>
      <c r="B111" s="117">
        <v>1.9</v>
      </c>
      <c r="C111" s="117">
        <v>2.19</v>
      </c>
      <c r="D111" s="117">
        <v>137</v>
      </c>
      <c r="E111" s="118" t="s">
        <v>298</v>
      </c>
    </row>
    <row r="112" spans="1:5">
      <c r="A112" s="116" t="s">
        <v>1005</v>
      </c>
      <c r="B112" s="117">
        <v>1.86</v>
      </c>
      <c r="C112" s="117">
        <v>2.23</v>
      </c>
      <c r="D112" s="117">
        <v>129</v>
      </c>
      <c r="E112" s="118" t="s">
        <v>298</v>
      </c>
    </row>
    <row r="113" spans="1:5">
      <c r="A113" s="116" t="s">
        <v>1006</v>
      </c>
      <c r="B113" s="117">
        <v>1.91</v>
      </c>
      <c r="C113" s="117">
        <v>2.2200000000000002</v>
      </c>
      <c r="D113" s="117">
        <v>111</v>
      </c>
      <c r="E113" s="118" t="s">
        <v>298</v>
      </c>
    </row>
    <row r="114" spans="1:5">
      <c r="A114" s="116" t="s">
        <v>1007</v>
      </c>
      <c r="B114" s="117">
        <v>1.87</v>
      </c>
      <c r="C114" s="117">
        <v>2.09</v>
      </c>
      <c r="D114" s="117">
        <v>73.2</v>
      </c>
      <c r="E114" s="118" t="s">
        <v>298</v>
      </c>
    </row>
    <row r="115" spans="1:5">
      <c r="A115" s="116" t="s">
        <v>1008</v>
      </c>
      <c r="B115" s="117">
        <v>1.92</v>
      </c>
      <c r="C115" s="117">
        <v>2.35</v>
      </c>
      <c r="D115" s="117">
        <v>111</v>
      </c>
      <c r="E115" s="118" t="s">
        <v>298</v>
      </c>
    </row>
    <row r="116" spans="1:5">
      <c r="A116" s="116" t="s">
        <v>1009</v>
      </c>
      <c r="B116" s="117">
        <v>1.89</v>
      </c>
      <c r="C116" s="117">
        <v>2.2400000000000002</v>
      </c>
      <c r="D116" s="117">
        <v>118</v>
      </c>
      <c r="E116" s="118" t="s">
        <v>298</v>
      </c>
    </row>
    <row r="117" spans="1:5">
      <c r="A117" s="116" t="s">
        <v>1010</v>
      </c>
      <c r="B117" s="117">
        <v>1.92</v>
      </c>
      <c r="C117" s="117">
        <v>2.33</v>
      </c>
      <c r="D117" s="117">
        <v>131</v>
      </c>
      <c r="E117" s="118" t="s">
        <v>298</v>
      </c>
    </row>
    <row r="118" spans="1:5">
      <c r="A118" s="116" t="s">
        <v>1011</v>
      </c>
      <c r="B118" s="117">
        <v>1.9</v>
      </c>
      <c r="C118" s="117">
        <v>2.21</v>
      </c>
      <c r="D118" s="117">
        <v>96.8</v>
      </c>
      <c r="E118" s="118" t="s">
        <v>298</v>
      </c>
    </row>
    <row r="119" spans="1:5">
      <c r="A119" s="116" t="s">
        <v>1012</v>
      </c>
      <c r="B119" s="117">
        <v>1.89</v>
      </c>
      <c r="C119" s="117">
        <v>2.29</v>
      </c>
      <c r="D119" s="117">
        <v>105</v>
      </c>
      <c r="E119" s="118" t="s">
        <v>298</v>
      </c>
    </row>
    <row r="120" spans="1:5">
      <c r="A120" s="116" t="s">
        <v>1013</v>
      </c>
      <c r="B120" s="117">
        <v>1.97</v>
      </c>
      <c r="C120" s="117">
        <v>2.29</v>
      </c>
      <c r="D120" s="117">
        <v>159</v>
      </c>
      <c r="E120" s="118" t="s">
        <v>298</v>
      </c>
    </row>
    <row r="121" spans="1:5">
      <c r="A121" s="116" t="s">
        <v>1014</v>
      </c>
      <c r="B121" s="117">
        <v>1.89</v>
      </c>
      <c r="C121" s="117">
        <v>2.15</v>
      </c>
      <c r="D121" s="117">
        <v>129</v>
      </c>
      <c r="E121" s="118" t="s">
        <v>298</v>
      </c>
    </row>
    <row r="122" spans="1:5">
      <c r="A122" s="116" t="s">
        <v>1140</v>
      </c>
      <c r="B122" s="117">
        <v>1.9</v>
      </c>
      <c r="C122" s="117">
        <v>2.25</v>
      </c>
      <c r="D122" s="117">
        <v>338</v>
      </c>
      <c r="E122" s="118" t="s">
        <v>298</v>
      </c>
    </row>
    <row r="123" spans="1:5">
      <c r="A123" s="116" t="s">
        <v>1018</v>
      </c>
      <c r="B123" s="117">
        <v>2.0299999999999998</v>
      </c>
      <c r="C123" s="117">
        <v>2.36</v>
      </c>
      <c r="D123" s="117">
        <v>324</v>
      </c>
      <c r="E123" s="118" t="s">
        <v>298</v>
      </c>
    </row>
    <row r="124" spans="1:5">
      <c r="A124" s="116" t="s">
        <v>1019</v>
      </c>
      <c r="B124" s="117">
        <v>1.87</v>
      </c>
      <c r="C124" s="117">
        <v>2.21</v>
      </c>
      <c r="D124" s="117">
        <v>440</v>
      </c>
      <c r="E124" s="118" t="s">
        <v>298</v>
      </c>
    </row>
    <row r="125" spans="1:5">
      <c r="A125" s="116" t="s">
        <v>1020</v>
      </c>
      <c r="B125" s="117">
        <v>1.95</v>
      </c>
      <c r="C125" s="117">
        <v>2.27</v>
      </c>
      <c r="D125" s="117">
        <v>274</v>
      </c>
      <c r="E125" s="118" t="s">
        <v>298</v>
      </c>
    </row>
    <row r="126" spans="1:5">
      <c r="A126" s="116" t="s">
        <v>1021</v>
      </c>
      <c r="B126" s="117">
        <v>2</v>
      </c>
      <c r="C126" s="117">
        <v>2.2999999999999998</v>
      </c>
      <c r="D126" s="117">
        <v>444</v>
      </c>
      <c r="E126" s="118" t="s">
        <v>298</v>
      </c>
    </row>
    <row r="127" spans="1:5">
      <c r="A127" s="116" t="s">
        <v>1022</v>
      </c>
      <c r="B127" s="117">
        <v>1.93</v>
      </c>
      <c r="C127" s="117">
        <v>2.23</v>
      </c>
      <c r="D127" s="117">
        <v>412</v>
      </c>
      <c r="E127" s="118" t="s">
        <v>298</v>
      </c>
    </row>
    <row r="128" spans="1:5">
      <c r="A128" s="116" t="s">
        <v>1023</v>
      </c>
      <c r="B128" s="117">
        <v>1.99</v>
      </c>
      <c r="C128" s="117">
        <v>2.2799999999999998</v>
      </c>
      <c r="D128" s="117">
        <v>510</v>
      </c>
      <c r="E128" s="118" t="s">
        <v>298</v>
      </c>
    </row>
    <row r="129" spans="1:5">
      <c r="A129" s="116" t="s">
        <v>1024</v>
      </c>
      <c r="B129" s="117">
        <v>1.97</v>
      </c>
      <c r="C129" s="117">
        <v>2.27</v>
      </c>
      <c r="D129" s="117">
        <v>206</v>
      </c>
      <c r="E129" s="118" t="s">
        <v>298</v>
      </c>
    </row>
    <row r="130" spans="1:5">
      <c r="A130" s="116" t="s">
        <v>1025</v>
      </c>
      <c r="B130" s="117">
        <v>1.9</v>
      </c>
      <c r="C130" s="117">
        <v>2.2200000000000002</v>
      </c>
      <c r="D130" s="117">
        <v>468</v>
      </c>
      <c r="E130" s="118" t="s">
        <v>298</v>
      </c>
    </row>
    <row r="131" spans="1:5">
      <c r="A131" s="116" t="s">
        <v>1026</v>
      </c>
      <c r="B131" s="117">
        <v>1.91</v>
      </c>
      <c r="C131" s="117">
        <v>2.23</v>
      </c>
      <c r="D131" s="117">
        <v>706</v>
      </c>
      <c r="E131" s="118" t="s">
        <v>298</v>
      </c>
    </row>
    <row r="132" spans="1:5">
      <c r="A132" s="124" t="s">
        <v>1027</v>
      </c>
      <c r="B132" s="125">
        <v>2.0099999999999998</v>
      </c>
      <c r="C132" s="125">
        <v>2.34</v>
      </c>
      <c r="D132" s="125">
        <v>99.4</v>
      </c>
      <c r="E132" s="118" t="s">
        <v>298</v>
      </c>
    </row>
    <row r="133" spans="1:5">
      <c r="A133" s="116" t="s">
        <v>1028</v>
      </c>
      <c r="B133" s="117">
        <v>2.0099999999999998</v>
      </c>
      <c r="C133" s="117">
        <v>2.2599999999999998</v>
      </c>
      <c r="D133" s="117">
        <v>484</v>
      </c>
      <c r="E133" s="118" t="s">
        <v>298</v>
      </c>
    </row>
    <row r="134" spans="1:5">
      <c r="A134" s="116" t="s">
        <v>1029</v>
      </c>
      <c r="B134" s="117">
        <v>2.0099999999999998</v>
      </c>
      <c r="C134" s="117">
        <v>2.3199999999999998</v>
      </c>
      <c r="D134" s="117">
        <v>302</v>
      </c>
      <c r="E134" s="118" t="s">
        <v>298</v>
      </c>
    </row>
    <row r="135" spans="1:5">
      <c r="A135" s="116" t="s">
        <v>1030</v>
      </c>
      <c r="B135" s="117">
        <v>1.86</v>
      </c>
      <c r="C135" s="117">
        <v>2.19</v>
      </c>
      <c r="D135" s="117">
        <v>720</v>
      </c>
      <c r="E135" s="118" t="s">
        <v>298</v>
      </c>
    </row>
    <row r="136" spans="1:5">
      <c r="A136" s="116" t="s">
        <v>1031</v>
      </c>
      <c r="B136" s="117">
        <v>2.0299999999999998</v>
      </c>
      <c r="C136" s="117">
        <v>2.33</v>
      </c>
      <c r="D136" s="117">
        <v>280</v>
      </c>
      <c r="E136" s="118" t="s">
        <v>298</v>
      </c>
    </row>
    <row r="137" spans="1:5">
      <c r="A137" s="116" t="s">
        <v>1032</v>
      </c>
      <c r="B137" s="117">
        <v>1.85</v>
      </c>
      <c r="C137" s="117">
        <v>2.17</v>
      </c>
      <c r="D137" s="117">
        <v>352</v>
      </c>
      <c r="E137" s="118" t="s">
        <v>298</v>
      </c>
    </row>
    <row r="138" spans="1:5">
      <c r="A138" s="116" t="s">
        <v>1033</v>
      </c>
      <c r="B138" s="117">
        <v>2</v>
      </c>
      <c r="C138" s="117">
        <v>2.3199999999999998</v>
      </c>
      <c r="D138" s="117">
        <v>181</v>
      </c>
      <c r="E138" s="118" t="s">
        <v>298</v>
      </c>
    </row>
    <row r="139" spans="1:5">
      <c r="A139" s="116" t="s">
        <v>1034</v>
      </c>
      <c r="B139" s="117">
        <v>1.9</v>
      </c>
      <c r="C139" s="117">
        <v>2.2400000000000002</v>
      </c>
      <c r="D139" s="117">
        <v>242</v>
      </c>
      <c r="E139" s="118" t="s">
        <v>298</v>
      </c>
    </row>
    <row r="140" spans="1:5">
      <c r="A140" s="116" t="s">
        <v>1035</v>
      </c>
      <c r="B140" s="117">
        <v>1.96</v>
      </c>
      <c r="C140" s="117">
        <v>2.21</v>
      </c>
      <c r="D140" s="117">
        <v>256</v>
      </c>
      <c r="E140" s="118" t="s">
        <v>298</v>
      </c>
    </row>
    <row r="141" spans="1:5">
      <c r="A141" s="116" t="s">
        <v>1036</v>
      </c>
      <c r="B141" s="117">
        <v>1.92</v>
      </c>
      <c r="C141" s="117">
        <v>2.2599999999999998</v>
      </c>
      <c r="D141" s="117">
        <v>234</v>
      </c>
      <c r="E141" s="118" t="s">
        <v>298</v>
      </c>
    </row>
    <row r="142" spans="1:5">
      <c r="A142" s="116" t="s">
        <v>1037</v>
      </c>
      <c r="B142" s="117">
        <v>1.98</v>
      </c>
      <c r="C142" s="117">
        <v>2.2200000000000002</v>
      </c>
      <c r="D142" s="117">
        <v>210</v>
      </c>
      <c r="E142" s="118" t="s">
        <v>298</v>
      </c>
    </row>
    <row r="143" spans="1:5">
      <c r="A143" s="119" t="s">
        <v>1141</v>
      </c>
      <c r="B143" s="117">
        <v>1.82</v>
      </c>
      <c r="C143" s="123">
        <v>1.77</v>
      </c>
      <c r="D143" s="117">
        <v>123</v>
      </c>
      <c r="E143" s="118" t="s">
        <v>298</v>
      </c>
    </row>
    <row r="144" spans="1:5">
      <c r="A144" s="116" t="s">
        <v>1039</v>
      </c>
      <c r="B144" s="117">
        <v>2.0099999999999998</v>
      </c>
      <c r="C144" s="117">
        <v>2.31</v>
      </c>
      <c r="D144" s="117">
        <v>112</v>
      </c>
      <c r="E144" s="118" t="s">
        <v>298</v>
      </c>
    </row>
    <row r="145" spans="1:5">
      <c r="A145" s="116" t="s">
        <v>1040</v>
      </c>
      <c r="B145" s="117">
        <v>1.96</v>
      </c>
      <c r="C145" s="117">
        <v>2.27</v>
      </c>
      <c r="D145" s="117">
        <v>144</v>
      </c>
      <c r="E145" s="118" t="s">
        <v>298</v>
      </c>
    </row>
    <row r="146" spans="1:5">
      <c r="A146" s="116" t="s">
        <v>1041</v>
      </c>
      <c r="B146" s="117">
        <v>1.87</v>
      </c>
      <c r="C146" s="117">
        <v>2.2400000000000002</v>
      </c>
      <c r="D146" s="117">
        <v>166</v>
      </c>
      <c r="E146" s="118" t="s">
        <v>298</v>
      </c>
    </row>
    <row r="147" spans="1:5">
      <c r="A147" s="116" t="s">
        <v>1042</v>
      </c>
      <c r="B147" s="117">
        <v>1.89</v>
      </c>
      <c r="C147" s="117">
        <v>2.15</v>
      </c>
      <c r="D147" s="117">
        <v>54.4</v>
      </c>
      <c r="E147" s="118" t="s">
        <v>298</v>
      </c>
    </row>
    <row r="148" spans="1:5">
      <c r="A148" s="116" t="s">
        <v>1043</v>
      </c>
      <c r="B148" s="117">
        <v>1.92</v>
      </c>
      <c r="C148" s="117">
        <v>2.35</v>
      </c>
      <c r="D148" s="117">
        <v>79</v>
      </c>
      <c r="E148" s="118" t="s">
        <v>298</v>
      </c>
    </row>
    <row r="149" spans="1:5">
      <c r="A149" s="116" t="s">
        <v>1044</v>
      </c>
      <c r="B149" s="117">
        <v>1.98</v>
      </c>
      <c r="C149" s="117">
        <v>2.23</v>
      </c>
      <c r="D149" s="117">
        <v>78.8</v>
      </c>
      <c r="E149" s="118" t="s">
        <v>298</v>
      </c>
    </row>
    <row r="150" spans="1:5">
      <c r="A150" s="116" t="s">
        <v>1045</v>
      </c>
      <c r="B150" s="117">
        <v>1.89</v>
      </c>
      <c r="C150" s="117">
        <v>2.25</v>
      </c>
      <c r="D150" s="117">
        <v>63</v>
      </c>
      <c r="E150" s="118" t="s">
        <v>298</v>
      </c>
    </row>
    <row r="151" spans="1:5">
      <c r="A151" s="116" t="s">
        <v>1046</v>
      </c>
      <c r="B151" s="117">
        <v>1.98</v>
      </c>
      <c r="C151" s="117">
        <v>2.38</v>
      </c>
      <c r="D151" s="117">
        <v>57.4</v>
      </c>
      <c r="E151" s="118" t="s">
        <v>298</v>
      </c>
    </row>
    <row r="152" spans="1:5">
      <c r="A152" s="116" t="s">
        <v>1047</v>
      </c>
      <c r="B152" s="117">
        <v>1.88</v>
      </c>
      <c r="C152" s="117">
        <v>2.23</v>
      </c>
      <c r="D152" s="117">
        <v>264</v>
      </c>
      <c r="E152" s="118" t="s">
        <v>298</v>
      </c>
    </row>
    <row r="153" spans="1:5">
      <c r="A153" s="116" t="s">
        <v>1048</v>
      </c>
      <c r="B153" s="117">
        <v>1.84</v>
      </c>
      <c r="C153" s="117">
        <v>2.17</v>
      </c>
      <c r="D153" s="117">
        <v>123</v>
      </c>
      <c r="E153" s="118" t="s">
        <v>298</v>
      </c>
    </row>
    <row r="154" spans="1:5">
      <c r="A154" s="116" t="s">
        <v>1049</v>
      </c>
      <c r="B154" s="117">
        <v>1.94</v>
      </c>
      <c r="C154" s="117">
        <v>2.27</v>
      </c>
      <c r="D154" s="117">
        <v>140</v>
      </c>
      <c r="E154" s="118" t="s">
        <v>298</v>
      </c>
    </row>
    <row r="155" spans="1:5">
      <c r="A155" s="116" t="s">
        <v>1050</v>
      </c>
      <c r="B155" s="117">
        <v>1.97</v>
      </c>
      <c r="C155" s="117">
        <v>2.2400000000000002</v>
      </c>
      <c r="D155" s="117">
        <v>91</v>
      </c>
      <c r="E155" s="118" t="s">
        <v>298</v>
      </c>
    </row>
    <row r="156" spans="1:5">
      <c r="A156" s="116" t="s">
        <v>1051</v>
      </c>
      <c r="B156" s="117">
        <v>1.89</v>
      </c>
      <c r="C156" s="117">
        <v>2.19</v>
      </c>
      <c r="D156" s="117">
        <v>167</v>
      </c>
      <c r="E156" s="118" t="s">
        <v>298</v>
      </c>
    </row>
    <row r="157" spans="1:5">
      <c r="A157" s="116" t="s">
        <v>1052</v>
      </c>
      <c r="B157" s="117">
        <v>1.94</v>
      </c>
      <c r="C157" s="117">
        <v>2.2799999999999998</v>
      </c>
      <c r="D157" s="117">
        <v>94.8</v>
      </c>
      <c r="E157" s="118" t="s">
        <v>298</v>
      </c>
    </row>
    <row r="158" spans="1:5">
      <c r="A158" s="116" t="s">
        <v>1053</v>
      </c>
      <c r="B158" s="117">
        <v>1.89</v>
      </c>
      <c r="C158" s="117">
        <v>2.17</v>
      </c>
      <c r="D158" s="117">
        <v>264</v>
      </c>
      <c r="E158" s="118" t="s">
        <v>298</v>
      </c>
    </row>
    <row r="159" spans="1:5">
      <c r="A159" s="116" t="s">
        <v>1054</v>
      </c>
      <c r="B159" s="117">
        <v>1.92</v>
      </c>
      <c r="C159" s="117">
        <v>2.2000000000000002</v>
      </c>
      <c r="D159" s="117">
        <v>95.2</v>
      </c>
      <c r="E159" s="118" t="s">
        <v>298</v>
      </c>
    </row>
    <row r="160" spans="1:5">
      <c r="A160" s="116" t="s">
        <v>1142</v>
      </c>
      <c r="B160" s="117">
        <v>1.88</v>
      </c>
      <c r="C160" s="117">
        <v>2.23</v>
      </c>
      <c r="D160" s="117">
        <v>127</v>
      </c>
      <c r="E160" s="118" t="s">
        <v>298</v>
      </c>
    </row>
    <row r="161" spans="1:5">
      <c r="A161" s="116" t="s">
        <v>1057</v>
      </c>
      <c r="B161" s="117">
        <v>1.95</v>
      </c>
      <c r="C161" s="117">
        <v>2.37</v>
      </c>
      <c r="D161" s="117">
        <v>177</v>
      </c>
      <c r="E161" s="118" t="s">
        <v>298</v>
      </c>
    </row>
    <row r="162" spans="1:5">
      <c r="A162" s="124" t="s">
        <v>1058</v>
      </c>
      <c r="B162" s="117">
        <v>1.9</v>
      </c>
      <c r="C162" s="117">
        <v>2.2999999999999998</v>
      </c>
      <c r="D162" s="125">
        <v>162</v>
      </c>
      <c r="E162" s="118" t="s">
        <v>298</v>
      </c>
    </row>
    <row r="163" spans="1:5">
      <c r="A163" s="116" t="s">
        <v>1059</v>
      </c>
      <c r="B163" s="117">
        <v>1.91</v>
      </c>
      <c r="C163" s="117">
        <v>2.2799999999999998</v>
      </c>
      <c r="D163" s="117">
        <v>118</v>
      </c>
      <c r="E163" s="118" t="s">
        <v>298</v>
      </c>
    </row>
    <row r="164" spans="1:5">
      <c r="A164" s="116" t="s">
        <v>1060</v>
      </c>
      <c r="B164" s="117">
        <v>1.98</v>
      </c>
      <c r="C164" s="117">
        <v>2.36</v>
      </c>
      <c r="D164" s="117">
        <v>156</v>
      </c>
      <c r="E164" s="118" t="s">
        <v>298</v>
      </c>
    </row>
    <row r="165" spans="1:5">
      <c r="A165" s="116" t="s">
        <v>1061</v>
      </c>
      <c r="B165" s="117">
        <v>1.91</v>
      </c>
      <c r="C165" s="117">
        <v>2.29</v>
      </c>
      <c r="D165" s="117">
        <v>114</v>
      </c>
      <c r="E165" s="118" t="s">
        <v>298</v>
      </c>
    </row>
    <row r="166" spans="1:5">
      <c r="A166" s="116" t="s">
        <v>1062</v>
      </c>
      <c r="B166" s="117">
        <v>1.94</v>
      </c>
      <c r="C166" s="117">
        <v>2.1800000000000002</v>
      </c>
      <c r="D166" s="117">
        <v>191</v>
      </c>
      <c r="E166" s="118" t="s">
        <v>298</v>
      </c>
    </row>
    <row r="167" spans="1:5">
      <c r="A167" s="116" t="s">
        <v>1063</v>
      </c>
      <c r="B167" s="117">
        <v>1.96</v>
      </c>
      <c r="C167" s="117">
        <v>2.2599999999999998</v>
      </c>
      <c r="D167" s="117">
        <v>167</v>
      </c>
      <c r="E167" s="118" t="s">
        <v>298</v>
      </c>
    </row>
    <row r="168" spans="1:5">
      <c r="A168" s="116" t="s">
        <v>1064</v>
      </c>
      <c r="B168" s="117">
        <v>1.94</v>
      </c>
      <c r="C168" s="117">
        <v>2.2799999999999998</v>
      </c>
      <c r="D168" s="117">
        <v>156</v>
      </c>
      <c r="E168" s="118" t="s">
        <v>298</v>
      </c>
    </row>
    <row r="169" spans="1:5">
      <c r="A169" s="116" t="s">
        <v>1065</v>
      </c>
      <c r="B169" s="117">
        <v>1.94</v>
      </c>
      <c r="C169" s="117">
        <v>2.13</v>
      </c>
      <c r="D169" s="117">
        <v>300</v>
      </c>
      <c r="E169" s="118" t="s">
        <v>298</v>
      </c>
    </row>
    <row r="170" spans="1:5">
      <c r="A170" s="116" t="s">
        <v>1066</v>
      </c>
      <c r="B170" s="117">
        <v>2.0299999999999998</v>
      </c>
      <c r="C170" s="117">
        <v>2.35</v>
      </c>
      <c r="D170" s="117">
        <v>129</v>
      </c>
      <c r="E170" s="118" t="s">
        <v>298</v>
      </c>
    </row>
    <row r="171" spans="1:5">
      <c r="A171" s="124" t="s">
        <v>1067</v>
      </c>
      <c r="B171" s="117">
        <v>1.96</v>
      </c>
      <c r="C171" s="117">
        <v>2.33</v>
      </c>
      <c r="D171" s="117">
        <v>190</v>
      </c>
      <c r="E171" s="118" t="s">
        <v>298</v>
      </c>
    </row>
    <row r="172" spans="1:5">
      <c r="A172" s="116" t="s">
        <v>1068</v>
      </c>
      <c r="B172" s="117">
        <v>1.93</v>
      </c>
      <c r="C172" s="117">
        <v>2.41</v>
      </c>
      <c r="D172" s="117">
        <v>77</v>
      </c>
      <c r="E172" s="118" t="s">
        <v>298</v>
      </c>
    </row>
    <row r="173" spans="1:5">
      <c r="A173" s="116" t="s">
        <v>1069</v>
      </c>
      <c r="B173" s="117">
        <v>2.0099999999999998</v>
      </c>
      <c r="C173" s="117">
        <v>2.38</v>
      </c>
      <c r="D173" s="117">
        <v>118</v>
      </c>
      <c r="E173" s="118" t="s">
        <v>298</v>
      </c>
    </row>
    <row r="174" spans="1:5">
      <c r="A174" s="116" t="s">
        <v>1070</v>
      </c>
      <c r="B174" s="117">
        <v>1.98</v>
      </c>
      <c r="C174" s="117">
        <v>2.35</v>
      </c>
      <c r="D174" s="117">
        <v>210</v>
      </c>
      <c r="E174" s="118" t="s">
        <v>298</v>
      </c>
    </row>
    <row r="175" spans="1:5">
      <c r="A175" s="116" t="s">
        <v>1071</v>
      </c>
      <c r="B175" s="117">
        <v>1.96</v>
      </c>
      <c r="C175" s="117">
        <v>2.2599999999999998</v>
      </c>
      <c r="D175" s="117">
        <v>110</v>
      </c>
      <c r="E175" s="118" t="s">
        <v>298</v>
      </c>
    </row>
    <row r="176" spans="1:5">
      <c r="A176" s="116" t="s">
        <v>1072</v>
      </c>
      <c r="B176" s="117">
        <v>1.96</v>
      </c>
      <c r="C176" s="117">
        <v>2.34</v>
      </c>
      <c r="D176" s="117">
        <v>139</v>
      </c>
      <c r="E176" s="118" t="s">
        <v>298</v>
      </c>
    </row>
    <row r="177" spans="1:5">
      <c r="A177" s="116" t="s">
        <v>1073</v>
      </c>
      <c r="B177" s="117">
        <v>1.93</v>
      </c>
      <c r="C177" s="117">
        <v>2.25</v>
      </c>
      <c r="D177" s="117">
        <v>177</v>
      </c>
      <c r="E177" s="118" t="s">
        <v>298</v>
      </c>
    </row>
    <row r="178" spans="1:5">
      <c r="A178" s="116" t="s">
        <v>1074</v>
      </c>
      <c r="B178" s="117">
        <v>1.96</v>
      </c>
      <c r="C178" s="117">
        <v>2.36</v>
      </c>
      <c r="D178" s="117">
        <v>168</v>
      </c>
      <c r="E178" s="118" t="s">
        <v>298</v>
      </c>
    </row>
    <row r="179" spans="1:5">
      <c r="A179" s="116" t="s">
        <v>1075</v>
      </c>
      <c r="B179" s="117">
        <v>2</v>
      </c>
      <c r="C179" s="117">
        <v>2.35</v>
      </c>
      <c r="D179" s="117">
        <v>230</v>
      </c>
      <c r="E179" s="118" t="s">
        <v>298</v>
      </c>
    </row>
    <row r="180" spans="1:5">
      <c r="A180" s="116" t="s">
        <v>1076</v>
      </c>
      <c r="B180" s="117">
        <v>2</v>
      </c>
      <c r="C180" s="117">
        <v>2.3199999999999998</v>
      </c>
      <c r="D180" s="117">
        <v>138</v>
      </c>
      <c r="E180" s="118" t="s">
        <v>298</v>
      </c>
    </row>
    <row r="181" spans="1:5">
      <c r="A181" s="116" t="s">
        <v>1077</v>
      </c>
      <c r="B181" s="117">
        <v>1.91</v>
      </c>
      <c r="C181" s="117">
        <v>2.25</v>
      </c>
      <c r="D181" s="117">
        <v>296</v>
      </c>
      <c r="E181" s="118" t="s">
        <v>298</v>
      </c>
    </row>
    <row r="182" spans="1:5">
      <c r="A182" s="116" t="s">
        <v>1078</v>
      </c>
      <c r="B182" s="117">
        <v>1.99</v>
      </c>
      <c r="C182" s="117">
        <v>2.2599999999999998</v>
      </c>
      <c r="D182" s="117">
        <v>246</v>
      </c>
      <c r="E182" s="118" t="s">
        <v>298</v>
      </c>
    </row>
    <row r="183" spans="1:5">
      <c r="A183" s="116" t="s">
        <v>1079</v>
      </c>
      <c r="B183" s="117">
        <v>1.91</v>
      </c>
      <c r="C183" s="117">
        <v>2.35</v>
      </c>
      <c r="D183" s="117">
        <v>145</v>
      </c>
      <c r="E183" s="118" t="s">
        <v>298</v>
      </c>
    </row>
    <row r="184" spans="1:5">
      <c r="A184" s="116" t="s">
        <v>1080</v>
      </c>
      <c r="B184" s="117">
        <v>1.96</v>
      </c>
      <c r="C184" s="117">
        <v>2.19</v>
      </c>
      <c r="D184" s="117">
        <v>442</v>
      </c>
      <c r="E184" s="118" t="s">
        <v>298</v>
      </c>
    </row>
    <row r="185" spans="1:5">
      <c r="A185" s="116" t="s">
        <v>1081</v>
      </c>
      <c r="B185" s="117">
        <v>1.93</v>
      </c>
      <c r="C185" s="117">
        <v>2.36</v>
      </c>
      <c r="D185" s="117">
        <v>64.400000000000006</v>
      </c>
      <c r="E185" s="118" t="s">
        <v>298</v>
      </c>
    </row>
    <row r="186" spans="1:5">
      <c r="A186" s="116" t="s">
        <v>1082</v>
      </c>
      <c r="B186" s="117">
        <v>1.99</v>
      </c>
      <c r="C186" s="117">
        <v>2.3199999999999998</v>
      </c>
      <c r="D186" s="117">
        <v>184</v>
      </c>
      <c r="E186" s="118" t="s">
        <v>298</v>
      </c>
    </row>
    <row r="187" spans="1:5">
      <c r="A187" s="116" t="s">
        <v>1083</v>
      </c>
      <c r="B187" s="117">
        <v>1.98</v>
      </c>
      <c r="C187" s="117">
        <v>2.39</v>
      </c>
      <c r="D187" s="117">
        <v>87.4</v>
      </c>
      <c r="E187" s="118" t="s">
        <v>298</v>
      </c>
    </row>
    <row r="188" spans="1:5">
      <c r="A188" s="116" t="s">
        <v>1084</v>
      </c>
      <c r="B188" s="117">
        <v>2.02</v>
      </c>
      <c r="C188" s="117">
        <v>2.33</v>
      </c>
      <c r="D188" s="117">
        <v>179</v>
      </c>
      <c r="E188" s="118" t="s">
        <v>298</v>
      </c>
    </row>
    <row r="189" spans="1:5">
      <c r="A189" s="116" t="s">
        <v>1085</v>
      </c>
      <c r="B189" s="117">
        <v>1.93</v>
      </c>
      <c r="C189" s="117">
        <v>2.27</v>
      </c>
      <c r="D189" s="117">
        <v>40.4</v>
      </c>
      <c r="E189" s="118" t="s">
        <v>298</v>
      </c>
    </row>
    <row r="190" spans="1:5">
      <c r="A190" s="116" t="s">
        <v>1086</v>
      </c>
      <c r="B190" s="117">
        <v>2.0099999999999998</v>
      </c>
      <c r="C190" s="117">
        <v>2.31</v>
      </c>
      <c r="D190" s="117">
        <v>189</v>
      </c>
      <c r="E190" s="118" t="s">
        <v>298</v>
      </c>
    </row>
    <row r="191" spans="1:5">
      <c r="A191" s="116" t="s">
        <v>1143</v>
      </c>
      <c r="B191" s="117">
        <v>1.98</v>
      </c>
      <c r="C191" s="117">
        <v>2.35</v>
      </c>
      <c r="D191" s="117">
        <v>169</v>
      </c>
      <c r="E191" s="118" t="s">
        <v>298</v>
      </c>
    </row>
    <row r="192" spans="1:5">
      <c r="A192" s="124" t="s">
        <v>1090</v>
      </c>
      <c r="B192" s="117">
        <v>1.93</v>
      </c>
      <c r="C192" s="117">
        <v>2.2599999999999998</v>
      </c>
      <c r="D192" s="125">
        <v>306</v>
      </c>
      <c r="E192" s="118" t="s">
        <v>298</v>
      </c>
    </row>
    <row r="193" spans="1:5">
      <c r="A193" s="116" t="s">
        <v>1091</v>
      </c>
      <c r="B193" s="117">
        <v>1.97</v>
      </c>
      <c r="C193" s="117">
        <v>2.2400000000000002</v>
      </c>
      <c r="D193" s="117">
        <v>340</v>
      </c>
      <c r="E193" s="118" t="s">
        <v>298</v>
      </c>
    </row>
    <row r="194" spans="1:5">
      <c r="A194" s="116" t="s">
        <v>1092</v>
      </c>
      <c r="B194" s="117">
        <v>1.88</v>
      </c>
      <c r="C194" s="117">
        <v>2.2200000000000002</v>
      </c>
      <c r="D194" s="117">
        <v>197</v>
      </c>
      <c r="E194" s="118" t="s">
        <v>298</v>
      </c>
    </row>
    <row r="195" spans="1:5">
      <c r="A195" s="116" t="s">
        <v>1093</v>
      </c>
      <c r="B195" s="117">
        <v>1.85</v>
      </c>
      <c r="C195" s="117">
        <v>2.08</v>
      </c>
      <c r="D195" s="117">
        <v>728</v>
      </c>
      <c r="E195" s="118" t="s">
        <v>298</v>
      </c>
    </row>
    <row r="196" spans="1:5">
      <c r="A196" s="116" t="s">
        <v>1094</v>
      </c>
      <c r="B196" s="117">
        <v>1.89</v>
      </c>
      <c r="C196" s="117">
        <v>2.1800000000000002</v>
      </c>
      <c r="D196" s="117">
        <v>270</v>
      </c>
      <c r="E196" s="118" t="s">
        <v>298</v>
      </c>
    </row>
    <row r="197" spans="1:5">
      <c r="A197" s="116" t="s">
        <v>1095</v>
      </c>
      <c r="B197" s="117">
        <v>1.86</v>
      </c>
      <c r="C197" s="117">
        <v>1.92</v>
      </c>
      <c r="D197" s="117">
        <v>400</v>
      </c>
      <c r="E197" s="118" t="s">
        <v>298</v>
      </c>
    </row>
    <row r="198" spans="1:5">
      <c r="A198" s="116" t="s">
        <v>1096</v>
      </c>
      <c r="B198" s="117">
        <v>1.93</v>
      </c>
      <c r="C198" s="117">
        <v>2.2400000000000002</v>
      </c>
      <c r="D198" s="117">
        <v>157</v>
      </c>
      <c r="E198" s="118" t="s">
        <v>298</v>
      </c>
    </row>
    <row r="199" spans="1:5">
      <c r="A199" s="116" t="s">
        <v>1097</v>
      </c>
      <c r="B199" s="117">
        <v>1.94</v>
      </c>
      <c r="C199" s="117">
        <v>2.33</v>
      </c>
      <c r="D199" s="117">
        <v>85.4</v>
      </c>
      <c r="E199" s="118" t="s">
        <v>298</v>
      </c>
    </row>
    <row r="200" spans="1:5">
      <c r="A200" s="116" t="s">
        <v>1098</v>
      </c>
      <c r="B200" s="117">
        <v>1.92</v>
      </c>
      <c r="C200" s="117">
        <v>2.29</v>
      </c>
      <c r="D200" s="117">
        <v>90.6</v>
      </c>
      <c r="E200" s="118" t="s">
        <v>298</v>
      </c>
    </row>
    <row r="201" spans="1:5">
      <c r="A201" s="124" t="s">
        <v>1099</v>
      </c>
      <c r="B201" s="117">
        <v>1.93</v>
      </c>
      <c r="C201" s="117">
        <v>2.21</v>
      </c>
      <c r="D201" s="117">
        <v>210</v>
      </c>
      <c r="E201" s="118" t="s">
        <v>298</v>
      </c>
    </row>
    <row r="202" spans="1:5">
      <c r="A202" s="116" t="s">
        <v>1100</v>
      </c>
      <c r="B202" s="117">
        <v>1.94</v>
      </c>
      <c r="C202" s="117">
        <v>2.2200000000000002</v>
      </c>
      <c r="D202" s="117">
        <v>113</v>
      </c>
      <c r="E202" s="118" t="s">
        <v>298</v>
      </c>
    </row>
    <row r="203" spans="1:5">
      <c r="A203" s="116" t="s">
        <v>1101</v>
      </c>
      <c r="B203" s="117">
        <v>1.94</v>
      </c>
      <c r="C203" s="117">
        <v>2.2400000000000002</v>
      </c>
      <c r="D203" s="117">
        <v>246</v>
      </c>
      <c r="E203" s="118" t="s">
        <v>298</v>
      </c>
    </row>
    <row r="204" spans="1:5">
      <c r="A204" s="116" t="s">
        <v>1102</v>
      </c>
      <c r="B204" s="117">
        <v>1.93</v>
      </c>
      <c r="C204" s="117">
        <v>2.27</v>
      </c>
      <c r="D204" s="117">
        <v>80.400000000000006</v>
      </c>
      <c r="E204" s="118" t="s">
        <v>298</v>
      </c>
    </row>
    <row r="205" spans="1:5">
      <c r="A205" s="116" t="s">
        <v>1103</v>
      </c>
      <c r="B205" s="117">
        <v>1.89</v>
      </c>
      <c r="C205" s="117">
        <v>2.15</v>
      </c>
      <c r="D205" s="117">
        <v>130</v>
      </c>
      <c r="E205" s="118" t="s">
        <v>298</v>
      </c>
    </row>
    <row r="206" spans="1:5">
      <c r="A206" s="116" t="s">
        <v>1104</v>
      </c>
      <c r="B206" s="117">
        <v>1.88</v>
      </c>
      <c r="C206" s="117">
        <v>2.25</v>
      </c>
      <c r="D206" s="117">
        <v>242</v>
      </c>
      <c r="E206" s="118" t="s">
        <v>298</v>
      </c>
    </row>
    <row r="207" spans="1:5">
      <c r="A207" s="116" t="s">
        <v>1105</v>
      </c>
      <c r="B207" s="117">
        <v>2.0299999999999998</v>
      </c>
      <c r="C207" s="117">
        <v>2.3199999999999998</v>
      </c>
      <c r="D207" s="117">
        <v>324</v>
      </c>
      <c r="E207" s="118" t="s">
        <v>298</v>
      </c>
    </row>
    <row r="208" spans="1:5">
      <c r="A208" s="116" t="s">
        <v>1106</v>
      </c>
      <c r="B208" s="117">
        <v>1.94</v>
      </c>
      <c r="C208" s="117">
        <v>2.29</v>
      </c>
      <c r="D208" s="117">
        <v>125</v>
      </c>
      <c r="E208" s="118" t="s">
        <v>298</v>
      </c>
    </row>
    <row r="209" spans="1:5">
      <c r="A209" s="116" t="s">
        <v>1107</v>
      </c>
      <c r="B209" s="117">
        <v>1.92</v>
      </c>
      <c r="C209" s="117">
        <v>2.2599999999999998</v>
      </c>
      <c r="D209" s="117">
        <v>179</v>
      </c>
      <c r="E209" s="118" t="s">
        <v>298</v>
      </c>
    </row>
    <row r="210" spans="1:5">
      <c r="A210" s="116" t="s">
        <v>1108</v>
      </c>
      <c r="B210" s="117">
        <v>1.99</v>
      </c>
      <c r="C210" s="117">
        <v>2.34</v>
      </c>
      <c r="D210" s="117">
        <v>163</v>
      </c>
      <c r="E210" s="118" t="s">
        <v>298</v>
      </c>
    </row>
    <row r="211" spans="1:5">
      <c r="A211" s="116" t="s">
        <v>1109</v>
      </c>
      <c r="B211" s="117">
        <v>1.97</v>
      </c>
      <c r="C211" s="117">
        <v>2.36</v>
      </c>
      <c r="D211" s="117">
        <v>143</v>
      </c>
      <c r="E211" s="118" t="s">
        <v>298</v>
      </c>
    </row>
    <row r="212" spans="1:5">
      <c r="A212" s="116" t="s">
        <v>1110</v>
      </c>
      <c r="B212" s="117">
        <v>1.92</v>
      </c>
      <c r="C212" s="117">
        <v>2.2400000000000002</v>
      </c>
      <c r="D212" s="117">
        <v>147</v>
      </c>
      <c r="E212" s="118" t="s">
        <v>298</v>
      </c>
    </row>
    <row r="213" spans="1:5">
      <c r="A213" s="116" t="s">
        <v>1111</v>
      </c>
      <c r="B213" s="117">
        <v>1.91</v>
      </c>
      <c r="C213" s="117">
        <v>2.3199999999999998</v>
      </c>
      <c r="D213" s="117">
        <v>138</v>
      </c>
      <c r="E213" s="118" t="s">
        <v>298</v>
      </c>
    </row>
    <row r="214" spans="1:5">
      <c r="A214" s="116" t="s">
        <v>1112</v>
      </c>
      <c r="B214" s="117">
        <v>1.94</v>
      </c>
      <c r="C214" s="117">
        <v>2.38</v>
      </c>
      <c r="D214" s="117">
        <v>93.4</v>
      </c>
      <c r="E214" s="118" t="s">
        <v>298</v>
      </c>
    </row>
    <row r="215" spans="1:5">
      <c r="A215" s="116" t="s">
        <v>1113</v>
      </c>
      <c r="B215" s="117">
        <v>1.98</v>
      </c>
      <c r="C215" s="117">
        <v>2.35</v>
      </c>
      <c r="D215" s="117">
        <v>108</v>
      </c>
      <c r="E215" s="118" t="s">
        <v>298</v>
      </c>
    </row>
    <row r="216" spans="1:5">
      <c r="A216" s="116" t="s">
        <v>1114</v>
      </c>
      <c r="B216" s="117">
        <v>1.97</v>
      </c>
      <c r="C216" s="117">
        <v>2.34</v>
      </c>
      <c r="D216" s="117">
        <v>106</v>
      </c>
      <c r="E216" s="118" t="s">
        <v>298</v>
      </c>
    </row>
    <row r="217" spans="1:5">
      <c r="A217" s="116" t="s">
        <v>1115</v>
      </c>
      <c r="B217" s="117">
        <v>1.98</v>
      </c>
      <c r="C217" s="117">
        <v>2.37</v>
      </c>
      <c r="D217" s="117">
        <v>129</v>
      </c>
      <c r="E217" s="118" t="s">
        <v>298</v>
      </c>
    </row>
    <row r="218" spans="1:5">
      <c r="A218" s="116" t="s">
        <v>1116</v>
      </c>
      <c r="B218" s="117">
        <v>2.02</v>
      </c>
      <c r="C218" s="117">
        <v>2.39</v>
      </c>
      <c r="D218" s="117">
        <v>121</v>
      </c>
      <c r="E218" s="118" t="s">
        <v>298</v>
      </c>
    </row>
    <row r="219" spans="1:5">
      <c r="A219" s="116" t="s">
        <v>1117</v>
      </c>
      <c r="B219" s="117">
        <v>1.95</v>
      </c>
      <c r="C219" s="117">
        <v>2.36</v>
      </c>
      <c r="D219" s="117">
        <v>167</v>
      </c>
      <c r="E219" s="118" t="s">
        <v>298</v>
      </c>
    </row>
    <row r="220" spans="1:5">
      <c r="A220" s="116" t="s">
        <v>1118</v>
      </c>
      <c r="B220" s="117">
        <v>2</v>
      </c>
      <c r="C220" s="117">
        <v>2.3199999999999998</v>
      </c>
      <c r="D220" s="117">
        <v>193</v>
      </c>
      <c r="E220" s="118" t="s">
        <v>298</v>
      </c>
    </row>
    <row r="221" spans="1:5">
      <c r="A221" s="116" t="s">
        <v>1119</v>
      </c>
      <c r="B221" s="117">
        <v>2.04</v>
      </c>
      <c r="C221" s="117">
        <v>2.31</v>
      </c>
      <c r="D221" s="117">
        <v>398</v>
      </c>
      <c r="E221" s="118" t="s">
        <v>298</v>
      </c>
    </row>
    <row r="222" spans="1:5">
      <c r="A222" s="124" t="s">
        <v>1120</v>
      </c>
      <c r="B222" s="117">
        <v>2</v>
      </c>
      <c r="C222" s="117">
        <v>2.35</v>
      </c>
      <c r="D222" s="125">
        <v>224</v>
      </c>
      <c r="E222" s="118" t="s">
        <v>298</v>
      </c>
    </row>
    <row r="223" spans="1:5">
      <c r="A223" s="116" t="s">
        <v>1121</v>
      </c>
      <c r="B223" s="117">
        <v>1.95</v>
      </c>
      <c r="C223" s="117">
        <v>2.42</v>
      </c>
      <c r="D223" s="117">
        <v>87.2</v>
      </c>
      <c r="E223" s="118" t="s">
        <v>298</v>
      </c>
    </row>
    <row r="224" spans="1:5">
      <c r="A224" s="116" t="s">
        <v>1122</v>
      </c>
      <c r="B224" s="117">
        <v>2</v>
      </c>
      <c r="C224" s="117">
        <v>2.3199999999999998</v>
      </c>
      <c r="D224" s="117">
        <v>220</v>
      </c>
      <c r="E224" s="118" t="s">
        <v>298</v>
      </c>
    </row>
    <row r="225" spans="1:5">
      <c r="A225" s="116" t="s">
        <v>1123</v>
      </c>
      <c r="B225" s="117">
        <v>1.99</v>
      </c>
      <c r="C225" s="117">
        <v>2.2999999999999998</v>
      </c>
      <c r="D225" s="117">
        <v>199</v>
      </c>
      <c r="E225" s="118" t="s">
        <v>298</v>
      </c>
    </row>
    <row r="226" spans="1:5">
      <c r="A226" s="116" t="s">
        <v>1124</v>
      </c>
      <c r="B226" s="117">
        <v>1.99</v>
      </c>
      <c r="C226" s="117">
        <v>2.35</v>
      </c>
      <c r="D226" s="117">
        <v>126</v>
      </c>
      <c r="E226" s="118" t="s">
        <v>298</v>
      </c>
    </row>
    <row r="227" spans="1:5">
      <c r="A227" s="116" t="s">
        <v>1125</v>
      </c>
      <c r="B227" s="117">
        <v>2</v>
      </c>
      <c r="C227" s="117">
        <v>2.38</v>
      </c>
      <c r="D227" s="117">
        <v>144</v>
      </c>
      <c r="E227" s="118" t="s">
        <v>298</v>
      </c>
    </row>
    <row r="228" spans="1:5">
      <c r="A228" s="116" t="s">
        <v>1126</v>
      </c>
      <c r="B228" s="117">
        <v>1.92</v>
      </c>
      <c r="C228" s="117">
        <v>2.37</v>
      </c>
      <c r="D228" s="117">
        <v>108</v>
      </c>
      <c r="E228" s="118" t="s">
        <v>298</v>
      </c>
    </row>
    <row r="229" spans="1:5">
      <c r="A229" s="116" t="s">
        <v>1127</v>
      </c>
      <c r="B229" s="117">
        <v>2.02</v>
      </c>
      <c r="C229" s="117">
        <v>2.37</v>
      </c>
      <c r="D229" s="117">
        <v>119</v>
      </c>
      <c r="E229" s="118" t="s">
        <v>298</v>
      </c>
    </row>
    <row r="230" spans="1:5">
      <c r="A230" s="116" t="s">
        <v>1128</v>
      </c>
      <c r="B230" s="117">
        <v>2.0299999999999998</v>
      </c>
      <c r="C230" s="117">
        <v>2.34</v>
      </c>
      <c r="D230" s="117">
        <v>136</v>
      </c>
      <c r="E230" s="118" t="s">
        <v>298</v>
      </c>
    </row>
    <row r="231" spans="1:5">
      <c r="A231" s="124" t="s">
        <v>1129</v>
      </c>
      <c r="B231" s="117">
        <v>1.97</v>
      </c>
      <c r="C231" s="117">
        <v>2.2999999999999998</v>
      </c>
      <c r="D231" s="117">
        <v>214</v>
      </c>
      <c r="E231" s="118" t="s">
        <v>298</v>
      </c>
    </row>
    <row r="232" spans="1:5">
      <c r="A232" s="116" t="s">
        <v>1130</v>
      </c>
      <c r="B232" s="117">
        <v>2.0299999999999998</v>
      </c>
      <c r="C232" s="117">
        <v>2.4</v>
      </c>
      <c r="D232" s="117">
        <v>105</v>
      </c>
      <c r="E232" s="118" t="s">
        <v>298</v>
      </c>
    </row>
    <row r="233" spans="1:5">
      <c r="A233" s="116" t="s">
        <v>1131</v>
      </c>
      <c r="B233" s="117">
        <v>2</v>
      </c>
      <c r="C233" s="117">
        <v>2.3199999999999998</v>
      </c>
      <c r="D233" s="117">
        <v>193</v>
      </c>
      <c r="E233" s="118" t="s">
        <v>298</v>
      </c>
    </row>
    <row r="234" spans="1:5">
      <c r="A234" s="116" t="s">
        <v>902</v>
      </c>
      <c r="B234" s="126">
        <v>1.88</v>
      </c>
      <c r="C234" s="126">
        <v>2.2000000000000002</v>
      </c>
      <c r="D234" s="126">
        <v>32.6</v>
      </c>
      <c r="E234" s="118" t="s">
        <v>298</v>
      </c>
    </row>
    <row r="235" spans="1:5">
      <c r="A235" s="116" t="s">
        <v>944</v>
      </c>
      <c r="B235" s="126">
        <v>1.87</v>
      </c>
      <c r="C235" s="126">
        <v>2.21</v>
      </c>
      <c r="D235" s="126">
        <v>112</v>
      </c>
      <c r="E235" s="118" t="s">
        <v>298</v>
      </c>
    </row>
    <row r="236" spans="1:5">
      <c r="A236" s="116" t="s">
        <v>948</v>
      </c>
      <c r="B236" s="126">
        <v>1.92</v>
      </c>
      <c r="C236" s="126">
        <v>2.3199999999999998</v>
      </c>
      <c r="D236" s="126">
        <v>238</v>
      </c>
      <c r="E236" s="118" t="s">
        <v>298</v>
      </c>
    </row>
    <row r="237" spans="1:5">
      <c r="A237" s="116" t="s">
        <v>953</v>
      </c>
      <c r="B237" s="126">
        <v>1.87</v>
      </c>
      <c r="C237" s="126">
        <v>2.11</v>
      </c>
      <c r="D237" s="126">
        <v>278</v>
      </c>
      <c r="E237" s="118" t="s">
        <v>298</v>
      </c>
    </row>
    <row r="238" spans="1:5">
      <c r="A238" s="116" t="s">
        <v>974</v>
      </c>
      <c r="B238" s="126">
        <v>1.83</v>
      </c>
      <c r="C238" s="126">
        <v>1.91</v>
      </c>
      <c r="D238" s="126">
        <v>502</v>
      </c>
      <c r="E238" s="118" t="s">
        <v>298</v>
      </c>
    </row>
    <row r="239" spans="1:5">
      <c r="A239" s="116" t="s">
        <v>989</v>
      </c>
      <c r="B239" s="126">
        <v>1.91</v>
      </c>
      <c r="C239" s="126">
        <v>1.83</v>
      </c>
      <c r="D239" s="126">
        <v>174</v>
      </c>
      <c r="E239" s="118" t="s">
        <v>298</v>
      </c>
    </row>
    <row r="240" spans="1:5" ht="17" thickBot="1">
      <c r="A240" s="127" t="s">
        <v>1038</v>
      </c>
      <c r="B240" s="128">
        <v>1.83</v>
      </c>
      <c r="C240" s="129">
        <v>1.78</v>
      </c>
      <c r="D240" s="128">
        <v>174</v>
      </c>
      <c r="E240" s="130" t="s">
        <v>298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FEE35-A498-3240-BB7C-9EE7511BC139}">
  <dimension ref="A1:F233"/>
  <sheetViews>
    <sheetView workbookViewId="0">
      <selection sqref="A1:A1048576"/>
    </sheetView>
  </sheetViews>
  <sheetFormatPr baseColWidth="10" defaultRowHeight="16"/>
  <sheetData>
    <row r="1" spans="1:6" ht="52" thickBot="1">
      <c r="A1" s="304" t="s">
        <v>723</v>
      </c>
      <c r="B1" s="305" t="s">
        <v>878</v>
      </c>
      <c r="C1" s="305" t="s">
        <v>879</v>
      </c>
      <c r="D1" s="305" t="s">
        <v>880</v>
      </c>
      <c r="E1" s="305" t="s">
        <v>881</v>
      </c>
      <c r="F1" s="306" t="s">
        <v>882</v>
      </c>
    </row>
    <row r="2" spans="1:6" ht="17" thickTop="1">
      <c r="A2" s="307" t="s">
        <v>892</v>
      </c>
      <c r="B2" s="319">
        <v>132</v>
      </c>
      <c r="C2" s="319">
        <v>20</v>
      </c>
      <c r="D2" s="308">
        <v>25</v>
      </c>
      <c r="E2" s="326">
        <f>(C2*D2)/B2</f>
        <v>3.7878787878787881</v>
      </c>
      <c r="F2" s="327">
        <f>C2-E2</f>
        <v>16.212121212121211</v>
      </c>
    </row>
    <row r="3" spans="1:6">
      <c r="A3" s="314" t="s">
        <v>893</v>
      </c>
      <c r="B3" s="312">
        <v>428</v>
      </c>
      <c r="C3" s="312">
        <v>20</v>
      </c>
      <c r="D3" s="309">
        <v>25</v>
      </c>
      <c r="E3" s="326">
        <f>(C3*D3)/B3</f>
        <v>1.1682242990654206</v>
      </c>
      <c r="F3" s="327">
        <f>C3-E3</f>
        <v>18.831775700934578</v>
      </c>
    </row>
    <row r="4" spans="1:6">
      <c r="A4" s="314" t="s">
        <v>894</v>
      </c>
      <c r="B4" s="312">
        <v>87.6</v>
      </c>
      <c r="C4" s="312">
        <v>20</v>
      </c>
      <c r="D4" s="309">
        <v>25</v>
      </c>
      <c r="E4" s="326">
        <f t="shared" ref="E4:E67" si="0">(C4*D4)/B4</f>
        <v>5.7077625570776256</v>
      </c>
      <c r="F4" s="327">
        <f t="shared" ref="F4:F67" si="1">C4-E4</f>
        <v>14.292237442922374</v>
      </c>
    </row>
    <row r="5" spans="1:6">
      <c r="A5" s="314" t="s">
        <v>895</v>
      </c>
      <c r="B5" s="312">
        <v>67.2</v>
      </c>
      <c r="C5" s="312">
        <v>20</v>
      </c>
      <c r="D5" s="309">
        <v>25</v>
      </c>
      <c r="E5" s="326">
        <f t="shared" si="0"/>
        <v>7.4404761904761898</v>
      </c>
      <c r="F5" s="327">
        <f t="shared" si="1"/>
        <v>12.55952380952381</v>
      </c>
    </row>
    <row r="6" spans="1:6">
      <c r="A6" s="314" t="s">
        <v>896</v>
      </c>
      <c r="B6" s="312">
        <v>73.8</v>
      </c>
      <c r="C6" s="312">
        <v>20</v>
      </c>
      <c r="D6" s="309">
        <v>25</v>
      </c>
      <c r="E6" s="326">
        <f t="shared" si="0"/>
        <v>6.7750677506775068</v>
      </c>
      <c r="F6" s="327">
        <f t="shared" si="1"/>
        <v>13.224932249322492</v>
      </c>
    </row>
    <row r="7" spans="1:6">
      <c r="A7" s="314" t="s">
        <v>897</v>
      </c>
      <c r="B7" s="312">
        <v>220</v>
      </c>
      <c r="C7" s="312">
        <v>20</v>
      </c>
      <c r="D7" s="309">
        <v>25</v>
      </c>
      <c r="E7" s="326">
        <f t="shared" si="0"/>
        <v>2.2727272727272729</v>
      </c>
      <c r="F7" s="327">
        <f t="shared" si="1"/>
        <v>17.727272727272727</v>
      </c>
    </row>
    <row r="8" spans="1:6">
      <c r="A8" s="314" t="s">
        <v>898</v>
      </c>
      <c r="B8" s="312">
        <v>183</v>
      </c>
      <c r="C8" s="312">
        <v>20</v>
      </c>
      <c r="D8" s="309">
        <v>25</v>
      </c>
      <c r="E8" s="326">
        <f t="shared" si="0"/>
        <v>2.7322404371584699</v>
      </c>
      <c r="F8" s="327">
        <f t="shared" si="1"/>
        <v>17.26775956284153</v>
      </c>
    </row>
    <row r="9" spans="1:6">
      <c r="A9" s="314" t="s">
        <v>899</v>
      </c>
      <c r="B9" s="312">
        <v>134</v>
      </c>
      <c r="C9" s="312">
        <v>20</v>
      </c>
      <c r="D9" s="309">
        <v>25</v>
      </c>
      <c r="E9" s="326">
        <f t="shared" si="0"/>
        <v>3.7313432835820897</v>
      </c>
      <c r="F9" s="327">
        <f t="shared" si="1"/>
        <v>16.268656716417912</v>
      </c>
    </row>
    <row r="10" spans="1:6">
      <c r="A10" s="314" t="s">
        <v>900</v>
      </c>
      <c r="B10" s="312">
        <v>144</v>
      </c>
      <c r="C10" s="312">
        <v>20</v>
      </c>
      <c r="D10" s="309">
        <v>25</v>
      </c>
      <c r="E10" s="326">
        <f t="shared" si="0"/>
        <v>3.4722222222222223</v>
      </c>
      <c r="F10" s="327">
        <f t="shared" si="1"/>
        <v>16.527777777777779</v>
      </c>
    </row>
    <row r="11" spans="1:6">
      <c r="A11" s="314" t="s">
        <v>901</v>
      </c>
      <c r="B11" s="312">
        <v>150</v>
      </c>
      <c r="C11" s="312">
        <v>20</v>
      </c>
      <c r="D11" s="309">
        <v>25</v>
      </c>
      <c r="E11" s="326">
        <f t="shared" si="0"/>
        <v>3.3333333333333335</v>
      </c>
      <c r="F11" s="327">
        <f t="shared" si="1"/>
        <v>16.666666666666668</v>
      </c>
    </row>
    <row r="12" spans="1:6">
      <c r="A12" s="314" t="s">
        <v>902</v>
      </c>
      <c r="B12" s="310">
        <v>32.6</v>
      </c>
      <c r="C12" s="312">
        <v>10</v>
      </c>
      <c r="D12" s="309">
        <v>25</v>
      </c>
      <c r="E12" s="326">
        <f t="shared" si="0"/>
        <v>7.668711656441717</v>
      </c>
      <c r="F12" s="327">
        <f t="shared" si="1"/>
        <v>2.331288343558283</v>
      </c>
    </row>
    <row r="13" spans="1:6">
      <c r="A13" s="314" t="s">
        <v>903</v>
      </c>
      <c r="B13" s="312">
        <v>252</v>
      </c>
      <c r="C13" s="312">
        <v>20</v>
      </c>
      <c r="D13" s="309">
        <v>25</v>
      </c>
      <c r="E13" s="326">
        <f t="shared" si="0"/>
        <v>1.9841269841269842</v>
      </c>
      <c r="F13" s="327">
        <f t="shared" si="1"/>
        <v>18.015873015873016</v>
      </c>
    </row>
    <row r="14" spans="1:6">
      <c r="A14" s="314" t="s">
        <v>904</v>
      </c>
      <c r="B14" s="312">
        <v>106</v>
      </c>
      <c r="C14" s="312">
        <v>20</v>
      </c>
      <c r="D14" s="309">
        <v>25</v>
      </c>
      <c r="E14" s="326">
        <f t="shared" si="0"/>
        <v>4.716981132075472</v>
      </c>
      <c r="F14" s="327">
        <f t="shared" si="1"/>
        <v>15.283018867924529</v>
      </c>
    </row>
    <row r="15" spans="1:6">
      <c r="A15" s="314" t="s">
        <v>1133</v>
      </c>
      <c r="B15" s="312">
        <v>106</v>
      </c>
      <c r="C15" s="312">
        <v>20</v>
      </c>
      <c r="D15" s="309">
        <v>25</v>
      </c>
      <c r="E15" s="326">
        <f t="shared" si="0"/>
        <v>4.716981132075472</v>
      </c>
      <c r="F15" s="327">
        <f t="shared" si="1"/>
        <v>15.283018867924529</v>
      </c>
    </row>
    <row r="16" spans="1:6">
      <c r="A16" s="314" t="s">
        <v>908</v>
      </c>
      <c r="B16" s="312">
        <v>110</v>
      </c>
      <c r="C16" s="312">
        <v>20</v>
      </c>
      <c r="D16" s="309">
        <v>25</v>
      </c>
      <c r="E16" s="326">
        <f t="shared" si="0"/>
        <v>4.5454545454545459</v>
      </c>
      <c r="F16" s="327">
        <f t="shared" si="1"/>
        <v>15.454545454545453</v>
      </c>
    </row>
    <row r="17" spans="1:6">
      <c r="A17" s="314" t="s">
        <v>909</v>
      </c>
      <c r="B17" s="312">
        <v>342</v>
      </c>
      <c r="C17" s="312">
        <v>20</v>
      </c>
      <c r="D17" s="309">
        <v>25</v>
      </c>
      <c r="E17" s="326">
        <f t="shared" si="0"/>
        <v>1.4619883040935673</v>
      </c>
      <c r="F17" s="327">
        <f t="shared" si="1"/>
        <v>18.538011695906434</v>
      </c>
    </row>
    <row r="18" spans="1:6">
      <c r="A18" s="314" t="s">
        <v>910</v>
      </c>
      <c r="B18" s="312">
        <v>75.2</v>
      </c>
      <c r="C18" s="312">
        <v>20</v>
      </c>
      <c r="D18" s="309">
        <v>25</v>
      </c>
      <c r="E18" s="326">
        <f t="shared" si="0"/>
        <v>6.6489361702127656</v>
      </c>
      <c r="F18" s="327">
        <f t="shared" si="1"/>
        <v>13.351063829787234</v>
      </c>
    </row>
    <row r="19" spans="1:6">
      <c r="A19" s="314" t="s">
        <v>911</v>
      </c>
      <c r="B19" s="312">
        <v>139</v>
      </c>
      <c r="C19" s="312">
        <v>20</v>
      </c>
      <c r="D19" s="309">
        <v>25</v>
      </c>
      <c r="E19" s="326">
        <f t="shared" si="0"/>
        <v>3.5971223021582732</v>
      </c>
      <c r="F19" s="327">
        <f t="shared" si="1"/>
        <v>16.402877697841728</v>
      </c>
    </row>
    <row r="20" spans="1:6">
      <c r="A20" s="314" t="s">
        <v>912</v>
      </c>
      <c r="B20" s="312">
        <v>107</v>
      </c>
      <c r="C20" s="312">
        <v>20</v>
      </c>
      <c r="D20" s="309">
        <v>25</v>
      </c>
      <c r="E20" s="326">
        <f t="shared" si="0"/>
        <v>4.6728971962616823</v>
      </c>
      <c r="F20" s="327">
        <f t="shared" si="1"/>
        <v>15.327102803738317</v>
      </c>
    </row>
    <row r="21" spans="1:6">
      <c r="A21" s="314" t="s">
        <v>913</v>
      </c>
      <c r="B21" s="312">
        <v>137</v>
      </c>
      <c r="C21" s="312">
        <v>20</v>
      </c>
      <c r="D21" s="309">
        <v>25</v>
      </c>
      <c r="E21" s="326">
        <f t="shared" si="0"/>
        <v>3.6496350364963503</v>
      </c>
      <c r="F21" s="327">
        <f t="shared" si="1"/>
        <v>16.350364963503651</v>
      </c>
    </row>
    <row r="22" spans="1:6">
      <c r="A22" s="314" t="s">
        <v>914</v>
      </c>
      <c r="B22" s="312">
        <v>125</v>
      </c>
      <c r="C22" s="312">
        <v>20</v>
      </c>
      <c r="D22" s="309">
        <v>25</v>
      </c>
      <c r="E22" s="326">
        <f t="shared" si="0"/>
        <v>4</v>
      </c>
      <c r="F22" s="327">
        <f t="shared" si="1"/>
        <v>16</v>
      </c>
    </row>
    <row r="23" spans="1:6">
      <c r="A23" s="314" t="s">
        <v>915</v>
      </c>
      <c r="B23" s="312">
        <v>151</v>
      </c>
      <c r="C23" s="312">
        <v>20</v>
      </c>
      <c r="D23" s="309">
        <v>25</v>
      </c>
      <c r="E23" s="326">
        <f t="shared" si="0"/>
        <v>3.3112582781456954</v>
      </c>
      <c r="F23" s="327">
        <f t="shared" si="1"/>
        <v>16.688741721854306</v>
      </c>
    </row>
    <row r="24" spans="1:6">
      <c r="A24" s="314" t="s">
        <v>916</v>
      </c>
      <c r="B24" s="312">
        <v>260</v>
      </c>
      <c r="C24" s="312">
        <v>20</v>
      </c>
      <c r="D24" s="309">
        <v>25</v>
      </c>
      <c r="E24" s="326">
        <f t="shared" si="0"/>
        <v>1.9230769230769231</v>
      </c>
      <c r="F24" s="327">
        <f t="shared" si="1"/>
        <v>18.076923076923077</v>
      </c>
    </row>
    <row r="25" spans="1:6">
      <c r="A25" s="314" t="s">
        <v>917</v>
      </c>
      <c r="B25" s="312">
        <v>554</v>
      </c>
      <c r="C25" s="312">
        <v>40</v>
      </c>
      <c r="D25" s="309">
        <v>25</v>
      </c>
      <c r="E25" s="326">
        <f t="shared" si="0"/>
        <v>1.8050541516245486</v>
      </c>
      <c r="F25" s="327">
        <f t="shared" si="1"/>
        <v>38.194945848375454</v>
      </c>
    </row>
    <row r="26" spans="1:6">
      <c r="A26" s="314" t="s">
        <v>918</v>
      </c>
      <c r="B26" s="312">
        <v>340</v>
      </c>
      <c r="C26" s="312">
        <v>20</v>
      </c>
      <c r="D26" s="309">
        <v>25</v>
      </c>
      <c r="E26" s="326">
        <f t="shared" si="0"/>
        <v>1.4705882352941178</v>
      </c>
      <c r="F26" s="327">
        <f t="shared" si="1"/>
        <v>18.529411764705884</v>
      </c>
    </row>
    <row r="27" spans="1:6">
      <c r="A27" s="314" t="s">
        <v>919</v>
      </c>
      <c r="B27" s="312">
        <v>190</v>
      </c>
      <c r="C27" s="312">
        <v>20</v>
      </c>
      <c r="D27" s="309">
        <v>25</v>
      </c>
      <c r="E27" s="326">
        <f t="shared" si="0"/>
        <v>2.6315789473684212</v>
      </c>
      <c r="F27" s="327">
        <f t="shared" si="1"/>
        <v>17.368421052631579</v>
      </c>
    </row>
    <row r="28" spans="1:6">
      <c r="A28" s="314" t="s">
        <v>920</v>
      </c>
      <c r="B28" s="312">
        <v>124</v>
      </c>
      <c r="C28" s="312">
        <v>20</v>
      </c>
      <c r="D28" s="309">
        <v>25</v>
      </c>
      <c r="E28" s="326">
        <f t="shared" si="0"/>
        <v>4.032258064516129</v>
      </c>
      <c r="F28" s="327">
        <f t="shared" si="1"/>
        <v>15.967741935483872</v>
      </c>
    </row>
    <row r="29" spans="1:6">
      <c r="A29" s="314" t="s">
        <v>921</v>
      </c>
      <c r="B29" s="312">
        <v>282</v>
      </c>
      <c r="C29" s="312">
        <v>20</v>
      </c>
      <c r="D29" s="309">
        <v>25</v>
      </c>
      <c r="E29" s="326">
        <f t="shared" si="0"/>
        <v>1.7730496453900708</v>
      </c>
      <c r="F29" s="327">
        <f t="shared" si="1"/>
        <v>18.226950354609929</v>
      </c>
    </row>
    <row r="30" spans="1:6">
      <c r="A30" s="314" t="s">
        <v>1134</v>
      </c>
      <c r="B30" s="312">
        <v>586</v>
      </c>
      <c r="C30" s="312">
        <v>40</v>
      </c>
      <c r="D30" s="309">
        <v>25</v>
      </c>
      <c r="E30" s="326">
        <f t="shared" si="0"/>
        <v>1.7064846416382253</v>
      </c>
      <c r="F30" s="327">
        <f t="shared" si="1"/>
        <v>38.293515358361773</v>
      </c>
    </row>
    <row r="31" spans="1:6">
      <c r="A31" s="314" t="s">
        <v>924</v>
      </c>
      <c r="B31" s="312">
        <v>466</v>
      </c>
      <c r="C31" s="312">
        <v>20</v>
      </c>
      <c r="D31" s="309">
        <v>25</v>
      </c>
      <c r="E31" s="326">
        <f t="shared" si="0"/>
        <v>1.0729613733905579</v>
      </c>
      <c r="F31" s="327">
        <f t="shared" si="1"/>
        <v>18.927038626609441</v>
      </c>
    </row>
    <row r="32" spans="1:6">
      <c r="A32" s="314" t="s">
        <v>925</v>
      </c>
      <c r="B32" s="312">
        <v>276</v>
      </c>
      <c r="C32" s="312">
        <v>20</v>
      </c>
      <c r="D32" s="309">
        <v>25</v>
      </c>
      <c r="E32" s="326">
        <f t="shared" si="0"/>
        <v>1.8115942028985508</v>
      </c>
      <c r="F32" s="327">
        <f t="shared" si="1"/>
        <v>18.188405797101449</v>
      </c>
    </row>
    <row r="33" spans="1:6">
      <c r="A33" s="314" t="s">
        <v>926</v>
      </c>
      <c r="B33" s="312">
        <v>296</v>
      </c>
      <c r="C33" s="312">
        <v>20</v>
      </c>
      <c r="D33" s="309">
        <v>25</v>
      </c>
      <c r="E33" s="326">
        <f t="shared" si="0"/>
        <v>1.6891891891891893</v>
      </c>
      <c r="F33" s="327">
        <f t="shared" si="1"/>
        <v>18.310810810810811</v>
      </c>
    </row>
    <row r="34" spans="1:6">
      <c r="A34" s="314" t="s">
        <v>927</v>
      </c>
      <c r="B34" s="312">
        <v>422</v>
      </c>
      <c r="C34" s="312">
        <v>20</v>
      </c>
      <c r="D34" s="309">
        <v>25</v>
      </c>
      <c r="E34" s="326">
        <f t="shared" si="0"/>
        <v>1.1848341232227488</v>
      </c>
      <c r="F34" s="327">
        <f t="shared" si="1"/>
        <v>18.81516587677725</v>
      </c>
    </row>
    <row r="35" spans="1:6">
      <c r="A35" s="314" t="s">
        <v>928</v>
      </c>
      <c r="B35" s="312">
        <v>318</v>
      </c>
      <c r="C35" s="312">
        <v>20</v>
      </c>
      <c r="D35" s="309">
        <v>25</v>
      </c>
      <c r="E35" s="326">
        <f t="shared" si="0"/>
        <v>1.5723270440251573</v>
      </c>
      <c r="F35" s="327">
        <f t="shared" si="1"/>
        <v>18.427672955974842</v>
      </c>
    </row>
    <row r="36" spans="1:6">
      <c r="A36" s="314" t="s">
        <v>929</v>
      </c>
      <c r="B36" s="312">
        <v>210</v>
      </c>
      <c r="C36" s="312">
        <v>20</v>
      </c>
      <c r="D36" s="309">
        <v>25</v>
      </c>
      <c r="E36" s="326">
        <f t="shared" si="0"/>
        <v>2.3809523809523809</v>
      </c>
      <c r="F36" s="327">
        <f t="shared" si="1"/>
        <v>17.61904761904762</v>
      </c>
    </row>
    <row r="37" spans="1:6">
      <c r="A37" s="314" t="s">
        <v>930</v>
      </c>
      <c r="B37" s="312">
        <v>746</v>
      </c>
      <c r="C37" s="312">
        <v>40</v>
      </c>
      <c r="D37" s="309">
        <v>25</v>
      </c>
      <c r="E37" s="326">
        <f t="shared" si="0"/>
        <v>1.3404825737265416</v>
      </c>
      <c r="F37" s="327">
        <f t="shared" si="1"/>
        <v>38.65951742627346</v>
      </c>
    </row>
    <row r="38" spans="1:6">
      <c r="A38" s="314" t="s">
        <v>931</v>
      </c>
      <c r="B38" s="312">
        <v>726</v>
      </c>
      <c r="C38" s="312">
        <v>40</v>
      </c>
      <c r="D38" s="309">
        <v>25</v>
      </c>
      <c r="E38" s="326">
        <f t="shared" si="0"/>
        <v>1.3774104683195592</v>
      </c>
      <c r="F38" s="327">
        <f t="shared" si="1"/>
        <v>38.62258953168044</v>
      </c>
    </row>
    <row r="39" spans="1:6">
      <c r="A39" s="314" t="s">
        <v>932</v>
      </c>
      <c r="B39" s="312">
        <v>590</v>
      </c>
      <c r="C39" s="312">
        <v>40</v>
      </c>
      <c r="D39" s="309">
        <v>25</v>
      </c>
      <c r="E39" s="326">
        <f t="shared" si="0"/>
        <v>1.6949152542372881</v>
      </c>
      <c r="F39" s="327">
        <f t="shared" si="1"/>
        <v>38.305084745762713</v>
      </c>
    </row>
    <row r="40" spans="1:6">
      <c r="A40" s="314" t="s">
        <v>933</v>
      </c>
      <c r="B40" s="312">
        <v>422</v>
      </c>
      <c r="C40" s="312">
        <v>20</v>
      </c>
      <c r="D40" s="309">
        <v>25</v>
      </c>
      <c r="E40" s="326">
        <f t="shared" si="0"/>
        <v>1.1848341232227488</v>
      </c>
      <c r="F40" s="327">
        <f t="shared" si="1"/>
        <v>18.81516587677725</v>
      </c>
    </row>
    <row r="41" spans="1:6">
      <c r="A41" s="314" t="s">
        <v>934</v>
      </c>
      <c r="B41" s="312">
        <v>438</v>
      </c>
      <c r="C41" s="312">
        <v>20</v>
      </c>
      <c r="D41" s="309">
        <v>25</v>
      </c>
      <c r="E41" s="326">
        <f t="shared" si="0"/>
        <v>1.1415525114155252</v>
      </c>
      <c r="F41" s="327">
        <f t="shared" si="1"/>
        <v>18.858447488584474</v>
      </c>
    </row>
    <row r="42" spans="1:6">
      <c r="A42" s="314" t="s">
        <v>935</v>
      </c>
      <c r="B42" s="312">
        <v>258</v>
      </c>
      <c r="C42" s="312">
        <v>20</v>
      </c>
      <c r="D42" s="309">
        <v>25</v>
      </c>
      <c r="E42" s="326">
        <f t="shared" si="0"/>
        <v>1.9379844961240309</v>
      </c>
      <c r="F42" s="327">
        <f t="shared" si="1"/>
        <v>18.062015503875969</v>
      </c>
    </row>
    <row r="43" spans="1:6">
      <c r="A43" s="314" t="s">
        <v>936</v>
      </c>
      <c r="B43" s="312">
        <v>516</v>
      </c>
      <c r="C43" s="312">
        <v>40</v>
      </c>
      <c r="D43" s="309">
        <v>25</v>
      </c>
      <c r="E43" s="326">
        <f t="shared" si="0"/>
        <v>1.9379844961240309</v>
      </c>
      <c r="F43" s="327">
        <f t="shared" si="1"/>
        <v>38.062015503875969</v>
      </c>
    </row>
    <row r="44" spans="1:6">
      <c r="A44" s="314" t="s">
        <v>937</v>
      </c>
      <c r="B44" s="312">
        <v>318</v>
      </c>
      <c r="C44" s="312">
        <v>20</v>
      </c>
      <c r="D44" s="309">
        <v>25</v>
      </c>
      <c r="E44" s="326">
        <f t="shared" si="0"/>
        <v>1.5723270440251573</v>
      </c>
      <c r="F44" s="327">
        <f t="shared" si="1"/>
        <v>18.427672955974842</v>
      </c>
    </row>
    <row r="45" spans="1:6">
      <c r="A45" s="314" t="s">
        <v>938</v>
      </c>
      <c r="B45" s="312">
        <v>442</v>
      </c>
      <c r="C45" s="312">
        <v>20</v>
      </c>
      <c r="D45" s="309">
        <v>25</v>
      </c>
      <c r="E45" s="326">
        <f t="shared" si="0"/>
        <v>1.1312217194570136</v>
      </c>
      <c r="F45" s="327">
        <f t="shared" si="1"/>
        <v>18.868778280542987</v>
      </c>
    </row>
    <row r="46" spans="1:6">
      <c r="A46" s="314" t="s">
        <v>939</v>
      </c>
      <c r="B46" s="312">
        <v>210</v>
      </c>
      <c r="C46" s="312">
        <v>20</v>
      </c>
      <c r="D46" s="309">
        <v>25</v>
      </c>
      <c r="E46" s="326">
        <f t="shared" si="0"/>
        <v>2.3809523809523809</v>
      </c>
      <c r="F46" s="327">
        <f t="shared" si="1"/>
        <v>17.61904761904762</v>
      </c>
    </row>
    <row r="47" spans="1:6">
      <c r="A47" s="314" t="s">
        <v>940</v>
      </c>
      <c r="B47" s="312">
        <v>464</v>
      </c>
      <c r="C47" s="312">
        <v>20</v>
      </c>
      <c r="D47" s="309">
        <v>25</v>
      </c>
      <c r="E47" s="326">
        <f t="shared" si="0"/>
        <v>1.0775862068965518</v>
      </c>
      <c r="F47" s="327">
        <f t="shared" si="1"/>
        <v>18.922413793103448</v>
      </c>
    </row>
    <row r="48" spans="1:6">
      <c r="A48" s="314" t="s">
        <v>941</v>
      </c>
      <c r="B48" s="312">
        <v>312</v>
      </c>
      <c r="C48" s="312">
        <v>20</v>
      </c>
      <c r="D48" s="309">
        <v>25</v>
      </c>
      <c r="E48" s="326">
        <f t="shared" si="0"/>
        <v>1.6025641025641026</v>
      </c>
      <c r="F48" s="327">
        <f t="shared" si="1"/>
        <v>18.397435897435898</v>
      </c>
    </row>
    <row r="49" spans="1:6">
      <c r="A49" s="314" t="s">
        <v>942</v>
      </c>
      <c r="B49" s="312">
        <v>664</v>
      </c>
      <c r="C49" s="312">
        <v>40</v>
      </c>
      <c r="D49" s="309">
        <v>25</v>
      </c>
      <c r="E49" s="326">
        <f t="shared" si="0"/>
        <v>1.5060240963855422</v>
      </c>
      <c r="F49" s="327">
        <f t="shared" si="1"/>
        <v>38.493975903614455</v>
      </c>
    </row>
    <row r="50" spans="1:6">
      <c r="A50" s="314" t="s">
        <v>943</v>
      </c>
      <c r="B50" s="312">
        <v>150</v>
      </c>
      <c r="C50" s="312">
        <v>20</v>
      </c>
      <c r="D50" s="309">
        <v>25</v>
      </c>
      <c r="E50" s="326">
        <f t="shared" si="0"/>
        <v>3.3333333333333335</v>
      </c>
      <c r="F50" s="327">
        <f t="shared" si="1"/>
        <v>16.666666666666668</v>
      </c>
    </row>
    <row r="51" spans="1:6">
      <c r="A51" s="314" t="s">
        <v>944</v>
      </c>
      <c r="B51" s="310">
        <v>112</v>
      </c>
      <c r="C51" s="313">
        <v>20</v>
      </c>
      <c r="D51" s="309">
        <v>25</v>
      </c>
      <c r="E51" s="326">
        <f t="shared" si="0"/>
        <v>4.4642857142857144</v>
      </c>
      <c r="F51" s="327">
        <f t="shared" si="1"/>
        <v>15.535714285714285</v>
      </c>
    </row>
    <row r="52" spans="1:6">
      <c r="A52" s="314" t="s">
        <v>945</v>
      </c>
      <c r="B52" s="312">
        <v>171</v>
      </c>
      <c r="C52" s="312">
        <v>20</v>
      </c>
      <c r="D52" s="309">
        <v>25</v>
      </c>
      <c r="E52" s="326">
        <f t="shared" si="0"/>
        <v>2.9239766081871346</v>
      </c>
      <c r="F52" s="327">
        <f t="shared" si="1"/>
        <v>17.076023391812864</v>
      </c>
    </row>
    <row r="53" spans="1:6">
      <c r="A53" s="314" t="s">
        <v>946</v>
      </c>
      <c r="B53" s="312">
        <v>150</v>
      </c>
      <c r="C53" s="312">
        <v>20</v>
      </c>
      <c r="D53" s="309">
        <v>25</v>
      </c>
      <c r="E53" s="326">
        <f t="shared" si="0"/>
        <v>3.3333333333333335</v>
      </c>
      <c r="F53" s="327">
        <f t="shared" si="1"/>
        <v>16.666666666666668</v>
      </c>
    </row>
    <row r="54" spans="1:6">
      <c r="A54" s="314" t="s">
        <v>947</v>
      </c>
      <c r="B54" s="312">
        <v>768</v>
      </c>
      <c r="C54" s="312">
        <v>40</v>
      </c>
      <c r="D54" s="309">
        <v>25</v>
      </c>
      <c r="E54" s="326">
        <f t="shared" si="0"/>
        <v>1.3020833333333333</v>
      </c>
      <c r="F54" s="327">
        <f t="shared" si="1"/>
        <v>38.697916666666664</v>
      </c>
    </row>
    <row r="55" spans="1:6">
      <c r="A55" s="314" t="s">
        <v>948</v>
      </c>
      <c r="B55" s="310">
        <v>238</v>
      </c>
      <c r="C55" s="311">
        <v>20</v>
      </c>
      <c r="D55" s="309">
        <v>25</v>
      </c>
      <c r="E55" s="326">
        <f t="shared" si="0"/>
        <v>2.1008403361344539</v>
      </c>
      <c r="F55" s="327">
        <f t="shared" si="1"/>
        <v>17.899159663865547</v>
      </c>
    </row>
    <row r="56" spans="1:6">
      <c r="A56" s="314" t="s">
        <v>949</v>
      </c>
      <c r="B56" s="312">
        <v>120</v>
      </c>
      <c r="C56" s="312">
        <v>20</v>
      </c>
      <c r="D56" s="309">
        <v>25</v>
      </c>
      <c r="E56" s="326">
        <f t="shared" si="0"/>
        <v>4.166666666666667</v>
      </c>
      <c r="F56" s="327">
        <f t="shared" si="1"/>
        <v>15.833333333333332</v>
      </c>
    </row>
    <row r="57" spans="1:6">
      <c r="A57" s="314" t="s">
        <v>950</v>
      </c>
      <c r="B57" s="312">
        <v>157</v>
      </c>
      <c r="C57" s="312">
        <v>20</v>
      </c>
      <c r="D57" s="309">
        <v>25</v>
      </c>
      <c r="E57" s="326">
        <f t="shared" si="0"/>
        <v>3.1847133757961785</v>
      </c>
      <c r="F57" s="327">
        <f t="shared" si="1"/>
        <v>16.815286624203821</v>
      </c>
    </row>
    <row r="58" spans="1:6">
      <c r="A58" s="314" t="s">
        <v>951</v>
      </c>
      <c r="B58" s="312">
        <v>236</v>
      </c>
      <c r="C58" s="312">
        <v>20</v>
      </c>
      <c r="D58" s="309">
        <v>25</v>
      </c>
      <c r="E58" s="326">
        <f t="shared" si="0"/>
        <v>2.1186440677966103</v>
      </c>
      <c r="F58" s="327">
        <f t="shared" si="1"/>
        <v>17.881355932203391</v>
      </c>
    </row>
    <row r="59" spans="1:6">
      <c r="A59" s="314" t="s">
        <v>952</v>
      </c>
      <c r="B59" s="312">
        <v>206</v>
      </c>
      <c r="C59" s="312">
        <v>20</v>
      </c>
      <c r="D59" s="309">
        <v>25</v>
      </c>
      <c r="E59" s="326">
        <f t="shared" si="0"/>
        <v>2.4271844660194173</v>
      </c>
      <c r="F59" s="327">
        <f t="shared" si="1"/>
        <v>17.572815533980581</v>
      </c>
    </row>
    <row r="60" spans="1:6">
      <c r="A60" s="314" t="s">
        <v>953</v>
      </c>
      <c r="B60" s="310">
        <v>278</v>
      </c>
      <c r="C60" s="311">
        <v>20</v>
      </c>
      <c r="D60" s="309">
        <v>25</v>
      </c>
      <c r="E60" s="326">
        <f t="shared" si="0"/>
        <v>1.7985611510791366</v>
      </c>
      <c r="F60" s="327">
        <f t="shared" si="1"/>
        <v>18.201438848920862</v>
      </c>
    </row>
    <row r="61" spans="1:6">
      <c r="A61" s="314" t="s">
        <v>954</v>
      </c>
      <c r="B61" s="312">
        <v>202</v>
      </c>
      <c r="C61" s="312">
        <v>20</v>
      </c>
      <c r="D61" s="309">
        <v>25</v>
      </c>
      <c r="E61" s="326">
        <f t="shared" si="0"/>
        <v>2.4752475247524752</v>
      </c>
      <c r="F61" s="327">
        <f t="shared" si="1"/>
        <v>17.524752475247524</v>
      </c>
    </row>
    <row r="62" spans="1:6">
      <c r="A62" s="314" t="s">
        <v>955</v>
      </c>
      <c r="B62" s="312">
        <v>380</v>
      </c>
      <c r="C62" s="312">
        <v>20</v>
      </c>
      <c r="D62" s="309">
        <v>25</v>
      </c>
      <c r="E62" s="326">
        <f t="shared" si="0"/>
        <v>1.3157894736842106</v>
      </c>
      <c r="F62" s="327">
        <f t="shared" si="1"/>
        <v>18.684210526315788</v>
      </c>
    </row>
    <row r="63" spans="1:6">
      <c r="A63" s="314" t="s">
        <v>956</v>
      </c>
      <c r="B63" s="312">
        <v>70.599999999999994</v>
      </c>
      <c r="C63" s="312">
        <v>20</v>
      </c>
      <c r="D63" s="309">
        <v>25</v>
      </c>
      <c r="E63" s="326">
        <f t="shared" si="0"/>
        <v>7.0821529745042495</v>
      </c>
      <c r="F63" s="327">
        <f t="shared" si="1"/>
        <v>12.91784702549575</v>
      </c>
    </row>
    <row r="64" spans="1:6">
      <c r="A64" s="314" t="s">
        <v>957</v>
      </c>
      <c r="B64" s="312">
        <v>65.400000000000006</v>
      </c>
      <c r="C64" s="312">
        <v>20</v>
      </c>
      <c r="D64" s="309">
        <v>25</v>
      </c>
      <c r="E64" s="326">
        <f t="shared" si="0"/>
        <v>7.6452599388379197</v>
      </c>
      <c r="F64" s="327">
        <f t="shared" si="1"/>
        <v>12.354740061162079</v>
      </c>
    </row>
    <row r="65" spans="1:6">
      <c r="A65" s="314" t="s">
        <v>958</v>
      </c>
      <c r="B65" s="312">
        <v>72.8</v>
      </c>
      <c r="C65" s="312">
        <v>20</v>
      </c>
      <c r="D65" s="309">
        <v>25</v>
      </c>
      <c r="E65" s="326">
        <f t="shared" si="0"/>
        <v>6.8681318681318686</v>
      </c>
      <c r="F65" s="327">
        <f t="shared" si="1"/>
        <v>13.131868131868131</v>
      </c>
    </row>
    <row r="66" spans="1:6">
      <c r="A66" s="314" t="s">
        <v>959</v>
      </c>
      <c r="B66" s="312">
        <v>316</v>
      </c>
      <c r="C66" s="312">
        <v>20</v>
      </c>
      <c r="D66" s="309">
        <v>25</v>
      </c>
      <c r="E66" s="326">
        <f t="shared" si="0"/>
        <v>1.5822784810126582</v>
      </c>
      <c r="F66" s="327">
        <f t="shared" si="1"/>
        <v>18.417721518987342</v>
      </c>
    </row>
    <row r="67" spans="1:6">
      <c r="A67" s="314" t="s">
        <v>960</v>
      </c>
      <c r="B67" s="312">
        <v>254</v>
      </c>
      <c r="C67" s="312">
        <v>20</v>
      </c>
      <c r="D67" s="309">
        <v>25</v>
      </c>
      <c r="E67" s="326">
        <f t="shared" si="0"/>
        <v>1.9685039370078741</v>
      </c>
      <c r="F67" s="327">
        <f t="shared" si="1"/>
        <v>18.031496062992126</v>
      </c>
    </row>
    <row r="68" spans="1:6">
      <c r="A68" s="314" t="s">
        <v>961</v>
      </c>
      <c r="B68" s="312">
        <v>109</v>
      </c>
      <c r="C68" s="312">
        <v>20</v>
      </c>
      <c r="D68" s="309">
        <v>25</v>
      </c>
      <c r="E68" s="326">
        <f t="shared" ref="E68:E131" si="2">(C68*D68)/B68</f>
        <v>4.5871559633027523</v>
      </c>
      <c r="F68" s="327">
        <f t="shared" ref="F68:F131" si="3">C68-E68</f>
        <v>15.412844036697248</v>
      </c>
    </row>
    <row r="69" spans="1:6">
      <c r="A69" s="314" t="s">
        <v>962</v>
      </c>
      <c r="B69" s="312">
        <v>113</v>
      </c>
      <c r="C69" s="312">
        <v>20</v>
      </c>
      <c r="D69" s="309">
        <v>25</v>
      </c>
      <c r="E69" s="326">
        <f t="shared" si="2"/>
        <v>4.4247787610619467</v>
      </c>
      <c r="F69" s="327">
        <f t="shared" si="3"/>
        <v>15.575221238938052</v>
      </c>
    </row>
    <row r="70" spans="1:6">
      <c r="A70" s="314" t="s">
        <v>963</v>
      </c>
      <c r="B70" s="312">
        <v>220</v>
      </c>
      <c r="C70" s="312">
        <v>20</v>
      </c>
      <c r="D70" s="309">
        <v>25</v>
      </c>
      <c r="E70" s="326">
        <f t="shared" si="2"/>
        <v>2.2727272727272729</v>
      </c>
      <c r="F70" s="327">
        <f t="shared" si="3"/>
        <v>17.727272727272727</v>
      </c>
    </row>
    <row r="71" spans="1:6">
      <c r="A71" s="314" t="s">
        <v>964</v>
      </c>
      <c r="B71" s="312">
        <v>72.8</v>
      </c>
      <c r="C71" s="312">
        <v>20</v>
      </c>
      <c r="D71" s="309">
        <v>25</v>
      </c>
      <c r="E71" s="326">
        <f t="shared" si="2"/>
        <v>6.8681318681318686</v>
      </c>
      <c r="F71" s="327">
        <f t="shared" si="3"/>
        <v>13.131868131868131</v>
      </c>
    </row>
    <row r="72" spans="1:6">
      <c r="A72" s="315" t="s">
        <v>965</v>
      </c>
      <c r="B72" s="313">
        <v>75.8</v>
      </c>
      <c r="C72" s="312">
        <v>20</v>
      </c>
      <c r="D72" s="309">
        <v>25</v>
      </c>
      <c r="E72" s="326">
        <f t="shared" si="2"/>
        <v>6.5963060686015833</v>
      </c>
      <c r="F72" s="327">
        <f t="shared" si="3"/>
        <v>13.403693931398417</v>
      </c>
    </row>
    <row r="73" spans="1:6">
      <c r="A73" s="314" t="s">
        <v>966</v>
      </c>
      <c r="B73" s="312">
        <v>37.799999999999997</v>
      </c>
      <c r="C73" s="312">
        <v>10</v>
      </c>
      <c r="D73" s="309">
        <v>25</v>
      </c>
      <c r="E73" s="326">
        <f t="shared" si="2"/>
        <v>6.6137566137566139</v>
      </c>
      <c r="F73" s="327">
        <f t="shared" si="3"/>
        <v>3.3862433862433861</v>
      </c>
    </row>
    <row r="74" spans="1:6">
      <c r="A74" s="314" t="s">
        <v>967</v>
      </c>
      <c r="B74" s="312">
        <v>193</v>
      </c>
      <c r="C74" s="312">
        <v>20</v>
      </c>
      <c r="D74" s="309">
        <v>25</v>
      </c>
      <c r="E74" s="326">
        <f t="shared" si="2"/>
        <v>2.5906735751295336</v>
      </c>
      <c r="F74" s="327">
        <f t="shared" si="3"/>
        <v>17.409326424870468</v>
      </c>
    </row>
    <row r="75" spans="1:6">
      <c r="A75" s="314" t="s">
        <v>968</v>
      </c>
      <c r="B75" s="312">
        <v>50.2</v>
      </c>
      <c r="C75" s="312">
        <v>10</v>
      </c>
      <c r="D75" s="309">
        <v>25</v>
      </c>
      <c r="E75" s="326">
        <f t="shared" si="2"/>
        <v>4.9800796812749004</v>
      </c>
      <c r="F75" s="327">
        <f t="shared" si="3"/>
        <v>5.0199203187250996</v>
      </c>
    </row>
    <row r="76" spans="1:6">
      <c r="A76" s="314" t="s">
        <v>969</v>
      </c>
      <c r="B76" s="312">
        <v>78.599999999999994</v>
      </c>
      <c r="C76" s="312">
        <v>20</v>
      </c>
      <c r="D76" s="309">
        <v>25</v>
      </c>
      <c r="E76" s="326">
        <f t="shared" si="2"/>
        <v>6.3613231552162857</v>
      </c>
      <c r="F76" s="327">
        <f t="shared" si="3"/>
        <v>13.638676844783713</v>
      </c>
    </row>
    <row r="77" spans="1:6">
      <c r="A77" s="314" t="s">
        <v>970</v>
      </c>
      <c r="B77" s="312">
        <v>46.2</v>
      </c>
      <c r="C77" s="312">
        <v>10</v>
      </c>
      <c r="D77" s="309">
        <v>25</v>
      </c>
      <c r="E77" s="326">
        <f t="shared" si="2"/>
        <v>5.4112554112554108</v>
      </c>
      <c r="F77" s="327">
        <f t="shared" si="3"/>
        <v>4.5887445887445892</v>
      </c>
    </row>
    <row r="78" spans="1:6">
      <c r="A78" s="314" t="s">
        <v>971</v>
      </c>
      <c r="B78" s="312">
        <v>51.2</v>
      </c>
      <c r="C78" s="312">
        <v>10</v>
      </c>
      <c r="D78" s="309">
        <v>25</v>
      </c>
      <c r="E78" s="326">
        <f t="shared" si="2"/>
        <v>4.8828125</v>
      </c>
      <c r="F78" s="327">
        <f t="shared" si="3"/>
        <v>5.1171875</v>
      </c>
    </row>
    <row r="79" spans="1:6">
      <c r="A79" s="314" t="s">
        <v>972</v>
      </c>
      <c r="B79" s="312">
        <v>89.2</v>
      </c>
      <c r="C79" s="312">
        <v>20</v>
      </c>
      <c r="D79" s="309">
        <v>25</v>
      </c>
      <c r="E79" s="326">
        <f t="shared" si="2"/>
        <v>5.6053811659192823</v>
      </c>
      <c r="F79" s="327">
        <f t="shared" si="3"/>
        <v>14.394618834080717</v>
      </c>
    </row>
    <row r="80" spans="1:6">
      <c r="A80" s="314" t="s">
        <v>973</v>
      </c>
      <c r="B80" s="312">
        <v>148</v>
      </c>
      <c r="C80" s="312">
        <v>20</v>
      </c>
      <c r="D80" s="309">
        <v>25</v>
      </c>
      <c r="E80" s="326">
        <f t="shared" si="2"/>
        <v>3.3783783783783785</v>
      </c>
      <c r="F80" s="327">
        <f t="shared" si="3"/>
        <v>16.621621621621621</v>
      </c>
    </row>
    <row r="81" spans="1:6">
      <c r="A81" s="314" t="s">
        <v>974</v>
      </c>
      <c r="B81" s="310">
        <v>502</v>
      </c>
      <c r="C81" s="310">
        <v>40</v>
      </c>
      <c r="D81" s="309">
        <v>25</v>
      </c>
      <c r="E81" s="326">
        <f t="shared" si="2"/>
        <v>1.9920318725099602</v>
      </c>
      <c r="F81" s="327">
        <f t="shared" si="3"/>
        <v>38.007968127490038</v>
      </c>
    </row>
    <row r="82" spans="1:6">
      <c r="A82" s="314" t="s">
        <v>975</v>
      </c>
      <c r="B82" s="312">
        <v>122</v>
      </c>
      <c r="C82" s="312">
        <v>20</v>
      </c>
      <c r="D82" s="309">
        <v>25</v>
      </c>
      <c r="E82" s="326">
        <f t="shared" si="2"/>
        <v>4.0983606557377046</v>
      </c>
      <c r="F82" s="327">
        <f t="shared" si="3"/>
        <v>15.901639344262296</v>
      </c>
    </row>
    <row r="83" spans="1:6">
      <c r="A83" s="314" t="s">
        <v>976</v>
      </c>
      <c r="B83" s="312">
        <v>67</v>
      </c>
      <c r="C83" s="312">
        <v>20</v>
      </c>
      <c r="D83" s="309">
        <v>25</v>
      </c>
      <c r="E83" s="326">
        <f t="shared" si="2"/>
        <v>7.4626865671641793</v>
      </c>
      <c r="F83" s="327">
        <f t="shared" si="3"/>
        <v>12.53731343283582</v>
      </c>
    </row>
    <row r="84" spans="1:6">
      <c r="A84" s="314" t="s">
        <v>977</v>
      </c>
      <c r="B84" s="312">
        <v>50.4</v>
      </c>
      <c r="C84" s="312">
        <v>10</v>
      </c>
      <c r="D84" s="309">
        <v>25</v>
      </c>
      <c r="E84" s="326">
        <f t="shared" si="2"/>
        <v>4.9603174603174605</v>
      </c>
      <c r="F84" s="327">
        <f t="shared" si="3"/>
        <v>5.0396825396825395</v>
      </c>
    </row>
    <row r="85" spans="1:6">
      <c r="A85" s="314" t="s">
        <v>978</v>
      </c>
      <c r="B85" s="312">
        <v>80</v>
      </c>
      <c r="C85" s="312">
        <v>20</v>
      </c>
      <c r="D85" s="309">
        <v>25</v>
      </c>
      <c r="E85" s="326">
        <f t="shared" si="2"/>
        <v>6.25</v>
      </c>
      <c r="F85" s="327">
        <f t="shared" si="3"/>
        <v>13.75</v>
      </c>
    </row>
    <row r="86" spans="1:6">
      <c r="A86" s="314" t="s">
        <v>979</v>
      </c>
      <c r="B86" s="312">
        <v>72.2</v>
      </c>
      <c r="C86" s="312">
        <v>20</v>
      </c>
      <c r="D86" s="309">
        <v>25</v>
      </c>
      <c r="E86" s="326">
        <f t="shared" si="2"/>
        <v>6.9252077562326866</v>
      </c>
      <c r="F86" s="327">
        <f t="shared" si="3"/>
        <v>13.074792243767313</v>
      </c>
    </row>
    <row r="87" spans="1:6">
      <c r="A87" s="314" t="s">
        <v>980</v>
      </c>
      <c r="B87" s="312">
        <v>64</v>
      </c>
      <c r="C87" s="312">
        <v>20</v>
      </c>
      <c r="D87" s="309">
        <v>25</v>
      </c>
      <c r="E87" s="326">
        <f t="shared" si="2"/>
        <v>7.8125</v>
      </c>
      <c r="F87" s="327">
        <f t="shared" si="3"/>
        <v>12.1875</v>
      </c>
    </row>
    <row r="88" spans="1:6">
      <c r="A88" s="314" t="s">
        <v>981</v>
      </c>
      <c r="B88" s="312">
        <v>163</v>
      </c>
      <c r="C88" s="312">
        <v>20</v>
      </c>
      <c r="D88" s="309">
        <v>25</v>
      </c>
      <c r="E88" s="326">
        <f t="shared" si="2"/>
        <v>3.0674846625766872</v>
      </c>
      <c r="F88" s="327">
        <f t="shared" si="3"/>
        <v>16.932515337423311</v>
      </c>
    </row>
    <row r="89" spans="1:6">
      <c r="A89" s="314" t="s">
        <v>982</v>
      </c>
      <c r="B89" s="312">
        <v>54.8</v>
      </c>
      <c r="C89" s="312">
        <v>20</v>
      </c>
      <c r="D89" s="309">
        <v>25</v>
      </c>
      <c r="E89" s="326">
        <f t="shared" si="2"/>
        <v>9.1240875912408761</v>
      </c>
      <c r="F89" s="327">
        <f t="shared" si="3"/>
        <v>10.875912408759124</v>
      </c>
    </row>
    <row r="90" spans="1:6">
      <c r="A90" s="314" t="s">
        <v>983</v>
      </c>
      <c r="B90" s="312">
        <v>36.6</v>
      </c>
      <c r="C90" s="312">
        <v>20</v>
      </c>
      <c r="D90" s="309">
        <v>25</v>
      </c>
      <c r="E90" s="326">
        <f t="shared" si="2"/>
        <v>13.66120218579235</v>
      </c>
      <c r="F90" s="327">
        <f t="shared" si="3"/>
        <v>6.3387978142076502</v>
      </c>
    </row>
    <row r="91" spans="1:6">
      <c r="A91" s="314" t="s">
        <v>984</v>
      </c>
      <c r="B91" s="312">
        <v>31.6</v>
      </c>
      <c r="C91" s="312">
        <v>20</v>
      </c>
      <c r="D91" s="309">
        <v>25</v>
      </c>
      <c r="E91" s="326">
        <f t="shared" si="2"/>
        <v>15.822784810126581</v>
      </c>
      <c r="F91" s="327">
        <f t="shared" si="3"/>
        <v>4.1772151898734187</v>
      </c>
    </row>
    <row r="92" spans="1:6">
      <c r="A92" s="314" t="s">
        <v>985</v>
      </c>
      <c r="B92" s="312">
        <v>306</v>
      </c>
      <c r="C92" s="312">
        <v>20</v>
      </c>
      <c r="D92" s="309">
        <v>25</v>
      </c>
      <c r="E92" s="326">
        <f t="shared" si="2"/>
        <v>1.6339869281045751</v>
      </c>
      <c r="F92" s="327">
        <f t="shared" si="3"/>
        <v>18.366013071895424</v>
      </c>
    </row>
    <row r="93" spans="1:6">
      <c r="A93" s="314" t="s">
        <v>986</v>
      </c>
      <c r="B93" s="312">
        <v>94.2</v>
      </c>
      <c r="C93" s="312">
        <v>20</v>
      </c>
      <c r="D93" s="309">
        <v>25</v>
      </c>
      <c r="E93" s="326">
        <f t="shared" si="2"/>
        <v>5.3078556263269636</v>
      </c>
      <c r="F93" s="327">
        <f t="shared" si="3"/>
        <v>14.692144373673036</v>
      </c>
    </row>
    <row r="94" spans="1:6">
      <c r="A94" s="314" t="s">
        <v>987</v>
      </c>
      <c r="B94" s="312">
        <v>102</v>
      </c>
      <c r="C94" s="312">
        <v>20</v>
      </c>
      <c r="D94" s="309">
        <v>25</v>
      </c>
      <c r="E94" s="326">
        <f t="shared" si="2"/>
        <v>4.9019607843137258</v>
      </c>
      <c r="F94" s="327">
        <f t="shared" si="3"/>
        <v>15.098039215686274</v>
      </c>
    </row>
    <row r="95" spans="1:6">
      <c r="A95" s="314" t="s">
        <v>988</v>
      </c>
      <c r="B95" s="312">
        <v>165</v>
      </c>
      <c r="C95" s="312">
        <v>20</v>
      </c>
      <c r="D95" s="309">
        <v>25</v>
      </c>
      <c r="E95" s="326">
        <f t="shared" si="2"/>
        <v>3.0303030303030303</v>
      </c>
      <c r="F95" s="327">
        <f t="shared" si="3"/>
        <v>16.969696969696969</v>
      </c>
    </row>
    <row r="96" spans="1:6">
      <c r="A96" s="314" t="s">
        <v>989</v>
      </c>
      <c r="B96" s="310">
        <v>174</v>
      </c>
      <c r="C96" s="310">
        <v>20</v>
      </c>
      <c r="D96" s="309">
        <v>25</v>
      </c>
      <c r="E96" s="326">
        <f t="shared" si="2"/>
        <v>2.8735632183908044</v>
      </c>
      <c r="F96" s="327">
        <f t="shared" si="3"/>
        <v>17.126436781609197</v>
      </c>
    </row>
    <row r="97" spans="1:6" ht="17" thickBot="1">
      <c r="A97" s="320" t="s">
        <v>990</v>
      </c>
      <c r="B97" s="321">
        <v>190</v>
      </c>
      <c r="C97" s="321">
        <v>20</v>
      </c>
      <c r="D97" s="322">
        <v>25</v>
      </c>
      <c r="E97" s="328">
        <f t="shared" si="2"/>
        <v>2.6315789473684212</v>
      </c>
      <c r="F97" s="329">
        <f t="shared" si="3"/>
        <v>17.368421052631579</v>
      </c>
    </row>
    <row r="98" spans="1:6">
      <c r="A98" s="323" t="s">
        <v>991</v>
      </c>
      <c r="B98" s="324">
        <v>124</v>
      </c>
      <c r="C98" s="324">
        <v>20</v>
      </c>
      <c r="D98" s="325">
        <v>25</v>
      </c>
      <c r="E98" s="326">
        <f t="shared" si="2"/>
        <v>4.032258064516129</v>
      </c>
      <c r="F98" s="327">
        <f t="shared" si="3"/>
        <v>15.967741935483872</v>
      </c>
    </row>
    <row r="99" spans="1:6">
      <c r="A99" s="314" t="s">
        <v>992</v>
      </c>
      <c r="B99" s="312">
        <v>210</v>
      </c>
      <c r="C99" s="312">
        <v>20</v>
      </c>
      <c r="D99" s="309">
        <v>25</v>
      </c>
      <c r="E99" s="326">
        <f t="shared" si="2"/>
        <v>2.3809523809523809</v>
      </c>
      <c r="F99" s="327">
        <f t="shared" si="3"/>
        <v>17.61904761904762</v>
      </c>
    </row>
    <row r="100" spans="1:6">
      <c r="A100" s="314" t="s">
        <v>993</v>
      </c>
      <c r="B100" s="312">
        <v>170</v>
      </c>
      <c r="C100" s="312">
        <v>20</v>
      </c>
      <c r="D100" s="309">
        <v>25</v>
      </c>
      <c r="E100" s="326">
        <f t="shared" si="2"/>
        <v>2.9411764705882355</v>
      </c>
      <c r="F100" s="327">
        <f t="shared" si="3"/>
        <v>17.058823529411764</v>
      </c>
    </row>
    <row r="101" spans="1:6">
      <c r="A101" s="314" t="s">
        <v>994</v>
      </c>
      <c r="B101" s="312">
        <v>129</v>
      </c>
      <c r="C101" s="312">
        <v>20</v>
      </c>
      <c r="D101" s="309">
        <v>25</v>
      </c>
      <c r="E101" s="326">
        <f t="shared" si="2"/>
        <v>3.8759689922480618</v>
      </c>
      <c r="F101" s="327">
        <f t="shared" si="3"/>
        <v>16.124031007751938</v>
      </c>
    </row>
    <row r="102" spans="1:6">
      <c r="A102" s="315" t="s">
        <v>995</v>
      </c>
      <c r="B102" s="311">
        <v>105</v>
      </c>
      <c r="C102" s="312">
        <v>20</v>
      </c>
      <c r="D102" s="309">
        <v>25</v>
      </c>
      <c r="E102" s="326">
        <f t="shared" si="2"/>
        <v>4.7619047619047619</v>
      </c>
      <c r="F102" s="327">
        <f t="shared" si="3"/>
        <v>15.238095238095237</v>
      </c>
    </row>
    <row r="103" spans="1:6">
      <c r="A103" s="314" t="s">
        <v>996</v>
      </c>
      <c r="B103" s="312">
        <v>244</v>
      </c>
      <c r="C103" s="312">
        <v>20</v>
      </c>
      <c r="D103" s="309">
        <v>25</v>
      </c>
      <c r="E103" s="326">
        <f t="shared" si="2"/>
        <v>2.0491803278688523</v>
      </c>
      <c r="F103" s="327">
        <f t="shared" si="3"/>
        <v>17.950819672131146</v>
      </c>
    </row>
    <row r="104" spans="1:6">
      <c r="A104" s="314" t="s">
        <v>997</v>
      </c>
      <c r="B104" s="312">
        <v>181</v>
      </c>
      <c r="C104" s="312">
        <v>20</v>
      </c>
      <c r="D104" s="309">
        <v>25</v>
      </c>
      <c r="E104" s="326">
        <f t="shared" si="2"/>
        <v>2.7624309392265194</v>
      </c>
      <c r="F104" s="327">
        <f t="shared" si="3"/>
        <v>17.237569060773481</v>
      </c>
    </row>
    <row r="105" spans="1:6">
      <c r="A105" s="314" t="s">
        <v>998</v>
      </c>
      <c r="B105" s="312">
        <v>115</v>
      </c>
      <c r="C105" s="312">
        <v>20</v>
      </c>
      <c r="D105" s="309">
        <v>25</v>
      </c>
      <c r="E105" s="326">
        <f t="shared" si="2"/>
        <v>4.3478260869565215</v>
      </c>
      <c r="F105" s="327">
        <f t="shared" si="3"/>
        <v>15.652173913043478</v>
      </c>
    </row>
    <row r="106" spans="1:6">
      <c r="A106" s="314" t="s">
        <v>999</v>
      </c>
      <c r="B106" s="312">
        <v>278</v>
      </c>
      <c r="C106" s="312">
        <v>20</v>
      </c>
      <c r="D106" s="309">
        <v>25</v>
      </c>
      <c r="E106" s="326">
        <f t="shared" si="2"/>
        <v>1.7985611510791366</v>
      </c>
      <c r="F106" s="327">
        <f t="shared" si="3"/>
        <v>18.201438848920862</v>
      </c>
    </row>
    <row r="107" spans="1:6">
      <c r="A107" s="314" t="s">
        <v>1000</v>
      </c>
      <c r="B107" s="312">
        <v>152</v>
      </c>
      <c r="C107" s="312">
        <v>20</v>
      </c>
      <c r="D107" s="309">
        <v>25</v>
      </c>
      <c r="E107" s="326">
        <f t="shared" si="2"/>
        <v>3.2894736842105261</v>
      </c>
      <c r="F107" s="327">
        <f t="shared" si="3"/>
        <v>16.710526315789473</v>
      </c>
    </row>
    <row r="108" spans="1:6">
      <c r="A108" s="314" t="s">
        <v>1001</v>
      </c>
      <c r="B108" s="312">
        <v>126</v>
      </c>
      <c r="C108" s="312">
        <v>20</v>
      </c>
      <c r="D108" s="309">
        <v>25</v>
      </c>
      <c r="E108" s="326">
        <f t="shared" si="2"/>
        <v>3.9682539682539684</v>
      </c>
      <c r="F108" s="327">
        <f t="shared" si="3"/>
        <v>16.031746031746032</v>
      </c>
    </row>
    <row r="109" spans="1:6">
      <c r="A109" s="314" t="s">
        <v>1002</v>
      </c>
      <c r="B109" s="312">
        <v>74.2</v>
      </c>
      <c r="C109" s="312">
        <v>20</v>
      </c>
      <c r="D109" s="309">
        <v>25</v>
      </c>
      <c r="E109" s="326">
        <f t="shared" si="2"/>
        <v>6.7385444743935308</v>
      </c>
      <c r="F109" s="327">
        <f t="shared" si="3"/>
        <v>13.261455525606468</v>
      </c>
    </row>
    <row r="110" spans="1:6">
      <c r="A110" s="314" t="s">
        <v>1003</v>
      </c>
      <c r="B110" s="312">
        <v>99.8</v>
      </c>
      <c r="C110" s="312">
        <v>20</v>
      </c>
      <c r="D110" s="309">
        <v>25</v>
      </c>
      <c r="E110" s="326">
        <f t="shared" si="2"/>
        <v>5.0100200400801604</v>
      </c>
      <c r="F110" s="327">
        <f t="shared" si="3"/>
        <v>14.98997995991984</v>
      </c>
    </row>
    <row r="111" spans="1:6">
      <c r="A111" s="315" t="s">
        <v>1004</v>
      </c>
      <c r="B111" s="312">
        <v>137</v>
      </c>
      <c r="C111" s="312">
        <v>20</v>
      </c>
      <c r="D111" s="309">
        <v>25</v>
      </c>
      <c r="E111" s="326">
        <f t="shared" si="2"/>
        <v>3.6496350364963503</v>
      </c>
      <c r="F111" s="327">
        <f t="shared" si="3"/>
        <v>16.350364963503651</v>
      </c>
    </row>
    <row r="112" spans="1:6">
      <c r="A112" s="314" t="s">
        <v>1005</v>
      </c>
      <c r="B112" s="312">
        <v>129</v>
      </c>
      <c r="C112" s="312">
        <v>20</v>
      </c>
      <c r="D112" s="309">
        <v>25</v>
      </c>
      <c r="E112" s="326">
        <f t="shared" si="2"/>
        <v>3.8759689922480618</v>
      </c>
      <c r="F112" s="327">
        <f t="shared" si="3"/>
        <v>16.124031007751938</v>
      </c>
    </row>
    <row r="113" spans="1:6">
      <c r="A113" s="314" t="s">
        <v>1006</v>
      </c>
      <c r="B113" s="312">
        <v>111</v>
      </c>
      <c r="C113" s="312">
        <v>20</v>
      </c>
      <c r="D113" s="309">
        <v>25</v>
      </c>
      <c r="E113" s="326">
        <f t="shared" si="2"/>
        <v>4.5045045045045047</v>
      </c>
      <c r="F113" s="327">
        <f t="shared" si="3"/>
        <v>15.495495495495495</v>
      </c>
    </row>
    <row r="114" spans="1:6">
      <c r="A114" s="314" t="s">
        <v>1007</v>
      </c>
      <c r="B114" s="312">
        <v>73.2</v>
      </c>
      <c r="C114" s="312">
        <v>20</v>
      </c>
      <c r="D114" s="309">
        <v>25</v>
      </c>
      <c r="E114" s="326">
        <f t="shared" si="2"/>
        <v>6.8306010928961749</v>
      </c>
      <c r="F114" s="327">
        <f t="shared" si="3"/>
        <v>13.169398907103826</v>
      </c>
    </row>
    <row r="115" spans="1:6">
      <c r="A115" s="314" t="s">
        <v>1008</v>
      </c>
      <c r="B115" s="312">
        <v>111</v>
      </c>
      <c r="C115" s="312">
        <v>20</v>
      </c>
      <c r="D115" s="309">
        <v>25</v>
      </c>
      <c r="E115" s="326">
        <f t="shared" si="2"/>
        <v>4.5045045045045047</v>
      </c>
      <c r="F115" s="327">
        <f t="shared" si="3"/>
        <v>15.495495495495495</v>
      </c>
    </row>
    <row r="116" spans="1:6">
      <c r="A116" s="314" t="s">
        <v>1009</v>
      </c>
      <c r="B116" s="312">
        <v>118</v>
      </c>
      <c r="C116" s="312">
        <v>20</v>
      </c>
      <c r="D116" s="309">
        <v>25</v>
      </c>
      <c r="E116" s="326">
        <f t="shared" si="2"/>
        <v>4.2372881355932206</v>
      </c>
      <c r="F116" s="327">
        <f t="shared" si="3"/>
        <v>15.762711864406779</v>
      </c>
    </row>
    <row r="117" spans="1:6">
      <c r="A117" s="314" t="s">
        <v>1010</v>
      </c>
      <c r="B117" s="312">
        <v>131</v>
      </c>
      <c r="C117" s="312">
        <v>20</v>
      </c>
      <c r="D117" s="309">
        <v>25</v>
      </c>
      <c r="E117" s="326">
        <f t="shared" si="2"/>
        <v>3.8167938931297711</v>
      </c>
      <c r="F117" s="327">
        <f t="shared" si="3"/>
        <v>16.18320610687023</v>
      </c>
    </row>
    <row r="118" spans="1:6">
      <c r="A118" s="314" t="s">
        <v>1011</v>
      </c>
      <c r="B118" s="312">
        <v>96.8</v>
      </c>
      <c r="C118" s="312">
        <v>20</v>
      </c>
      <c r="D118" s="309">
        <v>25</v>
      </c>
      <c r="E118" s="326">
        <f t="shared" si="2"/>
        <v>5.1652892561983474</v>
      </c>
      <c r="F118" s="327">
        <f t="shared" si="3"/>
        <v>14.834710743801653</v>
      </c>
    </row>
    <row r="119" spans="1:6">
      <c r="A119" s="314" t="s">
        <v>1012</v>
      </c>
      <c r="B119" s="312">
        <v>105</v>
      </c>
      <c r="C119" s="312">
        <v>20</v>
      </c>
      <c r="D119" s="309">
        <v>25</v>
      </c>
      <c r="E119" s="326">
        <f t="shared" si="2"/>
        <v>4.7619047619047619</v>
      </c>
      <c r="F119" s="327">
        <f t="shared" si="3"/>
        <v>15.238095238095237</v>
      </c>
    </row>
    <row r="120" spans="1:6">
      <c r="A120" s="314" t="s">
        <v>1013</v>
      </c>
      <c r="B120" s="312">
        <v>159</v>
      </c>
      <c r="C120" s="312">
        <v>20</v>
      </c>
      <c r="D120" s="309">
        <v>25</v>
      </c>
      <c r="E120" s="326">
        <f t="shared" si="2"/>
        <v>3.1446540880503147</v>
      </c>
      <c r="F120" s="327">
        <f t="shared" si="3"/>
        <v>16.855345911949684</v>
      </c>
    </row>
    <row r="121" spans="1:6">
      <c r="A121" s="314" t="s">
        <v>1014</v>
      </c>
      <c r="B121" s="312">
        <v>129</v>
      </c>
      <c r="C121" s="312">
        <v>20</v>
      </c>
      <c r="D121" s="309">
        <v>25</v>
      </c>
      <c r="E121" s="326">
        <f t="shared" si="2"/>
        <v>3.8759689922480618</v>
      </c>
      <c r="F121" s="327">
        <f t="shared" si="3"/>
        <v>16.124031007751938</v>
      </c>
    </row>
    <row r="122" spans="1:6">
      <c r="A122" s="314" t="s">
        <v>1140</v>
      </c>
      <c r="B122" s="312">
        <v>338</v>
      </c>
      <c r="C122" s="312">
        <v>20</v>
      </c>
      <c r="D122" s="309">
        <v>25</v>
      </c>
      <c r="E122" s="326">
        <f t="shared" si="2"/>
        <v>1.4792899408284024</v>
      </c>
      <c r="F122" s="327">
        <f t="shared" si="3"/>
        <v>18.520710059171599</v>
      </c>
    </row>
    <row r="123" spans="1:6">
      <c r="A123" s="314" t="s">
        <v>1018</v>
      </c>
      <c r="B123" s="312">
        <v>324</v>
      </c>
      <c r="C123" s="312">
        <v>20</v>
      </c>
      <c r="D123" s="309">
        <v>25</v>
      </c>
      <c r="E123" s="326">
        <f t="shared" si="2"/>
        <v>1.5432098765432098</v>
      </c>
      <c r="F123" s="327">
        <f t="shared" si="3"/>
        <v>18.456790123456791</v>
      </c>
    </row>
    <row r="124" spans="1:6">
      <c r="A124" s="314" t="s">
        <v>1019</v>
      </c>
      <c r="B124" s="312">
        <v>440</v>
      </c>
      <c r="C124" s="312">
        <v>20</v>
      </c>
      <c r="D124" s="309">
        <v>25</v>
      </c>
      <c r="E124" s="326">
        <f t="shared" si="2"/>
        <v>1.1363636363636365</v>
      </c>
      <c r="F124" s="327">
        <f t="shared" si="3"/>
        <v>18.863636363636363</v>
      </c>
    </row>
    <row r="125" spans="1:6">
      <c r="A125" s="314" t="s">
        <v>1020</v>
      </c>
      <c r="B125" s="312">
        <v>274</v>
      </c>
      <c r="C125" s="312">
        <v>20</v>
      </c>
      <c r="D125" s="309">
        <v>25</v>
      </c>
      <c r="E125" s="326">
        <f t="shared" si="2"/>
        <v>1.8248175182481752</v>
      </c>
      <c r="F125" s="327">
        <f t="shared" si="3"/>
        <v>18.175182481751825</v>
      </c>
    </row>
    <row r="126" spans="1:6">
      <c r="A126" s="314" t="s">
        <v>1021</v>
      </c>
      <c r="B126" s="312">
        <v>444</v>
      </c>
      <c r="C126" s="312">
        <v>20</v>
      </c>
      <c r="D126" s="309">
        <v>25</v>
      </c>
      <c r="E126" s="326">
        <f t="shared" si="2"/>
        <v>1.1261261261261262</v>
      </c>
      <c r="F126" s="327">
        <f t="shared" si="3"/>
        <v>18.873873873873872</v>
      </c>
    </row>
    <row r="127" spans="1:6">
      <c r="A127" s="314" t="s">
        <v>1022</v>
      </c>
      <c r="B127" s="312">
        <v>412</v>
      </c>
      <c r="C127" s="312">
        <v>20</v>
      </c>
      <c r="D127" s="309">
        <v>25</v>
      </c>
      <c r="E127" s="326">
        <f t="shared" si="2"/>
        <v>1.2135922330097086</v>
      </c>
      <c r="F127" s="327">
        <f t="shared" si="3"/>
        <v>18.78640776699029</v>
      </c>
    </row>
    <row r="128" spans="1:6">
      <c r="A128" s="314" t="s">
        <v>1023</v>
      </c>
      <c r="B128" s="312">
        <v>510</v>
      </c>
      <c r="C128" s="312">
        <v>20</v>
      </c>
      <c r="D128" s="309">
        <v>25</v>
      </c>
      <c r="E128" s="326">
        <f t="shared" si="2"/>
        <v>0.98039215686274506</v>
      </c>
      <c r="F128" s="327">
        <f t="shared" si="3"/>
        <v>19.019607843137255</v>
      </c>
    </row>
    <row r="129" spans="1:6">
      <c r="A129" s="314" t="s">
        <v>1024</v>
      </c>
      <c r="B129" s="312">
        <v>206</v>
      </c>
      <c r="C129" s="312">
        <v>20</v>
      </c>
      <c r="D129" s="309">
        <v>25</v>
      </c>
      <c r="E129" s="326">
        <f t="shared" si="2"/>
        <v>2.4271844660194173</v>
      </c>
      <c r="F129" s="327">
        <f t="shared" si="3"/>
        <v>17.572815533980581</v>
      </c>
    </row>
    <row r="130" spans="1:6">
      <c r="A130" s="314" t="s">
        <v>1025</v>
      </c>
      <c r="B130" s="312">
        <v>468</v>
      </c>
      <c r="C130" s="312">
        <v>20</v>
      </c>
      <c r="D130" s="309">
        <v>25</v>
      </c>
      <c r="E130" s="326">
        <f t="shared" si="2"/>
        <v>1.0683760683760684</v>
      </c>
      <c r="F130" s="327">
        <f t="shared" si="3"/>
        <v>18.931623931623932</v>
      </c>
    </row>
    <row r="131" spans="1:6">
      <c r="A131" s="314" t="s">
        <v>1026</v>
      </c>
      <c r="B131" s="312">
        <v>706</v>
      </c>
      <c r="C131" s="312">
        <v>20</v>
      </c>
      <c r="D131" s="309">
        <v>25</v>
      </c>
      <c r="E131" s="326">
        <f t="shared" si="2"/>
        <v>0.70821529745042489</v>
      </c>
      <c r="F131" s="327">
        <f t="shared" si="3"/>
        <v>19.291784702549574</v>
      </c>
    </row>
    <row r="132" spans="1:6">
      <c r="A132" s="315" t="s">
        <v>1027</v>
      </c>
      <c r="B132" s="313">
        <v>99.4</v>
      </c>
      <c r="C132" s="313">
        <v>20</v>
      </c>
      <c r="D132" s="309">
        <v>25</v>
      </c>
      <c r="E132" s="326">
        <f t="shared" ref="E132:E195" si="4">(C132*D132)/B132</f>
        <v>5.0301810865191143</v>
      </c>
      <c r="F132" s="327">
        <f t="shared" ref="F132:F195" si="5">C132-E132</f>
        <v>14.969818913480886</v>
      </c>
    </row>
    <row r="133" spans="1:6">
      <c r="A133" s="314" t="s">
        <v>1028</v>
      </c>
      <c r="B133" s="312">
        <v>484</v>
      </c>
      <c r="C133" s="312">
        <v>20</v>
      </c>
      <c r="D133" s="309">
        <v>25</v>
      </c>
      <c r="E133" s="326">
        <f t="shared" si="4"/>
        <v>1.0330578512396693</v>
      </c>
      <c r="F133" s="327">
        <f t="shared" si="5"/>
        <v>18.966942148760332</v>
      </c>
    </row>
    <row r="134" spans="1:6">
      <c r="A134" s="314" t="s">
        <v>1029</v>
      </c>
      <c r="B134" s="312">
        <v>302</v>
      </c>
      <c r="C134" s="312">
        <v>20</v>
      </c>
      <c r="D134" s="309">
        <v>25</v>
      </c>
      <c r="E134" s="326">
        <f t="shared" si="4"/>
        <v>1.6556291390728477</v>
      </c>
      <c r="F134" s="327">
        <f t="shared" si="5"/>
        <v>18.344370860927153</v>
      </c>
    </row>
    <row r="135" spans="1:6">
      <c r="A135" s="314" t="s">
        <v>1030</v>
      </c>
      <c r="B135" s="312">
        <v>720</v>
      </c>
      <c r="C135" s="312">
        <v>20</v>
      </c>
      <c r="D135" s="309">
        <v>25</v>
      </c>
      <c r="E135" s="326">
        <f t="shared" si="4"/>
        <v>0.69444444444444442</v>
      </c>
      <c r="F135" s="327">
        <f t="shared" si="5"/>
        <v>19.305555555555557</v>
      </c>
    </row>
    <row r="136" spans="1:6">
      <c r="A136" s="314" t="s">
        <v>1031</v>
      </c>
      <c r="B136" s="312">
        <v>280</v>
      </c>
      <c r="C136" s="312">
        <v>20</v>
      </c>
      <c r="D136" s="309">
        <v>25</v>
      </c>
      <c r="E136" s="326">
        <f t="shared" si="4"/>
        <v>1.7857142857142858</v>
      </c>
      <c r="F136" s="327">
        <f t="shared" si="5"/>
        <v>18.214285714285715</v>
      </c>
    </row>
    <row r="137" spans="1:6">
      <c r="A137" s="314" t="s">
        <v>1032</v>
      </c>
      <c r="B137" s="312">
        <v>352</v>
      </c>
      <c r="C137" s="312">
        <v>20</v>
      </c>
      <c r="D137" s="309">
        <v>25</v>
      </c>
      <c r="E137" s="326">
        <f t="shared" si="4"/>
        <v>1.4204545454545454</v>
      </c>
      <c r="F137" s="327">
        <f t="shared" si="5"/>
        <v>18.579545454545453</v>
      </c>
    </row>
    <row r="138" spans="1:6">
      <c r="A138" s="314" t="s">
        <v>1033</v>
      </c>
      <c r="B138" s="312">
        <v>181</v>
      </c>
      <c r="C138" s="312">
        <v>20</v>
      </c>
      <c r="D138" s="309">
        <v>25</v>
      </c>
      <c r="E138" s="326">
        <f t="shared" si="4"/>
        <v>2.7624309392265194</v>
      </c>
      <c r="F138" s="327">
        <f t="shared" si="5"/>
        <v>17.237569060773481</v>
      </c>
    </row>
    <row r="139" spans="1:6">
      <c r="A139" s="314" t="s">
        <v>1034</v>
      </c>
      <c r="B139" s="312">
        <v>242</v>
      </c>
      <c r="C139" s="312">
        <v>20</v>
      </c>
      <c r="D139" s="309">
        <v>25</v>
      </c>
      <c r="E139" s="326">
        <f t="shared" si="4"/>
        <v>2.0661157024793386</v>
      </c>
      <c r="F139" s="327">
        <f t="shared" si="5"/>
        <v>17.933884297520663</v>
      </c>
    </row>
    <row r="140" spans="1:6">
      <c r="A140" s="314" t="s">
        <v>1035</v>
      </c>
      <c r="B140" s="312">
        <v>256</v>
      </c>
      <c r="C140" s="312">
        <v>20</v>
      </c>
      <c r="D140" s="309">
        <v>25</v>
      </c>
      <c r="E140" s="326">
        <f t="shared" si="4"/>
        <v>1.953125</v>
      </c>
      <c r="F140" s="327">
        <f t="shared" si="5"/>
        <v>18.046875</v>
      </c>
    </row>
    <row r="141" spans="1:6">
      <c r="A141" s="314" t="s">
        <v>1036</v>
      </c>
      <c r="B141" s="312">
        <v>234</v>
      </c>
      <c r="C141" s="312">
        <v>20</v>
      </c>
      <c r="D141" s="309">
        <v>25</v>
      </c>
      <c r="E141" s="326">
        <f t="shared" si="4"/>
        <v>2.1367521367521367</v>
      </c>
      <c r="F141" s="327">
        <f t="shared" si="5"/>
        <v>17.863247863247864</v>
      </c>
    </row>
    <row r="142" spans="1:6">
      <c r="A142" s="314" t="s">
        <v>1037</v>
      </c>
      <c r="B142" s="312">
        <v>210</v>
      </c>
      <c r="C142" s="312">
        <v>20</v>
      </c>
      <c r="D142" s="309">
        <v>25</v>
      </c>
      <c r="E142" s="326">
        <f t="shared" si="4"/>
        <v>2.3809523809523809</v>
      </c>
      <c r="F142" s="327">
        <f t="shared" si="5"/>
        <v>17.61904761904762</v>
      </c>
    </row>
    <row r="143" spans="1:6">
      <c r="A143" s="314" t="s">
        <v>1038</v>
      </c>
      <c r="B143" s="310">
        <v>174</v>
      </c>
      <c r="C143" s="311">
        <v>20</v>
      </c>
      <c r="D143" s="309">
        <v>25</v>
      </c>
      <c r="E143" s="326">
        <f t="shared" si="4"/>
        <v>2.8735632183908044</v>
      </c>
      <c r="F143" s="327">
        <f t="shared" si="5"/>
        <v>17.126436781609197</v>
      </c>
    </row>
    <row r="144" spans="1:6">
      <c r="A144" s="314" t="s">
        <v>1039</v>
      </c>
      <c r="B144" s="312">
        <v>112</v>
      </c>
      <c r="C144" s="312">
        <v>20</v>
      </c>
      <c r="D144" s="309">
        <v>25</v>
      </c>
      <c r="E144" s="326">
        <f t="shared" si="4"/>
        <v>4.4642857142857144</v>
      </c>
      <c r="F144" s="327">
        <f t="shared" si="5"/>
        <v>15.535714285714285</v>
      </c>
    </row>
    <row r="145" spans="1:6">
      <c r="A145" s="314" t="s">
        <v>1040</v>
      </c>
      <c r="B145" s="312">
        <v>144</v>
      </c>
      <c r="C145" s="312">
        <v>20</v>
      </c>
      <c r="D145" s="309">
        <v>25</v>
      </c>
      <c r="E145" s="326">
        <f t="shared" si="4"/>
        <v>3.4722222222222223</v>
      </c>
      <c r="F145" s="327">
        <f t="shared" si="5"/>
        <v>16.527777777777779</v>
      </c>
    </row>
    <row r="146" spans="1:6">
      <c r="A146" s="314" t="s">
        <v>1041</v>
      </c>
      <c r="B146" s="312">
        <v>166</v>
      </c>
      <c r="C146" s="312">
        <v>20</v>
      </c>
      <c r="D146" s="309">
        <v>25</v>
      </c>
      <c r="E146" s="326">
        <f t="shared" si="4"/>
        <v>3.0120481927710845</v>
      </c>
      <c r="F146" s="327">
        <f t="shared" si="5"/>
        <v>16.987951807228917</v>
      </c>
    </row>
    <row r="147" spans="1:6">
      <c r="A147" s="314" t="s">
        <v>1042</v>
      </c>
      <c r="B147" s="312">
        <v>54.4</v>
      </c>
      <c r="C147" s="312">
        <v>20</v>
      </c>
      <c r="D147" s="309">
        <v>25</v>
      </c>
      <c r="E147" s="326">
        <f t="shared" si="4"/>
        <v>9.1911764705882355</v>
      </c>
      <c r="F147" s="327">
        <f t="shared" si="5"/>
        <v>10.808823529411764</v>
      </c>
    </row>
    <row r="148" spans="1:6">
      <c r="A148" s="314" t="s">
        <v>1043</v>
      </c>
      <c r="B148" s="312">
        <v>79</v>
      </c>
      <c r="C148" s="312">
        <v>20</v>
      </c>
      <c r="D148" s="309">
        <v>25</v>
      </c>
      <c r="E148" s="326">
        <f t="shared" si="4"/>
        <v>6.3291139240506329</v>
      </c>
      <c r="F148" s="327">
        <f t="shared" si="5"/>
        <v>13.670886075949367</v>
      </c>
    </row>
    <row r="149" spans="1:6">
      <c r="A149" s="314" t="s">
        <v>1044</v>
      </c>
      <c r="B149" s="312">
        <v>78.8</v>
      </c>
      <c r="C149" s="312">
        <v>20</v>
      </c>
      <c r="D149" s="309">
        <v>25</v>
      </c>
      <c r="E149" s="326">
        <f t="shared" si="4"/>
        <v>6.3451776649746199</v>
      </c>
      <c r="F149" s="327">
        <f t="shared" si="5"/>
        <v>13.654822335025379</v>
      </c>
    </row>
    <row r="150" spans="1:6">
      <c r="A150" s="314" t="s">
        <v>1045</v>
      </c>
      <c r="B150" s="312">
        <v>63</v>
      </c>
      <c r="C150" s="312">
        <v>20</v>
      </c>
      <c r="D150" s="309">
        <v>25</v>
      </c>
      <c r="E150" s="326">
        <f t="shared" si="4"/>
        <v>7.9365079365079367</v>
      </c>
      <c r="F150" s="327">
        <f t="shared" si="5"/>
        <v>12.063492063492063</v>
      </c>
    </row>
    <row r="151" spans="1:6">
      <c r="A151" s="314" t="s">
        <v>1046</v>
      </c>
      <c r="B151" s="312">
        <v>57.4</v>
      </c>
      <c r="C151" s="312">
        <v>20</v>
      </c>
      <c r="D151" s="309">
        <v>25</v>
      </c>
      <c r="E151" s="326">
        <f t="shared" si="4"/>
        <v>8.7108013937282234</v>
      </c>
      <c r="F151" s="327">
        <f t="shared" si="5"/>
        <v>11.289198606271777</v>
      </c>
    </row>
    <row r="152" spans="1:6">
      <c r="A152" s="314" t="s">
        <v>1047</v>
      </c>
      <c r="B152" s="312">
        <v>264</v>
      </c>
      <c r="C152" s="312">
        <v>20</v>
      </c>
      <c r="D152" s="309">
        <v>25</v>
      </c>
      <c r="E152" s="326">
        <f t="shared" si="4"/>
        <v>1.893939393939394</v>
      </c>
      <c r="F152" s="327">
        <f t="shared" si="5"/>
        <v>18.106060606060606</v>
      </c>
    </row>
    <row r="153" spans="1:6">
      <c r="A153" s="314" t="s">
        <v>1048</v>
      </c>
      <c r="B153" s="312">
        <v>123</v>
      </c>
      <c r="C153" s="312">
        <v>20</v>
      </c>
      <c r="D153" s="309">
        <v>25</v>
      </c>
      <c r="E153" s="326">
        <f t="shared" si="4"/>
        <v>4.0650406504065044</v>
      </c>
      <c r="F153" s="327">
        <f t="shared" si="5"/>
        <v>15.934959349593495</v>
      </c>
    </row>
    <row r="154" spans="1:6">
      <c r="A154" s="314" t="s">
        <v>1049</v>
      </c>
      <c r="B154" s="312">
        <v>140</v>
      </c>
      <c r="C154" s="312">
        <v>20</v>
      </c>
      <c r="D154" s="309">
        <v>25</v>
      </c>
      <c r="E154" s="326">
        <f t="shared" si="4"/>
        <v>3.5714285714285716</v>
      </c>
      <c r="F154" s="327">
        <f t="shared" si="5"/>
        <v>16.428571428571427</v>
      </c>
    </row>
    <row r="155" spans="1:6">
      <c r="A155" s="314" t="s">
        <v>1050</v>
      </c>
      <c r="B155" s="312">
        <v>91</v>
      </c>
      <c r="C155" s="312">
        <v>20</v>
      </c>
      <c r="D155" s="309">
        <v>25</v>
      </c>
      <c r="E155" s="326">
        <f t="shared" si="4"/>
        <v>5.4945054945054945</v>
      </c>
      <c r="F155" s="327">
        <f t="shared" si="5"/>
        <v>14.505494505494505</v>
      </c>
    </row>
    <row r="156" spans="1:6">
      <c r="A156" s="314" t="s">
        <v>1051</v>
      </c>
      <c r="B156" s="312">
        <v>167</v>
      </c>
      <c r="C156" s="312">
        <v>20</v>
      </c>
      <c r="D156" s="309">
        <v>25</v>
      </c>
      <c r="E156" s="326">
        <f t="shared" si="4"/>
        <v>2.9940119760479043</v>
      </c>
      <c r="F156" s="327">
        <f t="shared" si="5"/>
        <v>17.005988023952096</v>
      </c>
    </row>
    <row r="157" spans="1:6">
      <c r="A157" s="314" t="s">
        <v>1052</v>
      </c>
      <c r="B157" s="312">
        <v>94.8</v>
      </c>
      <c r="C157" s="312">
        <v>20</v>
      </c>
      <c r="D157" s="309">
        <v>25</v>
      </c>
      <c r="E157" s="326">
        <f t="shared" si="4"/>
        <v>5.2742616033755274</v>
      </c>
      <c r="F157" s="327">
        <f t="shared" si="5"/>
        <v>14.725738396624472</v>
      </c>
    </row>
    <row r="158" spans="1:6">
      <c r="A158" s="314" t="s">
        <v>1053</v>
      </c>
      <c r="B158" s="312">
        <v>264</v>
      </c>
      <c r="C158" s="312">
        <v>20</v>
      </c>
      <c r="D158" s="309">
        <v>25</v>
      </c>
      <c r="E158" s="326">
        <f t="shared" si="4"/>
        <v>1.893939393939394</v>
      </c>
      <c r="F158" s="327">
        <f t="shared" si="5"/>
        <v>18.106060606060606</v>
      </c>
    </row>
    <row r="159" spans="1:6">
      <c r="A159" s="314" t="s">
        <v>1054</v>
      </c>
      <c r="B159" s="312">
        <v>95.2</v>
      </c>
      <c r="C159" s="312">
        <v>20</v>
      </c>
      <c r="D159" s="309">
        <v>25</v>
      </c>
      <c r="E159" s="326">
        <f t="shared" si="4"/>
        <v>5.2521008403361344</v>
      </c>
      <c r="F159" s="327">
        <f t="shared" si="5"/>
        <v>14.747899159663866</v>
      </c>
    </row>
    <row r="160" spans="1:6">
      <c r="A160" s="314" t="s">
        <v>1142</v>
      </c>
      <c r="B160" s="312">
        <v>127</v>
      </c>
      <c r="C160" s="312">
        <v>20</v>
      </c>
      <c r="D160" s="309">
        <v>25</v>
      </c>
      <c r="E160" s="326">
        <f t="shared" si="4"/>
        <v>3.9370078740157481</v>
      </c>
      <c r="F160" s="327">
        <f t="shared" si="5"/>
        <v>16.062992125984252</v>
      </c>
    </row>
    <row r="161" spans="1:6">
      <c r="A161" s="314" t="s">
        <v>1057</v>
      </c>
      <c r="B161" s="312">
        <v>177</v>
      </c>
      <c r="C161" s="312">
        <v>20</v>
      </c>
      <c r="D161" s="309">
        <v>25</v>
      </c>
      <c r="E161" s="326">
        <f t="shared" si="4"/>
        <v>2.8248587570621471</v>
      </c>
      <c r="F161" s="327">
        <f t="shared" si="5"/>
        <v>17.175141242937855</v>
      </c>
    </row>
    <row r="162" spans="1:6">
      <c r="A162" s="315" t="s">
        <v>1058</v>
      </c>
      <c r="B162" s="313">
        <v>162</v>
      </c>
      <c r="C162" s="312">
        <v>20</v>
      </c>
      <c r="D162" s="309">
        <v>25</v>
      </c>
      <c r="E162" s="326">
        <f t="shared" si="4"/>
        <v>3.0864197530864197</v>
      </c>
      <c r="F162" s="327">
        <f t="shared" si="5"/>
        <v>16.913580246913579</v>
      </c>
    </row>
    <row r="163" spans="1:6">
      <c r="A163" s="314" t="s">
        <v>1059</v>
      </c>
      <c r="B163" s="312">
        <v>118</v>
      </c>
      <c r="C163" s="312">
        <v>20</v>
      </c>
      <c r="D163" s="309">
        <v>25</v>
      </c>
      <c r="E163" s="326">
        <f t="shared" si="4"/>
        <v>4.2372881355932206</v>
      </c>
      <c r="F163" s="327">
        <f t="shared" si="5"/>
        <v>15.762711864406779</v>
      </c>
    </row>
    <row r="164" spans="1:6">
      <c r="A164" s="314" t="s">
        <v>1060</v>
      </c>
      <c r="B164" s="312">
        <v>156</v>
      </c>
      <c r="C164" s="312">
        <v>20</v>
      </c>
      <c r="D164" s="309">
        <v>25</v>
      </c>
      <c r="E164" s="326">
        <f t="shared" si="4"/>
        <v>3.2051282051282053</v>
      </c>
      <c r="F164" s="327">
        <f t="shared" si="5"/>
        <v>16.794871794871796</v>
      </c>
    </row>
    <row r="165" spans="1:6">
      <c r="A165" s="314" t="s">
        <v>1061</v>
      </c>
      <c r="B165" s="312">
        <v>114</v>
      </c>
      <c r="C165" s="312">
        <v>20</v>
      </c>
      <c r="D165" s="309">
        <v>25</v>
      </c>
      <c r="E165" s="326">
        <f t="shared" si="4"/>
        <v>4.3859649122807021</v>
      </c>
      <c r="F165" s="327">
        <f t="shared" si="5"/>
        <v>15.614035087719298</v>
      </c>
    </row>
    <row r="166" spans="1:6">
      <c r="A166" s="314" t="s">
        <v>1062</v>
      </c>
      <c r="B166" s="312">
        <v>191</v>
      </c>
      <c r="C166" s="312">
        <v>20</v>
      </c>
      <c r="D166" s="309">
        <v>25</v>
      </c>
      <c r="E166" s="326">
        <f t="shared" si="4"/>
        <v>2.6178010471204187</v>
      </c>
      <c r="F166" s="327">
        <f t="shared" si="5"/>
        <v>17.38219895287958</v>
      </c>
    </row>
    <row r="167" spans="1:6">
      <c r="A167" s="314" t="s">
        <v>1063</v>
      </c>
      <c r="B167" s="312">
        <v>167</v>
      </c>
      <c r="C167" s="312">
        <v>20</v>
      </c>
      <c r="D167" s="309">
        <v>25</v>
      </c>
      <c r="E167" s="326">
        <f t="shared" si="4"/>
        <v>2.9940119760479043</v>
      </c>
      <c r="F167" s="327">
        <f t="shared" si="5"/>
        <v>17.005988023952096</v>
      </c>
    </row>
    <row r="168" spans="1:6">
      <c r="A168" s="314" t="s">
        <v>1064</v>
      </c>
      <c r="B168" s="312">
        <v>156</v>
      </c>
      <c r="C168" s="312">
        <v>20</v>
      </c>
      <c r="D168" s="309">
        <v>25</v>
      </c>
      <c r="E168" s="326">
        <f t="shared" si="4"/>
        <v>3.2051282051282053</v>
      </c>
      <c r="F168" s="327">
        <f t="shared" si="5"/>
        <v>16.794871794871796</v>
      </c>
    </row>
    <row r="169" spans="1:6">
      <c r="A169" s="314" t="s">
        <v>1065</v>
      </c>
      <c r="B169" s="312">
        <v>300</v>
      </c>
      <c r="C169" s="312">
        <v>20</v>
      </c>
      <c r="D169" s="309">
        <v>25</v>
      </c>
      <c r="E169" s="326">
        <f t="shared" si="4"/>
        <v>1.6666666666666667</v>
      </c>
      <c r="F169" s="327">
        <f t="shared" si="5"/>
        <v>18.333333333333332</v>
      </c>
    </row>
    <row r="170" spans="1:6">
      <c r="A170" s="314" t="s">
        <v>1066</v>
      </c>
      <c r="B170" s="312">
        <v>129</v>
      </c>
      <c r="C170" s="312">
        <v>20</v>
      </c>
      <c r="D170" s="309">
        <v>25</v>
      </c>
      <c r="E170" s="326">
        <f t="shared" si="4"/>
        <v>3.8759689922480618</v>
      </c>
      <c r="F170" s="327">
        <f t="shared" si="5"/>
        <v>16.124031007751938</v>
      </c>
    </row>
    <row r="171" spans="1:6">
      <c r="A171" s="315" t="s">
        <v>1067</v>
      </c>
      <c r="B171" s="312">
        <v>190</v>
      </c>
      <c r="C171" s="312">
        <v>20</v>
      </c>
      <c r="D171" s="309">
        <v>25</v>
      </c>
      <c r="E171" s="326">
        <f t="shared" si="4"/>
        <v>2.6315789473684212</v>
      </c>
      <c r="F171" s="327">
        <f t="shared" si="5"/>
        <v>17.368421052631579</v>
      </c>
    </row>
    <row r="172" spans="1:6">
      <c r="A172" s="314" t="s">
        <v>1068</v>
      </c>
      <c r="B172" s="312">
        <v>77</v>
      </c>
      <c r="C172" s="312">
        <v>20</v>
      </c>
      <c r="D172" s="309">
        <v>25</v>
      </c>
      <c r="E172" s="326">
        <f t="shared" si="4"/>
        <v>6.4935064935064934</v>
      </c>
      <c r="F172" s="327">
        <f t="shared" si="5"/>
        <v>13.506493506493506</v>
      </c>
    </row>
    <row r="173" spans="1:6">
      <c r="A173" s="314" t="s">
        <v>1069</v>
      </c>
      <c r="B173" s="312">
        <v>118</v>
      </c>
      <c r="C173" s="312">
        <v>20</v>
      </c>
      <c r="D173" s="309">
        <v>25</v>
      </c>
      <c r="E173" s="326">
        <f t="shared" si="4"/>
        <v>4.2372881355932206</v>
      </c>
      <c r="F173" s="327">
        <f t="shared" si="5"/>
        <v>15.762711864406779</v>
      </c>
    </row>
    <row r="174" spans="1:6">
      <c r="A174" s="314" t="s">
        <v>1070</v>
      </c>
      <c r="B174" s="312">
        <v>210</v>
      </c>
      <c r="C174" s="312">
        <v>20</v>
      </c>
      <c r="D174" s="309">
        <v>25</v>
      </c>
      <c r="E174" s="326">
        <f t="shared" si="4"/>
        <v>2.3809523809523809</v>
      </c>
      <c r="F174" s="327">
        <f t="shared" si="5"/>
        <v>17.61904761904762</v>
      </c>
    </row>
    <row r="175" spans="1:6">
      <c r="A175" s="314" t="s">
        <v>1071</v>
      </c>
      <c r="B175" s="312">
        <v>110</v>
      </c>
      <c r="C175" s="312">
        <v>20</v>
      </c>
      <c r="D175" s="309">
        <v>25</v>
      </c>
      <c r="E175" s="326">
        <f t="shared" si="4"/>
        <v>4.5454545454545459</v>
      </c>
      <c r="F175" s="327">
        <f t="shared" si="5"/>
        <v>15.454545454545453</v>
      </c>
    </row>
    <row r="176" spans="1:6">
      <c r="A176" s="314" t="s">
        <v>1072</v>
      </c>
      <c r="B176" s="312">
        <v>139</v>
      </c>
      <c r="C176" s="312">
        <v>20</v>
      </c>
      <c r="D176" s="309">
        <v>25</v>
      </c>
      <c r="E176" s="326">
        <f t="shared" si="4"/>
        <v>3.5971223021582732</v>
      </c>
      <c r="F176" s="327">
        <f t="shared" si="5"/>
        <v>16.402877697841728</v>
      </c>
    </row>
    <row r="177" spans="1:6">
      <c r="A177" s="314" t="s">
        <v>1073</v>
      </c>
      <c r="B177" s="312">
        <v>177</v>
      </c>
      <c r="C177" s="312">
        <v>20</v>
      </c>
      <c r="D177" s="309">
        <v>25</v>
      </c>
      <c r="E177" s="326">
        <f t="shared" si="4"/>
        <v>2.8248587570621471</v>
      </c>
      <c r="F177" s="327">
        <f t="shared" si="5"/>
        <v>17.175141242937855</v>
      </c>
    </row>
    <row r="178" spans="1:6">
      <c r="A178" s="314" t="s">
        <v>1074</v>
      </c>
      <c r="B178" s="312">
        <v>168</v>
      </c>
      <c r="C178" s="312">
        <v>20</v>
      </c>
      <c r="D178" s="309">
        <v>25</v>
      </c>
      <c r="E178" s="326">
        <f t="shared" si="4"/>
        <v>2.9761904761904763</v>
      </c>
      <c r="F178" s="327">
        <f t="shared" si="5"/>
        <v>17.023809523809526</v>
      </c>
    </row>
    <row r="179" spans="1:6">
      <c r="A179" s="314" t="s">
        <v>1075</v>
      </c>
      <c r="B179" s="312">
        <v>230</v>
      </c>
      <c r="C179" s="312">
        <v>20</v>
      </c>
      <c r="D179" s="309">
        <v>25</v>
      </c>
      <c r="E179" s="326">
        <f t="shared" si="4"/>
        <v>2.1739130434782608</v>
      </c>
      <c r="F179" s="327">
        <f t="shared" si="5"/>
        <v>17.826086956521738</v>
      </c>
    </row>
    <row r="180" spans="1:6">
      <c r="A180" s="314" t="s">
        <v>1076</v>
      </c>
      <c r="B180" s="312">
        <v>138</v>
      </c>
      <c r="C180" s="312">
        <v>20</v>
      </c>
      <c r="D180" s="309">
        <v>25</v>
      </c>
      <c r="E180" s="326">
        <f t="shared" si="4"/>
        <v>3.6231884057971016</v>
      </c>
      <c r="F180" s="327">
        <f t="shared" si="5"/>
        <v>16.376811594202898</v>
      </c>
    </row>
    <row r="181" spans="1:6">
      <c r="A181" s="314" t="s">
        <v>1077</v>
      </c>
      <c r="B181" s="312">
        <v>296</v>
      </c>
      <c r="C181" s="312">
        <v>20</v>
      </c>
      <c r="D181" s="309">
        <v>25</v>
      </c>
      <c r="E181" s="326">
        <f t="shared" si="4"/>
        <v>1.6891891891891893</v>
      </c>
      <c r="F181" s="327">
        <f t="shared" si="5"/>
        <v>18.310810810810811</v>
      </c>
    </row>
    <row r="182" spans="1:6">
      <c r="A182" s="314" t="s">
        <v>1078</v>
      </c>
      <c r="B182" s="312">
        <v>246</v>
      </c>
      <c r="C182" s="312">
        <v>20</v>
      </c>
      <c r="D182" s="309">
        <v>25</v>
      </c>
      <c r="E182" s="326">
        <f t="shared" si="4"/>
        <v>2.0325203252032522</v>
      </c>
      <c r="F182" s="327">
        <f t="shared" si="5"/>
        <v>17.967479674796749</v>
      </c>
    </row>
    <row r="183" spans="1:6">
      <c r="A183" s="314" t="s">
        <v>1079</v>
      </c>
      <c r="B183" s="312">
        <v>145</v>
      </c>
      <c r="C183" s="312">
        <v>20</v>
      </c>
      <c r="D183" s="309">
        <v>25</v>
      </c>
      <c r="E183" s="326">
        <f t="shared" si="4"/>
        <v>3.4482758620689653</v>
      </c>
      <c r="F183" s="327">
        <f t="shared" si="5"/>
        <v>16.551724137931036</v>
      </c>
    </row>
    <row r="184" spans="1:6">
      <c r="A184" s="314" t="s">
        <v>1080</v>
      </c>
      <c r="B184" s="312">
        <v>442</v>
      </c>
      <c r="C184" s="312">
        <v>20</v>
      </c>
      <c r="D184" s="309">
        <v>25</v>
      </c>
      <c r="E184" s="326">
        <f t="shared" si="4"/>
        <v>1.1312217194570136</v>
      </c>
      <c r="F184" s="327">
        <f t="shared" si="5"/>
        <v>18.868778280542987</v>
      </c>
    </row>
    <row r="185" spans="1:6">
      <c r="A185" s="314" t="s">
        <v>1081</v>
      </c>
      <c r="B185" s="312">
        <v>64.400000000000006</v>
      </c>
      <c r="C185" s="312">
        <v>20</v>
      </c>
      <c r="D185" s="309">
        <v>25</v>
      </c>
      <c r="E185" s="326">
        <f t="shared" si="4"/>
        <v>7.7639751552795024</v>
      </c>
      <c r="F185" s="327">
        <f t="shared" si="5"/>
        <v>12.236024844720497</v>
      </c>
    </row>
    <row r="186" spans="1:6">
      <c r="A186" s="314" t="s">
        <v>1082</v>
      </c>
      <c r="B186" s="312">
        <v>184</v>
      </c>
      <c r="C186" s="312">
        <v>20</v>
      </c>
      <c r="D186" s="309">
        <v>25</v>
      </c>
      <c r="E186" s="326">
        <f t="shared" si="4"/>
        <v>2.7173913043478262</v>
      </c>
      <c r="F186" s="327">
        <f t="shared" si="5"/>
        <v>17.282608695652172</v>
      </c>
    </row>
    <row r="187" spans="1:6">
      <c r="A187" s="314" t="s">
        <v>1083</v>
      </c>
      <c r="B187" s="312">
        <v>87.4</v>
      </c>
      <c r="C187" s="312">
        <v>20</v>
      </c>
      <c r="D187" s="309">
        <v>25</v>
      </c>
      <c r="E187" s="326">
        <f t="shared" si="4"/>
        <v>5.7208237986270021</v>
      </c>
      <c r="F187" s="327">
        <f t="shared" si="5"/>
        <v>14.279176201372998</v>
      </c>
    </row>
    <row r="188" spans="1:6">
      <c r="A188" s="314" t="s">
        <v>1084</v>
      </c>
      <c r="B188" s="312">
        <v>179</v>
      </c>
      <c r="C188" s="312">
        <v>20</v>
      </c>
      <c r="D188" s="309">
        <v>25</v>
      </c>
      <c r="E188" s="326">
        <f t="shared" si="4"/>
        <v>2.7932960893854748</v>
      </c>
      <c r="F188" s="327">
        <f t="shared" si="5"/>
        <v>17.206703910614525</v>
      </c>
    </row>
    <row r="189" spans="1:6">
      <c r="A189" s="314" t="s">
        <v>1085</v>
      </c>
      <c r="B189" s="312">
        <v>40.4</v>
      </c>
      <c r="C189" s="312">
        <v>20</v>
      </c>
      <c r="D189" s="309">
        <v>25</v>
      </c>
      <c r="E189" s="326">
        <f t="shared" si="4"/>
        <v>12.376237623762377</v>
      </c>
      <c r="F189" s="327">
        <f t="shared" si="5"/>
        <v>7.6237623762376234</v>
      </c>
    </row>
    <row r="190" spans="1:6">
      <c r="A190" s="314" t="s">
        <v>1086</v>
      </c>
      <c r="B190" s="312">
        <v>189</v>
      </c>
      <c r="C190" s="312">
        <v>20</v>
      </c>
      <c r="D190" s="309">
        <v>25</v>
      </c>
      <c r="E190" s="326">
        <f t="shared" si="4"/>
        <v>2.6455026455026456</v>
      </c>
      <c r="F190" s="327">
        <f t="shared" si="5"/>
        <v>17.354497354497354</v>
      </c>
    </row>
    <row r="191" spans="1:6">
      <c r="A191" s="314" t="s">
        <v>1143</v>
      </c>
      <c r="B191" s="312">
        <v>169</v>
      </c>
      <c r="C191" s="312">
        <v>20</v>
      </c>
      <c r="D191" s="309">
        <v>25</v>
      </c>
      <c r="E191" s="326">
        <f t="shared" si="4"/>
        <v>2.9585798816568047</v>
      </c>
      <c r="F191" s="327">
        <f t="shared" si="5"/>
        <v>17.041420118343197</v>
      </c>
    </row>
    <row r="192" spans="1:6">
      <c r="A192" s="315" t="s">
        <v>1090</v>
      </c>
      <c r="B192" s="313">
        <v>306</v>
      </c>
      <c r="C192" s="312">
        <v>20</v>
      </c>
      <c r="D192" s="309">
        <v>25</v>
      </c>
      <c r="E192" s="326">
        <f t="shared" si="4"/>
        <v>1.6339869281045751</v>
      </c>
      <c r="F192" s="327">
        <f t="shared" si="5"/>
        <v>18.366013071895424</v>
      </c>
    </row>
    <row r="193" spans="1:6" ht="17" thickBot="1">
      <c r="A193" s="316" t="s">
        <v>1091</v>
      </c>
      <c r="B193" s="317">
        <v>340</v>
      </c>
      <c r="C193" s="317">
        <v>20</v>
      </c>
      <c r="D193" s="318">
        <v>25</v>
      </c>
      <c r="E193" s="326">
        <f t="shared" si="4"/>
        <v>1.4705882352941178</v>
      </c>
      <c r="F193" s="327">
        <f t="shared" si="5"/>
        <v>18.529411764705884</v>
      </c>
    </row>
    <row r="194" spans="1:6">
      <c r="A194" s="307" t="s">
        <v>1092</v>
      </c>
      <c r="B194" s="319">
        <v>197</v>
      </c>
      <c r="C194" s="319">
        <v>20</v>
      </c>
      <c r="D194" s="308">
        <v>25</v>
      </c>
      <c r="E194" s="326">
        <f t="shared" si="4"/>
        <v>2.5380710659898478</v>
      </c>
      <c r="F194" s="327">
        <f t="shared" si="5"/>
        <v>17.461928934010153</v>
      </c>
    </row>
    <row r="195" spans="1:6">
      <c r="A195" s="314" t="s">
        <v>1093</v>
      </c>
      <c r="B195" s="312">
        <v>728</v>
      </c>
      <c r="C195" s="312">
        <v>20</v>
      </c>
      <c r="D195" s="309">
        <v>25</v>
      </c>
      <c r="E195" s="326">
        <f t="shared" si="4"/>
        <v>0.68681318681318682</v>
      </c>
      <c r="F195" s="327">
        <f t="shared" si="5"/>
        <v>19.313186813186814</v>
      </c>
    </row>
    <row r="196" spans="1:6">
      <c r="A196" s="314" t="s">
        <v>1094</v>
      </c>
      <c r="B196" s="312">
        <v>270</v>
      </c>
      <c r="C196" s="312">
        <v>20</v>
      </c>
      <c r="D196" s="309">
        <v>25</v>
      </c>
      <c r="E196" s="326">
        <f t="shared" ref="E196:E233" si="6">(C196*D196)/B196</f>
        <v>1.8518518518518519</v>
      </c>
      <c r="F196" s="327">
        <f t="shared" ref="F196:F233" si="7">C196-E196</f>
        <v>18.148148148148149</v>
      </c>
    </row>
    <row r="197" spans="1:6">
      <c r="A197" s="314" t="s">
        <v>1095</v>
      </c>
      <c r="B197" s="312">
        <v>400</v>
      </c>
      <c r="C197" s="312">
        <v>20</v>
      </c>
      <c r="D197" s="309">
        <v>25</v>
      </c>
      <c r="E197" s="326">
        <f t="shared" si="6"/>
        <v>1.25</v>
      </c>
      <c r="F197" s="327">
        <f t="shared" si="7"/>
        <v>18.75</v>
      </c>
    </row>
    <row r="198" spans="1:6">
      <c r="A198" s="314" t="s">
        <v>1096</v>
      </c>
      <c r="B198" s="312">
        <v>157</v>
      </c>
      <c r="C198" s="312">
        <v>20</v>
      </c>
      <c r="D198" s="309">
        <v>25</v>
      </c>
      <c r="E198" s="326">
        <f t="shared" si="6"/>
        <v>3.1847133757961785</v>
      </c>
      <c r="F198" s="327">
        <f t="shared" si="7"/>
        <v>16.815286624203821</v>
      </c>
    </row>
    <row r="199" spans="1:6">
      <c r="A199" s="314" t="s">
        <v>1097</v>
      </c>
      <c r="B199" s="312">
        <v>85.4</v>
      </c>
      <c r="C199" s="312">
        <v>20</v>
      </c>
      <c r="D199" s="309">
        <v>25</v>
      </c>
      <c r="E199" s="326">
        <f t="shared" si="6"/>
        <v>5.8548009367681493</v>
      </c>
      <c r="F199" s="327">
        <f t="shared" si="7"/>
        <v>14.14519906323185</v>
      </c>
    </row>
    <row r="200" spans="1:6">
      <c r="A200" s="314" t="s">
        <v>1098</v>
      </c>
      <c r="B200" s="312">
        <v>90.6</v>
      </c>
      <c r="C200" s="312">
        <v>20</v>
      </c>
      <c r="D200" s="309">
        <v>25</v>
      </c>
      <c r="E200" s="326">
        <f t="shared" si="6"/>
        <v>5.5187637969094929</v>
      </c>
      <c r="F200" s="327">
        <f t="shared" si="7"/>
        <v>14.481236203090507</v>
      </c>
    </row>
    <row r="201" spans="1:6">
      <c r="A201" s="315" t="s">
        <v>1099</v>
      </c>
      <c r="B201" s="312">
        <v>210</v>
      </c>
      <c r="C201" s="312">
        <v>20</v>
      </c>
      <c r="D201" s="309">
        <v>25</v>
      </c>
      <c r="E201" s="326">
        <f t="shared" si="6"/>
        <v>2.3809523809523809</v>
      </c>
      <c r="F201" s="327">
        <f t="shared" si="7"/>
        <v>17.61904761904762</v>
      </c>
    </row>
    <row r="202" spans="1:6">
      <c r="A202" s="314" t="s">
        <v>1100</v>
      </c>
      <c r="B202" s="312">
        <v>113</v>
      </c>
      <c r="C202" s="312">
        <v>20</v>
      </c>
      <c r="D202" s="309">
        <v>25</v>
      </c>
      <c r="E202" s="326">
        <f t="shared" si="6"/>
        <v>4.4247787610619467</v>
      </c>
      <c r="F202" s="327">
        <f t="shared" si="7"/>
        <v>15.575221238938052</v>
      </c>
    </row>
    <row r="203" spans="1:6">
      <c r="A203" s="314" t="s">
        <v>1101</v>
      </c>
      <c r="B203" s="312">
        <v>246</v>
      </c>
      <c r="C203" s="312">
        <v>20</v>
      </c>
      <c r="D203" s="309">
        <v>25</v>
      </c>
      <c r="E203" s="326">
        <f t="shared" si="6"/>
        <v>2.0325203252032522</v>
      </c>
      <c r="F203" s="327">
        <f t="shared" si="7"/>
        <v>17.967479674796749</v>
      </c>
    </row>
    <row r="204" spans="1:6">
      <c r="A204" s="314" t="s">
        <v>1102</v>
      </c>
      <c r="B204" s="312">
        <v>80.400000000000006</v>
      </c>
      <c r="C204" s="312">
        <v>20</v>
      </c>
      <c r="D204" s="309">
        <v>25</v>
      </c>
      <c r="E204" s="326">
        <f t="shared" si="6"/>
        <v>6.2189054726368154</v>
      </c>
      <c r="F204" s="327">
        <f t="shared" si="7"/>
        <v>13.781094527363184</v>
      </c>
    </row>
    <row r="205" spans="1:6">
      <c r="A205" s="314" t="s">
        <v>1103</v>
      </c>
      <c r="B205" s="312">
        <v>130</v>
      </c>
      <c r="C205" s="312">
        <v>20</v>
      </c>
      <c r="D205" s="309">
        <v>25</v>
      </c>
      <c r="E205" s="326">
        <f t="shared" si="6"/>
        <v>3.8461538461538463</v>
      </c>
      <c r="F205" s="327">
        <f t="shared" si="7"/>
        <v>16.153846153846153</v>
      </c>
    </row>
    <row r="206" spans="1:6">
      <c r="A206" s="314" t="s">
        <v>1104</v>
      </c>
      <c r="B206" s="312">
        <v>242</v>
      </c>
      <c r="C206" s="312">
        <v>20</v>
      </c>
      <c r="D206" s="309">
        <v>25</v>
      </c>
      <c r="E206" s="326">
        <f t="shared" si="6"/>
        <v>2.0661157024793386</v>
      </c>
      <c r="F206" s="327">
        <f t="shared" si="7"/>
        <v>17.933884297520663</v>
      </c>
    </row>
    <row r="207" spans="1:6">
      <c r="A207" s="314" t="s">
        <v>1105</v>
      </c>
      <c r="B207" s="312">
        <v>324</v>
      </c>
      <c r="C207" s="312">
        <v>20</v>
      </c>
      <c r="D207" s="309">
        <v>25</v>
      </c>
      <c r="E207" s="326">
        <f t="shared" si="6"/>
        <v>1.5432098765432098</v>
      </c>
      <c r="F207" s="327">
        <f t="shared" si="7"/>
        <v>18.456790123456791</v>
      </c>
    </row>
    <row r="208" spans="1:6">
      <c r="A208" s="314" t="s">
        <v>1106</v>
      </c>
      <c r="B208" s="312">
        <v>125</v>
      </c>
      <c r="C208" s="312">
        <v>20</v>
      </c>
      <c r="D208" s="309">
        <v>25</v>
      </c>
      <c r="E208" s="326">
        <f t="shared" si="6"/>
        <v>4</v>
      </c>
      <c r="F208" s="327">
        <f t="shared" si="7"/>
        <v>16</v>
      </c>
    </row>
    <row r="209" spans="1:6">
      <c r="A209" s="314" t="s">
        <v>1107</v>
      </c>
      <c r="B209" s="312">
        <v>179</v>
      </c>
      <c r="C209" s="312">
        <v>20</v>
      </c>
      <c r="D209" s="309">
        <v>25</v>
      </c>
      <c r="E209" s="326">
        <f t="shared" si="6"/>
        <v>2.7932960893854748</v>
      </c>
      <c r="F209" s="327">
        <f t="shared" si="7"/>
        <v>17.206703910614525</v>
      </c>
    </row>
    <row r="210" spans="1:6">
      <c r="A210" s="314" t="s">
        <v>1108</v>
      </c>
      <c r="B210" s="312">
        <v>163</v>
      </c>
      <c r="C210" s="312">
        <v>20</v>
      </c>
      <c r="D210" s="309">
        <v>25</v>
      </c>
      <c r="E210" s="326">
        <f t="shared" si="6"/>
        <v>3.0674846625766872</v>
      </c>
      <c r="F210" s="327">
        <f t="shared" si="7"/>
        <v>16.932515337423311</v>
      </c>
    </row>
    <row r="211" spans="1:6">
      <c r="A211" s="314" t="s">
        <v>1109</v>
      </c>
      <c r="B211" s="312">
        <v>143</v>
      </c>
      <c r="C211" s="312">
        <v>20</v>
      </c>
      <c r="D211" s="309">
        <v>25</v>
      </c>
      <c r="E211" s="326">
        <f t="shared" si="6"/>
        <v>3.4965034965034967</v>
      </c>
      <c r="F211" s="327">
        <f t="shared" si="7"/>
        <v>16.503496503496503</v>
      </c>
    </row>
    <row r="212" spans="1:6">
      <c r="A212" s="314" t="s">
        <v>1110</v>
      </c>
      <c r="B212" s="312">
        <v>147</v>
      </c>
      <c r="C212" s="312">
        <v>20</v>
      </c>
      <c r="D212" s="309">
        <v>25</v>
      </c>
      <c r="E212" s="326">
        <f t="shared" si="6"/>
        <v>3.4013605442176869</v>
      </c>
      <c r="F212" s="327">
        <f t="shared" si="7"/>
        <v>16.598639455782312</v>
      </c>
    </row>
    <row r="213" spans="1:6">
      <c r="A213" s="314" t="s">
        <v>1111</v>
      </c>
      <c r="B213" s="312">
        <v>138</v>
      </c>
      <c r="C213" s="312">
        <v>20</v>
      </c>
      <c r="D213" s="309">
        <v>25</v>
      </c>
      <c r="E213" s="326">
        <f t="shared" si="6"/>
        <v>3.6231884057971016</v>
      </c>
      <c r="F213" s="327">
        <f t="shared" si="7"/>
        <v>16.376811594202898</v>
      </c>
    </row>
    <row r="214" spans="1:6">
      <c r="A214" s="314" t="s">
        <v>1112</v>
      </c>
      <c r="B214" s="312">
        <v>93.4</v>
      </c>
      <c r="C214" s="312">
        <v>20</v>
      </c>
      <c r="D214" s="309">
        <v>25</v>
      </c>
      <c r="E214" s="326">
        <f t="shared" si="6"/>
        <v>5.3533190578158454</v>
      </c>
      <c r="F214" s="327">
        <f t="shared" si="7"/>
        <v>14.646680942184155</v>
      </c>
    </row>
    <row r="215" spans="1:6">
      <c r="A215" s="314" t="s">
        <v>1113</v>
      </c>
      <c r="B215" s="312">
        <v>108</v>
      </c>
      <c r="C215" s="312">
        <v>20</v>
      </c>
      <c r="D215" s="309">
        <v>25</v>
      </c>
      <c r="E215" s="326">
        <f t="shared" si="6"/>
        <v>4.6296296296296298</v>
      </c>
      <c r="F215" s="327">
        <f t="shared" si="7"/>
        <v>15.37037037037037</v>
      </c>
    </row>
    <row r="216" spans="1:6">
      <c r="A216" s="314" t="s">
        <v>1114</v>
      </c>
      <c r="B216" s="312">
        <v>106</v>
      </c>
      <c r="C216" s="312">
        <v>20</v>
      </c>
      <c r="D216" s="309">
        <v>25</v>
      </c>
      <c r="E216" s="326">
        <f t="shared" si="6"/>
        <v>4.716981132075472</v>
      </c>
      <c r="F216" s="327">
        <f t="shared" si="7"/>
        <v>15.283018867924529</v>
      </c>
    </row>
    <row r="217" spans="1:6">
      <c r="A217" s="314" t="s">
        <v>1115</v>
      </c>
      <c r="B217" s="312">
        <v>129</v>
      </c>
      <c r="C217" s="312">
        <v>20</v>
      </c>
      <c r="D217" s="309">
        <v>25</v>
      </c>
      <c r="E217" s="326">
        <f t="shared" si="6"/>
        <v>3.8759689922480618</v>
      </c>
      <c r="F217" s="327">
        <f t="shared" si="7"/>
        <v>16.124031007751938</v>
      </c>
    </row>
    <row r="218" spans="1:6">
      <c r="A218" s="314" t="s">
        <v>1116</v>
      </c>
      <c r="B218" s="312">
        <v>121</v>
      </c>
      <c r="C218" s="312">
        <v>20</v>
      </c>
      <c r="D218" s="309">
        <v>25</v>
      </c>
      <c r="E218" s="326">
        <f t="shared" si="6"/>
        <v>4.1322314049586772</v>
      </c>
      <c r="F218" s="327">
        <f t="shared" si="7"/>
        <v>15.867768595041323</v>
      </c>
    </row>
    <row r="219" spans="1:6">
      <c r="A219" s="314" t="s">
        <v>1117</v>
      </c>
      <c r="B219" s="312">
        <v>167</v>
      </c>
      <c r="C219" s="312">
        <v>20</v>
      </c>
      <c r="D219" s="309">
        <v>25</v>
      </c>
      <c r="E219" s="326">
        <f t="shared" si="6"/>
        <v>2.9940119760479043</v>
      </c>
      <c r="F219" s="327">
        <f t="shared" si="7"/>
        <v>17.005988023952096</v>
      </c>
    </row>
    <row r="220" spans="1:6">
      <c r="A220" s="314" t="s">
        <v>1118</v>
      </c>
      <c r="B220" s="312">
        <v>193</v>
      </c>
      <c r="C220" s="312">
        <v>20</v>
      </c>
      <c r="D220" s="309">
        <v>25</v>
      </c>
      <c r="E220" s="326">
        <f t="shared" si="6"/>
        <v>2.5906735751295336</v>
      </c>
      <c r="F220" s="327">
        <f t="shared" si="7"/>
        <v>17.409326424870468</v>
      </c>
    </row>
    <row r="221" spans="1:6">
      <c r="A221" s="314" t="s">
        <v>1119</v>
      </c>
      <c r="B221" s="312">
        <v>398</v>
      </c>
      <c r="C221" s="312">
        <v>20</v>
      </c>
      <c r="D221" s="309">
        <v>25</v>
      </c>
      <c r="E221" s="326">
        <f t="shared" si="6"/>
        <v>1.256281407035176</v>
      </c>
      <c r="F221" s="327">
        <f t="shared" si="7"/>
        <v>18.743718592964825</v>
      </c>
    </row>
    <row r="222" spans="1:6">
      <c r="A222" s="315" t="s">
        <v>1120</v>
      </c>
      <c r="B222" s="313">
        <v>224</v>
      </c>
      <c r="C222" s="312">
        <v>20</v>
      </c>
      <c r="D222" s="309">
        <v>25</v>
      </c>
      <c r="E222" s="326">
        <f t="shared" si="6"/>
        <v>2.2321428571428572</v>
      </c>
      <c r="F222" s="327">
        <f t="shared" si="7"/>
        <v>17.767857142857142</v>
      </c>
    </row>
    <row r="223" spans="1:6">
      <c r="A223" s="314" t="s">
        <v>1121</v>
      </c>
      <c r="B223" s="312">
        <v>87.2</v>
      </c>
      <c r="C223" s="312">
        <v>20</v>
      </c>
      <c r="D223" s="309">
        <v>25</v>
      </c>
      <c r="E223" s="326">
        <f t="shared" si="6"/>
        <v>5.7339449541284404</v>
      </c>
      <c r="F223" s="327">
        <f t="shared" si="7"/>
        <v>14.26605504587156</v>
      </c>
    </row>
    <row r="224" spans="1:6">
      <c r="A224" s="314" t="s">
        <v>1122</v>
      </c>
      <c r="B224" s="312">
        <v>220</v>
      </c>
      <c r="C224" s="312">
        <v>20</v>
      </c>
      <c r="D224" s="309">
        <v>25</v>
      </c>
      <c r="E224" s="326">
        <f t="shared" si="6"/>
        <v>2.2727272727272729</v>
      </c>
      <c r="F224" s="327">
        <f t="shared" si="7"/>
        <v>17.727272727272727</v>
      </c>
    </row>
    <row r="225" spans="1:6">
      <c r="A225" s="314" t="s">
        <v>1123</v>
      </c>
      <c r="B225" s="312">
        <v>199</v>
      </c>
      <c r="C225" s="312">
        <v>20</v>
      </c>
      <c r="D225" s="309">
        <v>25</v>
      </c>
      <c r="E225" s="326">
        <f t="shared" si="6"/>
        <v>2.512562814070352</v>
      </c>
      <c r="F225" s="327">
        <f t="shared" si="7"/>
        <v>17.487437185929647</v>
      </c>
    </row>
    <row r="226" spans="1:6">
      <c r="A226" s="314" t="s">
        <v>1124</v>
      </c>
      <c r="B226" s="312">
        <v>126</v>
      </c>
      <c r="C226" s="312">
        <v>20</v>
      </c>
      <c r="D226" s="309">
        <v>25</v>
      </c>
      <c r="E226" s="326">
        <f t="shared" si="6"/>
        <v>3.9682539682539684</v>
      </c>
      <c r="F226" s="327">
        <f t="shared" si="7"/>
        <v>16.031746031746032</v>
      </c>
    </row>
    <row r="227" spans="1:6">
      <c r="A227" s="314" t="s">
        <v>1125</v>
      </c>
      <c r="B227" s="312">
        <v>144</v>
      </c>
      <c r="C227" s="312">
        <v>20</v>
      </c>
      <c r="D227" s="309">
        <v>25</v>
      </c>
      <c r="E227" s="326">
        <f t="shared" si="6"/>
        <v>3.4722222222222223</v>
      </c>
      <c r="F227" s="327">
        <f t="shared" si="7"/>
        <v>16.527777777777779</v>
      </c>
    </row>
    <row r="228" spans="1:6">
      <c r="A228" s="314" t="s">
        <v>1126</v>
      </c>
      <c r="B228" s="312">
        <v>108</v>
      </c>
      <c r="C228" s="312">
        <v>20</v>
      </c>
      <c r="D228" s="309">
        <v>25</v>
      </c>
      <c r="E228" s="326">
        <f t="shared" si="6"/>
        <v>4.6296296296296298</v>
      </c>
      <c r="F228" s="327">
        <f t="shared" si="7"/>
        <v>15.37037037037037</v>
      </c>
    </row>
    <row r="229" spans="1:6">
      <c r="A229" s="314" t="s">
        <v>1127</v>
      </c>
      <c r="B229" s="312">
        <v>119</v>
      </c>
      <c r="C229" s="312">
        <v>20</v>
      </c>
      <c r="D229" s="309">
        <v>25</v>
      </c>
      <c r="E229" s="326">
        <f t="shared" si="6"/>
        <v>4.2016806722689077</v>
      </c>
      <c r="F229" s="327">
        <f t="shared" si="7"/>
        <v>15.798319327731093</v>
      </c>
    </row>
    <row r="230" spans="1:6">
      <c r="A230" s="314" t="s">
        <v>1128</v>
      </c>
      <c r="B230" s="312">
        <v>136</v>
      </c>
      <c r="C230" s="312">
        <v>20</v>
      </c>
      <c r="D230" s="309">
        <v>25</v>
      </c>
      <c r="E230" s="326">
        <f t="shared" si="6"/>
        <v>3.6764705882352939</v>
      </c>
      <c r="F230" s="327">
        <f t="shared" si="7"/>
        <v>16.323529411764707</v>
      </c>
    </row>
    <row r="231" spans="1:6">
      <c r="A231" s="315" t="s">
        <v>1129</v>
      </c>
      <c r="B231" s="312">
        <v>214</v>
      </c>
      <c r="C231" s="312">
        <v>20</v>
      </c>
      <c r="D231" s="309">
        <v>25</v>
      </c>
      <c r="E231" s="326">
        <f t="shared" si="6"/>
        <v>2.3364485981308412</v>
      </c>
      <c r="F231" s="327">
        <f t="shared" si="7"/>
        <v>17.66355140186916</v>
      </c>
    </row>
    <row r="232" spans="1:6">
      <c r="A232" s="314" t="s">
        <v>1130</v>
      </c>
      <c r="B232" s="312">
        <v>105</v>
      </c>
      <c r="C232" s="312">
        <v>20</v>
      </c>
      <c r="D232" s="309">
        <v>25</v>
      </c>
      <c r="E232" s="326">
        <f t="shared" si="6"/>
        <v>4.7619047619047619</v>
      </c>
      <c r="F232" s="327">
        <f t="shared" si="7"/>
        <v>15.238095238095237</v>
      </c>
    </row>
    <row r="233" spans="1:6" ht="17" thickBot="1">
      <c r="A233" s="316" t="s">
        <v>1131</v>
      </c>
      <c r="B233" s="317">
        <v>193</v>
      </c>
      <c r="C233" s="317">
        <v>20</v>
      </c>
      <c r="D233" s="318">
        <v>25</v>
      </c>
      <c r="E233" s="328">
        <f t="shared" si="6"/>
        <v>2.5906735751295336</v>
      </c>
      <c r="F233" s="329">
        <f t="shared" si="7"/>
        <v>17.409326424870468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527C7-D157-5343-BAC0-797C64A92F63}">
  <dimension ref="A1:AG32"/>
  <sheetViews>
    <sheetView workbookViewId="0">
      <selection activeCell="B3" sqref="B3:M10"/>
    </sheetView>
  </sheetViews>
  <sheetFormatPr baseColWidth="10" defaultColWidth="7.5703125" defaultRowHeight="16"/>
  <cols>
    <col min="1" max="1" width="1.85546875" style="131" bestFit="1" customWidth="1"/>
    <col min="2" max="2" width="7.28515625" style="131" customWidth="1"/>
    <col min="3" max="3" width="8.5703125" style="131" bestFit="1" customWidth="1"/>
    <col min="4" max="7" width="7.28515625" style="131" bestFit="1" customWidth="1"/>
    <col min="8" max="9" width="8.5703125" style="131" bestFit="1" customWidth="1"/>
    <col min="10" max="10" width="7.28515625" style="131" bestFit="1" customWidth="1"/>
    <col min="11" max="11" width="8.5703125" style="131" bestFit="1" customWidth="1"/>
    <col min="12" max="12" width="7.28515625" style="131" bestFit="1" customWidth="1"/>
    <col min="13" max="13" width="8.5703125" style="131" bestFit="1" customWidth="1"/>
    <col min="14" max="16384" width="7.5703125" style="131"/>
  </cols>
  <sheetData>
    <row r="1" spans="1:33">
      <c r="B1" s="135" t="s">
        <v>728</v>
      </c>
    </row>
    <row r="2" spans="1:33" ht="17" thickBot="1">
      <c r="B2" s="135">
        <v>1</v>
      </c>
      <c r="C2" s="135">
        <v>2</v>
      </c>
      <c r="D2" s="135">
        <v>3</v>
      </c>
      <c r="E2" s="135">
        <v>4</v>
      </c>
      <c r="F2" s="135">
        <v>5</v>
      </c>
      <c r="G2" s="135">
        <v>6</v>
      </c>
      <c r="H2" s="135">
        <v>7</v>
      </c>
      <c r="I2" s="135">
        <v>8</v>
      </c>
      <c r="J2" s="135">
        <v>9</v>
      </c>
      <c r="K2" s="135">
        <v>10</v>
      </c>
      <c r="L2" s="135">
        <v>11</v>
      </c>
      <c r="M2" s="135">
        <v>12</v>
      </c>
    </row>
    <row r="3" spans="1:33">
      <c r="A3" s="135" t="s">
        <v>0</v>
      </c>
      <c r="B3" s="152" t="s">
        <v>892</v>
      </c>
      <c r="C3" s="151" t="s">
        <v>900</v>
      </c>
      <c r="D3" s="151" t="s">
        <v>910</v>
      </c>
      <c r="E3" s="151" t="s">
        <v>918</v>
      </c>
      <c r="F3" s="151" t="s">
        <v>927</v>
      </c>
      <c r="G3" s="151" t="s">
        <v>935</v>
      </c>
      <c r="H3" s="151" t="s">
        <v>943</v>
      </c>
      <c r="I3" s="151" t="s">
        <v>951</v>
      </c>
      <c r="J3" s="151" t="s">
        <v>959</v>
      </c>
      <c r="K3" s="151" t="s">
        <v>967</v>
      </c>
      <c r="L3" s="151" t="s">
        <v>975</v>
      </c>
      <c r="M3" s="150" t="s">
        <v>983</v>
      </c>
    </row>
    <row r="4" spans="1:33">
      <c r="A4" s="135" t="s">
        <v>1</v>
      </c>
      <c r="B4" s="148" t="s">
        <v>893</v>
      </c>
      <c r="C4" s="147" t="s">
        <v>901</v>
      </c>
      <c r="D4" s="147" t="s">
        <v>911</v>
      </c>
      <c r="E4" s="147" t="s">
        <v>919</v>
      </c>
      <c r="F4" s="147" t="s">
        <v>928</v>
      </c>
      <c r="G4" s="147" t="s">
        <v>936</v>
      </c>
      <c r="H4" s="147" t="s">
        <v>944</v>
      </c>
      <c r="I4" s="147" t="s">
        <v>952</v>
      </c>
      <c r="J4" s="147" t="s">
        <v>960</v>
      </c>
      <c r="K4" s="147" t="s">
        <v>968</v>
      </c>
      <c r="L4" s="147" t="s">
        <v>976</v>
      </c>
      <c r="M4" s="149" t="s">
        <v>984</v>
      </c>
    </row>
    <row r="5" spans="1:33">
      <c r="A5" s="135" t="s">
        <v>2</v>
      </c>
      <c r="B5" s="148" t="s">
        <v>894</v>
      </c>
      <c r="C5" s="147" t="s">
        <v>902</v>
      </c>
      <c r="D5" s="147" t="s">
        <v>912</v>
      </c>
      <c r="E5" s="147" t="s">
        <v>920</v>
      </c>
      <c r="F5" s="147" t="s">
        <v>929</v>
      </c>
      <c r="G5" s="147" t="s">
        <v>937</v>
      </c>
      <c r="H5" s="147" t="s">
        <v>945</v>
      </c>
      <c r="I5" s="147" t="s">
        <v>953</v>
      </c>
      <c r="J5" s="147" t="s">
        <v>961</v>
      </c>
      <c r="K5" s="147" t="s">
        <v>969</v>
      </c>
      <c r="L5" s="147" t="s">
        <v>977</v>
      </c>
      <c r="M5" s="149" t="s">
        <v>985</v>
      </c>
    </row>
    <row r="6" spans="1:33">
      <c r="A6" s="135" t="s">
        <v>3</v>
      </c>
      <c r="B6" s="148" t="s">
        <v>895</v>
      </c>
      <c r="C6" s="147" t="s">
        <v>903</v>
      </c>
      <c r="D6" s="147" t="s">
        <v>913</v>
      </c>
      <c r="E6" s="147" t="s">
        <v>921</v>
      </c>
      <c r="F6" s="147" t="s">
        <v>930</v>
      </c>
      <c r="G6" s="147" t="s">
        <v>938</v>
      </c>
      <c r="H6" s="147" t="s">
        <v>946</v>
      </c>
      <c r="I6" s="147" t="s">
        <v>954</v>
      </c>
      <c r="J6" s="147" t="s">
        <v>962</v>
      </c>
      <c r="K6" s="147" t="s">
        <v>970</v>
      </c>
      <c r="L6" s="147" t="s">
        <v>978</v>
      </c>
      <c r="M6" s="149" t="s">
        <v>986</v>
      </c>
    </row>
    <row r="7" spans="1:33">
      <c r="A7" s="135" t="s">
        <v>4</v>
      </c>
      <c r="B7" s="148" t="s">
        <v>896</v>
      </c>
      <c r="C7" s="147" t="s">
        <v>904</v>
      </c>
      <c r="D7" s="147" t="s">
        <v>914</v>
      </c>
      <c r="E7" s="147" t="s">
        <v>1134</v>
      </c>
      <c r="F7" s="147" t="s">
        <v>931</v>
      </c>
      <c r="G7" s="147" t="s">
        <v>939</v>
      </c>
      <c r="H7" s="147" t="s">
        <v>947</v>
      </c>
      <c r="I7" s="147" t="s">
        <v>955</v>
      </c>
      <c r="J7" s="147" t="s">
        <v>963</v>
      </c>
      <c r="K7" s="147" t="s">
        <v>971</v>
      </c>
      <c r="L7" s="147" t="s">
        <v>979</v>
      </c>
      <c r="M7" s="149" t="s">
        <v>987</v>
      </c>
    </row>
    <row r="8" spans="1:33">
      <c r="A8" s="135" t="s">
        <v>5</v>
      </c>
      <c r="B8" s="148" t="s">
        <v>897</v>
      </c>
      <c r="C8" s="147" t="s">
        <v>1133</v>
      </c>
      <c r="D8" s="147" t="s">
        <v>915</v>
      </c>
      <c r="E8" s="147" t="s">
        <v>924</v>
      </c>
      <c r="F8" s="147" t="s">
        <v>932</v>
      </c>
      <c r="G8" s="147" t="s">
        <v>940</v>
      </c>
      <c r="H8" s="147" t="s">
        <v>948</v>
      </c>
      <c r="I8" s="147" t="s">
        <v>956</v>
      </c>
      <c r="J8" s="147" t="s">
        <v>964</v>
      </c>
      <c r="K8" s="147" t="s">
        <v>972</v>
      </c>
      <c r="L8" s="147" t="s">
        <v>980</v>
      </c>
      <c r="M8" s="149" t="s">
        <v>988</v>
      </c>
    </row>
    <row r="9" spans="1:33">
      <c r="A9" s="135" t="s">
        <v>6</v>
      </c>
      <c r="B9" s="148" t="s">
        <v>898</v>
      </c>
      <c r="C9" s="147" t="s">
        <v>908</v>
      </c>
      <c r="D9" s="147" t="s">
        <v>916</v>
      </c>
      <c r="E9" s="147" t="s">
        <v>925</v>
      </c>
      <c r="F9" s="147" t="s">
        <v>933</v>
      </c>
      <c r="G9" s="147" t="s">
        <v>941</v>
      </c>
      <c r="H9" s="147" t="s">
        <v>949</v>
      </c>
      <c r="I9" s="147" t="s">
        <v>957</v>
      </c>
      <c r="J9" s="147" t="s">
        <v>965</v>
      </c>
      <c r="K9" s="147" t="s">
        <v>973</v>
      </c>
      <c r="L9" s="147" t="s">
        <v>981</v>
      </c>
      <c r="M9" s="146" t="s">
        <v>989</v>
      </c>
    </row>
    <row r="10" spans="1:33" ht="17" thickBot="1">
      <c r="A10" s="135" t="s">
        <v>7</v>
      </c>
      <c r="B10" s="145" t="s">
        <v>899</v>
      </c>
      <c r="C10" s="144" t="s">
        <v>909</v>
      </c>
      <c r="D10" s="144" t="s">
        <v>917</v>
      </c>
      <c r="E10" s="144" t="s">
        <v>926</v>
      </c>
      <c r="F10" s="144" t="s">
        <v>934</v>
      </c>
      <c r="G10" s="144" t="s">
        <v>942</v>
      </c>
      <c r="H10" s="144" t="s">
        <v>950</v>
      </c>
      <c r="I10" s="144" t="s">
        <v>958</v>
      </c>
      <c r="J10" s="144" t="s">
        <v>966</v>
      </c>
      <c r="K10" s="144" t="s">
        <v>974</v>
      </c>
      <c r="L10" s="144" t="s">
        <v>982</v>
      </c>
      <c r="M10" s="143" t="s">
        <v>990</v>
      </c>
    </row>
    <row r="11" spans="1:33">
      <c r="A11" s="135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</row>
    <row r="12" spans="1:33">
      <c r="B12" s="135" t="s">
        <v>727</v>
      </c>
    </row>
    <row r="13" spans="1:33" ht="17" thickBot="1">
      <c r="B13" s="135">
        <v>1</v>
      </c>
      <c r="C13" s="135">
        <v>2</v>
      </c>
      <c r="D13" s="135">
        <v>3</v>
      </c>
      <c r="E13" s="135">
        <v>4</v>
      </c>
      <c r="F13" s="135">
        <v>5</v>
      </c>
      <c r="G13" s="135">
        <v>6</v>
      </c>
      <c r="H13" s="135">
        <v>7</v>
      </c>
      <c r="I13" s="135">
        <v>8</v>
      </c>
      <c r="J13" s="135">
        <v>9</v>
      </c>
      <c r="K13" s="135">
        <v>10</v>
      </c>
      <c r="L13" s="135">
        <v>11</v>
      </c>
      <c r="M13" s="135">
        <v>12</v>
      </c>
    </row>
    <row r="14" spans="1:33">
      <c r="A14" s="135" t="s">
        <v>0</v>
      </c>
      <c r="B14" s="141">
        <v>16.212121212121211</v>
      </c>
      <c r="C14" s="140">
        <v>16.527777777777779</v>
      </c>
      <c r="D14" s="140">
        <v>13.351063829787234</v>
      </c>
      <c r="E14" s="140">
        <v>18.529411764705884</v>
      </c>
      <c r="F14" s="140">
        <v>18.81516587677725</v>
      </c>
      <c r="G14" s="140">
        <v>18.062015503875969</v>
      </c>
      <c r="H14" s="140">
        <v>16.666666666666668</v>
      </c>
      <c r="I14" s="140">
        <v>17.881355932203391</v>
      </c>
      <c r="J14" s="140">
        <v>18.417721518987342</v>
      </c>
      <c r="K14" s="140">
        <v>17.409326424870468</v>
      </c>
      <c r="L14" s="140">
        <v>15.901639344262296</v>
      </c>
      <c r="M14" s="139">
        <v>6.3387978142076502</v>
      </c>
      <c r="P14" s="184"/>
      <c r="Q14" s="184"/>
      <c r="R14" s="184"/>
      <c r="S14" s="184"/>
      <c r="T14" s="184"/>
      <c r="U14" s="184"/>
      <c r="V14" s="184"/>
      <c r="W14" s="184"/>
      <c r="X14" s="184"/>
      <c r="Y14" s="184"/>
      <c r="Z14" s="184"/>
      <c r="AA14" s="184"/>
      <c r="AB14" s="184"/>
      <c r="AC14" s="184"/>
      <c r="AD14" s="184"/>
      <c r="AE14" s="184"/>
      <c r="AF14" s="184"/>
      <c r="AG14" s="184"/>
    </row>
    <row r="15" spans="1:33">
      <c r="A15" s="135" t="s">
        <v>1</v>
      </c>
      <c r="B15" s="138">
        <v>18.831775700934578</v>
      </c>
      <c r="C15" s="137">
        <v>16.666666666666668</v>
      </c>
      <c r="D15" s="137">
        <v>16.402877697841728</v>
      </c>
      <c r="E15" s="137">
        <v>17.368421052631579</v>
      </c>
      <c r="F15" s="137">
        <v>18.427672955974842</v>
      </c>
      <c r="G15" s="137">
        <v>38.062015503875969</v>
      </c>
      <c r="H15" s="137">
        <v>15.54</v>
      </c>
      <c r="I15" s="137">
        <v>17.572815533980581</v>
      </c>
      <c r="J15" s="137">
        <v>18.031496062992126</v>
      </c>
      <c r="K15" s="137">
        <v>5.0199203187250996</v>
      </c>
      <c r="L15" s="137">
        <v>12.53731343283582</v>
      </c>
      <c r="M15" s="136">
        <v>4.1772151898734187</v>
      </c>
      <c r="P15" s="184"/>
      <c r="Q15" s="184"/>
      <c r="R15" s="184"/>
      <c r="S15" s="184"/>
      <c r="T15" s="184"/>
      <c r="U15" s="184"/>
      <c r="V15" s="184"/>
      <c r="W15" s="184"/>
      <c r="X15" s="184"/>
      <c r="Y15" s="184"/>
      <c r="Z15" s="184"/>
      <c r="AA15" s="184"/>
      <c r="AB15" s="184"/>
      <c r="AC15" s="184"/>
      <c r="AD15" s="184"/>
      <c r="AE15" s="184"/>
      <c r="AF15" s="184"/>
      <c r="AG15" s="184"/>
    </row>
    <row r="16" spans="1:33">
      <c r="A16" s="135" t="s">
        <v>2</v>
      </c>
      <c r="B16" s="138">
        <v>14.292237442922374</v>
      </c>
      <c r="C16" s="137">
        <v>2.33</v>
      </c>
      <c r="D16" s="137">
        <v>15.327102803738317</v>
      </c>
      <c r="E16" s="137">
        <v>15.967741935483872</v>
      </c>
      <c r="F16" s="137">
        <v>17.61904761904762</v>
      </c>
      <c r="G16" s="137">
        <v>18.427672955974842</v>
      </c>
      <c r="H16" s="137">
        <v>17.076023391812864</v>
      </c>
      <c r="I16" s="137">
        <v>18.2</v>
      </c>
      <c r="J16" s="137">
        <v>15.412844036697248</v>
      </c>
      <c r="K16" s="137">
        <v>13.638676844783713</v>
      </c>
      <c r="L16" s="137">
        <v>5.0396825396825395</v>
      </c>
      <c r="M16" s="136">
        <v>18.366013071895424</v>
      </c>
      <c r="P16" s="184"/>
      <c r="Q16" s="184"/>
      <c r="R16" s="184"/>
      <c r="S16" s="184"/>
      <c r="T16" s="184"/>
      <c r="U16" s="184"/>
      <c r="V16" s="184"/>
      <c r="W16" s="184"/>
      <c r="X16" s="184"/>
      <c r="Y16" s="184"/>
      <c r="Z16" s="184"/>
      <c r="AA16" s="184"/>
      <c r="AB16" s="184"/>
      <c r="AC16" s="184"/>
      <c r="AD16" s="184"/>
      <c r="AE16" s="184"/>
      <c r="AF16" s="184"/>
      <c r="AG16" s="184"/>
    </row>
    <row r="17" spans="1:33">
      <c r="A17" s="135" t="s">
        <v>3</v>
      </c>
      <c r="B17" s="138">
        <v>12.55952380952381</v>
      </c>
      <c r="C17" s="137">
        <v>18.015873015873016</v>
      </c>
      <c r="D17" s="137">
        <v>16.350364963503651</v>
      </c>
      <c r="E17" s="137">
        <v>18.226950354609929</v>
      </c>
      <c r="F17" s="137">
        <v>38.65951742627346</v>
      </c>
      <c r="G17" s="137">
        <v>18.868778280542987</v>
      </c>
      <c r="H17" s="137">
        <v>16.666666666666668</v>
      </c>
      <c r="I17" s="137">
        <v>17.524752475247524</v>
      </c>
      <c r="J17" s="137">
        <v>15.575221238938052</v>
      </c>
      <c r="K17" s="137">
        <v>4.5887445887445892</v>
      </c>
      <c r="L17" s="137">
        <v>13.75</v>
      </c>
      <c r="M17" s="136">
        <v>14.692144373673036</v>
      </c>
      <c r="P17" s="184"/>
      <c r="Q17" s="184"/>
      <c r="R17" s="184"/>
      <c r="S17" s="184"/>
      <c r="T17" s="184"/>
      <c r="U17" s="184"/>
      <c r="V17" s="184"/>
      <c r="W17" s="184"/>
      <c r="X17" s="184"/>
      <c r="Y17" s="184"/>
      <c r="Z17" s="184"/>
      <c r="AA17" s="184"/>
      <c r="AB17" s="184"/>
      <c r="AC17" s="184"/>
      <c r="AD17" s="184"/>
      <c r="AE17" s="184"/>
      <c r="AF17" s="184"/>
      <c r="AG17" s="184"/>
    </row>
    <row r="18" spans="1:33">
      <c r="A18" s="135" t="s">
        <v>4</v>
      </c>
      <c r="B18" s="138">
        <v>13.224932249322492</v>
      </c>
      <c r="C18" s="137">
        <v>15.283018867924529</v>
      </c>
      <c r="D18" s="137">
        <v>16</v>
      </c>
      <c r="E18" s="137">
        <v>38.293515358361773</v>
      </c>
      <c r="F18" s="137">
        <v>38.62258953168044</v>
      </c>
      <c r="G18" s="137">
        <v>17.61904761904762</v>
      </c>
      <c r="H18" s="137">
        <v>38.697916666666664</v>
      </c>
      <c r="I18" s="137">
        <v>18.684210526315788</v>
      </c>
      <c r="J18" s="137">
        <v>17.727272727272727</v>
      </c>
      <c r="K18" s="137">
        <v>5.1171875</v>
      </c>
      <c r="L18" s="137">
        <v>13.074792243767313</v>
      </c>
      <c r="M18" s="136">
        <v>15.098039215686274</v>
      </c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</row>
    <row r="19" spans="1:33">
      <c r="A19" s="135" t="s">
        <v>5</v>
      </c>
      <c r="B19" s="138">
        <v>17.727272727272727</v>
      </c>
      <c r="C19" s="137">
        <v>15.283018867924529</v>
      </c>
      <c r="D19" s="137">
        <v>16.688741721854306</v>
      </c>
      <c r="E19" s="137">
        <v>18.927038626609441</v>
      </c>
      <c r="F19" s="137">
        <v>38.305084745762713</v>
      </c>
      <c r="G19" s="137">
        <v>18.922413793103448</v>
      </c>
      <c r="H19" s="137">
        <v>17.899999999999999</v>
      </c>
      <c r="I19" s="137">
        <v>12.91784702549575</v>
      </c>
      <c r="J19" s="137">
        <v>13.131868131868131</v>
      </c>
      <c r="K19" s="137">
        <v>14.394618834080717</v>
      </c>
      <c r="L19" s="137">
        <v>12.1875</v>
      </c>
      <c r="M19" s="136">
        <v>16.969696969696969</v>
      </c>
      <c r="P19" s="184"/>
      <c r="Q19" s="184"/>
      <c r="R19" s="184"/>
      <c r="S19" s="184"/>
      <c r="T19" s="184"/>
      <c r="U19" s="184"/>
      <c r="V19" s="184"/>
      <c r="W19" s="184"/>
      <c r="X19" s="184"/>
      <c r="Y19" s="184"/>
      <c r="Z19" s="184"/>
      <c r="AA19" s="184"/>
      <c r="AB19" s="184"/>
      <c r="AC19" s="184"/>
      <c r="AD19" s="184"/>
      <c r="AE19" s="184"/>
      <c r="AF19" s="184"/>
      <c r="AG19" s="184"/>
    </row>
    <row r="20" spans="1:33">
      <c r="A20" s="135" t="s">
        <v>6</v>
      </c>
      <c r="B20" s="138">
        <v>17.26775956284153</v>
      </c>
      <c r="C20" s="137">
        <v>15.454545454545453</v>
      </c>
      <c r="D20" s="137">
        <v>18.076923076923077</v>
      </c>
      <c r="E20" s="137">
        <v>18.188405797101449</v>
      </c>
      <c r="F20" s="137">
        <v>18.81516587677725</v>
      </c>
      <c r="G20" s="137">
        <v>18.397435897435898</v>
      </c>
      <c r="H20" s="137">
        <v>15.833333333333332</v>
      </c>
      <c r="I20" s="137">
        <v>12.354740061162079</v>
      </c>
      <c r="J20" s="137">
        <v>13.403693931398417</v>
      </c>
      <c r="K20" s="137">
        <v>16.621621621621621</v>
      </c>
      <c r="L20" s="137">
        <v>16.932515337423311</v>
      </c>
      <c r="M20" s="136">
        <v>17.13</v>
      </c>
      <c r="P20" s="184"/>
      <c r="Q20" s="184"/>
      <c r="R20" s="184"/>
      <c r="S20" s="184"/>
      <c r="T20" s="184"/>
      <c r="U20" s="184"/>
      <c r="V20" s="184"/>
      <c r="W20" s="184"/>
      <c r="X20" s="184"/>
      <c r="Y20" s="184"/>
      <c r="Z20" s="184"/>
      <c r="AA20" s="184"/>
      <c r="AB20" s="184"/>
      <c r="AC20" s="184"/>
      <c r="AD20" s="184"/>
      <c r="AE20" s="184"/>
      <c r="AF20" s="184"/>
      <c r="AG20" s="184"/>
    </row>
    <row r="21" spans="1:33" ht="17" thickBot="1">
      <c r="A21" s="135" t="s">
        <v>7</v>
      </c>
      <c r="B21" s="134">
        <v>16.268656716417912</v>
      </c>
      <c r="C21" s="133">
        <v>18.538011695906434</v>
      </c>
      <c r="D21" s="133">
        <v>38.194945848375454</v>
      </c>
      <c r="E21" s="133">
        <v>18.310810810810811</v>
      </c>
      <c r="F21" s="133">
        <v>18.858447488584474</v>
      </c>
      <c r="G21" s="133">
        <v>38.493975903614455</v>
      </c>
      <c r="H21" s="133">
        <v>16.815286624203821</v>
      </c>
      <c r="I21" s="133">
        <v>13.131868131868131</v>
      </c>
      <c r="J21" s="133">
        <v>3.3862433862433861</v>
      </c>
      <c r="K21" s="133">
        <v>38.01</v>
      </c>
      <c r="L21" s="133">
        <v>10.875912408759124</v>
      </c>
      <c r="M21" s="132">
        <v>17.368421052631579</v>
      </c>
      <c r="P21" s="184"/>
      <c r="Q21" s="184"/>
      <c r="R21" s="184"/>
      <c r="S21" s="184"/>
      <c r="T21" s="184"/>
      <c r="U21" s="184"/>
      <c r="V21" s="184"/>
      <c r="W21" s="184"/>
      <c r="X21" s="184"/>
      <c r="Y21" s="184"/>
      <c r="Z21" s="184"/>
      <c r="AA21" s="184"/>
      <c r="AB21" s="184"/>
      <c r="AC21" s="184"/>
      <c r="AD21" s="184"/>
      <c r="AE21" s="184"/>
      <c r="AF21" s="184"/>
      <c r="AG21" s="184"/>
    </row>
    <row r="23" spans="1:33">
      <c r="B23" s="135" t="s">
        <v>726</v>
      </c>
    </row>
    <row r="24" spans="1:33" ht="17" thickBot="1">
      <c r="B24" s="135">
        <v>1</v>
      </c>
      <c r="C24" s="135">
        <v>2</v>
      </c>
      <c r="D24" s="135">
        <v>3</v>
      </c>
      <c r="E24" s="135">
        <v>4</v>
      </c>
      <c r="F24" s="135">
        <v>5</v>
      </c>
      <c r="G24" s="135">
        <v>6</v>
      </c>
      <c r="H24" s="135">
        <v>7</v>
      </c>
      <c r="I24" s="135">
        <v>8</v>
      </c>
      <c r="J24" s="135">
        <v>9</v>
      </c>
      <c r="K24" s="135">
        <v>10</v>
      </c>
      <c r="L24" s="135">
        <v>11</v>
      </c>
      <c r="M24" s="135">
        <v>12</v>
      </c>
    </row>
    <row r="25" spans="1:33">
      <c r="A25" s="135" t="s">
        <v>0</v>
      </c>
      <c r="B25" s="141">
        <v>3.7878787878787881</v>
      </c>
      <c r="C25" s="140">
        <v>3.4722222222222223</v>
      </c>
      <c r="D25" s="140">
        <v>6.6489361702127656</v>
      </c>
      <c r="E25" s="140">
        <v>1.4705882352941178</v>
      </c>
      <c r="F25" s="140">
        <v>1.1848341232227488</v>
      </c>
      <c r="G25" s="140">
        <v>1.9379844961240309</v>
      </c>
      <c r="H25" s="140">
        <v>3.3333333333333335</v>
      </c>
      <c r="I25" s="140">
        <v>2.1186440677966103</v>
      </c>
      <c r="J25" s="140">
        <v>1.5822784810126582</v>
      </c>
      <c r="K25" s="140">
        <v>2.5906735751295336</v>
      </c>
      <c r="L25" s="140">
        <v>4.0983606557377046</v>
      </c>
      <c r="M25" s="139">
        <v>13.66120218579235</v>
      </c>
    </row>
    <row r="26" spans="1:33">
      <c r="A26" s="135" t="s">
        <v>1</v>
      </c>
      <c r="B26" s="138">
        <v>1.1682242990654206</v>
      </c>
      <c r="C26" s="137">
        <v>3.3333333333333335</v>
      </c>
      <c r="D26" s="137">
        <v>3.5971223021582732</v>
      </c>
      <c r="E26" s="137">
        <v>2.6315789473684212</v>
      </c>
      <c r="F26" s="137">
        <v>1.5723270440251573</v>
      </c>
      <c r="G26" s="137">
        <v>1.9379844961240309</v>
      </c>
      <c r="H26" s="137">
        <v>4.46</v>
      </c>
      <c r="I26" s="137">
        <v>2.4271844660194173</v>
      </c>
      <c r="J26" s="137">
        <v>1.9685039370078741</v>
      </c>
      <c r="K26" s="137">
        <v>4.9800796812749004</v>
      </c>
      <c r="L26" s="137">
        <v>7.4626865671641793</v>
      </c>
      <c r="M26" s="136">
        <v>15.822784810126581</v>
      </c>
    </row>
    <row r="27" spans="1:33">
      <c r="A27" s="135" t="s">
        <v>2</v>
      </c>
      <c r="B27" s="138">
        <v>5.7077625570776256</v>
      </c>
      <c r="C27" s="137">
        <v>7.67</v>
      </c>
      <c r="D27" s="137">
        <v>4.6728971962616823</v>
      </c>
      <c r="E27" s="137">
        <v>4.032258064516129</v>
      </c>
      <c r="F27" s="137">
        <v>2.3809523809523809</v>
      </c>
      <c r="G27" s="137">
        <v>1.5723270440251573</v>
      </c>
      <c r="H27" s="137">
        <v>2.9239766081871346</v>
      </c>
      <c r="I27" s="137">
        <v>1.8</v>
      </c>
      <c r="J27" s="137">
        <v>4.5871559633027523</v>
      </c>
      <c r="K27" s="137">
        <v>6.3613231552162857</v>
      </c>
      <c r="L27" s="137">
        <v>4.9603174603174605</v>
      </c>
      <c r="M27" s="136">
        <v>1.6339869281045751</v>
      </c>
    </row>
    <row r="28" spans="1:33">
      <c r="A28" s="135" t="s">
        <v>3</v>
      </c>
      <c r="B28" s="138">
        <v>7.4404761904761898</v>
      </c>
      <c r="C28" s="137">
        <v>1.9841269841269842</v>
      </c>
      <c r="D28" s="137">
        <v>3.6496350364963503</v>
      </c>
      <c r="E28" s="137">
        <v>1.7730496453900708</v>
      </c>
      <c r="F28" s="137">
        <v>1.3404825737265416</v>
      </c>
      <c r="G28" s="137">
        <v>1.1312217194570136</v>
      </c>
      <c r="H28" s="137">
        <v>3.3333333333333335</v>
      </c>
      <c r="I28" s="137">
        <v>2.4752475247524752</v>
      </c>
      <c r="J28" s="137">
        <v>4.4247787610619467</v>
      </c>
      <c r="K28" s="137">
        <v>5.4112554112554108</v>
      </c>
      <c r="L28" s="137">
        <v>6.25</v>
      </c>
      <c r="M28" s="136">
        <v>5.3078556263269636</v>
      </c>
    </row>
    <row r="29" spans="1:33">
      <c r="A29" s="135" t="s">
        <v>4</v>
      </c>
      <c r="B29" s="138">
        <v>6.7750677506775068</v>
      </c>
      <c r="C29" s="137">
        <v>4.716981132075472</v>
      </c>
      <c r="D29" s="137">
        <v>4</v>
      </c>
      <c r="E29" s="137">
        <v>1.7064846416382253</v>
      </c>
      <c r="F29" s="137">
        <v>1.3774104683195592</v>
      </c>
      <c r="G29" s="137">
        <v>2.3809523809523809</v>
      </c>
      <c r="H29" s="137">
        <v>1.3020833333333333</v>
      </c>
      <c r="I29" s="137">
        <v>1.3157894736842106</v>
      </c>
      <c r="J29" s="137">
        <v>2.2727272727272729</v>
      </c>
      <c r="K29" s="137">
        <v>4.8828125</v>
      </c>
      <c r="L29" s="137">
        <v>6.9252077562326866</v>
      </c>
      <c r="M29" s="136">
        <v>4.9019607843137258</v>
      </c>
    </row>
    <row r="30" spans="1:33">
      <c r="A30" s="135" t="s">
        <v>5</v>
      </c>
      <c r="B30" s="138">
        <v>2.2727272727272729</v>
      </c>
      <c r="C30" s="137">
        <v>4.716981132075472</v>
      </c>
      <c r="D30" s="137">
        <v>3.3112582781456954</v>
      </c>
      <c r="E30" s="137">
        <v>1.0729613733905579</v>
      </c>
      <c r="F30" s="137">
        <v>1.6949152542372881</v>
      </c>
      <c r="G30" s="137">
        <v>1.0775862068965518</v>
      </c>
      <c r="H30" s="137">
        <v>2.1</v>
      </c>
      <c r="I30" s="137">
        <v>7.0821529745042495</v>
      </c>
      <c r="J30" s="137">
        <v>6.8681318681318686</v>
      </c>
      <c r="K30" s="137">
        <v>5.6053811659192823</v>
      </c>
      <c r="L30" s="137">
        <v>7.8125</v>
      </c>
      <c r="M30" s="136">
        <v>3.0303030303030303</v>
      </c>
    </row>
    <row r="31" spans="1:33">
      <c r="A31" s="135" t="s">
        <v>6</v>
      </c>
      <c r="B31" s="138">
        <v>2.7322404371584699</v>
      </c>
      <c r="C31" s="137">
        <v>4.5454545454545459</v>
      </c>
      <c r="D31" s="137">
        <v>1.9230769230769231</v>
      </c>
      <c r="E31" s="137">
        <v>1.8115942028985508</v>
      </c>
      <c r="F31" s="137">
        <v>1.1848341232227488</v>
      </c>
      <c r="G31" s="137">
        <v>1.6025641025641026</v>
      </c>
      <c r="H31" s="137">
        <v>4.166666666666667</v>
      </c>
      <c r="I31" s="137">
        <v>7.6452599388379197</v>
      </c>
      <c r="J31" s="137">
        <v>6.5963060686015833</v>
      </c>
      <c r="K31" s="137">
        <v>3.3783783783783785</v>
      </c>
      <c r="L31" s="137">
        <v>3.0674846625766872</v>
      </c>
      <c r="M31" s="136">
        <v>2.87</v>
      </c>
    </row>
    <row r="32" spans="1:33" ht="17" thickBot="1">
      <c r="A32" s="135" t="s">
        <v>7</v>
      </c>
      <c r="B32" s="134">
        <v>3.7313432835820897</v>
      </c>
      <c r="C32" s="133">
        <v>1.4619883040935673</v>
      </c>
      <c r="D32" s="133">
        <v>1.8050541516245486</v>
      </c>
      <c r="E32" s="133">
        <v>1.6891891891891893</v>
      </c>
      <c r="F32" s="133">
        <v>1.1415525114155252</v>
      </c>
      <c r="G32" s="133">
        <v>1.5060240963855422</v>
      </c>
      <c r="H32" s="133">
        <v>3.1847133757961785</v>
      </c>
      <c r="I32" s="133">
        <v>6.8681318681318686</v>
      </c>
      <c r="J32" s="133">
        <v>6.6137566137566139</v>
      </c>
      <c r="K32" s="133">
        <v>1.99</v>
      </c>
      <c r="L32" s="133">
        <v>9.1240875912408761</v>
      </c>
      <c r="M32" s="132">
        <v>2.6315789473684212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67990-4CFD-5E4E-A38B-454018E90F8E}">
  <dimension ref="A1:M32"/>
  <sheetViews>
    <sheetView workbookViewId="0">
      <selection activeCell="B3" sqref="B3:M10"/>
    </sheetView>
  </sheetViews>
  <sheetFormatPr baseColWidth="10" defaultColWidth="7.5703125" defaultRowHeight="16"/>
  <cols>
    <col min="1" max="1" width="1.85546875" style="131" bestFit="1" customWidth="1"/>
    <col min="2" max="2" width="7.140625" style="131" customWidth="1"/>
    <col min="3" max="6" width="7.28515625" style="131" bestFit="1" customWidth="1"/>
    <col min="7" max="7" width="8.5703125" style="131" bestFit="1" customWidth="1"/>
    <col min="8" max="13" width="7.28515625" style="131" bestFit="1" customWidth="1"/>
    <col min="14" max="16384" width="7.5703125" style="131"/>
  </cols>
  <sheetData>
    <row r="1" spans="1:13">
      <c r="A1" s="135"/>
      <c r="B1" s="135" t="s">
        <v>731</v>
      </c>
    </row>
    <row r="2" spans="1:13" ht="17" thickBot="1">
      <c r="A2" s="135"/>
      <c r="B2" s="135">
        <v>1</v>
      </c>
      <c r="C2" s="135">
        <v>2</v>
      </c>
      <c r="D2" s="135">
        <v>3</v>
      </c>
      <c r="E2" s="135">
        <v>4</v>
      </c>
      <c r="F2" s="135">
        <v>5</v>
      </c>
      <c r="G2" s="135">
        <v>6</v>
      </c>
      <c r="H2" s="135">
        <v>7</v>
      </c>
      <c r="I2" s="135">
        <v>8</v>
      </c>
      <c r="J2" s="135">
        <v>9</v>
      </c>
      <c r="K2" s="135">
        <v>10</v>
      </c>
      <c r="L2" s="135">
        <v>11</v>
      </c>
      <c r="M2" s="135">
        <v>12</v>
      </c>
    </row>
    <row r="3" spans="1:13">
      <c r="A3" s="135" t="s">
        <v>0</v>
      </c>
      <c r="B3" s="173" t="s">
        <v>991</v>
      </c>
      <c r="C3" s="172" t="s">
        <v>999</v>
      </c>
      <c r="D3" s="172" t="s">
        <v>1007</v>
      </c>
      <c r="E3" s="172" t="s">
        <v>1140</v>
      </c>
      <c r="F3" s="172" t="s">
        <v>1025</v>
      </c>
      <c r="G3" s="172" t="s">
        <v>1033</v>
      </c>
      <c r="H3" s="172" t="s">
        <v>1041</v>
      </c>
      <c r="I3" s="172" t="s">
        <v>1049</v>
      </c>
      <c r="J3" s="172" t="s">
        <v>1058</v>
      </c>
      <c r="K3" s="172" t="s">
        <v>1066</v>
      </c>
      <c r="L3" s="172" t="s">
        <v>1074</v>
      </c>
      <c r="M3" s="171" t="s">
        <v>1082</v>
      </c>
    </row>
    <row r="4" spans="1:13">
      <c r="A4" s="135" t="s">
        <v>1</v>
      </c>
      <c r="B4" s="169" t="s">
        <v>992</v>
      </c>
      <c r="C4" s="168" t="s">
        <v>1000</v>
      </c>
      <c r="D4" s="168" t="s">
        <v>1008</v>
      </c>
      <c r="E4" s="168" t="s">
        <v>1018</v>
      </c>
      <c r="F4" s="168" t="s">
        <v>1026</v>
      </c>
      <c r="G4" s="168" t="s">
        <v>1034</v>
      </c>
      <c r="H4" s="168" t="s">
        <v>1042</v>
      </c>
      <c r="I4" s="168" t="s">
        <v>1050</v>
      </c>
      <c r="J4" s="168" t="s">
        <v>1059</v>
      </c>
      <c r="K4" s="168" t="s">
        <v>1067</v>
      </c>
      <c r="L4" s="168" t="s">
        <v>1075</v>
      </c>
      <c r="M4" s="167" t="s">
        <v>1083</v>
      </c>
    </row>
    <row r="5" spans="1:13">
      <c r="A5" s="135" t="s">
        <v>2</v>
      </c>
      <c r="B5" s="169" t="s">
        <v>993</v>
      </c>
      <c r="C5" s="168" t="s">
        <v>1001</v>
      </c>
      <c r="D5" s="168" t="s">
        <v>1009</v>
      </c>
      <c r="E5" s="168" t="s">
        <v>1019</v>
      </c>
      <c r="F5" s="168" t="s">
        <v>1027</v>
      </c>
      <c r="G5" s="168" t="s">
        <v>1035</v>
      </c>
      <c r="H5" s="168" t="s">
        <v>1043</v>
      </c>
      <c r="I5" s="168" t="s">
        <v>1051</v>
      </c>
      <c r="J5" s="168" t="s">
        <v>1060</v>
      </c>
      <c r="K5" s="168" t="s">
        <v>1068</v>
      </c>
      <c r="L5" s="168" t="s">
        <v>1076</v>
      </c>
      <c r="M5" s="167" t="s">
        <v>1084</v>
      </c>
    </row>
    <row r="6" spans="1:13">
      <c r="A6" s="135" t="s">
        <v>3</v>
      </c>
      <c r="B6" s="169" t="s">
        <v>994</v>
      </c>
      <c r="C6" s="168" t="s">
        <v>1002</v>
      </c>
      <c r="D6" s="168" t="s">
        <v>1010</v>
      </c>
      <c r="E6" s="168" t="s">
        <v>1020</v>
      </c>
      <c r="F6" s="168" t="s">
        <v>1028</v>
      </c>
      <c r="G6" s="168" t="s">
        <v>1036</v>
      </c>
      <c r="H6" s="168" t="s">
        <v>1044</v>
      </c>
      <c r="I6" s="168" t="s">
        <v>1052</v>
      </c>
      <c r="J6" s="168" t="s">
        <v>1061</v>
      </c>
      <c r="K6" s="168" t="s">
        <v>1069</v>
      </c>
      <c r="L6" s="168" t="s">
        <v>1077</v>
      </c>
      <c r="M6" s="167" t="s">
        <v>1085</v>
      </c>
    </row>
    <row r="7" spans="1:13">
      <c r="A7" s="135" t="s">
        <v>4</v>
      </c>
      <c r="B7" s="169" t="s">
        <v>995</v>
      </c>
      <c r="C7" s="168" t="s">
        <v>1003</v>
      </c>
      <c r="D7" s="168" t="s">
        <v>1011</v>
      </c>
      <c r="E7" s="168" t="s">
        <v>1021</v>
      </c>
      <c r="F7" s="168" t="s">
        <v>1029</v>
      </c>
      <c r="G7" s="168" t="s">
        <v>1037</v>
      </c>
      <c r="H7" s="168" t="s">
        <v>1045</v>
      </c>
      <c r="I7" s="168" t="s">
        <v>1053</v>
      </c>
      <c r="J7" s="168" t="s">
        <v>1062</v>
      </c>
      <c r="K7" s="168" t="s">
        <v>1070</v>
      </c>
      <c r="L7" s="168" t="s">
        <v>1078</v>
      </c>
      <c r="M7" s="167" t="s">
        <v>1086</v>
      </c>
    </row>
    <row r="8" spans="1:13">
      <c r="A8" s="135" t="s">
        <v>5</v>
      </c>
      <c r="B8" s="169" t="s">
        <v>996</v>
      </c>
      <c r="C8" s="168" t="s">
        <v>1004</v>
      </c>
      <c r="D8" s="168" t="s">
        <v>1012</v>
      </c>
      <c r="E8" s="168" t="s">
        <v>1022</v>
      </c>
      <c r="F8" s="168" t="s">
        <v>1030</v>
      </c>
      <c r="G8" s="170" t="s">
        <v>1038</v>
      </c>
      <c r="H8" s="168" t="s">
        <v>1046</v>
      </c>
      <c r="I8" s="168" t="s">
        <v>1054</v>
      </c>
      <c r="J8" s="168" t="s">
        <v>1063</v>
      </c>
      <c r="K8" s="168" t="s">
        <v>1071</v>
      </c>
      <c r="L8" s="168" t="s">
        <v>1079</v>
      </c>
      <c r="M8" s="167" t="s">
        <v>1143</v>
      </c>
    </row>
    <row r="9" spans="1:13">
      <c r="A9" s="135" t="s">
        <v>6</v>
      </c>
      <c r="B9" s="169" t="s">
        <v>997</v>
      </c>
      <c r="C9" s="168" t="s">
        <v>1005</v>
      </c>
      <c r="D9" s="168" t="s">
        <v>1013</v>
      </c>
      <c r="E9" s="168" t="s">
        <v>1023</v>
      </c>
      <c r="F9" s="168" t="s">
        <v>1031</v>
      </c>
      <c r="G9" s="168" t="s">
        <v>1039</v>
      </c>
      <c r="H9" s="168" t="s">
        <v>1047</v>
      </c>
      <c r="I9" s="168" t="s">
        <v>1142</v>
      </c>
      <c r="J9" s="168" t="s">
        <v>1064</v>
      </c>
      <c r="K9" s="168" t="s">
        <v>1072</v>
      </c>
      <c r="L9" s="168" t="s">
        <v>1080</v>
      </c>
      <c r="M9" s="167" t="s">
        <v>1090</v>
      </c>
    </row>
    <row r="10" spans="1:13" ht="17" thickBot="1">
      <c r="A10" s="135" t="s">
        <v>7</v>
      </c>
      <c r="B10" s="166" t="s">
        <v>998</v>
      </c>
      <c r="C10" s="165" t="s">
        <v>1006</v>
      </c>
      <c r="D10" s="165" t="s">
        <v>1014</v>
      </c>
      <c r="E10" s="165" t="s">
        <v>1024</v>
      </c>
      <c r="F10" s="165" t="s">
        <v>1032</v>
      </c>
      <c r="G10" s="165" t="s">
        <v>1040</v>
      </c>
      <c r="H10" s="165" t="s">
        <v>1048</v>
      </c>
      <c r="I10" s="165" t="s">
        <v>1057</v>
      </c>
      <c r="J10" s="165" t="s">
        <v>1065</v>
      </c>
      <c r="K10" s="165" t="s">
        <v>1073</v>
      </c>
      <c r="L10" s="165" t="s">
        <v>1081</v>
      </c>
      <c r="M10" s="164" t="s">
        <v>1091</v>
      </c>
    </row>
    <row r="11" spans="1:13">
      <c r="A11" s="135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</row>
    <row r="12" spans="1:13">
      <c r="B12" s="135" t="s">
        <v>730</v>
      </c>
    </row>
    <row r="13" spans="1:13" ht="17" thickBot="1">
      <c r="B13" s="135">
        <v>1</v>
      </c>
      <c r="C13" s="135">
        <v>2</v>
      </c>
      <c r="D13" s="135">
        <v>3</v>
      </c>
      <c r="E13" s="135">
        <v>4</v>
      </c>
      <c r="F13" s="135">
        <v>5</v>
      </c>
      <c r="G13" s="135">
        <v>6</v>
      </c>
      <c r="H13" s="135">
        <v>7</v>
      </c>
      <c r="I13" s="135">
        <v>8</v>
      </c>
      <c r="J13" s="135">
        <v>9</v>
      </c>
      <c r="K13" s="135">
        <v>10</v>
      </c>
      <c r="L13" s="135">
        <v>11</v>
      </c>
      <c r="M13" s="135">
        <v>12</v>
      </c>
    </row>
    <row r="14" spans="1:13">
      <c r="A14" s="135" t="s">
        <v>0</v>
      </c>
      <c r="B14" s="163">
        <v>15.967741935483872</v>
      </c>
      <c r="C14" s="162">
        <v>18.201438848920862</v>
      </c>
      <c r="D14" s="162">
        <v>13.169398907103826</v>
      </c>
      <c r="E14" s="162">
        <v>18.520710059171599</v>
      </c>
      <c r="F14" s="162">
        <v>18.931623931623932</v>
      </c>
      <c r="G14" s="162">
        <v>17.237569060773481</v>
      </c>
      <c r="H14" s="162">
        <v>16.987951807228917</v>
      </c>
      <c r="I14" s="162">
        <v>16.428571428571427</v>
      </c>
      <c r="J14" s="162">
        <v>16.913580246913579</v>
      </c>
      <c r="K14" s="162">
        <v>16.124031007751938</v>
      </c>
      <c r="L14" s="162">
        <v>17.023809523809526</v>
      </c>
      <c r="M14" s="161">
        <v>17.282608695652172</v>
      </c>
    </row>
    <row r="15" spans="1:13">
      <c r="A15" s="135" t="s">
        <v>1</v>
      </c>
      <c r="B15" s="159">
        <v>17.61904761904762</v>
      </c>
      <c r="C15" s="158">
        <v>16.710526315789473</v>
      </c>
      <c r="D15" s="158">
        <v>15.495495495495495</v>
      </c>
      <c r="E15" s="158">
        <v>18.456790123456791</v>
      </c>
      <c r="F15" s="158">
        <v>38.583569405099148</v>
      </c>
      <c r="G15" s="158">
        <v>17.933884297520663</v>
      </c>
      <c r="H15" s="158">
        <v>10.808823529411764</v>
      </c>
      <c r="I15" s="158">
        <v>14.505494505494505</v>
      </c>
      <c r="J15" s="158">
        <v>15.762711864406779</v>
      </c>
      <c r="K15" s="158">
        <v>17.368421052631579</v>
      </c>
      <c r="L15" s="158">
        <v>17.826086956521738</v>
      </c>
      <c r="M15" s="157">
        <v>14.279176201372998</v>
      </c>
    </row>
    <row r="16" spans="1:13">
      <c r="A16" s="135" t="s">
        <v>2</v>
      </c>
      <c r="B16" s="159">
        <v>17.058823529411764</v>
      </c>
      <c r="C16" s="158">
        <v>16.031746031746032</v>
      </c>
      <c r="D16" s="158">
        <v>15.762711864406779</v>
      </c>
      <c r="E16" s="158">
        <v>18.863636363636363</v>
      </c>
      <c r="F16" s="158">
        <v>14.969818913480886</v>
      </c>
      <c r="G16" s="158">
        <v>18.046875</v>
      </c>
      <c r="H16" s="158">
        <v>13.670886075949367</v>
      </c>
      <c r="I16" s="158">
        <v>17.005988023952096</v>
      </c>
      <c r="J16" s="158">
        <v>16.794871794871796</v>
      </c>
      <c r="K16" s="158">
        <v>13.506493506493506</v>
      </c>
      <c r="L16" s="158">
        <v>16.376811594202898</v>
      </c>
      <c r="M16" s="157">
        <v>17.206703910614525</v>
      </c>
    </row>
    <row r="17" spans="1:13">
      <c r="A17" s="135" t="s">
        <v>3</v>
      </c>
      <c r="B17" s="159">
        <v>16.124031007751938</v>
      </c>
      <c r="C17" s="158">
        <v>13.261455525606468</v>
      </c>
      <c r="D17" s="158">
        <v>16.18320610687023</v>
      </c>
      <c r="E17" s="158">
        <v>18.175182481751825</v>
      </c>
      <c r="F17" s="158">
        <v>18.966942148760332</v>
      </c>
      <c r="G17" s="158">
        <v>17.863247863247864</v>
      </c>
      <c r="H17" s="158">
        <v>13.654822335025379</v>
      </c>
      <c r="I17" s="158">
        <v>14.725738396624472</v>
      </c>
      <c r="J17" s="158">
        <v>15.614035087719298</v>
      </c>
      <c r="K17" s="158">
        <v>15.762711864406779</v>
      </c>
      <c r="L17" s="158">
        <v>18.310810810810811</v>
      </c>
      <c r="M17" s="157">
        <v>3.8118811881188117</v>
      </c>
    </row>
    <row r="18" spans="1:13">
      <c r="A18" s="135" t="s">
        <v>4</v>
      </c>
      <c r="B18" s="159">
        <v>15.238095238095237</v>
      </c>
      <c r="C18" s="158">
        <v>14.98997995991984</v>
      </c>
      <c r="D18" s="158">
        <v>14.834710743801653</v>
      </c>
      <c r="E18" s="158">
        <v>18.873873873873872</v>
      </c>
      <c r="F18" s="158">
        <v>18.344370860927153</v>
      </c>
      <c r="G18" s="158">
        <v>17.61904761904762</v>
      </c>
      <c r="H18" s="158">
        <v>12.063492063492063</v>
      </c>
      <c r="I18" s="158">
        <v>18.106060606060606</v>
      </c>
      <c r="J18" s="158">
        <v>17.38219895287958</v>
      </c>
      <c r="K18" s="158">
        <v>17.61904761904762</v>
      </c>
      <c r="L18" s="158">
        <v>17.967479674796749</v>
      </c>
      <c r="M18" s="157">
        <v>17.354497354497354</v>
      </c>
    </row>
    <row r="19" spans="1:13">
      <c r="A19" s="135" t="s">
        <v>5</v>
      </c>
      <c r="B19" s="159">
        <v>17.950819672131146</v>
      </c>
      <c r="C19" s="158">
        <v>16.350364963503651</v>
      </c>
      <c r="D19" s="158">
        <v>15.238095238095237</v>
      </c>
      <c r="E19" s="158">
        <v>18.78640776699029</v>
      </c>
      <c r="F19" s="158">
        <v>38.611111111111114</v>
      </c>
      <c r="G19" s="160">
        <v>17.13</v>
      </c>
      <c r="H19" s="158">
        <v>11.289198606271777</v>
      </c>
      <c r="I19" s="158">
        <v>14.747899159663866</v>
      </c>
      <c r="J19" s="158">
        <v>17.005988023952096</v>
      </c>
      <c r="K19" s="158">
        <v>15.454545454545453</v>
      </c>
      <c r="L19" s="158">
        <v>16.551724137931036</v>
      </c>
      <c r="M19" s="157">
        <v>17.041420118343197</v>
      </c>
    </row>
    <row r="20" spans="1:13">
      <c r="A20" s="135" t="s">
        <v>6</v>
      </c>
      <c r="B20" s="159">
        <v>17.237569060773481</v>
      </c>
      <c r="C20" s="158">
        <v>16.124031007751938</v>
      </c>
      <c r="D20" s="158">
        <v>16.855345911949684</v>
      </c>
      <c r="E20" s="158">
        <v>38.03921568627451</v>
      </c>
      <c r="F20" s="158">
        <v>18.214285714285715</v>
      </c>
      <c r="G20" s="158">
        <v>15.535714285714285</v>
      </c>
      <c r="H20" s="158">
        <v>18.106060606060606</v>
      </c>
      <c r="I20" s="158">
        <v>16.062992125984252</v>
      </c>
      <c r="J20" s="158">
        <v>16.794871794871796</v>
      </c>
      <c r="K20" s="158">
        <v>16.402877697841728</v>
      </c>
      <c r="L20" s="158">
        <v>18.868778280542987</v>
      </c>
      <c r="M20" s="157">
        <v>18.366013071895424</v>
      </c>
    </row>
    <row r="21" spans="1:13" ht="17" thickBot="1">
      <c r="A21" s="135" t="s">
        <v>7</v>
      </c>
      <c r="B21" s="155">
        <v>15.652173913043478</v>
      </c>
      <c r="C21" s="154">
        <v>15.495495495495495</v>
      </c>
      <c r="D21" s="154">
        <v>16.124031007751938</v>
      </c>
      <c r="E21" s="154">
        <v>17.572815533980581</v>
      </c>
      <c r="F21" s="154">
        <v>18.579545454545453</v>
      </c>
      <c r="G21" s="154">
        <v>16.527777777777779</v>
      </c>
      <c r="H21" s="154">
        <v>15.934959349593495</v>
      </c>
      <c r="I21" s="154">
        <v>17.175141242937855</v>
      </c>
      <c r="J21" s="154">
        <v>18.333333333333332</v>
      </c>
      <c r="K21" s="154">
        <v>17.175141242937855</v>
      </c>
      <c r="L21" s="154">
        <v>12.236024844720497</v>
      </c>
      <c r="M21" s="153">
        <v>18.529411764705884</v>
      </c>
    </row>
    <row r="23" spans="1:13">
      <c r="B23" s="135" t="s">
        <v>729</v>
      </c>
    </row>
    <row r="24" spans="1:13" ht="17" thickBot="1">
      <c r="B24" s="135">
        <v>1</v>
      </c>
      <c r="C24" s="135">
        <v>2</v>
      </c>
      <c r="D24" s="135">
        <v>3</v>
      </c>
      <c r="E24" s="135">
        <v>4</v>
      </c>
      <c r="F24" s="135">
        <v>5</v>
      </c>
      <c r="G24" s="135">
        <v>6</v>
      </c>
      <c r="H24" s="135">
        <v>7</v>
      </c>
      <c r="I24" s="135">
        <v>8</v>
      </c>
      <c r="J24" s="135">
        <v>9</v>
      </c>
      <c r="K24" s="135">
        <v>10</v>
      </c>
      <c r="L24" s="135">
        <v>11</v>
      </c>
      <c r="M24" s="135">
        <v>12</v>
      </c>
    </row>
    <row r="25" spans="1:13">
      <c r="A25" s="156" t="s">
        <v>0</v>
      </c>
      <c r="B25" s="163">
        <v>4.032258064516129</v>
      </c>
      <c r="C25" s="162">
        <v>1.7985611510791366</v>
      </c>
      <c r="D25" s="162">
        <v>6.8306010928961749</v>
      </c>
      <c r="E25" s="162">
        <v>1.4792899408284024</v>
      </c>
      <c r="F25" s="162">
        <v>1.0683760683760684</v>
      </c>
      <c r="G25" s="162">
        <v>2.7624309392265194</v>
      </c>
      <c r="H25" s="162">
        <v>3.0120481927710845</v>
      </c>
      <c r="I25" s="162">
        <v>3.5714285714285716</v>
      </c>
      <c r="J25" s="162">
        <v>3.0864197530864197</v>
      </c>
      <c r="K25" s="162">
        <v>3.8759689922480618</v>
      </c>
      <c r="L25" s="162">
        <v>2.9761904761904763</v>
      </c>
      <c r="M25" s="161">
        <v>2.7173913043478262</v>
      </c>
    </row>
    <row r="26" spans="1:13">
      <c r="A26" s="156" t="s">
        <v>1</v>
      </c>
      <c r="B26" s="159">
        <v>2.3809523809523809</v>
      </c>
      <c r="C26" s="158">
        <v>3.2894736842105261</v>
      </c>
      <c r="D26" s="158">
        <v>4.5045045045045047</v>
      </c>
      <c r="E26" s="158">
        <v>1.5432098765432098</v>
      </c>
      <c r="F26" s="158">
        <v>1.4164305949008498</v>
      </c>
      <c r="G26" s="158">
        <v>2.0661157024793386</v>
      </c>
      <c r="H26" s="158">
        <v>9.1911764705882355</v>
      </c>
      <c r="I26" s="158">
        <v>5.4945054945054945</v>
      </c>
      <c r="J26" s="158">
        <v>4.2372881355932206</v>
      </c>
      <c r="K26" s="158">
        <v>2.6315789473684212</v>
      </c>
      <c r="L26" s="158">
        <v>2.1739130434782608</v>
      </c>
      <c r="M26" s="157">
        <v>5.7208237986270021</v>
      </c>
    </row>
    <row r="27" spans="1:13">
      <c r="A27" s="156" t="s">
        <v>2</v>
      </c>
      <c r="B27" s="159">
        <v>2.9411764705882355</v>
      </c>
      <c r="C27" s="158">
        <v>3.9682539682539684</v>
      </c>
      <c r="D27" s="158">
        <v>4.2372881355932206</v>
      </c>
      <c r="E27" s="158">
        <v>1.1363636363636365</v>
      </c>
      <c r="F27" s="158">
        <v>5.0301810865191143</v>
      </c>
      <c r="G27" s="158">
        <v>1.953125</v>
      </c>
      <c r="H27" s="158">
        <v>6.3291139240506329</v>
      </c>
      <c r="I27" s="158">
        <v>2.9940119760479043</v>
      </c>
      <c r="J27" s="158">
        <v>3.2051282051282053</v>
      </c>
      <c r="K27" s="158">
        <v>6.4935064935064934</v>
      </c>
      <c r="L27" s="158">
        <v>3.6231884057971016</v>
      </c>
      <c r="M27" s="157">
        <v>2.7932960893854748</v>
      </c>
    </row>
    <row r="28" spans="1:13">
      <c r="A28" s="156" t="s">
        <v>3</v>
      </c>
      <c r="B28" s="159">
        <v>3.8759689922480618</v>
      </c>
      <c r="C28" s="158">
        <v>6.7385444743935308</v>
      </c>
      <c r="D28" s="158">
        <v>3.8167938931297711</v>
      </c>
      <c r="E28" s="158">
        <v>1.8248175182481752</v>
      </c>
      <c r="F28" s="158">
        <v>1.0330578512396693</v>
      </c>
      <c r="G28" s="158">
        <v>2.1367521367521367</v>
      </c>
      <c r="H28" s="158">
        <v>6.3451776649746199</v>
      </c>
      <c r="I28" s="158">
        <v>5.2742616033755274</v>
      </c>
      <c r="J28" s="158">
        <v>4.3859649122807021</v>
      </c>
      <c r="K28" s="158">
        <v>4.2372881355932206</v>
      </c>
      <c r="L28" s="158">
        <v>1.6891891891891893</v>
      </c>
      <c r="M28" s="157">
        <v>6.1881188118811883</v>
      </c>
    </row>
    <row r="29" spans="1:13">
      <c r="A29" s="156" t="s">
        <v>4</v>
      </c>
      <c r="B29" s="159">
        <v>4.7619047619047619</v>
      </c>
      <c r="C29" s="158">
        <v>5.0100200400801604</v>
      </c>
      <c r="D29" s="158">
        <v>5.1652892561983474</v>
      </c>
      <c r="E29" s="158">
        <v>1.1261261261261262</v>
      </c>
      <c r="F29" s="158">
        <v>1.6556291390728477</v>
      </c>
      <c r="G29" s="158">
        <v>2.3809523809523809</v>
      </c>
      <c r="H29" s="158">
        <v>7.9365079365079367</v>
      </c>
      <c r="I29" s="158">
        <v>1.893939393939394</v>
      </c>
      <c r="J29" s="158">
        <v>2.6178010471204187</v>
      </c>
      <c r="K29" s="158">
        <v>2.3809523809523809</v>
      </c>
      <c r="L29" s="158">
        <v>2.0325203252032522</v>
      </c>
      <c r="M29" s="157">
        <v>2.6455026455026456</v>
      </c>
    </row>
    <row r="30" spans="1:13">
      <c r="A30" s="156" t="s">
        <v>5</v>
      </c>
      <c r="B30" s="159">
        <v>2.0491803278688523</v>
      </c>
      <c r="C30" s="158">
        <v>3.6496350364963503</v>
      </c>
      <c r="D30" s="158">
        <v>4.7619047619047619</v>
      </c>
      <c r="E30" s="158">
        <v>1.2135922330097086</v>
      </c>
      <c r="F30" s="158">
        <v>1.3888888888888888</v>
      </c>
      <c r="G30" s="160">
        <v>2.87</v>
      </c>
      <c r="H30" s="158">
        <v>8.7108013937282234</v>
      </c>
      <c r="I30" s="158">
        <v>5.2521008403361344</v>
      </c>
      <c r="J30" s="158">
        <v>2.9940119760479043</v>
      </c>
      <c r="K30" s="158">
        <v>4.5454545454545459</v>
      </c>
      <c r="L30" s="158">
        <v>3.4482758620689653</v>
      </c>
      <c r="M30" s="157">
        <v>2.9585798816568047</v>
      </c>
    </row>
    <row r="31" spans="1:13">
      <c r="A31" s="156" t="s">
        <v>6</v>
      </c>
      <c r="B31" s="159">
        <v>2.7624309392265194</v>
      </c>
      <c r="C31" s="158">
        <v>3.8759689922480618</v>
      </c>
      <c r="D31" s="158">
        <v>3.1446540880503147</v>
      </c>
      <c r="E31" s="158">
        <v>1.9607843137254901</v>
      </c>
      <c r="F31" s="158">
        <v>1.7857142857142858</v>
      </c>
      <c r="G31" s="158">
        <v>4.4642857142857144</v>
      </c>
      <c r="H31" s="158">
        <v>1.893939393939394</v>
      </c>
      <c r="I31" s="158">
        <v>3.9370078740157481</v>
      </c>
      <c r="J31" s="158">
        <v>3.2051282051282053</v>
      </c>
      <c r="K31" s="158">
        <v>3.5971223021582732</v>
      </c>
      <c r="L31" s="158">
        <v>1.1312217194570136</v>
      </c>
      <c r="M31" s="157">
        <v>1.6339869281045751</v>
      </c>
    </row>
    <row r="32" spans="1:13" ht="17" thickBot="1">
      <c r="A32" s="156" t="s">
        <v>7</v>
      </c>
      <c r="B32" s="155">
        <v>4.3478260869565215</v>
      </c>
      <c r="C32" s="154">
        <v>4.5045045045045047</v>
      </c>
      <c r="D32" s="154">
        <v>3.8759689922480618</v>
      </c>
      <c r="E32" s="154">
        <v>2.4271844660194173</v>
      </c>
      <c r="F32" s="154">
        <v>1.4204545454545454</v>
      </c>
      <c r="G32" s="154">
        <v>3.4722222222222223</v>
      </c>
      <c r="H32" s="154">
        <v>4.0650406504065044</v>
      </c>
      <c r="I32" s="154">
        <v>2.8248587570621471</v>
      </c>
      <c r="J32" s="154">
        <v>1.6666666666666667</v>
      </c>
      <c r="K32" s="154">
        <v>2.8248587570621471</v>
      </c>
      <c r="L32" s="154">
        <v>7.7639751552795024</v>
      </c>
      <c r="M32" s="153">
        <v>1.4705882352941178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AE11-6D83-9949-8D05-A88F97598744}">
  <dimension ref="A1:O32"/>
  <sheetViews>
    <sheetView workbookViewId="0">
      <selection activeCell="R13" sqref="R13"/>
    </sheetView>
  </sheetViews>
  <sheetFormatPr baseColWidth="10" defaultColWidth="7.5703125" defaultRowHeight="16"/>
  <cols>
    <col min="1" max="1" width="1.85546875" style="131" bestFit="1" customWidth="1"/>
    <col min="2" max="2" width="7.28515625" style="131" customWidth="1"/>
    <col min="3" max="11" width="7.28515625" style="131" bestFit="1" customWidth="1"/>
    <col min="12" max="13" width="7.28515625" style="131" customWidth="1"/>
    <col min="14" max="16384" width="7.5703125" style="131"/>
  </cols>
  <sheetData>
    <row r="1" spans="1:15">
      <c r="B1" s="135" t="s">
        <v>734</v>
      </c>
    </row>
    <row r="2" spans="1:15" ht="17" thickBot="1">
      <c r="A2" s="135"/>
      <c r="B2" s="135">
        <v>1</v>
      </c>
      <c r="C2" s="135">
        <v>2</v>
      </c>
      <c r="D2" s="135">
        <v>3</v>
      </c>
      <c r="E2" s="135">
        <v>4</v>
      </c>
      <c r="F2" s="135">
        <v>5</v>
      </c>
      <c r="G2" s="135">
        <v>6</v>
      </c>
      <c r="H2" s="135">
        <v>7</v>
      </c>
      <c r="I2" s="135">
        <v>8</v>
      </c>
      <c r="J2" s="135">
        <v>9</v>
      </c>
      <c r="K2" s="135">
        <v>10</v>
      </c>
      <c r="L2" s="135">
        <v>11</v>
      </c>
      <c r="M2" s="135">
        <v>12</v>
      </c>
    </row>
    <row r="3" spans="1:15">
      <c r="A3" s="135" t="s">
        <v>0</v>
      </c>
      <c r="B3" s="186" t="s">
        <v>1092</v>
      </c>
      <c r="C3" s="183" t="s">
        <v>1096</v>
      </c>
      <c r="D3" s="183" t="s">
        <v>1100</v>
      </c>
      <c r="E3" s="183" t="s">
        <v>1104</v>
      </c>
      <c r="F3" s="183" t="s">
        <v>1108</v>
      </c>
      <c r="G3" s="183" t="s">
        <v>1112</v>
      </c>
      <c r="H3" s="183" t="s">
        <v>1116</v>
      </c>
      <c r="I3" s="183" t="s">
        <v>1120</v>
      </c>
      <c r="J3" s="183" t="s">
        <v>1124</v>
      </c>
      <c r="K3" s="183" t="s">
        <v>1128</v>
      </c>
      <c r="L3" s="183"/>
      <c r="M3" s="182"/>
    </row>
    <row r="4" spans="1:15">
      <c r="A4" s="135" t="s">
        <v>1</v>
      </c>
      <c r="B4" s="185" t="s">
        <v>1093</v>
      </c>
      <c r="C4" s="179" t="s">
        <v>1097</v>
      </c>
      <c r="D4" s="179" t="s">
        <v>1101</v>
      </c>
      <c r="E4" s="179" t="s">
        <v>1105</v>
      </c>
      <c r="F4" s="179" t="s">
        <v>1109</v>
      </c>
      <c r="G4" s="179" t="s">
        <v>1113</v>
      </c>
      <c r="H4" s="179" t="s">
        <v>1117</v>
      </c>
      <c r="I4" s="179" t="s">
        <v>1121</v>
      </c>
      <c r="J4" s="179" t="s">
        <v>1125</v>
      </c>
      <c r="K4" s="179" t="s">
        <v>1129</v>
      </c>
      <c r="L4" s="179"/>
      <c r="M4" s="178"/>
    </row>
    <row r="5" spans="1:15">
      <c r="A5" s="135" t="s">
        <v>2</v>
      </c>
      <c r="B5" s="185" t="s">
        <v>1094</v>
      </c>
      <c r="C5" s="179" t="s">
        <v>1098</v>
      </c>
      <c r="D5" s="179" t="s">
        <v>1102</v>
      </c>
      <c r="E5" s="179" t="s">
        <v>1106</v>
      </c>
      <c r="F5" s="179" t="s">
        <v>1110</v>
      </c>
      <c r="G5" s="179" t="s">
        <v>1114</v>
      </c>
      <c r="H5" s="179" t="s">
        <v>1118</v>
      </c>
      <c r="I5" s="179" t="s">
        <v>1122</v>
      </c>
      <c r="J5" s="179" t="s">
        <v>1126</v>
      </c>
      <c r="K5" s="179" t="s">
        <v>1130</v>
      </c>
      <c r="L5" s="179"/>
      <c r="M5" s="178"/>
    </row>
    <row r="6" spans="1:15">
      <c r="A6" s="135" t="s">
        <v>3</v>
      </c>
      <c r="B6" s="185" t="s">
        <v>1095</v>
      </c>
      <c r="C6" s="179" t="s">
        <v>1099</v>
      </c>
      <c r="D6" s="179" t="s">
        <v>1103</v>
      </c>
      <c r="E6" s="179" t="s">
        <v>1107</v>
      </c>
      <c r="F6" s="179" t="s">
        <v>1111</v>
      </c>
      <c r="G6" s="179" t="s">
        <v>1115</v>
      </c>
      <c r="H6" s="179" t="s">
        <v>1119</v>
      </c>
      <c r="I6" s="179" t="s">
        <v>1123</v>
      </c>
      <c r="J6" s="179" t="s">
        <v>1127</v>
      </c>
      <c r="K6" s="179" t="s">
        <v>1131</v>
      </c>
      <c r="L6" s="179"/>
      <c r="M6" s="178"/>
    </row>
    <row r="7" spans="1:15">
      <c r="A7" s="135" t="s">
        <v>4</v>
      </c>
      <c r="B7" s="181"/>
      <c r="C7" s="180"/>
      <c r="D7" s="180"/>
      <c r="E7" s="180"/>
      <c r="F7" s="180"/>
      <c r="G7" s="179"/>
      <c r="H7" s="179"/>
      <c r="I7" s="179"/>
      <c r="J7" s="179"/>
      <c r="K7" s="179"/>
      <c r="L7" s="179"/>
      <c r="M7" s="178"/>
    </row>
    <row r="8" spans="1:15">
      <c r="A8" s="135" t="s">
        <v>5</v>
      </c>
      <c r="B8" s="181"/>
      <c r="C8" s="180"/>
      <c r="D8" s="180"/>
      <c r="E8" s="180"/>
      <c r="F8" s="180"/>
      <c r="G8" s="179"/>
      <c r="H8" s="179"/>
      <c r="I8" s="179"/>
      <c r="J8" s="179"/>
      <c r="K8" s="179"/>
      <c r="L8" s="179"/>
      <c r="M8" s="178"/>
    </row>
    <row r="9" spans="1:15">
      <c r="A9" s="135" t="s">
        <v>6</v>
      </c>
      <c r="B9" s="181"/>
      <c r="C9" s="180"/>
      <c r="D9" s="180"/>
      <c r="E9" s="180"/>
      <c r="F9" s="180"/>
      <c r="G9" s="179"/>
      <c r="H9" s="179"/>
      <c r="I9" s="179"/>
      <c r="J9" s="179"/>
      <c r="K9" s="179"/>
      <c r="L9" s="179"/>
      <c r="M9" s="178"/>
    </row>
    <row r="10" spans="1:15" ht="17" thickBot="1">
      <c r="A10" s="135" t="s">
        <v>7</v>
      </c>
      <c r="B10" s="177"/>
      <c r="C10" s="176"/>
      <c r="D10" s="176"/>
      <c r="E10" s="176"/>
      <c r="F10" s="176"/>
      <c r="G10" s="175"/>
      <c r="H10" s="175"/>
      <c r="I10" s="175"/>
      <c r="J10" s="175"/>
      <c r="K10" s="175"/>
      <c r="L10" s="175"/>
      <c r="M10" s="174"/>
    </row>
    <row r="12" spans="1:15">
      <c r="B12" s="135" t="s">
        <v>733</v>
      </c>
    </row>
    <row r="13" spans="1:15" ht="17" thickBot="1">
      <c r="B13" s="135">
        <v>1</v>
      </c>
      <c r="C13" s="135">
        <v>2</v>
      </c>
      <c r="D13" s="135">
        <v>3</v>
      </c>
      <c r="E13" s="135">
        <v>4</v>
      </c>
      <c r="F13" s="135">
        <v>5</v>
      </c>
      <c r="G13" s="135">
        <v>6</v>
      </c>
      <c r="H13" s="135">
        <v>7</v>
      </c>
      <c r="I13" s="135">
        <v>8</v>
      </c>
      <c r="J13" s="135">
        <v>9</v>
      </c>
      <c r="K13" s="135">
        <v>10</v>
      </c>
      <c r="L13" s="135">
        <v>11</v>
      </c>
      <c r="M13" s="135">
        <v>12</v>
      </c>
    </row>
    <row r="14" spans="1:15">
      <c r="A14" s="135" t="s">
        <v>0</v>
      </c>
      <c r="B14" s="141">
        <v>17.461928934010153</v>
      </c>
      <c r="C14" s="140">
        <v>16.815286624203821</v>
      </c>
      <c r="D14" s="140">
        <v>15.575221238938052</v>
      </c>
      <c r="E14" s="140">
        <v>17.933884297520663</v>
      </c>
      <c r="F14" s="140">
        <v>16.932515337423311</v>
      </c>
      <c r="G14" s="140">
        <v>14.646680942184155</v>
      </c>
      <c r="H14" s="140">
        <v>15.867768595041323</v>
      </c>
      <c r="I14" s="140">
        <v>17.767857142857142</v>
      </c>
      <c r="J14" s="140">
        <v>16.031746031746032</v>
      </c>
      <c r="K14" s="140">
        <v>16.323529411764707</v>
      </c>
      <c r="L14" s="183"/>
      <c r="M14" s="182"/>
      <c r="O14" s="184"/>
    </row>
    <row r="15" spans="1:15">
      <c r="A15" s="135" t="s">
        <v>1</v>
      </c>
      <c r="B15" s="138">
        <v>38.626373626373628</v>
      </c>
      <c r="C15" s="137">
        <v>14.14519906323185</v>
      </c>
      <c r="D15" s="137">
        <v>17.967479674796749</v>
      </c>
      <c r="E15" s="137">
        <v>18.456790123456791</v>
      </c>
      <c r="F15" s="137">
        <v>16.503496503496503</v>
      </c>
      <c r="G15" s="137">
        <v>15.37037037037037</v>
      </c>
      <c r="H15" s="137">
        <v>17.005988023952096</v>
      </c>
      <c r="I15" s="137">
        <v>14.26605504587156</v>
      </c>
      <c r="J15" s="137">
        <v>16.527777777777779</v>
      </c>
      <c r="K15" s="137">
        <v>17.66355140186916</v>
      </c>
      <c r="L15" s="179"/>
      <c r="M15" s="178"/>
      <c r="O15" s="184"/>
    </row>
    <row r="16" spans="1:15">
      <c r="A16" s="135" t="s">
        <v>2</v>
      </c>
      <c r="B16" s="138">
        <v>18.148148148148149</v>
      </c>
      <c r="C16" s="137">
        <v>14.481236203090507</v>
      </c>
      <c r="D16" s="137">
        <v>13.781094527363184</v>
      </c>
      <c r="E16" s="137">
        <v>16</v>
      </c>
      <c r="F16" s="137">
        <v>16.598639455782312</v>
      </c>
      <c r="G16" s="137">
        <v>15.283018867924529</v>
      </c>
      <c r="H16" s="137">
        <v>17.409326424870468</v>
      </c>
      <c r="I16" s="137">
        <v>17.727272727272727</v>
      </c>
      <c r="J16" s="137">
        <v>15.37037037037037</v>
      </c>
      <c r="K16" s="137">
        <v>15.238095238095237</v>
      </c>
      <c r="L16" s="179"/>
      <c r="M16" s="178"/>
      <c r="O16" s="184"/>
    </row>
    <row r="17" spans="1:15">
      <c r="A17" s="135" t="s">
        <v>3</v>
      </c>
      <c r="B17" s="138">
        <v>18.75</v>
      </c>
      <c r="C17" s="137">
        <v>17.61904761904762</v>
      </c>
      <c r="D17" s="137">
        <v>16.153846153846153</v>
      </c>
      <c r="E17" s="137">
        <v>17.206703910614525</v>
      </c>
      <c r="F17" s="137">
        <v>16.376811594202898</v>
      </c>
      <c r="G17" s="137">
        <v>16.124031007751938</v>
      </c>
      <c r="H17" s="137">
        <v>18.743718592964825</v>
      </c>
      <c r="I17" s="137">
        <v>17.487437185929647</v>
      </c>
      <c r="J17" s="137">
        <v>15.798319327731093</v>
      </c>
      <c r="K17" s="137">
        <v>17.409326424870468</v>
      </c>
      <c r="L17" s="179"/>
      <c r="M17" s="178"/>
      <c r="O17" s="184"/>
    </row>
    <row r="18" spans="1:15">
      <c r="A18" s="135" t="s">
        <v>4</v>
      </c>
      <c r="B18" s="181"/>
      <c r="C18" s="180"/>
      <c r="D18" s="180"/>
      <c r="E18" s="180"/>
      <c r="F18" s="180"/>
      <c r="G18" s="179"/>
      <c r="H18" s="179"/>
      <c r="I18" s="179"/>
      <c r="J18" s="179"/>
      <c r="K18" s="179"/>
      <c r="L18" s="179"/>
      <c r="M18" s="178"/>
    </row>
    <row r="19" spans="1:15">
      <c r="A19" s="135" t="s">
        <v>5</v>
      </c>
      <c r="B19" s="181"/>
      <c r="C19" s="180"/>
      <c r="D19" s="180"/>
      <c r="E19" s="180"/>
      <c r="F19" s="180"/>
      <c r="G19" s="179"/>
      <c r="H19" s="179"/>
      <c r="I19" s="179"/>
      <c r="J19" s="179"/>
      <c r="K19" s="179"/>
      <c r="L19" s="179"/>
      <c r="M19" s="178"/>
    </row>
    <row r="20" spans="1:15">
      <c r="A20" s="135" t="s">
        <v>6</v>
      </c>
      <c r="B20" s="181"/>
      <c r="C20" s="180"/>
      <c r="D20" s="180"/>
      <c r="E20" s="180"/>
      <c r="F20" s="180"/>
      <c r="G20" s="179"/>
      <c r="H20" s="179"/>
      <c r="I20" s="179"/>
      <c r="J20" s="179"/>
      <c r="K20" s="179"/>
      <c r="L20" s="179"/>
      <c r="M20" s="178"/>
    </row>
    <row r="21" spans="1:15" ht="17" thickBot="1">
      <c r="A21" s="135" t="s">
        <v>7</v>
      </c>
      <c r="B21" s="177"/>
      <c r="C21" s="176"/>
      <c r="D21" s="176"/>
      <c r="E21" s="176"/>
      <c r="F21" s="176"/>
      <c r="G21" s="175"/>
      <c r="H21" s="175"/>
      <c r="I21" s="175"/>
      <c r="J21" s="175"/>
      <c r="K21" s="175"/>
      <c r="L21" s="175"/>
      <c r="M21" s="174"/>
    </row>
    <row r="23" spans="1:15">
      <c r="B23" s="135" t="s">
        <v>732</v>
      </c>
    </row>
    <row r="24" spans="1:15" ht="17" thickBot="1">
      <c r="B24" s="135">
        <v>1</v>
      </c>
      <c r="C24" s="135">
        <v>2</v>
      </c>
      <c r="D24" s="135">
        <v>3</v>
      </c>
      <c r="E24" s="135">
        <v>4</v>
      </c>
      <c r="F24" s="135">
        <v>5</v>
      </c>
      <c r="G24" s="135">
        <v>6</v>
      </c>
      <c r="H24" s="135">
        <v>7</v>
      </c>
      <c r="I24" s="135">
        <v>8</v>
      </c>
      <c r="J24" s="135">
        <v>9</v>
      </c>
      <c r="K24" s="135">
        <v>10</v>
      </c>
      <c r="L24" s="135">
        <v>11</v>
      </c>
      <c r="M24" s="135">
        <v>12</v>
      </c>
    </row>
    <row r="25" spans="1:15">
      <c r="A25" s="135" t="s">
        <v>0</v>
      </c>
      <c r="B25" s="141">
        <v>2.5380710659898478</v>
      </c>
      <c r="C25" s="140">
        <v>3.1847133757961785</v>
      </c>
      <c r="D25" s="140">
        <v>4.4247787610619467</v>
      </c>
      <c r="E25" s="140">
        <v>2.0661157024793386</v>
      </c>
      <c r="F25" s="140">
        <v>3.0674846625766872</v>
      </c>
      <c r="G25" s="140">
        <v>5.3533190578158454</v>
      </c>
      <c r="H25" s="140">
        <v>4.1322314049586772</v>
      </c>
      <c r="I25" s="140">
        <v>2.2321428571428572</v>
      </c>
      <c r="J25" s="140">
        <v>3.9682539682539684</v>
      </c>
      <c r="K25" s="140">
        <v>3.6764705882352939</v>
      </c>
      <c r="L25" s="183"/>
      <c r="M25" s="182"/>
    </row>
    <row r="26" spans="1:15">
      <c r="A26" s="135" t="s">
        <v>1</v>
      </c>
      <c r="B26" s="138">
        <v>1.3736263736263736</v>
      </c>
      <c r="C26" s="137">
        <v>5.8548009367681493</v>
      </c>
      <c r="D26" s="137">
        <v>2.0325203252032522</v>
      </c>
      <c r="E26" s="137">
        <v>1.5432098765432098</v>
      </c>
      <c r="F26" s="137">
        <v>3.4965034965034967</v>
      </c>
      <c r="G26" s="137">
        <v>4.6296296296296298</v>
      </c>
      <c r="H26" s="137">
        <v>2.9940119760479043</v>
      </c>
      <c r="I26" s="137">
        <v>5.7339449541284404</v>
      </c>
      <c r="J26" s="137">
        <v>3.4722222222222223</v>
      </c>
      <c r="K26" s="137">
        <v>2.3364485981308412</v>
      </c>
      <c r="L26" s="179"/>
      <c r="M26" s="178"/>
    </row>
    <row r="27" spans="1:15">
      <c r="A27" s="135" t="s">
        <v>2</v>
      </c>
      <c r="B27" s="138">
        <v>1.8518518518518519</v>
      </c>
      <c r="C27" s="137">
        <v>5.5187637969094929</v>
      </c>
      <c r="D27" s="137">
        <v>6.2189054726368154</v>
      </c>
      <c r="E27" s="137">
        <v>4</v>
      </c>
      <c r="F27" s="137">
        <v>3.4013605442176869</v>
      </c>
      <c r="G27" s="137">
        <v>4.716981132075472</v>
      </c>
      <c r="H27" s="137">
        <v>2.5906735751295336</v>
      </c>
      <c r="I27" s="137">
        <v>2.2727272727272729</v>
      </c>
      <c r="J27" s="137">
        <v>4.6296296296296298</v>
      </c>
      <c r="K27" s="137">
        <v>4.7619047619047619</v>
      </c>
      <c r="L27" s="179"/>
      <c r="M27" s="178"/>
    </row>
    <row r="28" spans="1:15">
      <c r="A28" s="135" t="s">
        <v>3</v>
      </c>
      <c r="B28" s="138">
        <v>1.25</v>
      </c>
      <c r="C28" s="137">
        <v>2.3809523809523809</v>
      </c>
      <c r="D28" s="137">
        <v>3.8461538461538463</v>
      </c>
      <c r="E28" s="137">
        <v>2.7932960893854748</v>
      </c>
      <c r="F28" s="137">
        <v>3.6231884057971016</v>
      </c>
      <c r="G28" s="137">
        <v>3.8759689922480618</v>
      </c>
      <c r="H28" s="137">
        <v>1.256281407035176</v>
      </c>
      <c r="I28" s="137">
        <v>2.512562814070352</v>
      </c>
      <c r="J28" s="137">
        <v>4.2016806722689077</v>
      </c>
      <c r="K28" s="137">
        <v>2.5906735751295336</v>
      </c>
      <c r="L28" s="179"/>
      <c r="M28" s="178"/>
    </row>
    <row r="29" spans="1:15">
      <c r="A29" s="135" t="s">
        <v>4</v>
      </c>
      <c r="B29" s="181"/>
      <c r="C29" s="180"/>
      <c r="D29" s="180"/>
      <c r="E29" s="180"/>
      <c r="F29" s="180"/>
      <c r="G29" s="179"/>
      <c r="H29" s="179"/>
      <c r="I29" s="179"/>
      <c r="J29" s="179"/>
      <c r="K29" s="179"/>
      <c r="L29" s="179"/>
      <c r="M29" s="178"/>
    </row>
    <row r="30" spans="1:15">
      <c r="A30" s="135" t="s">
        <v>5</v>
      </c>
      <c r="B30" s="181"/>
      <c r="C30" s="180"/>
      <c r="D30" s="180"/>
      <c r="E30" s="180"/>
      <c r="F30" s="180"/>
      <c r="G30" s="179"/>
      <c r="H30" s="179"/>
      <c r="I30" s="179"/>
      <c r="J30" s="179"/>
      <c r="K30" s="179"/>
      <c r="L30" s="179"/>
      <c r="M30" s="178"/>
    </row>
    <row r="31" spans="1:15">
      <c r="A31" s="135" t="s">
        <v>6</v>
      </c>
      <c r="B31" s="181"/>
      <c r="C31" s="180"/>
      <c r="D31" s="180"/>
      <c r="E31" s="180"/>
      <c r="F31" s="180"/>
      <c r="G31" s="179"/>
      <c r="H31" s="179"/>
      <c r="I31" s="179"/>
      <c r="J31" s="179"/>
      <c r="K31" s="179"/>
      <c r="L31" s="179"/>
      <c r="M31" s="178"/>
    </row>
    <row r="32" spans="1:15" ht="17" thickBot="1">
      <c r="A32" s="135" t="s">
        <v>7</v>
      </c>
      <c r="B32" s="177"/>
      <c r="C32" s="176"/>
      <c r="D32" s="176"/>
      <c r="E32" s="176"/>
      <c r="F32" s="176"/>
      <c r="G32" s="175"/>
      <c r="H32" s="175"/>
      <c r="I32" s="175"/>
      <c r="J32" s="175"/>
      <c r="K32" s="175"/>
      <c r="L32" s="175"/>
      <c r="M32" s="174"/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EC6C2-2D12-B144-AD4D-240BB8008D61}">
  <sheetPr>
    <pageSetUpPr fitToPage="1"/>
  </sheetPr>
  <dimension ref="A1:AC33"/>
  <sheetViews>
    <sheetView workbookViewId="0">
      <selection activeCell="N17" sqref="N17"/>
    </sheetView>
  </sheetViews>
  <sheetFormatPr baseColWidth="10" defaultRowHeight="16"/>
  <cols>
    <col min="1" max="1" width="2.140625" style="187" bestFit="1" customWidth="1"/>
    <col min="2" max="2" width="7.28515625" style="187" customWidth="1"/>
    <col min="3" max="3" width="8.5703125" style="187" bestFit="1" customWidth="1"/>
    <col min="4" max="7" width="7.28515625" style="187" bestFit="1" customWidth="1"/>
    <col min="8" max="9" width="8.5703125" style="187" bestFit="1" customWidth="1"/>
    <col min="10" max="10" width="7.28515625" style="187" bestFit="1" customWidth="1"/>
    <col min="11" max="11" width="8.5703125" style="187" bestFit="1" customWidth="1"/>
    <col min="12" max="12" width="7.28515625" style="187" bestFit="1" customWidth="1"/>
    <col min="13" max="13" width="8.5703125" style="187" bestFit="1" customWidth="1"/>
    <col min="14" max="14" width="12.42578125" style="187" customWidth="1"/>
    <col min="15" max="15" width="11.85546875" style="187" customWidth="1"/>
    <col min="16" max="16" width="7.5703125" style="187" customWidth="1"/>
    <col min="17" max="17" width="14.42578125" style="187" customWidth="1"/>
    <col min="18" max="18" width="2.5703125" style="187" customWidth="1"/>
    <col min="19" max="19" width="11.85546875" style="187" bestFit="1" customWidth="1"/>
    <col min="20" max="20" width="7.42578125" style="187" customWidth="1"/>
    <col min="21" max="21" width="12.5703125" style="187" customWidth="1"/>
    <col min="22" max="22" width="13.5703125" style="187" customWidth="1"/>
    <col min="23" max="23" width="8.7109375" style="187" customWidth="1"/>
    <col min="24" max="24" width="10" style="187" customWidth="1"/>
    <col min="25" max="25" width="9.5703125" style="187" bestFit="1" customWidth="1"/>
    <col min="26" max="26" width="3.42578125" style="187" customWidth="1"/>
    <col min="27" max="27" width="12.28515625" style="187" customWidth="1"/>
    <col min="28" max="28" width="12" style="187" customWidth="1"/>
    <col min="29" max="16384" width="10.7109375" style="187"/>
  </cols>
  <sheetData>
    <row r="1" spans="1:29">
      <c r="A1" s="258"/>
      <c r="B1" s="247" t="s">
        <v>126</v>
      </c>
      <c r="C1" s="247" t="s">
        <v>127</v>
      </c>
      <c r="D1" s="247" t="s">
        <v>128</v>
      </c>
      <c r="E1" s="247" t="s">
        <v>129</v>
      </c>
      <c r="F1" s="247" t="s">
        <v>130</v>
      </c>
      <c r="G1" s="247" t="s">
        <v>131</v>
      </c>
      <c r="H1" s="247" t="s">
        <v>132</v>
      </c>
      <c r="I1" s="247" t="s">
        <v>133</v>
      </c>
      <c r="J1" s="247" t="s">
        <v>134</v>
      </c>
      <c r="K1" s="247" t="s">
        <v>135</v>
      </c>
      <c r="L1" s="247" t="s">
        <v>136</v>
      </c>
      <c r="M1" s="247" t="s">
        <v>137</v>
      </c>
      <c r="N1" s="243"/>
    </row>
    <row r="2" spans="1:29" ht="17" thickBot="1">
      <c r="A2" s="243"/>
      <c r="B2" s="245">
        <v>1</v>
      </c>
      <c r="C2" s="245">
        <v>2</v>
      </c>
      <c r="D2" s="245">
        <v>3</v>
      </c>
      <c r="E2" s="245">
        <v>4</v>
      </c>
      <c r="F2" s="245">
        <v>5</v>
      </c>
      <c r="G2" s="245">
        <v>6</v>
      </c>
      <c r="H2" s="245">
        <v>7</v>
      </c>
      <c r="I2" s="245">
        <v>8</v>
      </c>
      <c r="J2" s="245">
        <v>9</v>
      </c>
      <c r="K2" s="245">
        <v>10</v>
      </c>
      <c r="L2" s="245">
        <v>11</v>
      </c>
      <c r="M2" s="245">
        <v>12</v>
      </c>
      <c r="N2" s="257"/>
    </row>
    <row r="3" spans="1:29">
      <c r="A3" s="246" t="s">
        <v>0</v>
      </c>
      <c r="B3" s="152" t="s">
        <v>892</v>
      </c>
      <c r="C3" s="151" t="s">
        <v>900</v>
      </c>
      <c r="D3" s="151" t="s">
        <v>910</v>
      </c>
      <c r="E3" s="151" t="s">
        <v>918</v>
      </c>
      <c r="F3" s="151" t="s">
        <v>927</v>
      </c>
      <c r="G3" s="151" t="s">
        <v>935</v>
      </c>
      <c r="H3" s="151" t="s">
        <v>943</v>
      </c>
      <c r="I3" s="151" t="s">
        <v>951</v>
      </c>
      <c r="J3" s="151" t="s">
        <v>959</v>
      </c>
      <c r="K3" s="151" t="s">
        <v>967</v>
      </c>
      <c r="L3" s="151" t="s">
        <v>975</v>
      </c>
      <c r="M3" s="150" t="s">
        <v>983</v>
      </c>
      <c r="N3" s="247" t="s">
        <v>138</v>
      </c>
      <c r="S3" s="330" t="s">
        <v>883</v>
      </c>
      <c r="T3" s="201">
        <f>COUNTIF(B3:M10,"*")</f>
        <v>96</v>
      </c>
    </row>
    <row r="4" spans="1:29">
      <c r="A4" s="246" t="s">
        <v>1</v>
      </c>
      <c r="B4" s="148" t="s">
        <v>893</v>
      </c>
      <c r="C4" s="147" t="s">
        <v>901</v>
      </c>
      <c r="D4" s="147" t="s">
        <v>911</v>
      </c>
      <c r="E4" s="147" t="s">
        <v>919</v>
      </c>
      <c r="F4" s="147" t="s">
        <v>928</v>
      </c>
      <c r="G4" s="147" t="s">
        <v>936</v>
      </c>
      <c r="H4" s="147" t="s">
        <v>944</v>
      </c>
      <c r="I4" s="147" t="s">
        <v>952</v>
      </c>
      <c r="J4" s="147" t="s">
        <v>960</v>
      </c>
      <c r="K4" s="147" t="s">
        <v>968</v>
      </c>
      <c r="L4" s="147" t="s">
        <v>976</v>
      </c>
      <c r="M4" s="149" t="s">
        <v>984</v>
      </c>
      <c r="N4" s="247" t="s">
        <v>139</v>
      </c>
      <c r="S4" s="330" t="s">
        <v>884</v>
      </c>
      <c r="T4" s="201">
        <f>COUNTIF(B3:B10,"*")</f>
        <v>8</v>
      </c>
    </row>
    <row r="5" spans="1:29">
      <c r="A5" s="246" t="s">
        <v>2</v>
      </c>
      <c r="B5" s="148" t="s">
        <v>894</v>
      </c>
      <c r="C5" s="147" t="s">
        <v>902</v>
      </c>
      <c r="D5" s="147" t="s">
        <v>912</v>
      </c>
      <c r="E5" s="147" t="s">
        <v>920</v>
      </c>
      <c r="F5" s="147" t="s">
        <v>929</v>
      </c>
      <c r="G5" s="147" t="s">
        <v>937</v>
      </c>
      <c r="H5" s="147" t="s">
        <v>945</v>
      </c>
      <c r="I5" s="147" t="s">
        <v>953</v>
      </c>
      <c r="J5" s="147" t="s">
        <v>961</v>
      </c>
      <c r="K5" s="147" t="s">
        <v>969</v>
      </c>
      <c r="L5" s="147" t="s">
        <v>977</v>
      </c>
      <c r="M5" s="149" t="s">
        <v>985</v>
      </c>
      <c r="N5" s="247" t="s">
        <v>140</v>
      </c>
      <c r="S5" s="330" t="s">
        <v>885</v>
      </c>
      <c r="T5" s="201">
        <f>COUNTIF(B3:M3,"*")</f>
        <v>12</v>
      </c>
    </row>
    <row r="6" spans="1:29">
      <c r="A6" s="246" t="s">
        <v>3</v>
      </c>
      <c r="B6" s="148" t="s">
        <v>895</v>
      </c>
      <c r="C6" s="147" t="s">
        <v>903</v>
      </c>
      <c r="D6" s="147" t="s">
        <v>913</v>
      </c>
      <c r="E6" s="147" t="s">
        <v>921</v>
      </c>
      <c r="F6" s="147" t="s">
        <v>930</v>
      </c>
      <c r="G6" s="147" t="s">
        <v>938</v>
      </c>
      <c r="H6" s="147" t="s">
        <v>946</v>
      </c>
      <c r="I6" s="147" t="s">
        <v>954</v>
      </c>
      <c r="J6" s="147" t="s">
        <v>962</v>
      </c>
      <c r="K6" s="147" t="s">
        <v>970</v>
      </c>
      <c r="L6" s="147" t="s">
        <v>978</v>
      </c>
      <c r="M6" s="149" t="s">
        <v>986</v>
      </c>
      <c r="N6" s="247" t="s">
        <v>141</v>
      </c>
    </row>
    <row r="7" spans="1:29">
      <c r="A7" s="246" t="s">
        <v>4</v>
      </c>
      <c r="B7" s="148" t="s">
        <v>896</v>
      </c>
      <c r="C7" s="147" t="s">
        <v>904</v>
      </c>
      <c r="D7" s="147" t="s">
        <v>914</v>
      </c>
      <c r="E7" s="147" t="s">
        <v>1134</v>
      </c>
      <c r="F7" s="147" t="s">
        <v>931</v>
      </c>
      <c r="G7" s="147" t="s">
        <v>939</v>
      </c>
      <c r="H7" s="147" t="s">
        <v>947</v>
      </c>
      <c r="I7" s="147" t="s">
        <v>955</v>
      </c>
      <c r="J7" s="147" t="s">
        <v>963</v>
      </c>
      <c r="K7" s="147" t="s">
        <v>971</v>
      </c>
      <c r="L7" s="147" t="s">
        <v>979</v>
      </c>
      <c r="M7" s="149" t="s">
        <v>987</v>
      </c>
      <c r="N7" s="247" t="s">
        <v>142</v>
      </c>
    </row>
    <row r="8" spans="1:29">
      <c r="A8" s="246" t="s">
        <v>5</v>
      </c>
      <c r="B8" s="148" t="s">
        <v>897</v>
      </c>
      <c r="C8" s="147" t="s">
        <v>1133</v>
      </c>
      <c r="D8" s="147" t="s">
        <v>915</v>
      </c>
      <c r="E8" s="147" t="s">
        <v>924</v>
      </c>
      <c r="F8" s="147" t="s">
        <v>932</v>
      </c>
      <c r="G8" s="147" t="s">
        <v>940</v>
      </c>
      <c r="H8" s="147" t="s">
        <v>948</v>
      </c>
      <c r="I8" s="147" t="s">
        <v>956</v>
      </c>
      <c r="J8" s="147" t="s">
        <v>964</v>
      </c>
      <c r="K8" s="147" t="s">
        <v>972</v>
      </c>
      <c r="L8" s="147" t="s">
        <v>980</v>
      </c>
      <c r="M8" s="149" t="s">
        <v>988</v>
      </c>
      <c r="N8" s="247" t="s">
        <v>143</v>
      </c>
    </row>
    <row r="9" spans="1:29">
      <c r="A9" s="246" t="s">
        <v>6</v>
      </c>
      <c r="B9" s="148" t="s">
        <v>898</v>
      </c>
      <c r="C9" s="147" t="s">
        <v>908</v>
      </c>
      <c r="D9" s="147" t="s">
        <v>916</v>
      </c>
      <c r="E9" s="147" t="s">
        <v>925</v>
      </c>
      <c r="F9" s="147" t="s">
        <v>933</v>
      </c>
      <c r="G9" s="147" t="s">
        <v>941</v>
      </c>
      <c r="H9" s="147" t="s">
        <v>949</v>
      </c>
      <c r="I9" s="147" t="s">
        <v>957</v>
      </c>
      <c r="J9" s="147" t="s">
        <v>965</v>
      </c>
      <c r="K9" s="147" t="s">
        <v>973</v>
      </c>
      <c r="L9" s="147" t="s">
        <v>981</v>
      </c>
      <c r="M9" s="146" t="s">
        <v>989</v>
      </c>
      <c r="N9" s="247" t="s">
        <v>144</v>
      </c>
    </row>
    <row r="10" spans="1:29" ht="17" thickBot="1">
      <c r="A10" s="246" t="s">
        <v>7</v>
      </c>
      <c r="B10" s="145" t="s">
        <v>899</v>
      </c>
      <c r="C10" s="144" t="s">
        <v>909</v>
      </c>
      <c r="D10" s="144" t="s">
        <v>917</v>
      </c>
      <c r="E10" s="144" t="s">
        <v>926</v>
      </c>
      <c r="F10" s="144" t="s">
        <v>934</v>
      </c>
      <c r="G10" s="144" t="s">
        <v>942</v>
      </c>
      <c r="H10" s="144" t="s">
        <v>950</v>
      </c>
      <c r="I10" s="144" t="s">
        <v>958</v>
      </c>
      <c r="J10" s="144" t="s">
        <v>966</v>
      </c>
      <c r="K10" s="144" t="s">
        <v>974</v>
      </c>
      <c r="L10" s="144" t="s">
        <v>982</v>
      </c>
      <c r="M10" s="143" t="s">
        <v>990</v>
      </c>
      <c r="N10" s="247" t="s">
        <v>145</v>
      </c>
    </row>
    <row r="11" spans="1:29">
      <c r="A11" s="243"/>
      <c r="B11" s="243"/>
      <c r="C11" s="243"/>
      <c r="D11" s="243"/>
      <c r="E11" s="243"/>
      <c r="F11" s="243"/>
      <c r="G11" s="243"/>
      <c r="H11" s="243"/>
      <c r="I11" s="243"/>
      <c r="J11" s="243"/>
      <c r="K11" s="243"/>
      <c r="L11" s="243"/>
      <c r="M11" s="243"/>
      <c r="N11" s="243"/>
    </row>
    <row r="12" spans="1:29">
      <c r="A12" s="243"/>
      <c r="B12" s="142"/>
      <c r="C12" s="244"/>
      <c r="D12" s="243"/>
      <c r="E12" s="243"/>
      <c r="F12" s="243"/>
      <c r="G12" s="243"/>
      <c r="H12" s="243"/>
      <c r="I12" s="243"/>
      <c r="J12" s="243"/>
      <c r="K12" s="243"/>
      <c r="L12" s="243"/>
      <c r="M12" s="246" t="s">
        <v>146</v>
      </c>
      <c r="N12" s="245">
        <v>1</v>
      </c>
    </row>
    <row r="13" spans="1:29" ht="17" thickBot="1">
      <c r="A13" s="243"/>
      <c r="B13" s="142"/>
      <c r="C13" s="244"/>
      <c r="D13" s="243"/>
      <c r="E13" s="243"/>
      <c r="F13" s="243"/>
      <c r="G13" s="243"/>
      <c r="H13" s="243"/>
      <c r="I13" s="243"/>
      <c r="J13" s="243"/>
      <c r="K13" s="243"/>
      <c r="L13" s="243"/>
      <c r="M13" s="243"/>
      <c r="N13" s="243"/>
      <c r="O13" s="242" t="s">
        <v>762</v>
      </c>
      <c r="P13" s="188"/>
      <c r="Q13" s="188"/>
      <c r="R13" s="188"/>
      <c r="S13" s="200" t="s">
        <v>743</v>
      </c>
      <c r="T13" s="189"/>
      <c r="U13" s="189"/>
      <c r="V13" s="189"/>
      <c r="W13" s="188"/>
      <c r="X13" s="188"/>
      <c r="Y13" s="188"/>
      <c r="Z13" s="188"/>
      <c r="AA13" s="188"/>
      <c r="AB13" s="188"/>
      <c r="AC13" s="188"/>
    </row>
    <row r="14" spans="1:29" ht="50" customHeight="1" thickBot="1">
      <c r="O14" s="241" t="s">
        <v>754</v>
      </c>
      <c r="P14" s="216" t="s">
        <v>753</v>
      </c>
      <c r="Q14" s="198" t="str">
        <f>"Total Volume (uL) "&amp;T3&amp;" rxn + 10% error"</f>
        <v>Total Volume (uL) 96 rxn + 10% error</v>
      </c>
      <c r="R14" s="188"/>
      <c r="S14" s="240" t="s">
        <v>754</v>
      </c>
      <c r="T14" s="239" t="s">
        <v>753</v>
      </c>
      <c r="U14" s="239" t="str">
        <f>"Total Vol (uL)
"&amp;T4&amp;" rxn+10% error"</f>
        <v>Total Vol (uL)
8 rxn+10% error</v>
      </c>
      <c r="V14" s="238" t="str">
        <f>$T$5 &amp; " MM (+error)"</f>
        <v>12 MM (+error)</v>
      </c>
      <c r="W14" s="188"/>
      <c r="X14" s="188"/>
      <c r="Y14" s="188"/>
      <c r="Z14" s="188"/>
      <c r="AA14" s="188"/>
      <c r="AB14" s="188"/>
      <c r="AC14" s="188"/>
    </row>
    <row r="15" spans="1:29" ht="48">
      <c r="O15" s="237" t="s">
        <v>761</v>
      </c>
      <c r="P15" s="236">
        <v>0.6</v>
      </c>
      <c r="Q15" s="235">
        <f>P15*$T$3*1.1</f>
        <v>63.36</v>
      </c>
      <c r="R15" s="188"/>
      <c r="S15" s="234" t="s">
        <v>748</v>
      </c>
      <c r="T15" s="233">
        <v>2</v>
      </c>
      <c r="U15" s="233">
        <f>(T15*$T$4*1.1)</f>
        <v>17.600000000000001</v>
      </c>
      <c r="V15" s="232">
        <f>U15*$T$5*1.1</f>
        <v>232.32000000000005</v>
      </c>
      <c r="W15" s="188"/>
      <c r="X15" s="188"/>
      <c r="Y15" s="188"/>
      <c r="Z15" s="188"/>
      <c r="AA15" s="188"/>
      <c r="AB15" s="188"/>
      <c r="AC15" s="188"/>
    </row>
    <row r="16" spans="1:29">
      <c r="O16" s="230" t="s">
        <v>760</v>
      </c>
      <c r="P16" s="229">
        <v>0.4</v>
      </c>
      <c r="Q16" s="228">
        <f>P16*$T$3*1.1</f>
        <v>42.240000000000009</v>
      </c>
      <c r="R16" s="188"/>
      <c r="S16" s="195" t="s">
        <v>745</v>
      </c>
      <c r="T16" s="231">
        <v>1</v>
      </c>
      <c r="U16" s="233">
        <f>(T16*$T$4*1.1)</f>
        <v>8.8000000000000007</v>
      </c>
      <c r="V16" s="232">
        <f t="shared" ref="V16:V17" si="0">U16*$T$5*1.1</f>
        <v>116.16000000000003</v>
      </c>
      <c r="W16" s="188"/>
      <c r="X16" s="188"/>
      <c r="Y16" s="188"/>
      <c r="Z16" s="188"/>
      <c r="AA16" s="188"/>
      <c r="AB16" s="188"/>
      <c r="AC16" s="188"/>
    </row>
    <row r="17" spans="14:29" ht="17" thickBot="1">
      <c r="O17" s="230" t="s">
        <v>759</v>
      </c>
      <c r="P17" s="229">
        <v>0.6</v>
      </c>
      <c r="Q17" s="228">
        <f>P17*$T$3*1.1</f>
        <v>63.36</v>
      </c>
      <c r="R17" s="188"/>
      <c r="S17" s="227" t="s">
        <v>742</v>
      </c>
      <c r="T17" s="226">
        <v>1</v>
      </c>
      <c r="U17" s="233">
        <f>(T17*$T$4*1.1)</f>
        <v>8.8000000000000007</v>
      </c>
      <c r="V17" s="232">
        <f t="shared" si="0"/>
        <v>116.16000000000003</v>
      </c>
      <c r="W17" s="188"/>
      <c r="X17" s="188"/>
      <c r="Y17" s="188"/>
      <c r="Z17" s="188"/>
      <c r="AA17" s="188"/>
      <c r="AB17" s="188"/>
      <c r="AC17" s="188"/>
    </row>
    <row r="18" spans="14:29" ht="17" thickBot="1">
      <c r="O18" s="225" t="s">
        <v>758</v>
      </c>
      <c r="P18" s="224">
        <v>0.4</v>
      </c>
      <c r="Q18" s="223">
        <f>P18*$T$3*1.1</f>
        <v>42.240000000000009</v>
      </c>
      <c r="R18" s="188"/>
      <c r="S18" s="222" t="s">
        <v>110</v>
      </c>
      <c r="T18" s="221">
        <f>SUM(T15:T17)</f>
        <v>4</v>
      </c>
      <c r="U18" s="221">
        <f>SUM(U15:U17)</f>
        <v>35.200000000000003</v>
      </c>
      <c r="V18" s="331">
        <f>SUM(V15:V17)</f>
        <v>464.6400000000001</v>
      </c>
      <c r="W18" s="188"/>
      <c r="X18" s="188"/>
      <c r="Y18" s="188"/>
      <c r="Z18" s="188"/>
      <c r="AA18" s="188"/>
      <c r="AB18" s="188"/>
      <c r="AC18" s="188"/>
    </row>
    <row r="19" spans="14:29" ht="17" thickBot="1">
      <c r="O19" s="220" t="s">
        <v>110</v>
      </c>
      <c r="P19" s="219">
        <f>SUM(P15:P18)</f>
        <v>2</v>
      </c>
      <c r="Q19" s="218">
        <f>SUM(Q15:Q18)</f>
        <v>211.20000000000002</v>
      </c>
      <c r="R19" s="188"/>
      <c r="S19" s="188"/>
      <c r="T19" s="188"/>
      <c r="U19" s="188"/>
      <c r="V19" s="188"/>
      <c r="W19" s="188"/>
      <c r="X19" s="188"/>
      <c r="Y19" s="188"/>
      <c r="Z19" s="188"/>
      <c r="AA19" s="188"/>
      <c r="AB19" s="188"/>
      <c r="AC19" s="188"/>
    </row>
    <row r="20" spans="14:29" ht="17" thickBot="1">
      <c r="O20" s="217"/>
      <c r="P20" s="217"/>
      <c r="Q20" s="217"/>
      <c r="R20" s="188"/>
      <c r="S20" s="200" t="s">
        <v>743</v>
      </c>
      <c r="T20" s="189"/>
      <c r="U20" s="189"/>
      <c r="V20" s="189"/>
      <c r="W20" s="200" t="s">
        <v>743</v>
      </c>
      <c r="X20" s="189"/>
      <c r="Y20" s="189"/>
      <c r="Z20" s="189"/>
      <c r="AA20" s="200" t="s">
        <v>743</v>
      </c>
      <c r="AB20" s="189"/>
      <c r="AC20" s="188"/>
    </row>
    <row r="21" spans="14:29" ht="48" customHeight="1" thickBot="1">
      <c r="N21" s="201"/>
      <c r="S21" s="199" t="s">
        <v>757</v>
      </c>
      <c r="T21" s="216" t="s">
        <v>753</v>
      </c>
      <c r="U21" s="198" t="s">
        <v>755</v>
      </c>
      <c r="V21" s="215"/>
      <c r="W21" s="199" t="s">
        <v>756</v>
      </c>
      <c r="X21" s="216" t="s">
        <v>753</v>
      </c>
      <c r="Y21" s="198" t="s">
        <v>755</v>
      </c>
      <c r="Z21" s="215"/>
      <c r="AA21" s="199" t="s">
        <v>754</v>
      </c>
      <c r="AB21" s="198" t="s">
        <v>753</v>
      </c>
      <c r="AC21" s="188"/>
    </row>
    <row r="22" spans="14:29" ht="32">
      <c r="N22" s="201"/>
      <c r="S22" s="214" t="s">
        <v>752</v>
      </c>
      <c r="T22" s="213">
        <v>0.5</v>
      </c>
      <c r="U22" s="212">
        <f>T22*$T$4*1.1*$T$5*1.1*1.1</f>
        <v>63.888000000000019</v>
      </c>
      <c r="V22" s="208"/>
      <c r="W22" s="214" t="s">
        <v>751</v>
      </c>
      <c r="X22" s="213">
        <v>0.5</v>
      </c>
      <c r="Y22" s="212">
        <f>X22*$T$4*1.1</f>
        <v>4.4000000000000004</v>
      </c>
      <c r="Z22" s="208"/>
      <c r="AA22" s="197" t="s">
        <v>738</v>
      </c>
      <c r="AB22" s="196">
        <v>15</v>
      </c>
      <c r="AC22" s="188"/>
    </row>
    <row r="23" spans="14:29" ht="49" thickBot="1">
      <c r="N23" s="201"/>
      <c r="S23" s="211" t="s">
        <v>750</v>
      </c>
      <c r="T23" s="210">
        <v>0.5</v>
      </c>
      <c r="U23" s="209">
        <f>T23*$T$4*1.1*$T$5*1.1*1.1</f>
        <v>63.888000000000019</v>
      </c>
      <c r="V23" s="208"/>
      <c r="W23" s="211" t="s">
        <v>749</v>
      </c>
      <c r="X23" s="210">
        <v>0.5</v>
      </c>
      <c r="Y23" s="209">
        <f>X23*$T$4*1.1</f>
        <v>4.4000000000000004</v>
      </c>
      <c r="Z23" s="208"/>
      <c r="AA23" s="207" t="s">
        <v>748</v>
      </c>
      <c r="AB23" s="194">
        <v>2</v>
      </c>
      <c r="AC23" s="188"/>
    </row>
    <row r="24" spans="14:29" ht="17" thickBot="1">
      <c r="N24" s="201"/>
      <c r="S24" s="206" t="s">
        <v>747</v>
      </c>
      <c r="T24" s="205">
        <v>1</v>
      </c>
      <c r="U24" s="204">
        <f>SUM(U22:U23)</f>
        <v>127.77600000000004</v>
      </c>
      <c r="V24" s="203"/>
      <c r="W24" s="206" t="s">
        <v>746</v>
      </c>
      <c r="X24" s="205">
        <v>1</v>
      </c>
      <c r="Y24" s="204">
        <f>SUM(Y22:Y23)</f>
        <v>8.8000000000000007</v>
      </c>
      <c r="Z24" s="203"/>
      <c r="AA24" s="195" t="s">
        <v>745</v>
      </c>
      <c r="AB24" s="194">
        <v>1</v>
      </c>
      <c r="AC24" s="188"/>
    </row>
    <row r="25" spans="14:29">
      <c r="N25" s="201"/>
      <c r="S25" s="189"/>
      <c r="W25" s="202" t="s">
        <v>744</v>
      </c>
      <c r="Y25" s="189"/>
      <c r="Z25" s="189"/>
      <c r="AA25" s="195" t="s">
        <v>739</v>
      </c>
      <c r="AB25" s="194">
        <v>1</v>
      </c>
      <c r="AC25" s="188"/>
    </row>
    <row r="26" spans="14:29" ht="17" thickBot="1">
      <c r="N26" s="201"/>
      <c r="U26" s="200" t="s">
        <v>743</v>
      </c>
      <c r="V26" s="189"/>
      <c r="AA26" s="193" t="s">
        <v>742</v>
      </c>
      <c r="AB26" s="192">
        <v>1</v>
      </c>
      <c r="AC26" s="188"/>
    </row>
    <row r="27" spans="14:29" ht="65" thickBot="1">
      <c r="N27" s="201"/>
      <c r="O27" s="200"/>
      <c r="P27" s="200"/>
      <c r="Q27" s="189"/>
      <c r="R27" s="189"/>
      <c r="S27" s="189"/>
      <c r="T27" s="189"/>
      <c r="U27" s="199" t="s">
        <v>741</v>
      </c>
      <c r="V27" s="198" t="str">
        <f>"Total Vol (uL) "&amp;
$T$4&amp;" rxn + 10% error"</f>
        <v>Total Vol (uL) 8 rxn + 10% error</v>
      </c>
      <c r="AA27" s="191" t="s">
        <v>110</v>
      </c>
      <c r="AB27" s="190">
        <f>SUM(AB22:AB26)</f>
        <v>20</v>
      </c>
      <c r="AC27" s="188"/>
    </row>
    <row r="28" spans="14:29">
      <c r="U28" s="197" t="s">
        <v>740</v>
      </c>
      <c r="V28" s="196">
        <f>T18*$T$4*1.1</f>
        <v>35.200000000000003</v>
      </c>
      <c r="AA28" s="189"/>
      <c r="AB28" s="189"/>
    </row>
    <row r="29" spans="14:29">
      <c r="U29" s="195" t="s">
        <v>739</v>
      </c>
      <c r="V29" s="194">
        <f>AB25*$T$4*1.1</f>
        <v>8.8000000000000007</v>
      </c>
    </row>
    <row r="30" spans="14:29" ht="17" thickBot="1">
      <c r="U30" s="193" t="s">
        <v>738</v>
      </c>
      <c r="V30" s="192">
        <f>AB22*$T$4*1.1</f>
        <v>132</v>
      </c>
    </row>
    <row r="31" spans="14:29" ht="17" thickBot="1">
      <c r="U31" s="191" t="s">
        <v>110</v>
      </c>
      <c r="V31" s="190">
        <f>SUM(V28:V30)</f>
        <v>176</v>
      </c>
    </row>
    <row r="32" spans="14:29">
      <c r="U32" s="188"/>
      <c r="V32" s="188"/>
      <c r="AC32" s="189"/>
    </row>
    <row r="33" spans="16:29">
      <c r="P33" s="189"/>
      <c r="Q33" s="189"/>
      <c r="R33" s="189"/>
      <c r="S33" s="189"/>
      <c r="T33" s="189"/>
      <c r="U33" s="188" t="s">
        <v>737</v>
      </c>
      <c r="V33" s="188"/>
      <c r="AA33" s="189"/>
      <c r="AB33" s="189"/>
      <c r="AC33" s="188"/>
    </row>
  </sheetData>
  <pageMargins left="0.7" right="0.7" top="0.75" bottom="0.75" header="0.3" footer="0.3"/>
  <pageSetup scale="40" orientation="landscape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A0EC6-9411-6A49-848A-99F53320AD61}">
  <sheetPr>
    <pageSetUpPr fitToPage="1"/>
  </sheetPr>
  <dimension ref="A1:AB33"/>
  <sheetViews>
    <sheetView workbookViewId="0">
      <selection activeCell="K18" sqref="K18"/>
    </sheetView>
  </sheetViews>
  <sheetFormatPr baseColWidth="10" defaultRowHeight="16"/>
  <cols>
    <col min="1" max="1" width="2.140625" style="131" bestFit="1" customWidth="1"/>
    <col min="2" max="2" width="7.140625" style="131" customWidth="1"/>
    <col min="3" max="6" width="7.28515625" style="131" bestFit="1" customWidth="1"/>
    <col min="7" max="7" width="8.5703125" style="131" bestFit="1" customWidth="1"/>
    <col min="8" max="13" width="7.28515625" style="131" bestFit="1" customWidth="1"/>
    <col min="14" max="14" width="12.42578125" style="131" customWidth="1"/>
    <col min="15" max="15" width="11.85546875" style="131" customWidth="1"/>
    <col min="16" max="16" width="7.5703125" style="131" customWidth="1"/>
    <col min="17" max="17" width="14.42578125" style="131" customWidth="1"/>
    <col min="18" max="18" width="2.5703125" style="131" customWidth="1"/>
    <col min="19" max="19" width="11.85546875" style="131" bestFit="1" customWidth="1"/>
    <col min="20" max="20" width="7.42578125" style="131" customWidth="1"/>
    <col min="21" max="21" width="12.85546875" style="131" customWidth="1"/>
    <col min="22" max="22" width="13.5703125" style="131" customWidth="1"/>
    <col min="23" max="23" width="9.7109375" style="131" bestFit="1" customWidth="1"/>
    <col min="24" max="25" width="7.7109375" style="131" bestFit="1" customWidth="1"/>
    <col min="26" max="26" width="3.42578125" style="131" customWidth="1"/>
    <col min="27" max="27" width="12.28515625" style="131" customWidth="1"/>
    <col min="28" max="28" width="10.5703125" style="131" bestFit="1" customWidth="1"/>
    <col min="29" max="16384" width="10.7109375" style="131"/>
  </cols>
  <sheetData>
    <row r="1" spans="1:28">
      <c r="A1" s="258"/>
      <c r="B1" s="247" t="s">
        <v>126</v>
      </c>
      <c r="C1" s="247" t="s">
        <v>127</v>
      </c>
      <c r="D1" s="247" t="s">
        <v>128</v>
      </c>
      <c r="E1" s="247" t="s">
        <v>129</v>
      </c>
      <c r="F1" s="247" t="s">
        <v>130</v>
      </c>
      <c r="G1" s="247" t="s">
        <v>131</v>
      </c>
      <c r="H1" s="247" t="s">
        <v>132</v>
      </c>
      <c r="I1" s="247" t="s">
        <v>133</v>
      </c>
      <c r="J1" s="247" t="s">
        <v>134</v>
      </c>
      <c r="K1" s="247" t="s">
        <v>135</v>
      </c>
      <c r="L1" s="247" t="s">
        <v>136</v>
      </c>
      <c r="M1" s="247" t="s">
        <v>137</v>
      </c>
      <c r="N1" s="243"/>
      <c r="O1" s="187"/>
      <c r="P1" s="187"/>
      <c r="Q1" s="187"/>
      <c r="R1" s="187"/>
      <c r="S1" s="187"/>
      <c r="T1" s="187"/>
      <c r="U1" s="187"/>
      <c r="V1" s="187"/>
      <c r="W1" s="187"/>
      <c r="X1" s="187"/>
      <c r="Y1" s="187"/>
      <c r="Z1" s="187"/>
      <c r="AA1" s="187"/>
      <c r="AB1" s="187"/>
    </row>
    <row r="2" spans="1:28" ht="17" thickBot="1">
      <c r="A2" s="243"/>
      <c r="B2" s="245">
        <v>1</v>
      </c>
      <c r="C2" s="245">
        <v>2</v>
      </c>
      <c r="D2" s="245">
        <v>3</v>
      </c>
      <c r="E2" s="245">
        <v>4</v>
      </c>
      <c r="F2" s="245">
        <v>5</v>
      </c>
      <c r="G2" s="245">
        <v>6</v>
      </c>
      <c r="H2" s="245">
        <v>7</v>
      </c>
      <c r="I2" s="245">
        <v>8</v>
      </c>
      <c r="J2" s="245">
        <v>9</v>
      </c>
      <c r="K2" s="245">
        <v>10</v>
      </c>
      <c r="L2" s="245">
        <v>11</v>
      </c>
      <c r="M2" s="245">
        <v>12</v>
      </c>
      <c r="N2" s="257"/>
      <c r="O2" s="187"/>
      <c r="P2" s="187"/>
      <c r="Q2" s="187"/>
      <c r="R2" s="187"/>
      <c r="S2" s="187"/>
      <c r="T2" s="187"/>
      <c r="U2" s="187"/>
      <c r="V2" s="187"/>
      <c r="W2" s="187"/>
      <c r="X2" s="187"/>
      <c r="Y2" s="187"/>
      <c r="Z2" s="187"/>
      <c r="AA2" s="187"/>
      <c r="AB2" s="187"/>
    </row>
    <row r="3" spans="1:28">
      <c r="A3" s="246" t="s">
        <v>0</v>
      </c>
      <c r="B3" s="173" t="s">
        <v>991</v>
      </c>
      <c r="C3" s="172" t="s">
        <v>999</v>
      </c>
      <c r="D3" s="172" t="s">
        <v>1007</v>
      </c>
      <c r="E3" s="172" t="s">
        <v>1140</v>
      </c>
      <c r="F3" s="172" t="s">
        <v>1025</v>
      </c>
      <c r="G3" s="172" t="s">
        <v>1033</v>
      </c>
      <c r="H3" s="172" t="s">
        <v>1041</v>
      </c>
      <c r="I3" s="172" t="s">
        <v>1049</v>
      </c>
      <c r="J3" s="172" t="s">
        <v>1058</v>
      </c>
      <c r="K3" s="172" t="s">
        <v>1066</v>
      </c>
      <c r="L3" s="172" t="s">
        <v>1074</v>
      </c>
      <c r="M3" s="171" t="s">
        <v>1082</v>
      </c>
      <c r="N3" s="247" t="s">
        <v>138</v>
      </c>
      <c r="O3" s="187"/>
      <c r="P3" s="187"/>
      <c r="Q3" s="187"/>
      <c r="R3" s="187"/>
      <c r="S3" s="330" t="s">
        <v>883</v>
      </c>
      <c r="T3" s="201">
        <f>COUNTIF(B3:M10,"*")</f>
        <v>96</v>
      </c>
      <c r="U3" s="187"/>
      <c r="V3" s="187"/>
      <c r="W3" s="187"/>
      <c r="X3" s="187"/>
      <c r="Y3" s="187"/>
      <c r="Z3" s="187"/>
      <c r="AA3" s="187"/>
      <c r="AB3" s="187"/>
    </row>
    <row r="4" spans="1:28">
      <c r="A4" s="246" t="s">
        <v>1</v>
      </c>
      <c r="B4" s="169" t="s">
        <v>992</v>
      </c>
      <c r="C4" s="168" t="s">
        <v>1000</v>
      </c>
      <c r="D4" s="168" t="s">
        <v>1008</v>
      </c>
      <c r="E4" s="168" t="s">
        <v>1018</v>
      </c>
      <c r="F4" s="168" t="s">
        <v>1026</v>
      </c>
      <c r="G4" s="168" t="s">
        <v>1034</v>
      </c>
      <c r="H4" s="168" t="s">
        <v>1042</v>
      </c>
      <c r="I4" s="168" t="s">
        <v>1050</v>
      </c>
      <c r="J4" s="168" t="s">
        <v>1059</v>
      </c>
      <c r="K4" s="168" t="s">
        <v>1067</v>
      </c>
      <c r="L4" s="168" t="s">
        <v>1075</v>
      </c>
      <c r="M4" s="167" t="s">
        <v>1083</v>
      </c>
      <c r="N4" s="247" t="s">
        <v>139</v>
      </c>
      <c r="O4" s="187"/>
      <c r="P4" s="187"/>
      <c r="Q4" s="187"/>
      <c r="R4" s="187"/>
      <c r="S4" s="330" t="s">
        <v>884</v>
      </c>
      <c r="T4" s="201">
        <f>COUNTIF(B3:B10,"*")</f>
        <v>8</v>
      </c>
      <c r="U4" s="187"/>
      <c r="V4" s="187"/>
      <c r="W4" s="187"/>
      <c r="X4" s="187"/>
      <c r="Y4" s="187"/>
      <c r="Z4" s="187"/>
      <c r="AA4" s="187"/>
      <c r="AB4" s="187"/>
    </row>
    <row r="5" spans="1:28">
      <c r="A5" s="246" t="s">
        <v>2</v>
      </c>
      <c r="B5" s="169" t="s">
        <v>993</v>
      </c>
      <c r="C5" s="168" t="s">
        <v>1001</v>
      </c>
      <c r="D5" s="168" t="s">
        <v>1009</v>
      </c>
      <c r="E5" s="168" t="s">
        <v>1019</v>
      </c>
      <c r="F5" s="168" t="s">
        <v>1027</v>
      </c>
      <c r="G5" s="168" t="s">
        <v>1035</v>
      </c>
      <c r="H5" s="168" t="s">
        <v>1043</v>
      </c>
      <c r="I5" s="168" t="s">
        <v>1051</v>
      </c>
      <c r="J5" s="168" t="s">
        <v>1060</v>
      </c>
      <c r="K5" s="168" t="s">
        <v>1068</v>
      </c>
      <c r="L5" s="168" t="s">
        <v>1076</v>
      </c>
      <c r="M5" s="167" t="s">
        <v>1084</v>
      </c>
      <c r="N5" s="247" t="s">
        <v>140</v>
      </c>
      <c r="O5" s="187"/>
      <c r="P5" s="187"/>
      <c r="Q5" s="187"/>
      <c r="R5" s="187"/>
      <c r="S5" s="330" t="s">
        <v>885</v>
      </c>
      <c r="T5" s="201">
        <f>COUNTIF(B3:M3,"*")</f>
        <v>12</v>
      </c>
      <c r="U5" s="187"/>
      <c r="V5" s="187"/>
      <c r="W5" s="187"/>
      <c r="X5" s="187"/>
      <c r="Y5" s="187"/>
      <c r="Z5" s="187"/>
      <c r="AA5" s="187"/>
      <c r="AB5" s="187"/>
    </row>
    <row r="6" spans="1:28">
      <c r="A6" s="246" t="s">
        <v>3</v>
      </c>
      <c r="B6" s="169" t="s">
        <v>994</v>
      </c>
      <c r="C6" s="168" t="s">
        <v>1002</v>
      </c>
      <c r="D6" s="168" t="s">
        <v>1010</v>
      </c>
      <c r="E6" s="168" t="s">
        <v>1020</v>
      </c>
      <c r="F6" s="168" t="s">
        <v>1028</v>
      </c>
      <c r="G6" s="168" t="s">
        <v>1036</v>
      </c>
      <c r="H6" s="168" t="s">
        <v>1044</v>
      </c>
      <c r="I6" s="168" t="s">
        <v>1052</v>
      </c>
      <c r="J6" s="168" t="s">
        <v>1061</v>
      </c>
      <c r="K6" s="168" t="s">
        <v>1069</v>
      </c>
      <c r="L6" s="168" t="s">
        <v>1077</v>
      </c>
      <c r="M6" s="167" t="s">
        <v>1085</v>
      </c>
      <c r="N6" s="247" t="s">
        <v>141</v>
      </c>
      <c r="O6" s="187"/>
      <c r="P6" s="187"/>
      <c r="Q6" s="187"/>
      <c r="R6" s="187"/>
      <c r="S6" s="187"/>
      <c r="T6" s="187"/>
      <c r="U6" s="187"/>
      <c r="V6" s="187"/>
      <c r="W6" s="187"/>
      <c r="X6" s="187"/>
      <c r="Y6" s="187"/>
      <c r="Z6" s="187"/>
      <c r="AA6" s="187"/>
      <c r="AB6" s="187"/>
    </row>
    <row r="7" spans="1:28">
      <c r="A7" s="246" t="s">
        <v>4</v>
      </c>
      <c r="B7" s="169" t="s">
        <v>995</v>
      </c>
      <c r="C7" s="168" t="s">
        <v>1003</v>
      </c>
      <c r="D7" s="168" t="s">
        <v>1011</v>
      </c>
      <c r="E7" s="168" t="s">
        <v>1021</v>
      </c>
      <c r="F7" s="168" t="s">
        <v>1029</v>
      </c>
      <c r="G7" s="168" t="s">
        <v>1037</v>
      </c>
      <c r="H7" s="168" t="s">
        <v>1045</v>
      </c>
      <c r="I7" s="168" t="s">
        <v>1053</v>
      </c>
      <c r="J7" s="168" t="s">
        <v>1062</v>
      </c>
      <c r="K7" s="168" t="s">
        <v>1070</v>
      </c>
      <c r="L7" s="168" t="s">
        <v>1078</v>
      </c>
      <c r="M7" s="167" t="s">
        <v>1086</v>
      </c>
      <c r="N7" s="247" t="s">
        <v>142</v>
      </c>
      <c r="O7" s="187"/>
      <c r="P7" s="187"/>
      <c r="Q7" s="187"/>
      <c r="R7" s="187"/>
      <c r="S7" s="187"/>
      <c r="T7" s="187"/>
      <c r="U7" s="187"/>
      <c r="V7" s="187"/>
      <c r="W7" s="187"/>
      <c r="X7" s="187"/>
      <c r="Y7" s="187"/>
      <c r="Z7" s="187"/>
      <c r="AA7" s="187"/>
      <c r="AB7" s="187"/>
    </row>
    <row r="8" spans="1:28">
      <c r="A8" s="246" t="s">
        <v>5</v>
      </c>
      <c r="B8" s="169" t="s">
        <v>996</v>
      </c>
      <c r="C8" s="168" t="s">
        <v>1004</v>
      </c>
      <c r="D8" s="168" t="s">
        <v>1012</v>
      </c>
      <c r="E8" s="168" t="s">
        <v>1022</v>
      </c>
      <c r="F8" s="168" t="s">
        <v>1030</v>
      </c>
      <c r="G8" s="170" t="s">
        <v>1038</v>
      </c>
      <c r="H8" s="168" t="s">
        <v>1046</v>
      </c>
      <c r="I8" s="168" t="s">
        <v>1054</v>
      </c>
      <c r="J8" s="168" t="s">
        <v>1063</v>
      </c>
      <c r="K8" s="168" t="s">
        <v>1071</v>
      </c>
      <c r="L8" s="168" t="s">
        <v>1079</v>
      </c>
      <c r="M8" s="167" t="s">
        <v>1143</v>
      </c>
      <c r="N8" s="247" t="s">
        <v>143</v>
      </c>
      <c r="O8" s="187"/>
      <c r="P8" s="187"/>
      <c r="Q8" s="187"/>
      <c r="R8" s="187"/>
      <c r="S8" s="187"/>
      <c r="T8" s="187"/>
      <c r="U8" s="187"/>
      <c r="V8" s="187"/>
      <c r="W8" s="187"/>
      <c r="X8" s="187"/>
      <c r="Y8" s="187"/>
      <c r="Z8" s="187"/>
      <c r="AA8" s="187"/>
      <c r="AB8" s="187"/>
    </row>
    <row r="9" spans="1:28">
      <c r="A9" s="246" t="s">
        <v>6</v>
      </c>
      <c r="B9" s="169" t="s">
        <v>997</v>
      </c>
      <c r="C9" s="168" t="s">
        <v>1005</v>
      </c>
      <c r="D9" s="168" t="s">
        <v>1013</v>
      </c>
      <c r="E9" s="168" t="s">
        <v>1023</v>
      </c>
      <c r="F9" s="168" t="s">
        <v>1031</v>
      </c>
      <c r="G9" s="168" t="s">
        <v>1039</v>
      </c>
      <c r="H9" s="168" t="s">
        <v>1047</v>
      </c>
      <c r="I9" s="168" t="s">
        <v>1142</v>
      </c>
      <c r="J9" s="168" t="s">
        <v>1064</v>
      </c>
      <c r="K9" s="168" t="s">
        <v>1072</v>
      </c>
      <c r="L9" s="168" t="s">
        <v>1080</v>
      </c>
      <c r="M9" s="167" t="s">
        <v>1090</v>
      </c>
      <c r="N9" s="247" t="s">
        <v>144</v>
      </c>
      <c r="O9" s="187"/>
      <c r="P9" s="187"/>
      <c r="Q9" s="187"/>
      <c r="R9" s="187"/>
      <c r="S9" s="187"/>
      <c r="T9" s="187"/>
      <c r="U9" s="187"/>
      <c r="V9" s="187"/>
      <c r="W9" s="187"/>
      <c r="X9" s="187"/>
      <c r="Y9" s="187"/>
      <c r="Z9" s="187"/>
      <c r="AA9" s="187"/>
      <c r="AB9" s="187"/>
    </row>
    <row r="10" spans="1:28" ht="17" thickBot="1">
      <c r="A10" s="246" t="s">
        <v>7</v>
      </c>
      <c r="B10" s="166" t="s">
        <v>998</v>
      </c>
      <c r="C10" s="165" t="s">
        <v>1006</v>
      </c>
      <c r="D10" s="165" t="s">
        <v>1014</v>
      </c>
      <c r="E10" s="165" t="s">
        <v>1024</v>
      </c>
      <c r="F10" s="165" t="s">
        <v>1032</v>
      </c>
      <c r="G10" s="165" t="s">
        <v>1040</v>
      </c>
      <c r="H10" s="165" t="s">
        <v>1048</v>
      </c>
      <c r="I10" s="165" t="s">
        <v>1057</v>
      </c>
      <c r="J10" s="165" t="s">
        <v>1065</v>
      </c>
      <c r="K10" s="165" t="s">
        <v>1073</v>
      </c>
      <c r="L10" s="165" t="s">
        <v>1081</v>
      </c>
      <c r="M10" s="164" t="s">
        <v>1091</v>
      </c>
      <c r="N10" s="247" t="s">
        <v>145</v>
      </c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7"/>
      <c r="Z10" s="187"/>
      <c r="AA10" s="187"/>
      <c r="AB10" s="187"/>
    </row>
    <row r="11" spans="1:28">
      <c r="A11" s="243"/>
      <c r="B11" s="243"/>
      <c r="C11" s="243"/>
      <c r="D11" s="243"/>
      <c r="E11" s="243"/>
      <c r="F11" s="243"/>
      <c r="G11" s="243"/>
      <c r="H11" s="243"/>
      <c r="I11" s="243"/>
      <c r="J11" s="243"/>
      <c r="K11" s="243"/>
      <c r="L11" s="243"/>
      <c r="M11" s="243"/>
      <c r="N11" s="243"/>
      <c r="O11" s="187"/>
      <c r="P11" s="187"/>
      <c r="Q11" s="187"/>
      <c r="R11" s="187"/>
      <c r="S11" s="187"/>
      <c r="T11" s="187"/>
      <c r="U11" s="187"/>
      <c r="V11" s="187"/>
      <c r="W11" s="187"/>
      <c r="X11" s="187"/>
      <c r="Y11" s="187"/>
      <c r="Z11" s="187"/>
      <c r="AA11" s="187"/>
      <c r="AB11" s="187"/>
    </row>
    <row r="12" spans="1:28">
      <c r="A12" s="243"/>
      <c r="B12" s="142"/>
      <c r="C12" s="244"/>
      <c r="D12" s="243"/>
      <c r="E12" s="243"/>
      <c r="F12" s="243"/>
      <c r="G12" s="243"/>
      <c r="H12" s="243"/>
      <c r="I12" s="243"/>
      <c r="J12" s="243"/>
      <c r="K12" s="243"/>
      <c r="L12" s="243"/>
      <c r="M12" s="246" t="s">
        <v>146</v>
      </c>
      <c r="N12" s="245">
        <v>2</v>
      </c>
      <c r="O12" s="187"/>
      <c r="P12" s="187"/>
      <c r="Q12" s="187"/>
      <c r="R12" s="187"/>
      <c r="S12" s="187"/>
      <c r="T12" s="187"/>
      <c r="U12" s="187"/>
      <c r="V12" s="187"/>
      <c r="W12" s="187"/>
      <c r="X12" s="187"/>
      <c r="Y12" s="187"/>
      <c r="Z12" s="187"/>
      <c r="AA12" s="187"/>
      <c r="AB12" s="187"/>
    </row>
    <row r="13" spans="1:28" ht="17" thickBot="1">
      <c r="A13" s="243"/>
      <c r="B13" s="142"/>
      <c r="C13" s="244"/>
      <c r="D13" s="243"/>
      <c r="E13" s="243"/>
      <c r="F13" s="243"/>
      <c r="G13" s="243"/>
      <c r="H13" s="243"/>
      <c r="I13" s="243"/>
      <c r="J13" s="243"/>
      <c r="K13" s="243"/>
      <c r="L13" s="243"/>
      <c r="M13" s="243"/>
      <c r="N13" s="243"/>
      <c r="O13" s="242" t="s">
        <v>762</v>
      </c>
      <c r="P13" s="188"/>
      <c r="Q13" s="188"/>
      <c r="R13" s="188"/>
      <c r="S13" s="200" t="s">
        <v>743</v>
      </c>
      <c r="T13" s="189"/>
      <c r="U13" s="189"/>
      <c r="V13" s="189"/>
      <c r="W13" s="188"/>
      <c r="X13" s="188"/>
      <c r="Y13" s="188"/>
      <c r="Z13" s="188"/>
      <c r="AA13" s="188"/>
      <c r="AB13" s="188"/>
    </row>
    <row r="14" spans="1:28" ht="39" customHeight="1" thickBot="1">
      <c r="A14" s="187"/>
      <c r="B14" s="187"/>
      <c r="C14" s="187"/>
      <c r="D14" s="187"/>
      <c r="E14" s="187"/>
      <c r="F14" s="187"/>
      <c r="G14" s="187"/>
      <c r="H14" s="187"/>
      <c r="I14" s="187"/>
      <c r="J14" s="187"/>
      <c r="K14" s="187"/>
      <c r="L14" s="187"/>
      <c r="M14" s="187"/>
      <c r="N14" s="187"/>
      <c r="O14" s="241" t="s">
        <v>754</v>
      </c>
      <c r="P14" s="216" t="s">
        <v>753</v>
      </c>
      <c r="Q14" s="198" t="str">
        <f>"Total Volume (uL) "&amp;T3&amp;" rxn + 10% error"</f>
        <v>Total Volume (uL) 96 rxn + 10% error</v>
      </c>
      <c r="R14" s="188"/>
      <c r="S14" s="240" t="s">
        <v>754</v>
      </c>
      <c r="T14" s="239" t="s">
        <v>753</v>
      </c>
      <c r="U14" s="239" t="str">
        <f>"Total Vol (uL)
"&amp;T4&amp;" rxn+10% error"</f>
        <v>Total Vol (uL)
8 rxn+10% error</v>
      </c>
      <c r="V14" s="238" t="str">
        <f>$T$5 &amp; " MM (+error)"</f>
        <v>12 MM (+error)</v>
      </c>
      <c r="W14" s="188"/>
      <c r="X14" s="188"/>
      <c r="Y14" s="188"/>
      <c r="Z14" s="188"/>
      <c r="AA14" s="188"/>
      <c r="AB14" s="188"/>
    </row>
    <row r="15" spans="1:28" ht="48">
      <c r="A15" s="187"/>
      <c r="B15" s="187"/>
      <c r="C15" s="187"/>
      <c r="D15" s="187"/>
      <c r="E15" s="187"/>
      <c r="F15" s="187"/>
      <c r="G15" s="187"/>
      <c r="H15" s="187"/>
      <c r="I15" s="187"/>
      <c r="J15" s="187"/>
      <c r="K15" s="187"/>
      <c r="L15" s="187"/>
      <c r="M15" s="187"/>
      <c r="N15" s="187"/>
      <c r="O15" s="237" t="s">
        <v>761</v>
      </c>
      <c r="P15" s="236">
        <v>0.6</v>
      </c>
      <c r="Q15" s="235">
        <f>P15*$T$3*1.1</f>
        <v>63.36</v>
      </c>
      <c r="R15" s="188"/>
      <c r="S15" s="234" t="s">
        <v>748</v>
      </c>
      <c r="T15" s="233">
        <v>2</v>
      </c>
      <c r="U15" s="233">
        <f>(T15*$T$4*1.1)</f>
        <v>17.600000000000001</v>
      </c>
      <c r="V15" s="232">
        <f>U15*$T$5*1.1</f>
        <v>232.32000000000005</v>
      </c>
      <c r="W15" s="188"/>
      <c r="X15" s="188"/>
      <c r="Y15" s="188"/>
      <c r="Z15" s="188"/>
      <c r="AA15" s="188"/>
      <c r="AB15" s="188"/>
    </row>
    <row r="16" spans="1:28">
      <c r="A16" s="187"/>
      <c r="B16" s="187"/>
      <c r="C16" s="187"/>
      <c r="D16" s="187"/>
      <c r="E16" s="187"/>
      <c r="F16" s="187"/>
      <c r="G16" s="187"/>
      <c r="H16" s="187"/>
      <c r="I16" s="187"/>
      <c r="J16" s="187"/>
      <c r="K16" s="187"/>
      <c r="L16" s="187"/>
      <c r="M16" s="187"/>
      <c r="N16" s="187"/>
      <c r="O16" s="230" t="s">
        <v>760</v>
      </c>
      <c r="P16" s="229">
        <v>0.4</v>
      </c>
      <c r="Q16" s="228">
        <f>P16*$T$3*1.1</f>
        <v>42.240000000000009</v>
      </c>
      <c r="R16" s="188"/>
      <c r="S16" s="195" t="s">
        <v>745</v>
      </c>
      <c r="T16" s="231">
        <v>1</v>
      </c>
      <c r="U16" s="233">
        <f>(T16*$T$4*1.1)</f>
        <v>8.8000000000000007</v>
      </c>
      <c r="V16" s="232">
        <f t="shared" ref="V16:V17" si="0">U16*$T$5*1.1</f>
        <v>116.16000000000003</v>
      </c>
      <c r="W16" s="188"/>
      <c r="X16" s="188"/>
      <c r="Y16" s="188"/>
      <c r="Z16" s="188"/>
      <c r="AA16" s="188"/>
      <c r="AB16" s="188"/>
    </row>
    <row r="17" spans="1:28" ht="17" thickBot="1">
      <c r="A17" s="187"/>
      <c r="B17" s="187"/>
      <c r="C17" s="187"/>
      <c r="D17" s="187"/>
      <c r="E17" s="187"/>
      <c r="F17" s="187"/>
      <c r="G17" s="187"/>
      <c r="H17" s="187"/>
      <c r="I17" s="187"/>
      <c r="J17" s="187"/>
      <c r="K17" s="187"/>
      <c r="L17" s="187"/>
      <c r="M17" s="187"/>
      <c r="N17" s="187"/>
      <c r="O17" s="230" t="s">
        <v>759</v>
      </c>
      <c r="P17" s="229">
        <v>0.6</v>
      </c>
      <c r="Q17" s="228">
        <f>P17*$T$3*1.1</f>
        <v>63.36</v>
      </c>
      <c r="R17" s="188"/>
      <c r="S17" s="227" t="s">
        <v>742</v>
      </c>
      <c r="T17" s="226">
        <v>1</v>
      </c>
      <c r="U17" s="233">
        <f>(T17*$T$4*1.1)</f>
        <v>8.8000000000000007</v>
      </c>
      <c r="V17" s="232">
        <f t="shared" si="0"/>
        <v>116.16000000000003</v>
      </c>
      <c r="W17" s="188"/>
      <c r="X17" s="188"/>
      <c r="Y17" s="188"/>
      <c r="Z17" s="188"/>
      <c r="AA17" s="188"/>
      <c r="AB17" s="188"/>
    </row>
    <row r="18" spans="1:28" ht="17" thickBot="1">
      <c r="A18" s="187"/>
      <c r="B18" s="187"/>
      <c r="C18" s="187"/>
      <c r="D18" s="187"/>
      <c r="E18" s="187"/>
      <c r="F18" s="187"/>
      <c r="G18" s="187"/>
      <c r="H18" s="187"/>
      <c r="I18" s="187"/>
      <c r="J18" s="187"/>
      <c r="K18" s="187"/>
      <c r="L18" s="187"/>
      <c r="M18" s="187"/>
      <c r="N18" s="187"/>
      <c r="O18" s="225" t="s">
        <v>758</v>
      </c>
      <c r="P18" s="224">
        <v>0.4</v>
      </c>
      <c r="Q18" s="223">
        <f>P18*$T$3*1.1</f>
        <v>42.240000000000009</v>
      </c>
      <c r="R18" s="188"/>
      <c r="S18" s="222" t="s">
        <v>110</v>
      </c>
      <c r="T18" s="221">
        <f>SUM(T15:T17)</f>
        <v>4</v>
      </c>
      <c r="U18" s="221">
        <f>SUM(U15:U17)</f>
        <v>35.200000000000003</v>
      </c>
      <c r="V18" s="331">
        <f>SUM(V15:V17)</f>
        <v>464.6400000000001</v>
      </c>
      <c r="W18" s="188"/>
      <c r="X18" s="188"/>
      <c r="Y18" s="188"/>
      <c r="Z18" s="188"/>
      <c r="AA18" s="188"/>
      <c r="AB18" s="188"/>
    </row>
    <row r="19" spans="1:28" ht="17" thickBot="1">
      <c r="A19" s="187"/>
      <c r="B19" s="187"/>
      <c r="C19" s="187"/>
      <c r="D19" s="187"/>
      <c r="E19" s="187"/>
      <c r="F19" s="187"/>
      <c r="G19" s="187"/>
      <c r="H19" s="187"/>
      <c r="I19" s="187"/>
      <c r="J19" s="187"/>
      <c r="K19" s="187"/>
      <c r="L19" s="187"/>
      <c r="M19" s="187"/>
      <c r="N19" s="187"/>
      <c r="O19" s="220" t="s">
        <v>110</v>
      </c>
      <c r="P19" s="219">
        <f>SUM(P15:P18)</f>
        <v>2</v>
      </c>
      <c r="Q19" s="218">
        <f>SUM(Q15:Q18)</f>
        <v>211.20000000000002</v>
      </c>
      <c r="R19" s="188"/>
      <c r="S19" s="188"/>
      <c r="T19" s="188"/>
      <c r="U19" s="188"/>
      <c r="V19" s="188"/>
      <c r="W19" s="188"/>
      <c r="X19" s="188"/>
      <c r="Y19" s="188"/>
      <c r="Z19" s="188"/>
      <c r="AA19" s="188"/>
      <c r="AB19" s="188"/>
    </row>
    <row r="20" spans="1:28" ht="17" thickBot="1">
      <c r="A20" s="187"/>
      <c r="B20" s="187"/>
      <c r="C20" s="187"/>
      <c r="D20" s="187"/>
      <c r="E20" s="187"/>
      <c r="F20" s="187"/>
      <c r="G20" s="187"/>
      <c r="H20" s="187"/>
      <c r="I20" s="187"/>
      <c r="J20" s="187"/>
      <c r="K20" s="187"/>
      <c r="L20" s="187"/>
      <c r="M20" s="187"/>
      <c r="N20" s="187"/>
      <c r="O20" s="217"/>
      <c r="P20" s="217"/>
      <c r="Q20" s="217"/>
      <c r="R20" s="188"/>
      <c r="S20" s="200" t="s">
        <v>743</v>
      </c>
      <c r="T20" s="189"/>
      <c r="U20" s="189"/>
      <c r="V20" s="189"/>
      <c r="W20" s="200" t="s">
        <v>743</v>
      </c>
      <c r="X20" s="189"/>
      <c r="Y20" s="189"/>
      <c r="Z20" s="189"/>
      <c r="AA20" s="200" t="s">
        <v>743</v>
      </c>
      <c r="AB20" s="189"/>
    </row>
    <row r="21" spans="1:28" ht="37" customHeight="1" thickBot="1">
      <c r="A21" s="187"/>
      <c r="B21" s="187"/>
      <c r="C21" s="187"/>
      <c r="D21" s="187"/>
      <c r="E21" s="187"/>
      <c r="F21" s="187"/>
      <c r="G21" s="187"/>
      <c r="H21" s="187"/>
      <c r="I21" s="187"/>
      <c r="J21" s="187"/>
      <c r="K21" s="187"/>
      <c r="L21" s="187"/>
      <c r="M21" s="187"/>
      <c r="N21" s="201"/>
      <c r="O21" s="187"/>
      <c r="P21" s="187"/>
      <c r="Q21" s="187"/>
      <c r="R21" s="187"/>
      <c r="S21" s="199" t="s">
        <v>757</v>
      </c>
      <c r="T21" s="216" t="s">
        <v>753</v>
      </c>
      <c r="U21" s="198" t="s">
        <v>755</v>
      </c>
      <c r="V21" s="215"/>
      <c r="W21" s="199" t="s">
        <v>756</v>
      </c>
      <c r="X21" s="216" t="s">
        <v>753</v>
      </c>
      <c r="Y21" s="198" t="s">
        <v>755</v>
      </c>
      <c r="Z21" s="215"/>
      <c r="AA21" s="199" t="s">
        <v>754</v>
      </c>
      <c r="AB21" s="198" t="s">
        <v>753</v>
      </c>
    </row>
    <row r="22" spans="1:28">
      <c r="A22" s="187"/>
      <c r="B22" s="187"/>
      <c r="C22" s="187"/>
      <c r="D22" s="187"/>
      <c r="E22" s="187"/>
      <c r="F22" s="187"/>
      <c r="G22" s="187"/>
      <c r="H22" s="187"/>
      <c r="I22" s="187"/>
      <c r="J22" s="187"/>
      <c r="K22" s="187"/>
      <c r="L22" s="187"/>
      <c r="M22" s="187"/>
      <c r="N22" s="201"/>
      <c r="O22" s="187"/>
      <c r="P22" s="187"/>
      <c r="Q22" s="187"/>
      <c r="R22" s="187"/>
      <c r="S22" s="214" t="s">
        <v>752</v>
      </c>
      <c r="T22" s="213">
        <v>0.5</v>
      </c>
      <c r="U22" s="332">
        <f>T22*$T$4*1.1*$T$5*1.1*1.1</f>
        <v>63.888000000000019</v>
      </c>
      <c r="V22" s="208"/>
      <c r="W22" s="214" t="s">
        <v>751</v>
      </c>
      <c r="X22" s="213">
        <v>0.5</v>
      </c>
      <c r="Y22" s="212">
        <f>X22*$T$4*1.1</f>
        <v>4.4000000000000004</v>
      </c>
      <c r="Z22" s="208"/>
      <c r="AA22" s="197" t="s">
        <v>738</v>
      </c>
      <c r="AB22" s="196">
        <v>15</v>
      </c>
    </row>
    <row r="23" spans="1:28" ht="49" thickBot="1">
      <c r="A23" s="187"/>
      <c r="B23" s="187"/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201"/>
      <c r="O23" s="187"/>
      <c r="P23" s="187"/>
      <c r="Q23" s="187"/>
      <c r="R23" s="187"/>
      <c r="S23" s="211" t="s">
        <v>750</v>
      </c>
      <c r="T23" s="210">
        <v>0.5</v>
      </c>
      <c r="U23" s="333">
        <f>T23*$T$4*1.1*$T$5*1.1*1.1</f>
        <v>63.888000000000019</v>
      </c>
      <c r="V23" s="208"/>
      <c r="W23" s="211" t="s">
        <v>749</v>
      </c>
      <c r="X23" s="210">
        <v>0.5</v>
      </c>
      <c r="Y23" s="209">
        <f>X23*$T$4*1.1</f>
        <v>4.4000000000000004</v>
      </c>
      <c r="Z23" s="208"/>
      <c r="AA23" s="207" t="s">
        <v>748</v>
      </c>
      <c r="AB23" s="194">
        <v>2</v>
      </c>
    </row>
    <row r="24" spans="1:28" ht="17" thickBot="1">
      <c r="A24" s="187"/>
      <c r="B24" s="187"/>
      <c r="C24" s="187"/>
      <c r="D24" s="187"/>
      <c r="E24" s="187"/>
      <c r="F24" s="187"/>
      <c r="G24" s="187"/>
      <c r="H24" s="187"/>
      <c r="I24" s="187"/>
      <c r="J24" s="187"/>
      <c r="K24" s="187"/>
      <c r="L24" s="187"/>
      <c r="M24" s="187"/>
      <c r="N24" s="201"/>
      <c r="O24" s="187"/>
      <c r="P24" s="187"/>
      <c r="Q24" s="187"/>
      <c r="R24" s="187"/>
      <c r="S24" s="206" t="s">
        <v>747</v>
      </c>
      <c r="T24" s="205">
        <v>1</v>
      </c>
      <c r="U24" s="334">
        <f>SUM(U22:U23)</f>
        <v>127.77600000000004</v>
      </c>
      <c r="V24" s="203"/>
      <c r="W24" s="206" t="s">
        <v>746</v>
      </c>
      <c r="X24" s="205">
        <v>1</v>
      </c>
      <c r="Y24" s="204">
        <f>SUM(Y22:Y23)</f>
        <v>8.8000000000000007</v>
      </c>
      <c r="Z24" s="203"/>
      <c r="AA24" s="195" t="s">
        <v>745</v>
      </c>
      <c r="AB24" s="194">
        <v>1</v>
      </c>
    </row>
    <row r="25" spans="1:28">
      <c r="A25" s="187"/>
      <c r="B25" s="187"/>
      <c r="C25" s="187"/>
      <c r="D25" s="187"/>
      <c r="E25" s="187"/>
      <c r="F25" s="187"/>
      <c r="G25" s="187"/>
      <c r="H25" s="187"/>
      <c r="I25" s="187"/>
      <c r="J25" s="187"/>
      <c r="K25" s="187"/>
      <c r="L25" s="187"/>
      <c r="M25" s="187"/>
      <c r="N25" s="201"/>
      <c r="O25" s="187"/>
      <c r="P25" s="187"/>
      <c r="Q25" s="187"/>
      <c r="R25" s="187"/>
      <c r="S25" s="189"/>
      <c r="T25" s="187"/>
      <c r="U25" s="187"/>
      <c r="V25" s="187"/>
      <c r="W25" s="202" t="s">
        <v>744</v>
      </c>
      <c r="X25" s="187"/>
      <c r="Y25" s="189"/>
      <c r="Z25" s="189"/>
      <c r="AA25" s="195" t="s">
        <v>739</v>
      </c>
      <c r="AB25" s="194">
        <v>1</v>
      </c>
    </row>
    <row r="26" spans="1:28" ht="17" thickBot="1">
      <c r="A26" s="187"/>
      <c r="B26" s="187"/>
      <c r="C26" s="187"/>
      <c r="D26" s="187"/>
      <c r="E26" s="187"/>
      <c r="F26" s="187"/>
      <c r="G26" s="187"/>
      <c r="H26" s="187"/>
      <c r="I26" s="187"/>
      <c r="J26" s="187"/>
      <c r="K26" s="187"/>
      <c r="L26" s="187"/>
      <c r="M26" s="187"/>
      <c r="N26" s="201"/>
      <c r="O26" s="187"/>
      <c r="P26" s="187"/>
      <c r="Q26" s="187"/>
      <c r="R26" s="187"/>
      <c r="S26" s="187"/>
      <c r="T26" s="187"/>
      <c r="U26" s="200" t="s">
        <v>743</v>
      </c>
      <c r="V26" s="189"/>
      <c r="W26" s="187"/>
      <c r="X26" s="187"/>
      <c r="Y26" s="187"/>
      <c r="Z26" s="187"/>
      <c r="AA26" s="193" t="s">
        <v>742</v>
      </c>
      <c r="AB26" s="192">
        <v>1</v>
      </c>
    </row>
    <row r="27" spans="1:28" ht="52" customHeight="1" thickBot="1">
      <c r="A27" s="187"/>
      <c r="B27" s="187"/>
      <c r="C27" s="187"/>
      <c r="D27" s="187"/>
      <c r="E27" s="187"/>
      <c r="F27" s="187"/>
      <c r="G27" s="187"/>
      <c r="H27" s="187"/>
      <c r="I27" s="187"/>
      <c r="J27" s="187"/>
      <c r="K27" s="187"/>
      <c r="L27" s="187"/>
      <c r="M27" s="187"/>
      <c r="N27" s="201"/>
      <c r="O27" s="200"/>
      <c r="P27" s="200"/>
      <c r="Q27" s="189"/>
      <c r="R27" s="189"/>
      <c r="S27" s="189"/>
      <c r="T27" s="189"/>
      <c r="U27" s="199" t="s">
        <v>741</v>
      </c>
      <c r="V27" s="198" t="str">
        <f>"Total Vol (uL) "&amp;
$T$4&amp;" rxn + 10% error"</f>
        <v>Total Vol (uL) 8 rxn + 10% error</v>
      </c>
      <c r="W27" s="187"/>
      <c r="X27" s="187"/>
      <c r="Y27" s="187"/>
      <c r="Z27" s="187"/>
      <c r="AA27" s="191" t="s">
        <v>110</v>
      </c>
      <c r="AB27" s="190">
        <f>SUM(AB22:AB26)</f>
        <v>20</v>
      </c>
    </row>
    <row r="28" spans="1:28">
      <c r="A28" s="187"/>
      <c r="B28" s="187"/>
      <c r="C28" s="187"/>
      <c r="D28" s="187"/>
      <c r="E28" s="187"/>
      <c r="F28" s="187"/>
      <c r="G28" s="187"/>
      <c r="H28" s="187"/>
      <c r="I28" s="187"/>
      <c r="J28" s="187"/>
      <c r="K28" s="187"/>
      <c r="L28" s="187"/>
      <c r="M28" s="187"/>
      <c r="N28" s="187"/>
      <c r="O28" s="187"/>
      <c r="P28" s="187"/>
      <c r="Q28" s="187"/>
      <c r="R28" s="187"/>
      <c r="S28" s="187"/>
      <c r="T28" s="187"/>
      <c r="U28" s="197" t="s">
        <v>740</v>
      </c>
      <c r="V28" s="196">
        <f>T18*$T$4*1.1</f>
        <v>35.200000000000003</v>
      </c>
      <c r="W28" s="187"/>
      <c r="X28" s="187"/>
      <c r="Y28" s="187"/>
      <c r="Z28" s="187"/>
      <c r="AA28" s="189"/>
      <c r="AB28" s="189"/>
    </row>
    <row r="29" spans="1:28">
      <c r="A29" s="187"/>
      <c r="B29" s="187"/>
      <c r="C29" s="187"/>
      <c r="D29" s="187"/>
      <c r="E29" s="187"/>
      <c r="F29" s="187"/>
      <c r="G29" s="187"/>
      <c r="H29" s="187"/>
      <c r="I29" s="187"/>
      <c r="J29" s="187"/>
      <c r="K29" s="187"/>
      <c r="L29" s="187"/>
      <c r="M29" s="187"/>
      <c r="N29" s="187"/>
      <c r="O29" s="187"/>
      <c r="P29" s="187"/>
      <c r="Q29" s="187"/>
      <c r="R29" s="187"/>
      <c r="S29" s="187"/>
      <c r="T29" s="187"/>
      <c r="U29" s="195" t="s">
        <v>739</v>
      </c>
      <c r="V29" s="194">
        <f>AB25*$T$4*1.1</f>
        <v>8.8000000000000007</v>
      </c>
      <c r="W29" s="187"/>
      <c r="X29" s="187"/>
      <c r="Y29" s="187"/>
      <c r="Z29" s="187"/>
      <c r="AA29" s="187"/>
      <c r="AB29" s="187"/>
    </row>
    <row r="30" spans="1:28" ht="17" thickBot="1">
      <c r="A30" s="187"/>
      <c r="B30" s="187"/>
      <c r="C30" s="187"/>
      <c r="D30" s="187"/>
      <c r="E30" s="187"/>
      <c r="F30" s="187"/>
      <c r="G30" s="187"/>
      <c r="H30" s="187"/>
      <c r="I30" s="187"/>
      <c r="J30" s="187"/>
      <c r="K30" s="187"/>
      <c r="L30" s="187"/>
      <c r="M30" s="187"/>
      <c r="N30" s="187"/>
      <c r="O30" s="187"/>
      <c r="P30" s="187"/>
      <c r="Q30" s="187"/>
      <c r="R30" s="187"/>
      <c r="S30" s="187"/>
      <c r="T30" s="187"/>
      <c r="U30" s="193" t="s">
        <v>738</v>
      </c>
      <c r="V30" s="192">
        <f>AB22*$T$4*1.1</f>
        <v>132</v>
      </c>
      <c r="W30" s="187"/>
      <c r="X30" s="187"/>
      <c r="Y30" s="187"/>
      <c r="Z30" s="187"/>
      <c r="AA30" s="187"/>
      <c r="AB30" s="187"/>
    </row>
    <row r="31" spans="1:28" ht="17" thickBot="1">
      <c r="A31" s="187"/>
      <c r="B31" s="187"/>
      <c r="C31" s="187"/>
      <c r="D31" s="187"/>
      <c r="E31" s="187"/>
      <c r="F31" s="187"/>
      <c r="G31" s="187"/>
      <c r="H31" s="187"/>
      <c r="I31" s="187"/>
      <c r="J31" s="187"/>
      <c r="K31" s="187"/>
      <c r="L31" s="187"/>
      <c r="M31" s="187"/>
      <c r="N31" s="187"/>
      <c r="O31" s="187"/>
      <c r="P31" s="187"/>
      <c r="Q31" s="187"/>
      <c r="R31" s="187"/>
      <c r="S31" s="187"/>
      <c r="T31" s="187"/>
      <c r="U31" s="191" t="s">
        <v>110</v>
      </c>
      <c r="V31" s="190">
        <f>SUM(V28:V30)</f>
        <v>176</v>
      </c>
      <c r="W31" s="187"/>
      <c r="X31" s="187"/>
      <c r="Y31" s="187"/>
      <c r="Z31" s="187"/>
      <c r="AA31" s="187"/>
      <c r="AB31" s="187"/>
    </row>
    <row r="32" spans="1:28">
      <c r="A32" s="187"/>
      <c r="B32" s="187"/>
      <c r="C32" s="187"/>
      <c r="D32" s="187"/>
      <c r="E32" s="187"/>
      <c r="F32" s="187"/>
      <c r="G32" s="187"/>
      <c r="H32" s="187"/>
      <c r="I32" s="187"/>
      <c r="J32" s="187"/>
      <c r="K32" s="187"/>
      <c r="L32" s="187"/>
      <c r="M32" s="187"/>
      <c r="N32" s="187"/>
      <c r="O32" s="187"/>
      <c r="P32" s="187"/>
      <c r="Q32" s="187"/>
      <c r="R32" s="187"/>
      <c r="S32" s="187"/>
      <c r="T32" s="187"/>
      <c r="U32" s="188"/>
      <c r="V32" s="188"/>
      <c r="W32" s="187"/>
      <c r="X32" s="187"/>
      <c r="Y32" s="187"/>
      <c r="Z32" s="187"/>
      <c r="AA32" s="187"/>
      <c r="AB32" s="187"/>
    </row>
    <row r="33" spans="1:28">
      <c r="A33" s="187"/>
      <c r="B33" s="187"/>
      <c r="C33" s="187"/>
      <c r="D33" s="187"/>
      <c r="E33" s="187"/>
      <c r="F33" s="187"/>
      <c r="G33" s="187"/>
      <c r="H33" s="187"/>
      <c r="I33" s="187"/>
      <c r="J33" s="187"/>
      <c r="K33" s="187"/>
      <c r="L33" s="187"/>
      <c r="M33" s="187"/>
      <c r="N33" s="187"/>
      <c r="O33" s="187"/>
      <c r="P33" s="189"/>
      <c r="Q33" s="189"/>
      <c r="R33" s="189"/>
      <c r="S33" s="189"/>
      <c r="T33" s="189"/>
      <c r="U33" s="188" t="s">
        <v>737</v>
      </c>
      <c r="V33" s="188"/>
      <c r="W33" s="187"/>
      <c r="X33" s="187"/>
      <c r="Y33" s="187"/>
      <c r="Z33" s="187"/>
      <c r="AA33" s="189"/>
      <c r="AB33" s="189"/>
    </row>
  </sheetData>
  <pageMargins left="0.7" right="0.7" top="0.75" bottom="0.75" header="0.3" footer="0.3"/>
  <pageSetup scale="41" orientation="landscape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FCEFD-F8DD-864E-8E79-838A7114A3BA}">
  <sheetPr>
    <pageSetUpPr fitToPage="1"/>
  </sheetPr>
  <dimension ref="A1:AB33"/>
  <sheetViews>
    <sheetView workbookViewId="0">
      <selection activeCell="L19" sqref="L19"/>
    </sheetView>
  </sheetViews>
  <sheetFormatPr baseColWidth="10" defaultRowHeight="16"/>
  <cols>
    <col min="1" max="1" width="2.140625" style="131" bestFit="1" customWidth="1"/>
    <col min="2" max="10" width="7.42578125" style="131" bestFit="1" customWidth="1"/>
    <col min="11" max="11" width="8.42578125" style="131" bestFit="1" customWidth="1"/>
    <col min="12" max="13" width="8.7109375" style="131" bestFit="1" customWidth="1"/>
    <col min="14" max="14" width="12.42578125" style="131" customWidth="1"/>
    <col min="15" max="15" width="11.85546875" style="131" customWidth="1"/>
    <col min="16" max="16" width="7.5703125" style="131" customWidth="1"/>
    <col min="17" max="17" width="14.42578125" style="131" customWidth="1"/>
    <col min="18" max="18" width="2.5703125" style="131" customWidth="1"/>
    <col min="19" max="19" width="11.85546875" style="131" bestFit="1" customWidth="1"/>
    <col min="20" max="20" width="7.42578125" style="131" customWidth="1"/>
    <col min="21" max="21" width="12.85546875" style="131" customWidth="1"/>
    <col min="22" max="22" width="13.5703125" style="131" customWidth="1"/>
    <col min="23" max="23" width="9.7109375" style="131" bestFit="1" customWidth="1"/>
    <col min="24" max="25" width="7.7109375" style="131" bestFit="1" customWidth="1"/>
    <col min="26" max="26" width="3.42578125" style="131" customWidth="1"/>
    <col min="27" max="27" width="12.28515625" style="131" customWidth="1"/>
    <col min="28" max="28" width="10.5703125" style="131" bestFit="1" customWidth="1"/>
    <col min="29" max="16384" width="10.7109375" style="131"/>
  </cols>
  <sheetData>
    <row r="1" spans="1:28">
      <c r="A1" s="258"/>
      <c r="B1" s="247" t="s">
        <v>126</v>
      </c>
      <c r="C1" s="247" t="s">
        <v>127</v>
      </c>
      <c r="D1" s="247" t="s">
        <v>128</v>
      </c>
      <c r="E1" s="247" t="s">
        <v>129</v>
      </c>
      <c r="F1" s="247" t="s">
        <v>130</v>
      </c>
      <c r="G1" s="247" t="s">
        <v>131</v>
      </c>
      <c r="H1" s="247" t="s">
        <v>132</v>
      </c>
      <c r="I1" s="247" t="s">
        <v>133</v>
      </c>
      <c r="J1" s="247" t="s">
        <v>134</v>
      </c>
      <c r="K1" s="247" t="s">
        <v>135</v>
      </c>
      <c r="L1" s="247" t="s">
        <v>136</v>
      </c>
      <c r="M1" s="247" t="s">
        <v>137</v>
      </c>
      <c r="N1" s="243"/>
      <c r="O1" s="187"/>
      <c r="P1" s="187"/>
      <c r="Q1" s="187"/>
      <c r="R1" s="187"/>
      <c r="S1" s="187"/>
      <c r="T1" s="187"/>
      <c r="U1" s="187"/>
      <c r="V1" s="187"/>
      <c r="W1" s="187"/>
      <c r="X1" s="187"/>
      <c r="Y1" s="187"/>
      <c r="Z1" s="187"/>
      <c r="AA1" s="187"/>
      <c r="AB1" s="187"/>
    </row>
    <row r="2" spans="1:28" ht="17" thickBot="1">
      <c r="A2" s="243"/>
      <c r="B2" s="245">
        <v>1</v>
      </c>
      <c r="C2" s="245">
        <v>2</v>
      </c>
      <c r="D2" s="245">
        <v>3</v>
      </c>
      <c r="E2" s="245">
        <v>4</v>
      </c>
      <c r="F2" s="245">
        <v>5</v>
      </c>
      <c r="G2" s="245">
        <v>6</v>
      </c>
      <c r="H2" s="245">
        <v>7</v>
      </c>
      <c r="I2" s="245">
        <v>8</v>
      </c>
      <c r="J2" s="245">
        <v>9</v>
      </c>
      <c r="K2" s="245">
        <v>10</v>
      </c>
      <c r="L2" s="245">
        <v>11</v>
      </c>
      <c r="M2" s="245">
        <v>12</v>
      </c>
      <c r="N2" s="257"/>
      <c r="O2" s="187"/>
      <c r="P2" s="187"/>
      <c r="Q2" s="187"/>
      <c r="R2" s="187"/>
      <c r="S2" s="187"/>
      <c r="T2" s="187"/>
      <c r="U2" s="187"/>
      <c r="V2" s="187"/>
      <c r="W2" s="187"/>
      <c r="X2" s="187"/>
      <c r="Y2" s="187"/>
      <c r="Z2" s="187"/>
      <c r="AA2" s="187"/>
      <c r="AB2" s="187"/>
    </row>
    <row r="3" spans="1:28">
      <c r="A3" s="246" t="s">
        <v>0</v>
      </c>
      <c r="B3" s="256" t="s">
        <v>1092</v>
      </c>
      <c r="C3" s="254" t="s">
        <v>1096</v>
      </c>
      <c r="D3" s="255" t="s">
        <v>1100</v>
      </c>
      <c r="E3" s="254" t="s">
        <v>1104</v>
      </c>
      <c r="F3" s="254" t="s">
        <v>1108</v>
      </c>
      <c r="G3" s="254" t="s">
        <v>1112</v>
      </c>
      <c r="H3" s="254" t="s">
        <v>1116</v>
      </c>
      <c r="I3" s="254" t="s">
        <v>1120</v>
      </c>
      <c r="J3" s="254" t="s">
        <v>1124</v>
      </c>
      <c r="K3" s="254" t="s">
        <v>1128</v>
      </c>
      <c r="L3" s="260" t="s">
        <v>923</v>
      </c>
      <c r="M3" s="253" t="s">
        <v>1088</v>
      </c>
      <c r="N3" s="247" t="s">
        <v>138</v>
      </c>
      <c r="O3" s="187"/>
      <c r="P3" s="187"/>
      <c r="Q3" s="187"/>
      <c r="R3" s="187"/>
      <c r="S3" s="330" t="s">
        <v>883</v>
      </c>
      <c r="T3" s="201">
        <f>COUNTIF(B3:M10,"*")</f>
        <v>48</v>
      </c>
      <c r="U3" s="187"/>
      <c r="V3" s="187"/>
      <c r="W3" s="187"/>
      <c r="X3" s="187"/>
      <c r="Y3" s="187"/>
      <c r="Z3" s="187"/>
      <c r="AA3" s="187"/>
      <c r="AB3" s="187"/>
    </row>
    <row r="4" spans="1:28">
      <c r="A4" s="246" t="s">
        <v>1</v>
      </c>
      <c r="B4" s="252" t="s">
        <v>1093</v>
      </c>
      <c r="C4" s="147" t="s">
        <v>1097</v>
      </c>
      <c r="D4" s="147" t="s">
        <v>1101</v>
      </c>
      <c r="E4" s="147" t="s">
        <v>1105</v>
      </c>
      <c r="F4" s="147" t="s">
        <v>1109</v>
      </c>
      <c r="G4" s="147" t="s">
        <v>1113</v>
      </c>
      <c r="H4" s="147" t="s">
        <v>1117</v>
      </c>
      <c r="I4" s="147" t="s">
        <v>1121</v>
      </c>
      <c r="J4" s="147" t="s">
        <v>1125</v>
      </c>
      <c r="K4" s="147" t="s">
        <v>1129</v>
      </c>
      <c r="L4" s="259" t="s">
        <v>1056</v>
      </c>
      <c r="M4" s="251" t="s">
        <v>1089</v>
      </c>
      <c r="N4" s="247" t="s">
        <v>139</v>
      </c>
      <c r="O4" s="187"/>
      <c r="P4" s="187"/>
      <c r="Q4" s="187"/>
      <c r="R4" s="187"/>
      <c r="S4" s="330" t="s">
        <v>884</v>
      </c>
      <c r="T4" s="201">
        <f>COUNTIF(B3:B10,"*")</f>
        <v>4</v>
      </c>
      <c r="U4" s="187"/>
      <c r="V4" s="187"/>
      <c r="W4" s="187"/>
      <c r="X4" s="187"/>
      <c r="Y4" s="187"/>
      <c r="Z4" s="187"/>
      <c r="AA4" s="187"/>
      <c r="AB4" s="187"/>
    </row>
    <row r="5" spans="1:28">
      <c r="A5" s="246" t="s">
        <v>2</v>
      </c>
      <c r="B5" s="252" t="s">
        <v>1094</v>
      </c>
      <c r="C5" s="147" t="s">
        <v>1098</v>
      </c>
      <c r="D5" s="147" t="s">
        <v>1102</v>
      </c>
      <c r="E5" s="147" t="s">
        <v>1106</v>
      </c>
      <c r="F5" s="147" t="s">
        <v>1110</v>
      </c>
      <c r="G5" s="147" t="s">
        <v>1114</v>
      </c>
      <c r="H5" s="147" t="s">
        <v>1118</v>
      </c>
      <c r="I5" s="147" t="s">
        <v>1122</v>
      </c>
      <c r="J5" s="147" t="s">
        <v>1126</v>
      </c>
      <c r="K5" s="147" t="s">
        <v>1130</v>
      </c>
      <c r="L5" s="147" t="s">
        <v>1016</v>
      </c>
      <c r="M5" s="251" t="s">
        <v>906</v>
      </c>
      <c r="N5" s="247" t="s">
        <v>140</v>
      </c>
      <c r="O5" s="187"/>
      <c r="P5" s="187"/>
      <c r="Q5" s="187"/>
      <c r="R5" s="187"/>
      <c r="S5" s="330" t="s">
        <v>885</v>
      </c>
      <c r="T5" s="201">
        <f>COUNTIF(B3:M3,"*")</f>
        <v>12</v>
      </c>
      <c r="U5" s="187"/>
      <c r="V5" s="187"/>
      <c r="W5" s="187"/>
      <c r="X5" s="187"/>
      <c r="Y5" s="187"/>
      <c r="Z5" s="187"/>
      <c r="AA5" s="187"/>
      <c r="AB5" s="187"/>
    </row>
    <row r="6" spans="1:28">
      <c r="A6" s="246" t="s">
        <v>3</v>
      </c>
      <c r="B6" s="252" t="s">
        <v>1095</v>
      </c>
      <c r="C6" s="147" t="s">
        <v>1099</v>
      </c>
      <c r="D6" s="147" t="s">
        <v>1103</v>
      </c>
      <c r="E6" s="147" t="s">
        <v>1107</v>
      </c>
      <c r="F6" s="147" t="s">
        <v>1111</v>
      </c>
      <c r="G6" s="147" t="s">
        <v>1115</v>
      </c>
      <c r="H6" s="147" t="s">
        <v>1119</v>
      </c>
      <c r="I6" s="147" t="s">
        <v>1123</v>
      </c>
      <c r="J6" s="147" t="s">
        <v>1127</v>
      </c>
      <c r="K6" s="147" t="s">
        <v>1131</v>
      </c>
      <c r="L6" s="147" t="s">
        <v>1017</v>
      </c>
      <c r="M6" s="251" t="s">
        <v>907</v>
      </c>
      <c r="N6" s="247" t="s">
        <v>141</v>
      </c>
      <c r="O6" s="187"/>
      <c r="P6" s="187"/>
      <c r="Q6" s="187"/>
      <c r="R6" s="187"/>
      <c r="S6" s="187"/>
      <c r="T6" s="187"/>
      <c r="U6" s="187"/>
      <c r="V6" s="187"/>
      <c r="W6" s="187"/>
      <c r="X6" s="187"/>
      <c r="Y6" s="187"/>
      <c r="Z6" s="187"/>
      <c r="AA6" s="187"/>
      <c r="AB6" s="187"/>
    </row>
    <row r="7" spans="1:28">
      <c r="A7" s="246" t="s">
        <v>4</v>
      </c>
      <c r="B7" s="252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251"/>
      <c r="N7" s="247"/>
      <c r="O7" s="187"/>
      <c r="P7" s="187"/>
      <c r="Q7" s="187"/>
      <c r="R7" s="187"/>
      <c r="S7" s="187"/>
      <c r="T7" s="187"/>
      <c r="U7" s="187"/>
      <c r="V7" s="187"/>
      <c r="W7" s="187"/>
      <c r="X7" s="187"/>
      <c r="Y7" s="187"/>
      <c r="Z7" s="187"/>
      <c r="AA7" s="187"/>
      <c r="AB7" s="187"/>
    </row>
    <row r="8" spans="1:28">
      <c r="A8" s="246" t="s">
        <v>5</v>
      </c>
      <c r="B8" s="252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251"/>
      <c r="N8" s="247"/>
      <c r="O8" s="187"/>
      <c r="P8" s="187"/>
      <c r="Q8" s="187"/>
      <c r="R8" s="187"/>
      <c r="S8" s="187"/>
      <c r="T8" s="187"/>
      <c r="U8" s="187"/>
      <c r="V8" s="187"/>
      <c r="W8" s="187"/>
      <c r="X8" s="187"/>
      <c r="Y8" s="187"/>
      <c r="Z8" s="187"/>
      <c r="AA8" s="187"/>
      <c r="AB8" s="187"/>
    </row>
    <row r="9" spans="1:28">
      <c r="A9" s="246" t="s">
        <v>6</v>
      </c>
      <c r="B9" s="252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251"/>
      <c r="N9" s="247"/>
      <c r="O9" s="187"/>
      <c r="P9" s="187"/>
      <c r="Q9" s="187"/>
      <c r="R9" s="187"/>
      <c r="S9" s="187"/>
      <c r="T9" s="187"/>
      <c r="U9" s="187"/>
      <c r="V9" s="187"/>
      <c r="W9" s="187"/>
      <c r="X9" s="187"/>
      <c r="Y9" s="187"/>
      <c r="Z9" s="187"/>
      <c r="AA9" s="187"/>
      <c r="AB9" s="187"/>
    </row>
    <row r="10" spans="1:28" ht="17" thickBot="1">
      <c r="A10" s="246" t="s">
        <v>7</v>
      </c>
      <c r="B10" s="250"/>
      <c r="C10" s="249"/>
      <c r="D10" s="249"/>
      <c r="E10" s="249"/>
      <c r="F10" s="249"/>
      <c r="G10" s="249"/>
      <c r="H10" s="249"/>
      <c r="I10" s="249"/>
      <c r="J10" s="249"/>
      <c r="K10" s="249"/>
      <c r="L10" s="249"/>
      <c r="M10" s="248"/>
      <c r="N10" s="24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7"/>
      <c r="Z10" s="187"/>
      <c r="AA10" s="187"/>
      <c r="AB10" s="187"/>
    </row>
    <row r="11" spans="1:28">
      <c r="A11" s="243"/>
      <c r="B11" s="243"/>
      <c r="C11" s="243"/>
      <c r="D11" s="243"/>
      <c r="E11" s="243"/>
      <c r="F11" s="243"/>
      <c r="G11" s="243"/>
      <c r="H11" s="243"/>
      <c r="I11" s="243"/>
      <c r="J11" s="243"/>
      <c r="K11" s="243"/>
      <c r="L11" s="243"/>
      <c r="M11" s="243"/>
      <c r="N11" s="243"/>
      <c r="O11" s="187"/>
      <c r="P11" s="187"/>
      <c r="Q11" s="187"/>
      <c r="R11" s="187"/>
      <c r="S11" s="187"/>
      <c r="T11" s="187"/>
      <c r="U11" s="187"/>
      <c r="V11" s="187"/>
      <c r="W11" s="187"/>
      <c r="X11" s="187"/>
      <c r="Y11" s="187"/>
      <c r="Z11" s="187"/>
      <c r="AA11" s="187"/>
      <c r="AB11" s="187"/>
    </row>
    <row r="12" spans="1:28">
      <c r="A12" s="243"/>
      <c r="B12" s="142"/>
      <c r="C12" s="244"/>
      <c r="D12" s="243"/>
      <c r="E12" s="243"/>
      <c r="F12" s="243"/>
      <c r="G12" s="243"/>
      <c r="H12" s="243"/>
      <c r="I12" s="243"/>
      <c r="J12" s="243"/>
      <c r="K12" s="243"/>
      <c r="L12" s="243"/>
      <c r="M12" s="246" t="s">
        <v>146</v>
      </c>
      <c r="N12" s="245">
        <v>3</v>
      </c>
      <c r="O12" s="187"/>
      <c r="P12" s="187"/>
      <c r="Q12" s="187"/>
      <c r="R12" s="187"/>
      <c r="S12" s="187"/>
      <c r="T12" s="187"/>
      <c r="U12" s="187"/>
      <c r="V12" s="187"/>
      <c r="W12" s="187"/>
      <c r="X12" s="187"/>
      <c r="Y12" s="187"/>
      <c r="Z12" s="187"/>
      <c r="AA12" s="187"/>
      <c r="AB12" s="187"/>
    </row>
    <row r="13" spans="1:28" ht="17" thickBot="1">
      <c r="A13" s="243"/>
      <c r="B13" s="142"/>
      <c r="C13" s="244"/>
      <c r="D13" s="243"/>
      <c r="E13" s="243"/>
      <c r="F13" s="243"/>
      <c r="G13" s="243"/>
      <c r="H13" s="243"/>
      <c r="I13" s="243"/>
      <c r="J13" s="243"/>
      <c r="K13" s="243"/>
      <c r="L13" s="243"/>
      <c r="M13" s="243"/>
      <c r="N13" s="243"/>
      <c r="O13" s="242" t="s">
        <v>762</v>
      </c>
      <c r="P13" s="188"/>
      <c r="Q13" s="188"/>
      <c r="R13" s="188"/>
      <c r="S13" s="200" t="s">
        <v>743</v>
      </c>
      <c r="T13" s="189"/>
      <c r="U13" s="189"/>
      <c r="V13" s="189"/>
      <c r="W13" s="188"/>
      <c r="X13" s="188"/>
      <c r="Y13" s="188"/>
      <c r="Z13" s="188"/>
      <c r="AA13" s="188"/>
      <c r="AB13" s="188"/>
    </row>
    <row r="14" spans="1:28" ht="39" customHeight="1" thickBot="1">
      <c r="A14" s="187"/>
      <c r="B14" s="187"/>
      <c r="C14" s="187"/>
      <c r="D14" s="187"/>
      <c r="E14" s="187"/>
      <c r="F14" s="187"/>
      <c r="G14" s="187"/>
      <c r="H14" s="187"/>
      <c r="I14" s="187"/>
      <c r="J14" s="187"/>
      <c r="K14" s="187"/>
      <c r="L14" s="187"/>
      <c r="M14" s="187"/>
      <c r="N14" s="187"/>
      <c r="O14" s="241" t="s">
        <v>754</v>
      </c>
      <c r="P14" s="216" t="s">
        <v>753</v>
      </c>
      <c r="Q14" s="198" t="str">
        <f>"Total Volume (uL) "&amp;T3&amp;" rxn + 10% error"</f>
        <v>Total Volume (uL) 48 rxn + 10% error</v>
      </c>
      <c r="R14" s="188"/>
      <c r="S14" s="240" t="s">
        <v>754</v>
      </c>
      <c r="T14" s="239" t="s">
        <v>753</v>
      </c>
      <c r="U14" s="239" t="str">
        <f>"Total Vol (uL)
"&amp;T4&amp;" rxn+10% error"</f>
        <v>Total Vol (uL)
4 rxn+10% error</v>
      </c>
      <c r="V14" s="238" t="str">
        <f>$T$5 &amp; " MM (+error)"</f>
        <v>12 MM (+error)</v>
      </c>
      <c r="W14" s="188"/>
      <c r="X14" s="188"/>
      <c r="Y14" s="188"/>
      <c r="Z14" s="188"/>
      <c r="AA14" s="188"/>
      <c r="AB14" s="188"/>
    </row>
    <row r="15" spans="1:28" ht="48">
      <c r="A15" s="187"/>
      <c r="B15" s="187"/>
      <c r="C15" s="187"/>
      <c r="D15" s="187"/>
      <c r="E15" s="187"/>
      <c r="F15" s="187"/>
      <c r="G15" s="187"/>
      <c r="H15" s="187"/>
      <c r="I15" s="187"/>
      <c r="J15" s="187"/>
      <c r="K15" s="187"/>
      <c r="L15" s="187"/>
      <c r="M15" s="187"/>
      <c r="N15" s="187"/>
      <c r="O15" s="237" t="s">
        <v>761</v>
      </c>
      <c r="P15" s="236">
        <v>0.6</v>
      </c>
      <c r="Q15" s="235">
        <f>P15*$T$3*1.1</f>
        <v>31.68</v>
      </c>
      <c r="R15" s="188"/>
      <c r="S15" s="234" t="s">
        <v>748</v>
      </c>
      <c r="T15" s="233">
        <v>2</v>
      </c>
      <c r="U15" s="233">
        <f>(T15*$T$4*1.1)</f>
        <v>8.8000000000000007</v>
      </c>
      <c r="V15" s="232">
        <f>U15*$T$5*1.1</f>
        <v>116.16000000000003</v>
      </c>
      <c r="W15" s="188"/>
      <c r="X15" s="188"/>
      <c r="Y15" s="188"/>
      <c r="Z15" s="188"/>
      <c r="AA15" s="188"/>
      <c r="AB15" s="188"/>
    </row>
    <row r="16" spans="1:28">
      <c r="A16" s="187"/>
      <c r="B16" s="187"/>
      <c r="C16" s="187"/>
      <c r="D16" s="187"/>
      <c r="E16" s="187"/>
      <c r="F16" s="187"/>
      <c r="G16" s="187"/>
      <c r="H16" s="187"/>
      <c r="I16" s="187"/>
      <c r="J16" s="187"/>
      <c r="K16" s="187"/>
      <c r="L16" s="187"/>
      <c r="M16" s="187"/>
      <c r="N16" s="187"/>
      <c r="O16" s="230" t="s">
        <v>760</v>
      </c>
      <c r="P16" s="229">
        <v>0.4</v>
      </c>
      <c r="Q16" s="228">
        <f>P16*$T$3*1.1</f>
        <v>21.120000000000005</v>
      </c>
      <c r="R16" s="188"/>
      <c r="S16" s="195" t="s">
        <v>745</v>
      </c>
      <c r="T16" s="231">
        <v>1</v>
      </c>
      <c r="U16" s="233">
        <f>(T16*$T$4*1.1)</f>
        <v>4.4000000000000004</v>
      </c>
      <c r="V16" s="232">
        <f t="shared" ref="V16:V17" si="0">U16*$T$5*1.1</f>
        <v>58.080000000000013</v>
      </c>
      <c r="W16" s="188"/>
      <c r="X16" s="188"/>
      <c r="Y16" s="188"/>
      <c r="Z16" s="188"/>
      <c r="AA16" s="188"/>
      <c r="AB16" s="188"/>
    </row>
    <row r="17" spans="1:28" ht="17" thickBot="1">
      <c r="A17" s="187"/>
      <c r="B17" s="187"/>
      <c r="C17" s="187"/>
      <c r="D17" s="187"/>
      <c r="E17" s="187"/>
      <c r="F17" s="187"/>
      <c r="G17" s="187"/>
      <c r="H17" s="187"/>
      <c r="I17" s="187"/>
      <c r="J17" s="187"/>
      <c r="K17" s="187"/>
      <c r="L17" s="187"/>
      <c r="M17" s="187"/>
      <c r="N17" s="187"/>
      <c r="O17" s="230" t="s">
        <v>759</v>
      </c>
      <c r="P17" s="229">
        <v>0.6</v>
      </c>
      <c r="Q17" s="228">
        <f>P17*$T$3*1.1</f>
        <v>31.68</v>
      </c>
      <c r="R17" s="188"/>
      <c r="S17" s="227" t="s">
        <v>742</v>
      </c>
      <c r="T17" s="226">
        <v>1</v>
      </c>
      <c r="U17" s="233">
        <f>(T17*$T$4*1.1)</f>
        <v>4.4000000000000004</v>
      </c>
      <c r="V17" s="232">
        <f t="shared" si="0"/>
        <v>58.080000000000013</v>
      </c>
      <c r="W17" s="188"/>
      <c r="X17" s="188"/>
      <c r="Y17" s="188"/>
      <c r="Z17" s="188"/>
      <c r="AA17" s="188"/>
      <c r="AB17" s="188"/>
    </row>
    <row r="18" spans="1:28" ht="17" thickBot="1">
      <c r="A18" s="187"/>
      <c r="B18" s="187"/>
      <c r="C18" s="187"/>
      <c r="D18" s="187"/>
      <c r="E18" s="187"/>
      <c r="F18" s="187"/>
      <c r="G18" s="187"/>
      <c r="H18" s="187"/>
      <c r="I18" s="187"/>
      <c r="J18" s="187"/>
      <c r="K18" s="187"/>
      <c r="L18" s="187"/>
      <c r="M18" s="187"/>
      <c r="N18" s="187"/>
      <c r="O18" s="225" t="s">
        <v>758</v>
      </c>
      <c r="P18" s="224">
        <v>0.4</v>
      </c>
      <c r="Q18" s="223">
        <f>P18*$T$3*1.1</f>
        <v>21.120000000000005</v>
      </c>
      <c r="R18" s="188"/>
      <c r="S18" s="222" t="s">
        <v>110</v>
      </c>
      <c r="T18" s="221">
        <f>SUM(T15:T17)</f>
        <v>4</v>
      </c>
      <c r="U18" s="221">
        <f>SUM(U15:U17)</f>
        <v>17.600000000000001</v>
      </c>
      <c r="V18" s="331">
        <f>SUM(V15:V17)</f>
        <v>232.32000000000005</v>
      </c>
      <c r="W18" s="188"/>
      <c r="X18" s="188"/>
      <c r="Y18" s="188"/>
      <c r="Z18" s="188"/>
      <c r="AA18" s="188"/>
      <c r="AB18" s="188"/>
    </row>
    <row r="19" spans="1:28" ht="17" thickBot="1">
      <c r="A19" s="187"/>
      <c r="B19" s="187"/>
      <c r="C19" s="187"/>
      <c r="D19" s="187"/>
      <c r="E19" s="187"/>
      <c r="F19" s="187"/>
      <c r="G19" s="187"/>
      <c r="H19" s="187"/>
      <c r="I19" s="187"/>
      <c r="J19" s="187"/>
      <c r="K19" s="187"/>
      <c r="L19" s="187"/>
      <c r="M19" s="187"/>
      <c r="N19" s="187"/>
      <c r="O19" s="220" t="s">
        <v>110</v>
      </c>
      <c r="P19" s="219">
        <f>SUM(P15:P18)</f>
        <v>2</v>
      </c>
      <c r="Q19" s="218">
        <f>SUM(Q15:Q18)</f>
        <v>105.60000000000001</v>
      </c>
      <c r="R19" s="188"/>
      <c r="S19" s="188"/>
      <c r="T19" s="188"/>
      <c r="U19" s="188"/>
      <c r="V19" s="188"/>
      <c r="W19" s="188"/>
      <c r="X19" s="188"/>
      <c r="Y19" s="188"/>
      <c r="Z19" s="188"/>
      <c r="AA19" s="188"/>
      <c r="AB19" s="188"/>
    </row>
    <row r="20" spans="1:28" ht="17" thickBot="1">
      <c r="A20" s="187"/>
      <c r="B20" s="187"/>
      <c r="C20" s="187"/>
      <c r="D20" s="187"/>
      <c r="E20" s="187"/>
      <c r="F20" s="187"/>
      <c r="G20" s="187"/>
      <c r="H20" s="187"/>
      <c r="I20" s="187"/>
      <c r="J20" s="187"/>
      <c r="K20" s="187"/>
      <c r="L20" s="187"/>
      <c r="M20" s="187"/>
      <c r="N20" s="187"/>
      <c r="O20" s="217"/>
      <c r="P20" s="217"/>
      <c r="Q20" s="217"/>
      <c r="R20" s="188"/>
      <c r="S20" s="200" t="s">
        <v>743</v>
      </c>
      <c r="T20" s="189"/>
      <c r="U20" s="189"/>
      <c r="V20" s="189"/>
      <c r="W20" s="200" t="s">
        <v>743</v>
      </c>
      <c r="X20" s="189"/>
      <c r="Y20" s="189"/>
      <c r="Z20" s="189"/>
      <c r="AA20" s="200" t="s">
        <v>743</v>
      </c>
      <c r="AB20" s="189"/>
    </row>
    <row r="21" spans="1:28" ht="37" customHeight="1" thickBot="1">
      <c r="A21" s="187"/>
      <c r="B21" s="187"/>
      <c r="C21" s="187"/>
      <c r="D21" s="187"/>
      <c r="E21" s="187"/>
      <c r="F21" s="187"/>
      <c r="G21" s="187"/>
      <c r="H21" s="187"/>
      <c r="I21" s="187"/>
      <c r="J21" s="187"/>
      <c r="K21" s="187"/>
      <c r="L21" s="187"/>
      <c r="M21" s="187"/>
      <c r="N21" s="201"/>
      <c r="O21" s="187"/>
      <c r="P21" s="187"/>
      <c r="Q21" s="187"/>
      <c r="R21" s="187"/>
      <c r="S21" s="199" t="s">
        <v>757</v>
      </c>
      <c r="T21" s="216" t="s">
        <v>753</v>
      </c>
      <c r="U21" s="198" t="s">
        <v>755</v>
      </c>
      <c r="V21" s="215"/>
      <c r="W21" s="199" t="s">
        <v>756</v>
      </c>
      <c r="X21" s="216" t="s">
        <v>753</v>
      </c>
      <c r="Y21" s="198" t="s">
        <v>755</v>
      </c>
      <c r="Z21" s="215"/>
      <c r="AA21" s="199" t="s">
        <v>754</v>
      </c>
      <c r="AB21" s="198" t="s">
        <v>753</v>
      </c>
    </row>
    <row r="22" spans="1:28">
      <c r="A22" s="187"/>
      <c r="B22" s="187"/>
      <c r="C22" s="187"/>
      <c r="D22" s="187"/>
      <c r="E22" s="187"/>
      <c r="F22" s="187"/>
      <c r="G22" s="187"/>
      <c r="H22" s="187"/>
      <c r="I22" s="187"/>
      <c r="J22" s="187"/>
      <c r="K22" s="187"/>
      <c r="L22" s="187"/>
      <c r="M22" s="187"/>
      <c r="N22" s="201"/>
      <c r="O22" s="187"/>
      <c r="P22" s="187"/>
      <c r="Q22" s="187"/>
      <c r="R22" s="187"/>
      <c r="S22" s="214" t="s">
        <v>752</v>
      </c>
      <c r="T22" s="213">
        <v>0.5</v>
      </c>
      <c r="U22" s="332">
        <f>T22*$T$4*1.1*$T$5*1.1*1.1</f>
        <v>31.94400000000001</v>
      </c>
      <c r="V22" s="208"/>
      <c r="W22" s="214" t="s">
        <v>751</v>
      </c>
      <c r="X22" s="213">
        <v>0.5</v>
      </c>
      <c r="Y22" s="212">
        <f>X22*$T$4*1.1</f>
        <v>2.2000000000000002</v>
      </c>
      <c r="Z22" s="208"/>
      <c r="AA22" s="197" t="s">
        <v>738</v>
      </c>
      <c r="AB22" s="196">
        <v>15</v>
      </c>
    </row>
    <row r="23" spans="1:28" ht="49" thickBot="1">
      <c r="A23" s="187"/>
      <c r="B23" s="187"/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201"/>
      <c r="O23" s="187"/>
      <c r="P23" s="187"/>
      <c r="Q23" s="187"/>
      <c r="R23" s="187"/>
      <c r="S23" s="211" t="s">
        <v>750</v>
      </c>
      <c r="T23" s="210">
        <v>0.5</v>
      </c>
      <c r="U23" s="333">
        <f>T23*$T$4*1.1*$T$5*1.1*1.1</f>
        <v>31.94400000000001</v>
      </c>
      <c r="V23" s="208"/>
      <c r="W23" s="211" t="s">
        <v>749</v>
      </c>
      <c r="X23" s="210">
        <v>0.5</v>
      </c>
      <c r="Y23" s="209">
        <f>X23*$T$4*1.1</f>
        <v>2.2000000000000002</v>
      </c>
      <c r="Z23" s="208"/>
      <c r="AA23" s="207" t="s">
        <v>748</v>
      </c>
      <c r="AB23" s="194">
        <v>2</v>
      </c>
    </row>
    <row r="24" spans="1:28" ht="17" thickBot="1">
      <c r="A24" s="187"/>
      <c r="B24" s="187"/>
      <c r="C24" s="187"/>
      <c r="D24" s="187"/>
      <c r="E24" s="187"/>
      <c r="F24" s="187"/>
      <c r="G24" s="187"/>
      <c r="H24" s="187"/>
      <c r="I24" s="187"/>
      <c r="J24" s="187"/>
      <c r="K24" s="187"/>
      <c r="L24" s="187"/>
      <c r="M24" s="187"/>
      <c r="N24" s="201"/>
      <c r="O24" s="187"/>
      <c r="P24" s="187"/>
      <c r="Q24" s="187"/>
      <c r="R24" s="187"/>
      <c r="S24" s="206" t="s">
        <v>747</v>
      </c>
      <c r="T24" s="205">
        <v>1</v>
      </c>
      <c r="U24" s="334">
        <f>SUM(U22:U23)</f>
        <v>63.888000000000019</v>
      </c>
      <c r="V24" s="203"/>
      <c r="W24" s="206" t="s">
        <v>746</v>
      </c>
      <c r="X24" s="205">
        <v>1</v>
      </c>
      <c r="Y24" s="204">
        <f>SUM(Y22:Y23)</f>
        <v>4.4000000000000004</v>
      </c>
      <c r="Z24" s="203"/>
      <c r="AA24" s="195" t="s">
        <v>745</v>
      </c>
      <c r="AB24" s="194">
        <v>1</v>
      </c>
    </row>
    <row r="25" spans="1:28">
      <c r="A25" s="187"/>
      <c r="B25" s="187"/>
      <c r="C25" s="187"/>
      <c r="D25" s="187"/>
      <c r="E25" s="187"/>
      <c r="F25" s="187"/>
      <c r="G25" s="187"/>
      <c r="H25" s="187"/>
      <c r="I25" s="187"/>
      <c r="J25" s="187"/>
      <c r="K25" s="187"/>
      <c r="L25" s="187"/>
      <c r="M25" s="187"/>
      <c r="N25" s="201"/>
      <c r="O25" s="187"/>
      <c r="P25" s="187"/>
      <c r="Q25" s="187"/>
      <c r="R25" s="187"/>
      <c r="S25" s="189"/>
      <c r="T25" s="187"/>
      <c r="U25" s="187"/>
      <c r="V25" s="187"/>
      <c r="W25" s="202" t="s">
        <v>744</v>
      </c>
      <c r="X25" s="187"/>
      <c r="Y25" s="189"/>
      <c r="Z25" s="189"/>
      <c r="AA25" s="195" t="s">
        <v>739</v>
      </c>
      <c r="AB25" s="194">
        <v>1</v>
      </c>
    </row>
    <row r="26" spans="1:28" ht="17" thickBot="1">
      <c r="A26" s="187"/>
      <c r="B26" s="187"/>
      <c r="C26" s="187"/>
      <c r="D26" s="187"/>
      <c r="E26" s="187"/>
      <c r="F26" s="187"/>
      <c r="G26" s="187"/>
      <c r="H26" s="187"/>
      <c r="I26" s="187"/>
      <c r="J26" s="187"/>
      <c r="K26" s="187"/>
      <c r="L26" s="187"/>
      <c r="M26" s="187"/>
      <c r="N26" s="201"/>
      <c r="O26" s="187"/>
      <c r="P26" s="187"/>
      <c r="Q26" s="187"/>
      <c r="R26" s="187"/>
      <c r="S26" s="187"/>
      <c r="T26" s="187"/>
      <c r="U26" s="200" t="s">
        <v>743</v>
      </c>
      <c r="V26" s="189"/>
      <c r="W26" s="187"/>
      <c r="X26" s="187"/>
      <c r="Y26" s="187"/>
      <c r="Z26" s="187"/>
      <c r="AA26" s="193" t="s">
        <v>742</v>
      </c>
      <c r="AB26" s="192">
        <v>1</v>
      </c>
    </row>
    <row r="27" spans="1:28" ht="52" customHeight="1" thickBot="1">
      <c r="A27" s="187"/>
      <c r="B27" s="187"/>
      <c r="C27" s="187"/>
      <c r="D27" s="187"/>
      <c r="E27" s="187"/>
      <c r="F27" s="187"/>
      <c r="G27" s="187"/>
      <c r="H27" s="187"/>
      <c r="I27" s="187"/>
      <c r="J27" s="187"/>
      <c r="K27" s="187"/>
      <c r="L27" s="187"/>
      <c r="M27" s="187"/>
      <c r="N27" s="201"/>
      <c r="O27" s="200"/>
      <c r="P27" s="200"/>
      <c r="Q27" s="189"/>
      <c r="R27" s="189"/>
      <c r="S27" s="189"/>
      <c r="T27" s="189"/>
      <c r="U27" s="199" t="s">
        <v>741</v>
      </c>
      <c r="V27" s="198" t="str">
        <f>"Total Vol (uL) "&amp;
$T$4&amp;" rxn + 10% error"</f>
        <v>Total Vol (uL) 4 rxn + 10% error</v>
      </c>
      <c r="W27" s="187"/>
      <c r="X27" s="187"/>
      <c r="Y27" s="187"/>
      <c r="Z27" s="187"/>
      <c r="AA27" s="191" t="s">
        <v>110</v>
      </c>
      <c r="AB27" s="190">
        <f>SUM(AB22:AB26)</f>
        <v>20</v>
      </c>
    </row>
    <row r="28" spans="1:28">
      <c r="A28" s="187"/>
      <c r="B28" s="187"/>
      <c r="C28" s="187"/>
      <c r="D28" s="187"/>
      <c r="E28" s="187"/>
      <c r="F28" s="187"/>
      <c r="G28" s="187"/>
      <c r="H28" s="187"/>
      <c r="I28" s="187"/>
      <c r="J28" s="187"/>
      <c r="K28" s="187"/>
      <c r="L28" s="187"/>
      <c r="M28" s="187"/>
      <c r="N28" s="187"/>
      <c r="O28" s="187"/>
      <c r="P28" s="187"/>
      <c r="Q28" s="187"/>
      <c r="R28" s="187"/>
      <c r="S28" s="187"/>
      <c r="T28" s="187"/>
      <c r="U28" s="197" t="s">
        <v>740</v>
      </c>
      <c r="V28" s="196">
        <f>T18*$T$4*1.1</f>
        <v>17.600000000000001</v>
      </c>
      <c r="W28" s="187"/>
      <c r="X28" s="187"/>
      <c r="Y28" s="187"/>
      <c r="Z28" s="187"/>
      <c r="AA28" s="189"/>
      <c r="AB28" s="189"/>
    </row>
    <row r="29" spans="1:28">
      <c r="A29" s="187"/>
      <c r="B29" s="187"/>
      <c r="C29" s="187"/>
      <c r="D29" s="187"/>
      <c r="E29" s="187"/>
      <c r="F29" s="187"/>
      <c r="G29" s="187"/>
      <c r="H29" s="187"/>
      <c r="I29" s="187"/>
      <c r="J29" s="187"/>
      <c r="K29" s="187"/>
      <c r="L29" s="187"/>
      <c r="M29" s="187"/>
      <c r="N29" s="187"/>
      <c r="O29" s="187"/>
      <c r="P29" s="187"/>
      <c r="Q29" s="187"/>
      <c r="R29" s="187"/>
      <c r="S29" s="187"/>
      <c r="T29" s="187"/>
      <c r="U29" s="195" t="s">
        <v>739</v>
      </c>
      <c r="V29" s="194">
        <f>AB25*$T$4*1.1</f>
        <v>4.4000000000000004</v>
      </c>
      <c r="W29" s="187"/>
      <c r="X29" s="187"/>
      <c r="Y29" s="187"/>
      <c r="Z29" s="187"/>
      <c r="AA29" s="187"/>
      <c r="AB29" s="187"/>
    </row>
    <row r="30" spans="1:28" ht="17" thickBot="1">
      <c r="A30" s="187"/>
      <c r="B30" s="187"/>
      <c r="C30" s="187"/>
      <c r="D30" s="187"/>
      <c r="E30" s="187"/>
      <c r="F30" s="187"/>
      <c r="G30" s="187"/>
      <c r="H30" s="187"/>
      <c r="I30" s="187"/>
      <c r="J30" s="187"/>
      <c r="K30" s="187"/>
      <c r="L30" s="187"/>
      <c r="M30" s="187"/>
      <c r="N30" s="187"/>
      <c r="O30" s="187"/>
      <c r="P30" s="187"/>
      <c r="Q30" s="187"/>
      <c r="R30" s="187"/>
      <c r="S30" s="187"/>
      <c r="T30" s="187"/>
      <c r="U30" s="193" t="s">
        <v>738</v>
      </c>
      <c r="V30" s="192">
        <f>AB22*$T$4*1.1</f>
        <v>66</v>
      </c>
      <c r="W30" s="187"/>
      <c r="X30" s="187"/>
      <c r="Y30" s="187"/>
      <c r="Z30" s="187"/>
      <c r="AA30" s="187"/>
      <c r="AB30" s="187"/>
    </row>
    <row r="31" spans="1:28" ht="17" thickBot="1">
      <c r="A31" s="187"/>
      <c r="B31" s="187"/>
      <c r="C31" s="187"/>
      <c r="D31" s="187"/>
      <c r="E31" s="187"/>
      <c r="F31" s="187"/>
      <c r="G31" s="187"/>
      <c r="H31" s="187"/>
      <c r="I31" s="187"/>
      <c r="J31" s="187"/>
      <c r="K31" s="187"/>
      <c r="L31" s="187"/>
      <c r="M31" s="187"/>
      <c r="N31" s="187"/>
      <c r="O31" s="187"/>
      <c r="P31" s="187"/>
      <c r="Q31" s="187"/>
      <c r="R31" s="187"/>
      <c r="S31" s="187"/>
      <c r="T31" s="187"/>
      <c r="U31" s="191" t="s">
        <v>110</v>
      </c>
      <c r="V31" s="190">
        <f>SUM(V28:V30)</f>
        <v>88</v>
      </c>
      <c r="W31" s="187"/>
      <c r="X31" s="187"/>
      <c r="Y31" s="187"/>
      <c r="Z31" s="187"/>
      <c r="AA31" s="187"/>
      <c r="AB31" s="187"/>
    </row>
    <row r="32" spans="1:28">
      <c r="A32" s="187"/>
      <c r="B32" s="187"/>
      <c r="C32" s="187"/>
      <c r="D32" s="187"/>
      <c r="E32" s="187"/>
      <c r="F32" s="187"/>
      <c r="G32" s="187"/>
      <c r="H32" s="187"/>
      <c r="I32" s="187"/>
      <c r="J32" s="187"/>
      <c r="K32" s="187"/>
      <c r="L32" s="187"/>
      <c r="M32" s="187"/>
      <c r="N32" s="187"/>
      <c r="O32" s="187"/>
      <c r="P32" s="187"/>
      <c r="Q32" s="187"/>
      <c r="R32" s="187"/>
      <c r="S32" s="187"/>
      <c r="T32" s="187"/>
      <c r="U32" s="188"/>
      <c r="V32" s="188"/>
      <c r="W32" s="187"/>
      <c r="X32" s="187"/>
      <c r="Y32" s="187"/>
      <c r="Z32" s="187"/>
      <c r="AA32" s="187"/>
      <c r="AB32" s="187"/>
    </row>
    <row r="33" spans="1:28">
      <c r="A33" s="187"/>
      <c r="B33" s="187"/>
      <c r="C33" s="187"/>
      <c r="D33" s="187"/>
      <c r="E33" s="187"/>
      <c r="F33" s="187"/>
      <c r="G33" s="187"/>
      <c r="H33" s="187"/>
      <c r="I33" s="187"/>
      <c r="J33" s="187"/>
      <c r="K33" s="187"/>
      <c r="L33" s="187"/>
      <c r="M33" s="187"/>
      <c r="N33" s="187"/>
      <c r="O33" s="187"/>
      <c r="P33" s="189"/>
      <c r="Q33" s="189"/>
      <c r="R33" s="189"/>
      <c r="S33" s="189"/>
      <c r="T33" s="189"/>
      <c r="U33" s="188" t="s">
        <v>737</v>
      </c>
      <c r="V33" s="188"/>
      <c r="W33" s="187"/>
      <c r="X33" s="187"/>
      <c r="Y33" s="187"/>
      <c r="Z33" s="187"/>
      <c r="AA33" s="189"/>
      <c r="AB33" s="189"/>
    </row>
  </sheetData>
  <pageMargins left="0.7" right="0.7" top="0.75" bottom="0.75" header="0.3" footer="0.3"/>
  <pageSetup scale="41" orientation="landscape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1D167-1ED0-BB41-B70C-4CC7D0E8E07F}">
  <dimension ref="A1:X89"/>
  <sheetViews>
    <sheetView workbookViewId="0">
      <selection activeCell="E14" sqref="E14"/>
    </sheetView>
  </sheetViews>
  <sheetFormatPr baseColWidth="10" defaultRowHeight="16"/>
  <cols>
    <col min="1" max="1" width="1.85546875" style="131" bestFit="1" customWidth="1"/>
    <col min="2" max="2" width="7.28515625" style="131" customWidth="1"/>
    <col min="3" max="3" width="8.5703125" style="131" bestFit="1" customWidth="1"/>
    <col min="4" max="4" width="8.140625" style="131" bestFit="1" customWidth="1"/>
    <col min="5" max="7" width="7.28515625" style="131" bestFit="1" customWidth="1"/>
    <col min="8" max="9" width="8.5703125" style="131" bestFit="1" customWidth="1"/>
    <col min="10" max="13" width="7.28515625" style="131" bestFit="1" customWidth="1"/>
    <col min="14" max="14" width="2.28515625" style="131" customWidth="1"/>
    <col min="15" max="15" width="19.7109375" style="131" bestFit="1" customWidth="1"/>
    <col min="16" max="16" width="11.5703125" style="131" bestFit="1" customWidth="1"/>
    <col min="17" max="17" width="13.28515625" style="131" customWidth="1"/>
    <col min="18" max="18" width="1.5703125" style="131" customWidth="1"/>
    <col min="19" max="19" width="1" style="131" customWidth="1"/>
    <col min="20" max="21" width="10.7109375" style="131"/>
    <col min="22" max="22" width="1.140625" style="131" customWidth="1"/>
    <col min="23" max="23" width="5.140625" style="131" customWidth="1"/>
    <col min="24" max="16384" width="10.7109375" style="131"/>
  </cols>
  <sheetData>
    <row r="1" spans="1:24" ht="17" thickBot="1">
      <c r="A1" s="187"/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M1" s="187"/>
      <c r="N1" s="187"/>
      <c r="O1" s="202" t="s">
        <v>777</v>
      </c>
      <c r="P1" s="187"/>
      <c r="Q1" s="187"/>
      <c r="R1" s="187"/>
      <c r="S1" s="187"/>
      <c r="T1" s="187"/>
      <c r="U1" s="187"/>
      <c r="V1" s="187"/>
      <c r="W1" s="187"/>
      <c r="X1" s="187"/>
    </row>
    <row r="2" spans="1:24" ht="17" thickBot="1">
      <c r="A2" s="202" t="s">
        <v>776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202" t="s">
        <v>858</v>
      </c>
      <c r="P2" s="187"/>
      <c r="Q2" s="187"/>
      <c r="R2" s="187"/>
      <c r="S2" s="288"/>
      <c r="T2" s="287" t="s">
        <v>774</v>
      </c>
      <c r="U2" s="280"/>
      <c r="V2" s="280"/>
      <c r="W2" s="279"/>
      <c r="X2" s="187"/>
    </row>
    <row r="3" spans="1:24" ht="18" thickBot="1">
      <c r="A3" s="187"/>
      <c r="B3" s="202">
        <v>1</v>
      </c>
      <c r="C3" s="202">
        <v>2</v>
      </c>
      <c r="D3" s="202">
        <v>3</v>
      </c>
      <c r="E3" s="202">
        <v>4</v>
      </c>
      <c r="F3" s="202">
        <v>5</v>
      </c>
      <c r="G3" s="202">
        <v>6</v>
      </c>
      <c r="H3" s="202">
        <v>7</v>
      </c>
      <c r="I3" s="202">
        <v>8</v>
      </c>
      <c r="J3" s="202">
        <v>9</v>
      </c>
      <c r="K3" s="202">
        <v>10</v>
      </c>
      <c r="L3" s="202">
        <v>11</v>
      </c>
      <c r="M3" s="202">
        <v>12</v>
      </c>
      <c r="N3" s="187"/>
      <c r="O3" s="291" t="s">
        <v>754</v>
      </c>
      <c r="P3" s="290" t="s">
        <v>775</v>
      </c>
      <c r="Q3" s="289" t="str">
        <f>$U$10 &amp;" rxn (+error)"</f>
        <v>75 rxn (+error)</v>
      </c>
      <c r="R3" s="187"/>
      <c r="S3" s="277"/>
      <c r="T3" s="187" t="s">
        <v>115</v>
      </c>
      <c r="U3" s="187" t="s">
        <v>773</v>
      </c>
      <c r="V3" s="187"/>
      <c r="W3" s="276"/>
      <c r="X3" s="187"/>
    </row>
    <row r="4" spans="1:24">
      <c r="A4" s="202" t="s">
        <v>0</v>
      </c>
      <c r="B4" s="283" t="s">
        <v>892</v>
      </c>
      <c r="C4" s="282" t="s">
        <v>900</v>
      </c>
      <c r="D4" s="282" t="s">
        <v>910</v>
      </c>
      <c r="E4" s="282" t="s">
        <v>918</v>
      </c>
      <c r="F4" s="282" t="s">
        <v>927</v>
      </c>
      <c r="G4" s="282" t="s">
        <v>935</v>
      </c>
      <c r="H4" s="282" t="s">
        <v>943</v>
      </c>
      <c r="I4" s="282" t="s">
        <v>951</v>
      </c>
      <c r="J4" s="282" t="s">
        <v>959</v>
      </c>
      <c r="K4" s="282" t="s">
        <v>967</v>
      </c>
      <c r="L4" s="282" t="s">
        <v>975</v>
      </c>
      <c r="M4" s="281" t="s">
        <v>983</v>
      </c>
      <c r="N4" s="187"/>
      <c r="O4" s="286" t="s">
        <v>738</v>
      </c>
      <c r="P4" s="285">
        <v>5.53</v>
      </c>
      <c r="Q4" s="284">
        <f t="shared" ref="Q4:Q9" si="0">P4*$U$10*1.1</f>
        <v>456.22500000000002</v>
      </c>
      <c r="R4" s="187"/>
      <c r="S4" s="277"/>
      <c r="T4" s="280" t="s">
        <v>115</v>
      </c>
      <c r="U4" s="279" t="s">
        <v>771</v>
      </c>
      <c r="V4" s="187"/>
      <c r="W4" s="276"/>
      <c r="X4" s="187"/>
    </row>
    <row r="5" spans="1:24">
      <c r="A5" s="202" t="s">
        <v>1</v>
      </c>
      <c r="B5" s="269" t="s">
        <v>892</v>
      </c>
      <c r="C5" s="268" t="s">
        <v>900</v>
      </c>
      <c r="D5" s="268" t="s">
        <v>910</v>
      </c>
      <c r="E5" s="268" t="s">
        <v>918</v>
      </c>
      <c r="F5" s="268" t="s">
        <v>927</v>
      </c>
      <c r="G5" s="268" t="s">
        <v>935</v>
      </c>
      <c r="H5" s="268" t="s">
        <v>943</v>
      </c>
      <c r="I5" s="268" t="s">
        <v>951</v>
      </c>
      <c r="J5" s="268" t="s">
        <v>959</v>
      </c>
      <c r="K5" s="268" t="s">
        <v>967</v>
      </c>
      <c r="L5" s="268" t="s">
        <v>975</v>
      </c>
      <c r="M5" s="267" t="s">
        <v>983</v>
      </c>
      <c r="N5" s="187"/>
      <c r="O5" s="275" t="s">
        <v>772</v>
      </c>
      <c r="P5" s="274">
        <v>7.5</v>
      </c>
      <c r="Q5" s="273">
        <f t="shared" si="0"/>
        <v>618.75</v>
      </c>
      <c r="R5" s="187"/>
      <c r="S5" s="277"/>
      <c r="T5" s="187" t="s">
        <v>769</v>
      </c>
      <c r="U5" s="276" t="s">
        <v>116</v>
      </c>
      <c r="V5" s="187"/>
      <c r="W5" s="278" t="s">
        <v>768</v>
      </c>
      <c r="X5" s="187"/>
    </row>
    <row r="6" spans="1:24" ht="17" thickBot="1">
      <c r="A6" s="202" t="s">
        <v>2</v>
      </c>
      <c r="B6" s="269" t="s">
        <v>893</v>
      </c>
      <c r="C6" s="268" t="s">
        <v>901</v>
      </c>
      <c r="D6" s="268" t="s">
        <v>911</v>
      </c>
      <c r="E6" s="268" t="s">
        <v>919</v>
      </c>
      <c r="F6" s="268" t="s">
        <v>928</v>
      </c>
      <c r="G6" s="268" t="s">
        <v>936</v>
      </c>
      <c r="H6" s="268" t="s">
        <v>944</v>
      </c>
      <c r="I6" s="268" t="s">
        <v>952</v>
      </c>
      <c r="J6" s="268" t="s">
        <v>960</v>
      </c>
      <c r="K6" s="268" t="s">
        <v>968</v>
      </c>
      <c r="L6" s="268" t="s">
        <v>976</v>
      </c>
      <c r="M6" s="267" t="s">
        <v>984</v>
      </c>
      <c r="N6" s="187"/>
      <c r="O6" s="275" t="s">
        <v>770</v>
      </c>
      <c r="P6" s="274">
        <v>7.0000000000000007E-2</v>
      </c>
      <c r="Q6" s="273">
        <f t="shared" si="0"/>
        <v>5.7750000000000012</v>
      </c>
      <c r="R6" s="187"/>
      <c r="S6" s="277"/>
      <c r="T6" s="271" t="s">
        <v>117</v>
      </c>
      <c r="U6" s="270" t="s">
        <v>116</v>
      </c>
      <c r="V6" s="187"/>
      <c r="W6" s="276"/>
      <c r="X6" s="187"/>
    </row>
    <row r="7" spans="1:24" ht="17" thickBot="1">
      <c r="A7" s="202" t="s">
        <v>3</v>
      </c>
      <c r="B7" s="269" t="s">
        <v>893</v>
      </c>
      <c r="C7" s="268" t="s">
        <v>901</v>
      </c>
      <c r="D7" s="268" t="s">
        <v>911</v>
      </c>
      <c r="E7" s="268" t="s">
        <v>919</v>
      </c>
      <c r="F7" s="268" t="s">
        <v>928</v>
      </c>
      <c r="G7" s="268" t="s">
        <v>936</v>
      </c>
      <c r="H7" s="268" t="s">
        <v>944</v>
      </c>
      <c r="I7" s="268" t="s">
        <v>952</v>
      </c>
      <c r="J7" s="268" t="s">
        <v>960</v>
      </c>
      <c r="K7" s="268" t="s">
        <v>968</v>
      </c>
      <c r="L7" s="268" t="s">
        <v>976</v>
      </c>
      <c r="M7" s="267" t="s">
        <v>984</v>
      </c>
      <c r="N7" s="187"/>
      <c r="O7" s="275" t="s">
        <v>767</v>
      </c>
      <c r="P7" s="274">
        <v>0.7</v>
      </c>
      <c r="Q7" s="273">
        <f t="shared" si="0"/>
        <v>57.750000000000007</v>
      </c>
      <c r="R7" s="187"/>
      <c r="S7" s="272"/>
      <c r="T7" s="271"/>
      <c r="U7" s="271"/>
      <c r="V7" s="271"/>
      <c r="W7" s="270"/>
      <c r="X7" s="187"/>
    </row>
    <row r="8" spans="1:24">
      <c r="A8" s="202" t="s">
        <v>4</v>
      </c>
      <c r="B8" s="269" t="s">
        <v>894</v>
      </c>
      <c r="C8" s="268" t="s">
        <v>902</v>
      </c>
      <c r="D8" s="268" t="s">
        <v>912</v>
      </c>
      <c r="E8" s="268" t="s">
        <v>920</v>
      </c>
      <c r="F8" s="268" t="s">
        <v>929</v>
      </c>
      <c r="G8" s="268" t="s">
        <v>937</v>
      </c>
      <c r="H8" s="268" t="s">
        <v>945</v>
      </c>
      <c r="I8" s="268" t="s">
        <v>953</v>
      </c>
      <c r="J8" s="268" t="s">
        <v>961</v>
      </c>
      <c r="K8" s="268" t="s">
        <v>969</v>
      </c>
      <c r="L8" s="268" t="s">
        <v>977</v>
      </c>
      <c r="M8" s="267" t="s">
        <v>985</v>
      </c>
      <c r="N8" s="187"/>
      <c r="O8" s="275" t="s">
        <v>766</v>
      </c>
      <c r="P8" s="274">
        <v>0.1</v>
      </c>
      <c r="Q8" s="273">
        <f t="shared" si="0"/>
        <v>8.25</v>
      </c>
      <c r="R8" s="187"/>
      <c r="S8" s="187"/>
      <c r="T8" s="187"/>
      <c r="U8" s="187"/>
      <c r="V8" s="187"/>
      <c r="W8" s="187"/>
      <c r="X8" s="187"/>
    </row>
    <row r="9" spans="1:24" ht="17" thickBot="1">
      <c r="A9" s="202" t="s">
        <v>5</v>
      </c>
      <c r="B9" s="269" t="s">
        <v>894</v>
      </c>
      <c r="C9" s="268" t="s">
        <v>902</v>
      </c>
      <c r="D9" s="268" t="s">
        <v>912</v>
      </c>
      <c r="E9" s="268" t="s">
        <v>920</v>
      </c>
      <c r="F9" s="268" t="s">
        <v>929</v>
      </c>
      <c r="G9" s="268" t="s">
        <v>937</v>
      </c>
      <c r="H9" s="268" t="s">
        <v>945</v>
      </c>
      <c r="I9" s="268" t="s">
        <v>953</v>
      </c>
      <c r="J9" s="268" t="s">
        <v>961</v>
      </c>
      <c r="K9" s="268" t="s">
        <v>969</v>
      </c>
      <c r="L9" s="268" t="s">
        <v>977</v>
      </c>
      <c r="M9" s="267" t="s">
        <v>985</v>
      </c>
      <c r="N9" s="187"/>
      <c r="O9" s="335" t="s">
        <v>765</v>
      </c>
      <c r="P9" s="336">
        <v>0.1</v>
      </c>
      <c r="Q9" s="337">
        <f t="shared" si="0"/>
        <v>8.25</v>
      </c>
      <c r="R9" s="187"/>
      <c r="S9" s="187"/>
      <c r="T9" s="187"/>
      <c r="U9" s="187"/>
      <c r="V9" s="187"/>
      <c r="W9" s="187"/>
      <c r="X9" s="187"/>
    </row>
    <row r="10" spans="1:24" ht="17" thickBot="1">
      <c r="A10" s="202" t="s">
        <v>6</v>
      </c>
      <c r="B10" s="269" t="s">
        <v>764</v>
      </c>
      <c r="C10" s="268" t="s">
        <v>764</v>
      </c>
      <c r="D10" s="268" t="s">
        <v>764</v>
      </c>
      <c r="E10" s="268"/>
      <c r="F10" s="268"/>
      <c r="G10" s="268"/>
      <c r="H10" s="268"/>
      <c r="I10" s="268"/>
      <c r="J10" s="268"/>
      <c r="K10" s="268"/>
      <c r="L10" s="268"/>
      <c r="M10" s="267"/>
      <c r="N10" s="187"/>
      <c r="O10" s="338" t="s">
        <v>114</v>
      </c>
      <c r="P10" s="339">
        <v>1</v>
      </c>
      <c r="Q10" s="340" t="s">
        <v>113</v>
      </c>
      <c r="R10" s="187"/>
      <c r="S10" s="187"/>
      <c r="T10" s="330" t="s">
        <v>886</v>
      </c>
      <c r="U10" s="201">
        <f>COUNTIF(B4:M11,"*")</f>
        <v>75</v>
      </c>
      <c r="V10" s="187"/>
      <c r="W10" s="187"/>
      <c r="X10" s="187"/>
    </row>
    <row r="11" spans="1:24" ht="17" thickBot="1">
      <c r="A11" s="202" t="s">
        <v>7</v>
      </c>
      <c r="B11" s="263"/>
      <c r="C11" s="262"/>
      <c r="D11" s="262"/>
      <c r="E11" s="262"/>
      <c r="F11" s="262"/>
      <c r="G11" s="262"/>
      <c r="H11" s="262"/>
      <c r="I11" s="262"/>
      <c r="J11" s="262"/>
      <c r="K11" s="262"/>
      <c r="L11" s="262"/>
      <c r="M11" s="261"/>
      <c r="N11" s="187"/>
      <c r="O11" s="266" t="s">
        <v>763</v>
      </c>
      <c r="P11" s="265">
        <f>SUM(P4:P10)</f>
        <v>15</v>
      </c>
      <c r="Q11" s="264">
        <f>SUM(Q4:Q9)</f>
        <v>1155</v>
      </c>
      <c r="R11" s="187"/>
      <c r="S11" s="187"/>
      <c r="T11" s="187"/>
      <c r="U11" s="187"/>
      <c r="V11" s="187"/>
      <c r="W11" s="187"/>
      <c r="X11" s="187"/>
    </row>
    <row r="12" spans="1:24">
      <c r="A12" s="187"/>
      <c r="B12" s="187"/>
      <c r="C12" s="187"/>
      <c r="D12" s="187"/>
      <c r="E12" s="187"/>
      <c r="F12" s="187"/>
      <c r="G12" s="187"/>
      <c r="H12" s="187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  <c r="X12" s="187"/>
    </row>
    <row r="13" spans="1:24">
      <c r="A13" s="187"/>
      <c r="B13" s="187"/>
      <c r="C13" s="187"/>
      <c r="D13" s="187"/>
      <c r="E13" s="187"/>
      <c r="F13" s="187"/>
      <c r="G13" s="187"/>
      <c r="H13" s="187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</row>
    <row r="14" spans="1:24">
      <c r="B14" s="402" t="s">
        <v>856</v>
      </c>
      <c r="C14" s="403" t="s">
        <v>419</v>
      </c>
      <c r="D14" s="402" t="s">
        <v>855</v>
      </c>
      <c r="E14" s="202" t="s">
        <v>854</v>
      </c>
      <c r="G14" s="187"/>
      <c r="H14" s="202" t="s">
        <v>376</v>
      </c>
      <c r="I14" s="202" t="s">
        <v>854</v>
      </c>
    </row>
    <row r="15" spans="1:24">
      <c r="B15" s="201" t="s">
        <v>853</v>
      </c>
      <c r="C15" s="295" t="s">
        <v>850</v>
      </c>
      <c r="D15" s="294">
        <v>28.02</v>
      </c>
      <c r="E15" s="292">
        <f>AVERAGE(D15:D17)</f>
        <v>28.3</v>
      </c>
      <c r="F15" s="292"/>
      <c r="G15" s="187"/>
      <c r="H15" s="295" t="s">
        <v>850</v>
      </c>
      <c r="I15" s="296">
        <v>28.3</v>
      </c>
    </row>
    <row r="16" spans="1:24">
      <c r="B16" s="201" t="s">
        <v>852</v>
      </c>
      <c r="C16" s="295" t="s">
        <v>850</v>
      </c>
      <c r="D16" s="294">
        <v>28.44</v>
      </c>
      <c r="G16" s="187"/>
      <c r="H16" s="298" t="s">
        <v>8</v>
      </c>
      <c r="I16" s="297">
        <v>24.57</v>
      </c>
    </row>
    <row r="17" spans="2:9">
      <c r="B17" s="201" t="s">
        <v>851</v>
      </c>
      <c r="C17" s="295" t="s">
        <v>850</v>
      </c>
      <c r="D17" s="294">
        <v>28.44</v>
      </c>
      <c r="E17" s="292"/>
      <c r="F17" s="292"/>
      <c r="G17" s="187"/>
      <c r="H17" s="298" t="s">
        <v>9</v>
      </c>
      <c r="I17" s="297">
        <v>22.655000000000001</v>
      </c>
    </row>
    <row r="18" spans="2:9">
      <c r="B18" s="201" t="s">
        <v>849</v>
      </c>
      <c r="C18" s="295" t="s">
        <v>892</v>
      </c>
      <c r="D18" s="294">
        <v>21.68</v>
      </c>
      <c r="E18" s="292">
        <f>AVERAGE(D18:D19)</f>
        <v>21.164999999999999</v>
      </c>
      <c r="G18" s="187"/>
      <c r="H18" s="295" t="s">
        <v>30</v>
      </c>
      <c r="I18" s="296">
        <v>22.58</v>
      </c>
    </row>
    <row r="19" spans="2:9">
      <c r="B19" s="201" t="s">
        <v>848</v>
      </c>
      <c r="C19" s="201" t="s">
        <v>892</v>
      </c>
      <c r="D19" s="294">
        <v>20.65</v>
      </c>
      <c r="E19" s="292"/>
      <c r="F19" s="292"/>
      <c r="G19" s="187"/>
      <c r="H19" s="295" t="s">
        <v>19</v>
      </c>
      <c r="I19" s="296">
        <v>21.675000000000001</v>
      </c>
    </row>
    <row r="20" spans="2:9">
      <c r="B20" s="201" t="s">
        <v>847</v>
      </c>
      <c r="C20" s="295" t="s">
        <v>893</v>
      </c>
      <c r="D20" s="294">
        <v>24.65</v>
      </c>
      <c r="E20" s="292">
        <f>AVERAGE(D20:D21)</f>
        <v>24.57</v>
      </c>
      <c r="G20" s="187"/>
      <c r="H20" s="295" t="s">
        <v>32</v>
      </c>
      <c r="I20" s="296">
        <v>21.615000000000002</v>
      </c>
    </row>
    <row r="21" spans="2:9">
      <c r="B21" s="201" t="s">
        <v>846</v>
      </c>
      <c r="C21" s="295" t="s">
        <v>893</v>
      </c>
      <c r="D21" s="294">
        <v>24.49</v>
      </c>
      <c r="E21" s="292"/>
      <c r="F21" s="292"/>
      <c r="G21" s="187"/>
      <c r="H21" s="295" t="s">
        <v>21</v>
      </c>
      <c r="I21" s="296">
        <v>21.614999999999998</v>
      </c>
    </row>
    <row r="22" spans="2:9">
      <c r="B22" s="201" t="s">
        <v>845</v>
      </c>
      <c r="C22" s="295" t="s">
        <v>894</v>
      </c>
      <c r="D22" s="294">
        <v>19.78</v>
      </c>
      <c r="E22" s="292">
        <f>AVERAGE(D22:D23)</f>
        <v>19.965</v>
      </c>
      <c r="G22" s="187"/>
      <c r="H22" s="295" t="s">
        <v>41</v>
      </c>
      <c r="I22" s="296">
        <v>21.605</v>
      </c>
    </row>
    <row r="23" spans="2:9">
      <c r="B23" s="201" t="s">
        <v>844</v>
      </c>
      <c r="C23" s="295" t="s">
        <v>894</v>
      </c>
      <c r="D23" s="294">
        <v>20.149999999999999</v>
      </c>
      <c r="E23" s="292"/>
      <c r="F23" s="292"/>
      <c r="G23" s="187"/>
      <c r="H23" s="295" t="s">
        <v>16</v>
      </c>
      <c r="I23" s="296">
        <v>21.164999999999999</v>
      </c>
    </row>
    <row r="24" spans="2:9">
      <c r="B24" s="201" t="s">
        <v>843</v>
      </c>
      <c r="C24" s="295" t="s">
        <v>900</v>
      </c>
      <c r="D24" s="294">
        <v>21.12</v>
      </c>
      <c r="E24" s="292">
        <f>AVERAGE(D24:D25)</f>
        <v>20.46</v>
      </c>
      <c r="G24" s="187"/>
      <c r="H24" s="295" t="s">
        <v>43</v>
      </c>
      <c r="I24" s="296">
        <v>21.02</v>
      </c>
    </row>
    <row r="25" spans="2:9">
      <c r="B25" s="201" t="s">
        <v>842</v>
      </c>
      <c r="C25" s="201" t="s">
        <v>900</v>
      </c>
      <c r="D25" s="294">
        <v>19.8</v>
      </c>
      <c r="E25" s="292"/>
      <c r="F25" s="292"/>
      <c r="G25" s="187"/>
      <c r="H25" s="295" t="s">
        <v>34</v>
      </c>
      <c r="I25" s="296">
        <v>21.015000000000001</v>
      </c>
    </row>
    <row r="26" spans="2:9">
      <c r="B26" s="201" t="s">
        <v>841</v>
      </c>
      <c r="C26" s="295" t="s">
        <v>901</v>
      </c>
      <c r="D26" s="294">
        <v>19.62</v>
      </c>
      <c r="E26" s="292">
        <f>AVERAGE(D26:D27)</f>
        <v>19.395000000000003</v>
      </c>
      <c r="G26" s="187"/>
      <c r="H26" s="295" t="s">
        <v>20</v>
      </c>
      <c r="I26" s="296">
        <v>20.984999999999999</v>
      </c>
    </row>
    <row r="27" spans="2:9">
      <c r="B27" s="201" t="s">
        <v>840</v>
      </c>
      <c r="C27" s="295" t="s">
        <v>901</v>
      </c>
      <c r="D27" s="294">
        <v>19.170000000000002</v>
      </c>
      <c r="E27" s="292"/>
      <c r="F27" s="292"/>
      <c r="G27" s="187"/>
      <c r="H27" s="295" t="s">
        <v>40</v>
      </c>
      <c r="I27" s="296">
        <v>20.98</v>
      </c>
    </row>
    <row r="28" spans="2:9">
      <c r="B28" s="201" t="s">
        <v>839</v>
      </c>
      <c r="C28" s="295" t="s">
        <v>902</v>
      </c>
      <c r="D28" s="294">
        <v>19.13</v>
      </c>
      <c r="E28" s="292">
        <f>AVERAGE(D28:D29)</f>
        <v>19.155000000000001</v>
      </c>
      <c r="G28" s="187"/>
      <c r="H28" s="295" t="s">
        <v>31</v>
      </c>
      <c r="I28" s="296">
        <v>20.765000000000001</v>
      </c>
    </row>
    <row r="29" spans="2:9" hidden="1">
      <c r="B29" s="201" t="s">
        <v>838</v>
      </c>
      <c r="C29" s="295" t="s">
        <v>902</v>
      </c>
      <c r="D29" s="294">
        <v>19.18</v>
      </c>
      <c r="E29" s="292"/>
      <c r="F29" s="292"/>
      <c r="G29" s="187"/>
      <c r="H29" s="295" t="s">
        <v>17</v>
      </c>
      <c r="I29" s="296">
        <v>20.46</v>
      </c>
    </row>
    <row r="30" spans="2:9">
      <c r="B30" s="201" t="s">
        <v>837</v>
      </c>
      <c r="C30" s="295" t="s">
        <v>910</v>
      </c>
      <c r="D30" s="294">
        <v>19.91</v>
      </c>
      <c r="E30" s="292">
        <f>AVERAGE(D30:D31)</f>
        <v>19.52</v>
      </c>
      <c r="G30" s="187"/>
      <c r="H30" s="295" t="s">
        <v>42</v>
      </c>
      <c r="I30" s="296">
        <v>20.354999999999997</v>
      </c>
    </row>
    <row r="31" spans="2:9">
      <c r="B31" s="201" t="s">
        <v>836</v>
      </c>
      <c r="C31" s="201" t="s">
        <v>910</v>
      </c>
      <c r="D31" s="294">
        <v>19.13</v>
      </c>
      <c r="E31" s="292"/>
      <c r="F31" s="292"/>
      <c r="G31" s="187"/>
      <c r="H31" s="295" t="s">
        <v>29</v>
      </c>
      <c r="I31" s="296">
        <v>20.204999999999998</v>
      </c>
    </row>
    <row r="32" spans="2:9">
      <c r="B32" s="201" t="s">
        <v>835</v>
      </c>
      <c r="C32" s="295" t="s">
        <v>911</v>
      </c>
      <c r="D32" s="294">
        <v>20.38</v>
      </c>
      <c r="E32" s="292">
        <f>AVERAGE(D32:D33)</f>
        <v>20.204999999999998</v>
      </c>
      <c r="G32" s="187"/>
      <c r="H32" s="295" t="s">
        <v>33</v>
      </c>
      <c r="I32" s="296">
        <v>20.100000000000001</v>
      </c>
    </row>
    <row r="33" spans="2:9">
      <c r="B33" s="201" t="s">
        <v>834</v>
      </c>
      <c r="C33" s="295" t="s">
        <v>911</v>
      </c>
      <c r="D33" s="294">
        <v>20.03</v>
      </c>
      <c r="E33" s="292"/>
      <c r="F33" s="292"/>
      <c r="G33" s="187"/>
      <c r="H33" s="298" t="s">
        <v>10</v>
      </c>
      <c r="I33" s="297">
        <v>20.100000000000001</v>
      </c>
    </row>
    <row r="34" spans="2:9">
      <c r="B34" s="201" t="s">
        <v>833</v>
      </c>
      <c r="C34" s="295" t="s">
        <v>912</v>
      </c>
      <c r="D34" s="294">
        <v>21.02</v>
      </c>
      <c r="E34" s="292">
        <f>AVERAGE(D34:D35)</f>
        <v>20.98</v>
      </c>
      <c r="G34" s="187"/>
      <c r="H34" s="295" t="s">
        <v>38</v>
      </c>
      <c r="I34" s="296">
        <v>19.965</v>
      </c>
    </row>
    <row r="35" spans="2:9">
      <c r="B35" s="201" t="s">
        <v>832</v>
      </c>
      <c r="C35" s="295" t="s">
        <v>912</v>
      </c>
      <c r="D35" s="294">
        <v>20.94</v>
      </c>
      <c r="E35" s="292"/>
      <c r="F35" s="292"/>
      <c r="G35" s="187"/>
      <c r="H35" s="295" t="s">
        <v>44</v>
      </c>
      <c r="I35" s="296">
        <v>19.814999999999998</v>
      </c>
    </row>
    <row r="36" spans="2:9">
      <c r="B36" s="201" t="s">
        <v>831</v>
      </c>
      <c r="C36" s="295" t="s">
        <v>918</v>
      </c>
      <c r="D36" s="294">
        <v>22.28</v>
      </c>
      <c r="E36" s="292">
        <f>AVERAGE(D36:D37)</f>
        <v>21.675000000000001</v>
      </c>
      <c r="G36" s="187"/>
      <c r="H36" s="295" t="s">
        <v>35</v>
      </c>
      <c r="I36" s="296">
        <v>19.79</v>
      </c>
    </row>
    <row r="37" spans="2:9">
      <c r="B37" s="201" t="s">
        <v>830</v>
      </c>
      <c r="C37" s="201" t="s">
        <v>918</v>
      </c>
      <c r="D37" s="294">
        <v>21.07</v>
      </c>
      <c r="E37" s="292"/>
      <c r="F37" s="292"/>
      <c r="G37" s="187"/>
      <c r="H37" s="295" t="s">
        <v>45</v>
      </c>
      <c r="I37" s="296">
        <v>19.75</v>
      </c>
    </row>
    <row r="38" spans="2:9">
      <c r="B38" s="201" t="s">
        <v>829</v>
      </c>
      <c r="C38" s="295" t="s">
        <v>919</v>
      </c>
      <c r="D38" s="294">
        <v>22.71</v>
      </c>
      <c r="E38" s="292">
        <f>AVERAGE(D38:D39)</f>
        <v>22.58</v>
      </c>
      <c r="G38" s="187"/>
      <c r="H38" s="295" t="s">
        <v>18</v>
      </c>
      <c r="I38" s="296">
        <v>19.52</v>
      </c>
    </row>
    <row r="39" spans="2:9">
      <c r="B39" s="201" t="s">
        <v>828</v>
      </c>
      <c r="C39" s="295" t="s">
        <v>919</v>
      </c>
      <c r="D39" s="294">
        <v>22.45</v>
      </c>
      <c r="E39" s="292"/>
      <c r="F39" s="292"/>
      <c r="G39" s="187"/>
      <c r="H39" s="295" t="s">
        <v>47</v>
      </c>
      <c r="I39" s="296">
        <v>19.48</v>
      </c>
    </row>
    <row r="40" spans="2:9">
      <c r="B40" s="201" t="s">
        <v>827</v>
      </c>
      <c r="C40" s="295" t="s">
        <v>920</v>
      </c>
      <c r="D40" s="294">
        <v>21.35</v>
      </c>
      <c r="E40" s="292">
        <f>AVERAGE(D40:D41)</f>
        <v>21.605</v>
      </c>
      <c r="G40" s="187"/>
      <c r="H40" s="295" t="s">
        <v>28</v>
      </c>
      <c r="I40" s="296">
        <v>19.395000000000003</v>
      </c>
    </row>
    <row r="41" spans="2:9">
      <c r="B41" s="201" t="s">
        <v>826</v>
      </c>
      <c r="C41" s="295" t="s">
        <v>920</v>
      </c>
      <c r="D41" s="294">
        <v>21.86</v>
      </c>
      <c r="E41" s="292"/>
      <c r="F41" s="292"/>
      <c r="G41" s="187"/>
      <c r="H41" s="295" t="s">
        <v>36</v>
      </c>
      <c r="I41" s="296">
        <v>19.32</v>
      </c>
    </row>
    <row r="42" spans="2:9">
      <c r="B42" s="201" t="s">
        <v>825</v>
      </c>
      <c r="C42" s="295" t="s">
        <v>927</v>
      </c>
      <c r="D42" s="294">
        <v>21.57</v>
      </c>
      <c r="E42" s="292">
        <f>AVERAGE(D42:D43)</f>
        <v>20.984999999999999</v>
      </c>
      <c r="G42" s="187"/>
      <c r="H42" s="295" t="s">
        <v>37</v>
      </c>
      <c r="I42" s="296">
        <v>19.23</v>
      </c>
    </row>
    <row r="43" spans="2:9">
      <c r="B43" s="201" t="s">
        <v>824</v>
      </c>
      <c r="C43" s="201" t="s">
        <v>927</v>
      </c>
      <c r="D43" s="294">
        <v>20.399999999999999</v>
      </c>
      <c r="E43" s="292"/>
      <c r="F43" s="292"/>
      <c r="G43" s="187"/>
      <c r="H43" s="295" t="s">
        <v>39</v>
      </c>
      <c r="I43" s="296">
        <v>19.155000000000001</v>
      </c>
    </row>
    <row r="44" spans="2:9">
      <c r="B44" s="201" t="s">
        <v>823</v>
      </c>
      <c r="C44" s="295" t="s">
        <v>928</v>
      </c>
      <c r="D44" s="294">
        <v>20.82</v>
      </c>
      <c r="E44" s="292">
        <f>AVERAGE(D44:D45)</f>
        <v>20.765000000000001</v>
      </c>
      <c r="G44" s="187"/>
      <c r="H44" s="295" t="s">
        <v>23</v>
      </c>
      <c r="I44" s="296">
        <v>19.024999999999999</v>
      </c>
    </row>
    <row r="45" spans="2:9">
      <c r="B45" s="201" t="s">
        <v>822</v>
      </c>
      <c r="C45" s="295" t="s">
        <v>928</v>
      </c>
      <c r="D45" s="294">
        <v>20.71</v>
      </c>
      <c r="E45" s="292"/>
      <c r="F45" s="292"/>
      <c r="G45" s="187"/>
      <c r="H45" s="295" t="s">
        <v>26</v>
      </c>
      <c r="I45" s="296">
        <v>18.93</v>
      </c>
    </row>
    <row r="46" spans="2:9">
      <c r="B46" s="201" t="s">
        <v>821</v>
      </c>
      <c r="C46" s="295" t="s">
        <v>929</v>
      </c>
      <c r="D46" s="294">
        <v>20.239999999999998</v>
      </c>
      <c r="E46" s="292">
        <f>AVERAGE(D46:D47)</f>
        <v>20.354999999999997</v>
      </c>
      <c r="G46" s="187"/>
      <c r="H46" s="295" t="s">
        <v>27</v>
      </c>
      <c r="I46" s="296">
        <v>18.774999999999999</v>
      </c>
    </row>
    <row r="47" spans="2:9">
      <c r="B47" s="201" t="s">
        <v>820</v>
      </c>
      <c r="C47" s="295" t="s">
        <v>929</v>
      </c>
      <c r="D47" s="294">
        <v>20.47</v>
      </c>
      <c r="E47" s="292"/>
      <c r="F47" s="292"/>
      <c r="G47" s="187"/>
      <c r="H47" s="295" t="s">
        <v>22</v>
      </c>
      <c r="I47" s="296">
        <v>18.765000000000001</v>
      </c>
    </row>
    <row r="48" spans="2:9">
      <c r="B48" s="201" t="s">
        <v>819</v>
      </c>
      <c r="C48" s="295" t="s">
        <v>935</v>
      </c>
      <c r="D48" s="294">
        <v>22.08</v>
      </c>
      <c r="E48" s="292">
        <f>AVERAGE(D48:D49)</f>
        <v>21.614999999999998</v>
      </c>
      <c r="G48" s="187"/>
      <c r="H48" s="295" t="s">
        <v>24</v>
      </c>
      <c r="I48" s="296">
        <v>18.585000000000001</v>
      </c>
    </row>
    <row r="49" spans="2:9">
      <c r="B49" s="201" t="s">
        <v>818</v>
      </c>
      <c r="C49" s="201" t="s">
        <v>935</v>
      </c>
      <c r="D49" s="294">
        <v>21.15</v>
      </c>
      <c r="E49" s="292"/>
      <c r="F49" s="292"/>
      <c r="G49" s="187"/>
      <c r="H49" s="295" t="s">
        <v>25</v>
      </c>
      <c r="I49" s="296">
        <v>18.185000000000002</v>
      </c>
    </row>
    <row r="50" spans="2:9">
      <c r="B50" s="201" t="s">
        <v>817</v>
      </c>
      <c r="C50" s="295" t="s">
        <v>936</v>
      </c>
      <c r="D50" s="294">
        <v>21.81</v>
      </c>
      <c r="E50" s="292">
        <f>AVERAGE(D50:D51)</f>
        <v>21.615000000000002</v>
      </c>
      <c r="G50" s="187"/>
      <c r="H50" s="295" t="s">
        <v>48</v>
      </c>
      <c r="I50" s="296">
        <v>18.07</v>
      </c>
    </row>
    <row r="51" spans="2:9">
      <c r="B51" s="201" t="s">
        <v>816</v>
      </c>
      <c r="C51" s="295" t="s">
        <v>936</v>
      </c>
      <c r="D51" s="294">
        <v>21.42</v>
      </c>
      <c r="E51" s="292"/>
      <c r="F51" s="292"/>
      <c r="G51" s="187"/>
      <c r="H51" s="295" t="s">
        <v>46</v>
      </c>
      <c r="I51" s="296">
        <v>17.509999999999998</v>
      </c>
    </row>
    <row r="52" spans="2:9">
      <c r="B52" s="201" t="s">
        <v>815</v>
      </c>
      <c r="C52" s="295" t="s">
        <v>937</v>
      </c>
      <c r="D52" s="294">
        <v>20.98</v>
      </c>
      <c r="E52" s="292">
        <f>AVERAGE(D52:D53)</f>
        <v>21.02</v>
      </c>
    </row>
    <row r="53" spans="2:9">
      <c r="B53" s="201" t="s">
        <v>814</v>
      </c>
      <c r="C53" s="295" t="s">
        <v>937</v>
      </c>
      <c r="D53" s="294">
        <v>21.06</v>
      </c>
      <c r="E53" s="292"/>
      <c r="F53" s="292"/>
    </row>
    <row r="54" spans="2:9">
      <c r="B54" s="201" t="s">
        <v>813</v>
      </c>
      <c r="C54" s="295" t="s">
        <v>943</v>
      </c>
      <c r="D54" s="294">
        <v>19.39</v>
      </c>
      <c r="E54" s="292">
        <f>AVERAGE(D54:D55)</f>
        <v>18.765000000000001</v>
      </c>
    </row>
    <row r="55" spans="2:9">
      <c r="B55" s="201" t="s">
        <v>812</v>
      </c>
      <c r="C55" s="201" t="s">
        <v>943</v>
      </c>
      <c r="D55" s="294">
        <v>18.14</v>
      </c>
      <c r="E55" s="292"/>
      <c r="F55" s="292"/>
    </row>
    <row r="56" spans="2:9">
      <c r="B56" s="201" t="s">
        <v>811</v>
      </c>
      <c r="C56" s="295" t="s">
        <v>944</v>
      </c>
      <c r="D56" s="294">
        <v>20.67</v>
      </c>
      <c r="E56" s="292">
        <f>AVERAGE(D56:D57)</f>
        <v>20.100000000000001</v>
      </c>
    </row>
    <row r="57" spans="2:9">
      <c r="B57" s="201" t="s">
        <v>810</v>
      </c>
      <c r="C57" s="295" t="s">
        <v>944</v>
      </c>
      <c r="D57" s="294">
        <v>19.53</v>
      </c>
      <c r="E57" s="292"/>
      <c r="F57" s="292"/>
    </row>
    <row r="58" spans="2:9">
      <c r="B58" s="201" t="s">
        <v>809</v>
      </c>
      <c r="C58" s="295" t="s">
        <v>945</v>
      </c>
      <c r="D58" s="294">
        <v>19.739999999999998</v>
      </c>
      <c r="E58" s="292">
        <f>AVERAGE(D58:D59)</f>
        <v>19.814999999999998</v>
      </c>
    </row>
    <row r="59" spans="2:9">
      <c r="B59" s="201" t="s">
        <v>808</v>
      </c>
      <c r="C59" s="295" t="s">
        <v>945</v>
      </c>
      <c r="D59" s="294">
        <v>19.89</v>
      </c>
      <c r="E59" s="292"/>
      <c r="F59" s="292"/>
    </row>
    <row r="60" spans="2:9">
      <c r="B60" s="201" t="s">
        <v>807</v>
      </c>
      <c r="C60" s="295" t="s">
        <v>951</v>
      </c>
      <c r="D60" s="294">
        <v>19.350000000000001</v>
      </c>
      <c r="E60" s="292">
        <f>AVERAGE(D60:D61)</f>
        <v>19.024999999999999</v>
      </c>
    </row>
    <row r="61" spans="2:9">
      <c r="B61" s="201" t="s">
        <v>806</v>
      </c>
      <c r="C61" s="201" t="s">
        <v>951</v>
      </c>
      <c r="D61" s="294">
        <v>18.7</v>
      </c>
      <c r="E61" s="292"/>
      <c r="F61" s="292"/>
    </row>
    <row r="62" spans="2:9">
      <c r="B62" s="201" t="s">
        <v>805</v>
      </c>
      <c r="C62" s="295" t="s">
        <v>952</v>
      </c>
      <c r="D62" s="294">
        <v>21.14</v>
      </c>
      <c r="E62" s="292">
        <f>AVERAGE(D62:D63)</f>
        <v>21.015000000000001</v>
      </c>
    </row>
    <row r="63" spans="2:9">
      <c r="B63" s="201" t="s">
        <v>804</v>
      </c>
      <c r="C63" s="295" t="s">
        <v>952</v>
      </c>
      <c r="D63" s="294">
        <v>20.89</v>
      </c>
      <c r="E63" s="292"/>
      <c r="F63" s="292"/>
    </row>
    <row r="64" spans="2:9">
      <c r="B64" s="201" t="s">
        <v>803</v>
      </c>
      <c r="C64" s="295" t="s">
        <v>953</v>
      </c>
      <c r="D64" s="294">
        <v>19.97</v>
      </c>
      <c r="E64" s="292">
        <f>AVERAGE(D64:D65)</f>
        <v>19.75</v>
      </c>
    </row>
    <row r="65" spans="2:7">
      <c r="B65" s="201" t="s">
        <v>802</v>
      </c>
      <c r="C65" s="295" t="s">
        <v>953</v>
      </c>
      <c r="D65" s="294">
        <v>19.53</v>
      </c>
      <c r="E65" s="292"/>
      <c r="F65" s="292"/>
    </row>
    <row r="66" spans="2:7">
      <c r="B66" s="201" t="s">
        <v>801</v>
      </c>
      <c r="C66" s="295" t="s">
        <v>959</v>
      </c>
      <c r="D66" s="294">
        <v>18.73</v>
      </c>
      <c r="E66" s="292">
        <f>AVERAGE(D66:D67)</f>
        <v>18.585000000000001</v>
      </c>
    </row>
    <row r="67" spans="2:7">
      <c r="B67" s="201" t="s">
        <v>800</v>
      </c>
      <c r="C67" s="201" t="s">
        <v>959</v>
      </c>
      <c r="D67" s="294">
        <v>18.440000000000001</v>
      </c>
      <c r="E67" s="292"/>
      <c r="F67" s="292"/>
    </row>
    <row r="68" spans="2:7">
      <c r="B68" s="201" t="s">
        <v>799</v>
      </c>
      <c r="C68" s="295" t="s">
        <v>960</v>
      </c>
      <c r="D68" s="294">
        <v>20.76</v>
      </c>
      <c r="E68" s="292">
        <f>AVERAGE(D68:D69)</f>
        <v>19.79</v>
      </c>
    </row>
    <row r="69" spans="2:7">
      <c r="B69" s="201" t="s">
        <v>798</v>
      </c>
      <c r="C69" s="295" t="s">
        <v>960</v>
      </c>
      <c r="D69" s="294">
        <v>18.82</v>
      </c>
      <c r="E69" s="292"/>
      <c r="F69" s="292"/>
    </row>
    <row r="70" spans="2:7">
      <c r="B70" s="201" t="s">
        <v>797</v>
      </c>
      <c r="C70" s="295" t="s">
        <v>961</v>
      </c>
      <c r="D70" s="294">
        <v>18.13</v>
      </c>
      <c r="E70" s="292">
        <f>AVERAGE(D70:D71)</f>
        <v>17.509999999999998</v>
      </c>
    </row>
    <row r="71" spans="2:7">
      <c r="B71" s="201" t="s">
        <v>796</v>
      </c>
      <c r="C71" s="295" t="s">
        <v>961</v>
      </c>
      <c r="D71" s="294">
        <v>16.89</v>
      </c>
      <c r="E71" s="292"/>
      <c r="F71" s="292"/>
      <c r="G71" s="293"/>
    </row>
    <row r="72" spans="2:7">
      <c r="B72" s="201" t="s">
        <v>795</v>
      </c>
      <c r="C72" s="295" t="s">
        <v>967</v>
      </c>
      <c r="D72" s="294">
        <v>18.46</v>
      </c>
      <c r="E72" s="292">
        <f>AVERAGE(D72:D73)</f>
        <v>18.185000000000002</v>
      </c>
      <c r="G72" s="293"/>
    </row>
    <row r="73" spans="2:7">
      <c r="B73" s="201" t="s">
        <v>794</v>
      </c>
      <c r="C73" s="201" t="s">
        <v>967</v>
      </c>
      <c r="D73" s="294">
        <v>17.91</v>
      </c>
      <c r="E73" s="292"/>
      <c r="F73" s="292"/>
    </row>
    <row r="74" spans="2:7">
      <c r="B74" s="201" t="s">
        <v>793</v>
      </c>
      <c r="C74" s="295" t="s">
        <v>968</v>
      </c>
      <c r="D74" s="294">
        <v>20.55</v>
      </c>
      <c r="E74" s="292">
        <f>AVERAGE(D74:D75)</f>
        <v>19.32</v>
      </c>
    </row>
    <row r="75" spans="2:7">
      <c r="B75" s="201" t="s">
        <v>792</v>
      </c>
      <c r="C75" s="295" t="s">
        <v>968</v>
      </c>
      <c r="D75" s="294">
        <v>18.09</v>
      </c>
      <c r="E75" s="292"/>
      <c r="F75" s="292"/>
    </row>
    <row r="76" spans="2:7">
      <c r="B76" s="201" t="s">
        <v>791</v>
      </c>
      <c r="C76" s="295" t="s">
        <v>969</v>
      </c>
      <c r="D76" s="294">
        <v>28.04</v>
      </c>
      <c r="E76" s="292">
        <f>AVERAGE(D76:D77)</f>
        <v>22.655000000000001</v>
      </c>
    </row>
    <row r="77" spans="2:7">
      <c r="B77" s="201" t="s">
        <v>790</v>
      </c>
      <c r="C77" s="295" t="s">
        <v>969</v>
      </c>
      <c r="D77" s="294">
        <v>17.27</v>
      </c>
      <c r="E77" s="292"/>
      <c r="F77" s="292"/>
    </row>
    <row r="78" spans="2:7">
      <c r="B78" s="201" t="s">
        <v>789</v>
      </c>
      <c r="C78" s="295" t="s">
        <v>975</v>
      </c>
      <c r="D78" s="294">
        <v>19.09</v>
      </c>
      <c r="E78" s="292">
        <f>AVERAGE(D78:D79)</f>
        <v>18.93</v>
      </c>
    </row>
    <row r="79" spans="2:7">
      <c r="B79" s="201" t="s">
        <v>788</v>
      </c>
      <c r="C79" s="201" t="s">
        <v>975</v>
      </c>
      <c r="D79" s="294">
        <v>18.77</v>
      </c>
      <c r="E79" s="292"/>
      <c r="F79" s="292"/>
    </row>
    <row r="80" spans="2:7">
      <c r="B80" s="201" t="s">
        <v>787</v>
      </c>
      <c r="C80" s="295" t="s">
        <v>976</v>
      </c>
      <c r="D80" s="294">
        <v>20.51</v>
      </c>
      <c r="E80" s="292">
        <f>AVERAGE(D80:D81)</f>
        <v>19.23</v>
      </c>
    </row>
    <row r="81" spans="2:7">
      <c r="B81" s="201" t="s">
        <v>786</v>
      </c>
      <c r="C81" s="295" t="s">
        <v>976</v>
      </c>
      <c r="D81" s="294">
        <v>17.95</v>
      </c>
      <c r="E81" s="292"/>
      <c r="F81" s="292"/>
    </row>
    <row r="82" spans="2:7">
      <c r="B82" s="201" t="s">
        <v>785</v>
      </c>
      <c r="C82" s="295" t="s">
        <v>977</v>
      </c>
      <c r="D82" s="294">
        <v>20.84</v>
      </c>
      <c r="E82" s="292">
        <f>AVERAGE(D82:D83)</f>
        <v>19.48</v>
      </c>
    </row>
    <row r="83" spans="2:7">
      <c r="B83" s="201" t="s">
        <v>784</v>
      </c>
      <c r="C83" s="295" t="s">
        <v>977</v>
      </c>
      <c r="D83" s="294">
        <v>18.12</v>
      </c>
      <c r="E83" s="292"/>
      <c r="F83" s="292"/>
      <c r="G83" s="293"/>
    </row>
    <row r="84" spans="2:7">
      <c r="B84" s="201" t="s">
        <v>783</v>
      </c>
      <c r="C84" s="295" t="s">
        <v>983</v>
      </c>
      <c r="D84" s="294">
        <v>19.14</v>
      </c>
      <c r="E84" s="292">
        <f>AVERAGE(D84:D85)</f>
        <v>18.774999999999999</v>
      </c>
      <c r="G84" s="293"/>
    </row>
    <row r="85" spans="2:7">
      <c r="B85" s="201" t="s">
        <v>782</v>
      </c>
      <c r="C85" s="201" t="s">
        <v>983</v>
      </c>
      <c r="D85" s="294">
        <v>18.41</v>
      </c>
      <c r="E85" s="292"/>
      <c r="F85" s="292"/>
    </row>
    <row r="86" spans="2:7">
      <c r="B86" s="201" t="s">
        <v>781</v>
      </c>
      <c r="C86" s="295" t="s">
        <v>984</v>
      </c>
      <c r="D86" s="294">
        <v>20.84</v>
      </c>
      <c r="E86" s="292">
        <f>AVERAGE(D86:D87)</f>
        <v>20.100000000000001</v>
      </c>
    </row>
    <row r="87" spans="2:7">
      <c r="B87" s="201" t="s">
        <v>780</v>
      </c>
      <c r="C87" s="295" t="s">
        <v>984</v>
      </c>
      <c r="D87" s="294">
        <v>19.36</v>
      </c>
      <c r="E87" s="292"/>
      <c r="F87" s="292"/>
    </row>
    <row r="88" spans="2:7">
      <c r="B88" s="201" t="s">
        <v>779</v>
      </c>
      <c r="C88" s="295" t="s">
        <v>985</v>
      </c>
      <c r="D88" s="294">
        <v>19.16</v>
      </c>
      <c r="E88" s="292">
        <f>AVERAGE(D88:D89)</f>
        <v>18.07</v>
      </c>
    </row>
    <row r="89" spans="2:7">
      <c r="B89" s="201" t="s">
        <v>778</v>
      </c>
      <c r="C89" s="295" t="s">
        <v>985</v>
      </c>
      <c r="D89" s="294">
        <v>16.98</v>
      </c>
      <c r="E89" s="292"/>
      <c r="F89" s="292"/>
    </row>
  </sheetData>
  <conditionalFormatting sqref="I15:I36">
    <cfRule type="cellIs" dxfId="0" priority="1" operator="greaterThan">
      <formula>26.001</formula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11980-46BB-1440-B1FD-1C75199EEFB1}">
  <dimension ref="A1:X89"/>
  <sheetViews>
    <sheetView workbookViewId="0">
      <selection activeCell="G25" sqref="G25"/>
    </sheetView>
  </sheetViews>
  <sheetFormatPr baseColWidth="10" defaultRowHeight="16"/>
  <cols>
    <col min="1" max="1" width="1.85546875" style="131" bestFit="1" customWidth="1"/>
    <col min="2" max="2" width="7.28515625" style="131" customWidth="1"/>
    <col min="3" max="3" width="7.28515625" style="131" bestFit="1" customWidth="1"/>
    <col min="4" max="4" width="8.140625" style="131" bestFit="1" customWidth="1"/>
    <col min="5" max="7" width="7.28515625" style="131" bestFit="1" customWidth="1"/>
    <col min="8" max="8" width="8.5703125" style="131" bestFit="1" customWidth="1"/>
    <col min="9" max="13" width="7.28515625" style="131" bestFit="1" customWidth="1"/>
    <col min="14" max="14" width="2.28515625" style="131" customWidth="1"/>
    <col min="15" max="15" width="19.7109375" style="131" bestFit="1" customWidth="1"/>
    <col min="16" max="16" width="11.5703125" style="131" bestFit="1" customWidth="1"/>
    <col min="17" max="17" width="13.28515625" style="131" customWidth="1"/>
    <col min="18" max="18" width="1.5703125" style="131" customWidth="1"/>
    <col min="19" max="19" width="1" style="131" customWidth="1"/>
    <col min="20" max="21" width="10.7109375" style="131"/>
    <col min="22" max="22" width="1.140625" style="131" customWidth="1"/>
    <col min="23" max="23" width="5.140625" style="131" customWidth="1"/>
    <col min="24" max="16384" width="10.7109375" style="131"/>
  </cols>
  <sheetData>
    <row r="1" spans="1:24" ht="17" thickBot="1">
      <c r="O1" s="202" t="s">
        <v>777</v>
      </c>
      <c r="P1" s="187"/>
      <c r="Q1" s="187"/>
      <c r="R1" s="187"/>
      <c r="S1" s="187"/>
      <c r="T1" s="187"/>
      <c r="U1" s="187"/>
      <c r="V1" s="187"/>
      <c r="W1" s="187"/>
      <c r="X1" s="187"/>
    </row>
    <row r="2" spans="1:24" ht="17" thickBot="1">
      <c r="A2" s="135" t="s">
        <v>857</v>
      </c>
      <c r="O2" s="202" t="s">
        <v>858</v>
      </c>
      <c r="P2" s="187"/>
      <c r="Q2" s="187"/>
      <c r="R2" s="187"/>
      <c r="S2" s="288"/>
      <c r="T2" s="287" t="s">
        <v>774</v>
      </c>
      <c r="U2" s="280"/>
      <c r="V2" s="280"/>
      <c r="W2" s="279"/>
      <c r="X2" s="187"/>
    </row>
    <row r="3" spans="1:24" ht="18" thickBot="1">
      <c r="B3" s="135">
        <v>1</v>
      </c>
      <c r="C3" s="135">
        <v>2</v>
      </c>
      <c r="D3" s="135">
        <v>3</v>
      </c>
      <c r="E3" s="135">
        <v>4</v>
      </c>
      <c r="F3" s="135">
        <v>5</v>
      </c>
      <c r="G3" s="135">
        <v>6</v>
      </c>
      <c r="H3" s="135">
        <v>7</v>
      </c>
      <c r="I3" s="135">
        <v>8</v>
      </c>
      <c r="J3" s="135">
        <v>9</v>
      </c>
      <c r="K3" s="135">
        <v>10</v>
      </c>
      <c r="L3" s="135">
        <v>11</v>
      </c>
      <c r="M3" s="135">
        <v>12</v>
      </c>
      <c r="O3" s="291" t="s">
        <v>754</v>
      </c>
      <c r="P3" s="290" t="s">
        <v>775</v>
      </c>
      <c r="Q3" s="289" t="str">
        <f>$U$10 &amp;" rxn (+error)"</f>
        <v>75 rxn (+error)</v>
      </c>
      <c r="R3" s="187"/>
      <c r="S3" s="277"/>
      <c r="T3" s="187" t="s">
        <v>115</v>
      </c>
      <c r="U3" s="187" t="s">
        <v>773</v>
      </c>
      <c r="V3" s="187"/>
      <c r="W3" s="276"/>
      <c r="X3" s="187"/>
    </row>
    <row r="4" spans="1:24">
      <c r="A4" s="135" t="s">
        <v>0</v>
      </c>
      <c r="B4" s="283" t="s">
        <v>895</v>
      </c>
      <c r="C4" s="282" t="s">
        <v>903</v>
      </c>
      <c r="D4" s="282" t="s">
        <v>913</v>
      </c>
      <c r="E4" s="282" t="s">
        <v>921</v>
      </c>
      <c r="F4" s="282" t="s">
        <v>930</v>
      </c>
      <c r="G4" s="282" t="s">
        <v>938</v>
      </c>
      <c r="H4" s="282" t="s">
        <v>946</v>
      </c>
      <c r="I4" s="282" t="s">
        <v>954</v>
      </c>
      <c r="J4" s="282" t="s">
        <v>962</v>
      </c>
      <c r="K4" s="282" t="s">
        <v>970</v>
      </c>
      <c r="L4" s="282" t="s">
        <v>978</v>
      </c>
      <c r="M4" s="281" t="s">
        <v>986</v>
      </c>
      <c r="O4" s="286" t="s">
        <v>738</v>
      </c>
      <c r="P4" s="285">
        <v>5.53</v>
      </c>
      <c r="Q4" s="284">
        <f t="shared" ref="Q4:Q9" si="0">P4*$U$10*1.1</f>
        <v>456.22500000000002</v>
      </c>
      <c r="R4" s="187"/>
      <c r="S4" s="277"/>
      <c r="T4" s="280" t="s">
        <v>115</v>
      </c>
      <c r="U4" s="279" t="s">
        <v>771</v>
      </c>
      <c r="V4" s="187"/>
      <c r="W4" s="276"/>
      <c r="X4" s="187"/>
    </row>
    <row r="5" spans="1:24">
      <c r="A5" s="135" t="s">
        <v>1</v>
      </c>
      <c r="B5" s="269" t="s">
        <v>895</v>
      </c>
      <c r="C5" s="268" t="s">
        <v>903</v>
      </c>
      <c r="D5" s="268" t="s">
        <v>913</v>
      </c>
      <c r="E5" s="268" t="s">
        <v>921</v>
      </c>
      <c r="F5" s="268" t="s">
        <v>930</v>
      </c>
      <c r="G5" s="268" t="s">
        <v>938</v>
      </c>
      <c r="H5" s="268" t="s">
        <v>946</v>
      </c>
      <c r="I5" s="268" t="s">
        <v>954</v>
      </c>
      <c r="J5" s="268" t="s">
        <v>962</v>
      </c>
      <c r="K5" s="268" t="s">
        <v>970</v>
      </c>
      <c r="L5" s="268" t="s">
        <v>978</v>
      </c>
      <c r="M5" s="267" t="s">
        <v>986</v>
      </c>
      <c r="O5" s="275" t="s">
        <v>772</v>
      </c>
      <c r="P5" s="274">
        <v>7.5</v>
      </c>
      <c r="Q5" s="273">
        <f t="shared" si="0"/>
        <v>618.75</v>
      </c>
      <c r="R5" s="187"/>
      <c r="S5" s="277"/>
      <c r="T5" s="187" t="s">
        <v>769</v>
      </c>
      <c r="U5" s="276" t="s">
        <v>116</v>
      </c>
      <c r="V5" s="187"/>
      <c r="W5" s="278" t="s">
        <v>768</v>
      </c>
      <c r="X5" s="187"/>
    </row>
    <row r="6" spans="1:24" ht="17" thickBot="1">
      <c r="A6" s="135" t="s">
        <v>2</v>
      </c>
      <c r="B6" s="269" t="s">
        <v>896</v>
      </c>
      <c r="C6" s="268" t="s">
        <v>904</v>
      </c>
      <c r="D6" s="268" t="s">
        <v>914</v>
      </c>
      <c r="E6" s="268" t="s">
        <v>1134</v>
      </c>
      <c r="F6" s="268" t="s">
        <v>931</v>
      </c>
      <c r="G6" s="268" t="s">
        <v>939</v>
      </c>
      <c r="H6" s="268" t="s">
        <v>947</v>
      </c>
      <c r="I6" s="268" t="s">
        <v>955</v>
      </c>
      <c r="J6" s="268" t="s">
        <v>963</v>
      </c>
      <c r="K6" s="268" t="s">
        <v>971</v>
      </c>
      <c r="L6" s="268" t="s">
        <v>979</v>
      </c>
      <c r="M6" s="267" t="s">
        <v>987</v>
      </c>
      <c r="O6" s="275" t="s">
        <v>770</v>
      </c>
      <c r="P6" s="274">
        <v>7.0000000000000007E-2</v>
      </c>
      <c r="Q6" s="273">
        <f t="shared" si="0"/>
        <v>5.7750000000000012</v>
      </c>
      <c r="R6" s="187"/>
      <c r="S6" s="277"/>
      <c r="T6" s="271" t="s">
        <v>117</v>
      </c>
      <c r="U6" s="270" t="s">
        <v>116</v>
      </c>
      <c r="V6" s="187"/>
      <c r="W6" s="276"/>
      <c r="X6" s="187"/>
    </row>
    <row r="7" spans="1:24" ht="17" thickBot="1">
      <c r="A7" s="135" t="s">
        <v>3</v>
      </c>
      <c r="B7" s="269" t="s">
        <v>896</v>
      </c>
      <c r="C7" s="268" t="s">
        <v>904</v>
      </c>
      <c r="D7" s="268" t="s">
        <v>914</v>
      </c>
      <c r="E7" s="268" t="s">
        <v>1134</v>
      </c>
      <c r="F7" s="268" t="s">
        <v>931</v>
      </c>
      <c r="G7" s="268" t="s">
        <v>939</v>
      </c>
      <c r="H7" s="268" t="s">
        <v>947</v>
      </c>
      <c r="I7" s="268" t="s">
        <v>955</v>
      </c>
      <c r="J7" s="268" t="s">
        <v>963</v>
      </c>
      <c r="K7" s="268" t="s">
        <v>971</v>
      </c>
      <c r="L7" s="268" t="s">
        <v>979</v>
      </c>
      <c r="M7" s="267" t="s">
        <v>987</v>
      </c>
      <c r="O7" s="275" t="s">
        <v>767</v>
      </c>
      <c r="P7" s="274">
        <v>0.7</v>
      </c>
      <c r="Q7" s="273">
        <f t="shared" si="0"/>
        <v>57.750000000000007</v>
      </c>
      <c r="R7" s="187"/>
      <c r="S7" s="272"/>
      <c r="T7" s="271"/>
      <c r="U7" s="271"/>
      <c r="V7" s="271"/>
      <c r="W7" s="270"/>
      <c r="X7" s="187"/>
    </row>
    <row r="8" spans="1:24">
      <c r="A8" s="135" t="s">
        <v>4</v>
      </c>
      <c r="B8" s="269" t="s">
        <v>897</v>
      </c>
      <c r="C8" s="268" t="s">
        <v>1133</v>
      </c>
      <c r="D8" s="268" t="s">
        <v>915</v>
      </c>
      <c r="E8" s="268" t="s">
        <v>924</v>
      </c>
      <c r="F8" s="268" t="s">
        <v>932</v>
      </c>
      <c r="G8" s="268" t="s">
        <v>940</v>
      </c>
      <c r="H8" s="268" t="s">
        <v>948</v>
      </c>
      <c r="I8" s="268" t="s">
        <v>956</v>
      </c>
      <c r="J8" s="268" t="s">
        <v>964</v>
      </c>
      <c r="K8" s="268" t="s">
        <v>972</v>
      </c>
      <c r="L8" s="268" t="s">
        <v>980</v>
      </c>
      <c r="M8" s="267" t="s">
        <v>988</v>
      </c>
      <c r="O8" s="275" t="s">
        <v>766</v>
      </c>
      <c r="P8" s="274">
        <v>0.1</v>
      </c>
      <c r="Q8" s="273">
        <f t="shared" si="0"/>
        <v>8.25</v>
      </c>
      <c r="R8" s="187"/>
      <c r="S8" s="187"/>
      <c r="T8" s="187"/>
      <c r="U8" s="187"/>
      <c r="V8" s="187"/>
      <c r="W8" s="187"/>
      <c r="X8" s="187"/>
    </row>
    <row r="9" spans="1:24" ht="17" thickBot="1">
      <c r="A9" s="135" t="s">
        <v>5</v>
      </c>
      <c r="B9" s="269" t="s">
        <v>897</v>
      </c>
      <c r="C9" s="268" t="s">
        <v>1133</v>
      </c>
      <c r="D9" s="268" t="s">
        <v>915</v>
      </c>
      <c r="E9" s="268" t="s">
        <v>924</v>
      </c>
      <c r="F9" s="268" t="s">
        <v>932</v>
      </c>
      <c r="G9" s="268" t="s">
        <v>940</v>
      </c>
      <c r="H9" s="268" t="s">
        <v>948</v>
      </c>
      <c r="I9" s="268" t="s">
        <v>956</v>
      </c>
      <c r="J9" s="268" t="s">
        <v>964</v>
      </c>
      <c r="K9" s="268" t="s">
        <v>972</v>
      </c>
      <c r="L9" s="268" t="s">
        <v>980</v>
      </c>
      <c r="M9" s="267" t="s">
        <v>988</v>
      </c>
      <c r="O9" s="335" t="s">
        <v>765</v>
      </c>
      <c r="P9" s="336">
        <v>0.1</v>
      </c>
      <c r="Q9" s="337">
        <f t="shared" si="0"/>
        <v>8.25</v>
      </c>
      <c r="R9" s="187"/>
      <c r="S9" s="187"/>
      <c r="T9" s="187"/>
      <c r="U9" s="187"/>
      <c r="V9" s="187"/>
      <c r="W9" s="187"/>
      <c r="X9" s="187"/>
    </row>
    <row r="10" spans="1:24" ht="17" thickBot="1">
      <c r="A10" s="135" t="s">
        <v>6</v>
      </c>
      <c r="B10" s="269" t="s">
        <v>764</v>
      </c>
      <c r="C10" s="268" t="s">
        <v>764</v>
      </c>
      <c r="D10" s="268" t="s">
        <v>764</v>
      </c>
      <c r="E10" s="268"/>
      <c r="F10" s="268"/>
      <c r="G10" s="268"/>
      <c r="H10" s="268"/>
      <c r="I10" s="268"/>
      <c r="J10" s="268"/>
      <c r="K10" s="268"/>
      <c r="L10" s="268"/>
      <c r="M10" s="267"/>
      <c r="O10" s="338" t="s">
        <v>114</v>
      </c>
      <c r="P10" s="339">
        <v>1</v>
      </c>
      <c r="Q10" s="340" t="s">
        <v>113</v>
      </c>
      <c r="R10" s="187"/>
      <c r="S10" s="187"/>
      <c r="T10" s="330" t="s">
        <v>886</v>
      </c>
      <c r="U10" s="201">
        <f>COUNTIF(B4:M11,"*")</f>
        <v>75</v>
      </c>
      <c r="V10" s="187"/>
      <c r="W10" s="187"/>
      <c r="X10" s="187"/>
    </row>
    <row r="11" spans="1:24" ht="17" thickBot="1">
      <c r="A11" s="135" t="s">
        <v>7</v>
      </c>
      <c r="B11" s="263"/>
      <c r="C11" s="262"/>
      <c r="D11" s="262"/>
      <c r="E11" s="262"/>
      <c r="F11" s="262"/>
      <c r="G11" s="262"/>
      <c r="H11" s="262"/>
      <c r="I11" s="262"/>
      <c r="J11" s="262"/>
      <c r="K11" s="262"/>
      <c r="L11" s="262"/>
      <c r="M11" s="261"/>
      <c r="O11" s="266" t="s">
        <v>763</v>
      </c>
      <c r="P11" s="265">
        <f>SUM(P4:P10)</f>
        <v>15</v>
      </c>
      <c r="Q11" s="264">
        <f>SUM(Q4:Q9)</f>
        <v>1155</v>
      </c>
      <c r="R11" s="187"/>
      <c r="S11" s="187"/>
      <c r="T11" s="187"/>
      <c r="U11" s="187"/>
      <c r="V11" s="187"/>
      <c r="W11" s="187"/>
      <c r="X11" s="187"/>
    </row>
    <row r="14" spans="1:24">
      <c r="B14" s="402" t="s">
        <v>856</v>
      </c>
      <c r="C14" s="402" t="s">
        <v>419</v>
      </c>
      <c r="D14" s="402" t="s">
        <v>855</v>
      </c>
      <c r="E14" s="402" t="s">
        <v>854</v>
      </c>
      <c r="F14" s="202"/>
      <c r="G14" s="202"/>
      <c r="H14" s="202" t="s">
        <v>376</v>
      </c>
      <c r="I14" s="202" t="s">
        <v>854</v>
      </c>
    </row>
    <row r="15" spans="1:24">
      <c r="B15" s="201" t="s">
        <v>853</v>
      </c>
      <c r="C15" s="295" t="s">
        <v>850</v>
      </c>
      <c r="D15" s="294">
        <v>29.08</v>
      </c>
      <c r="E15" s="294">
        <f>AVERAGE(D15:D17)</f>
        <v>29.076666666666668</v>
      </c>
      <c r="F15" s="187"/>
      <c r="G15" s="187"/>
      <c r="H15" s="295" t="s">
        <v>850</v>
      </c>
      <c r="I15" s="296">
        <v>29.076666666666668</v>
      </c>
    </row>
    <row r="16" spans="1:24">
      <c r="B16" s="201" t="s">
        <v>852</v>
      </c>
      <c r="C16" s="295" t="s">
        <v>850</v>
      </c>
      <c r="D16" s="294">
        <v>29.26</v>
      </c>
      <c r="E16" s="201"/>
      <c r="F16" s="187"/>
      <c r="G16" s="187"/>
      <c r="H16" s="298" t="s">
        <v>11</v>
      </c>
      <c r="I16" s="297">
        <v>28.89</v>
      </c>
    </row>
    <row r="17" spans="2:9">
      <c r="B17" s="201" t="s">
        <v>851</v>
      </c>
      <c r="C17" s="295" t="s">
        <v>850</v>
      </c>
      <c r="D17" s="294">
        <v>28.89</v>
      </c>
      <c r="E17" s="294"/>
      <c r="F17" s="187"/>
      <c r="G17" s="187"/>
      <c r="H17" s="295" t="s">
        <v>52</v>
      </c>
      <c r="I17" s="296">
        <v>22.84</v>
      </c>
    </row>
    <row r="18" spans="2:9">
      <c r="B18" s="201" t="s">
        <v>849</v>
      </c>
      <c r="C18" s="295" t="s">
        <v>895</v>
      </c>
      <c r="D18" s="294">
        <v>21</v>
      </c>
      <c r="E18" s="294">
        <f>AVERAGE(D18:D19)</f>
        <v>20.09</v>
      </c>
      <c r="F18" s="187"/>
      <c r="G18" s="187"/>
      <c r="H18" s="295" t="s">
        <v>71</v>
      </c>
      <c r="I18" s="296">
        <v>22.64</v>
      </c>
    </row>
    <row r="19" spans="2:9">
      <c r="B19" s="201" t="s">
        <v>848</v>
      </c>
      <c r="C19" s="295" t="s">
        <v>895</v>
      </c>
      <c r="D19" s="294">
        <v>19.18</v>
      </c>
      <c r="E19" s="294"/>
      <c r="F19" s="187"/>
      <c r="G19" s="187"/>
      <c r="H19" s="298" t="s">
        <v>12</v>
      </c>
      <c r="I19" s="297">
        <v>22.585000000000001</v>
      </c>
    </row>
    <row r="20" spans="2:9">
      <c r="B20" s="201" t="s">
        <v>847</v>
      </c>
      <c r="C20" s="295" t="s">
        <v>896</v>
      </c>
      <c r="D20" s="294">
        <v>20.260000000000002</v>
      </c>
      <c r="E20" s="294">
        <f>AVERAGE(D20:D21)</f>
        <v>19.815000000000001</v>
      </c>
      <c r="F20" s="187"/>
      <c r="G20" s="187"/>
      <c r="H20" s="295" t="s">
        <v>65</v>
      </c>
      <c r="I20" s="296">
        <v>21.884999999999998</v>
      </c>
    </row>
    <row r="21" spans="2:9">
      <c r="B21" s="201" t="s">
        <v>846</v>
      </c>
      <c r="C21" s="295" t="s">
        <v>896</v>
      </c>
      <c r="D21" s="294">
        <v>19.37</v>
      </c>
      <c r="E21" s="294"/>
      <c r="F21" s="187"/>
      <c r="G21" s="187"/>
      <c r="H21" s="295" t="s">
        <v>63</v>
      </c>
      <c r="I21" s="296">
        <v>21.655000000000001</v>
      </c>
    </row>
    <row r="22" spans="2:9">
      <c r="B22" s="201" t="s">
        <v>845</v>
      </c>
      <c r="C22" s="295" t="s">
        <v>897</v>
      </c>
      <c r="D22" s="294">
        <v>21.72</v>
      </c>
      <c r="E22" s="294">
        <f>AVERAGE(D22:D23)</f>
        <v>21.085000000000001</v>
      </c>
      <c r="F22" s="187"/>
      <c r="G22" s="187"/>
      <c r="H22" s="295" t="s">
        <v>73</v>
      </c>
      <c r="I22" s="296">
        <v>21.54</v>
      </c>
    </row>
    <row r="23" spans="2:9">
      <c r="B23" s="201" t="s">
        <v>844</v>
      </c>
      <c r="C23" s="295" t="s">
        <v>897</v>
      </c>
      <c r="D23" s="294">
        <v>20.45</v>
      </c>
      <c r="E23" s="294"/>
      <c r="F23" s="187"/>
      <c r="G23" s="187"/>
      <c r="H23" s="295" t="s">
        <v>54</v>
      </c>
      <c r="I23" s="296">
        <v>21.47</v>
      </c>
    </row>
    <row r="24" spans="2:9">
      <c r="B24" s="201" t="s">
        <v>843</v>
      </c>
      <c r="C24" s="295" t="s">
        <v>903</v>
      </c>
      <c r="D24" s="294">
        <v>21.35</v>
      </c>
      <c r="E24" s="294">
        <f>AVERAGE(D24:D25)</f>
        <v>21.07</v>
      </c>
      <c r="F24" s="187"/>
      <c r="G24" s="187"/>
      <c r="H24" s="295" t="s">
        <v>62</v>
      </c>
      <c r="I24" s="296">
        <v>21.435000000000002</v>
      </c>
    </row>
    <row r="25" spans="2:9">
      <c r="B25" s="201" t="s">
        <v>842</v>
      </c>
      <c r="C25" s="295" t="s">
        <v>903</v>
      </c>
      <c r="D25" s="294">
        <v>20.79</v>
      </c>
      <c r="E25" s="294"/>
      <c r="F25" s="187"/>
      <c r="G25" s="187"/>
      <c r="H25" s="295" t="s">
        <v>64</v>
      </c>
      <c r="I25" s="296">
        <v>21.395</v>
      </c>
    </row>
    <row r="26" spans="2:9">
      <c r="B26" s="201" t="s">
        <v>841</v>
      </c>
      <c r="C26" s="295" t="s">
        <v>904</v>
      </c>
      <c r="D26" s="294">
        <v>21.87</v>
      </c>
      <c r="E26" s="294">
        <f>AVERAGE(D26:D27)</f>
        <v>21.435000000000002</v>
      </c>
      <c r="F26" s="187"/>
      <c r="G26" s="187"/>
      <c r="H26" s="295" t="s">
        <v>72</v>
      </c>
      <c r="I26" s="296">
        <v>21.085000000000001</v>
      </c>
    </row>
    <row r="27" spans="2:9">
      <c r="B27" s="201" t="s">
        <v>840</v>
      </c>
      <c r="C27" s="295" t="s">
        <v>904</v>
      </c>
      <c r="D27" s="294">
        <v>21</v>
      </c>
      <c r="E27" s="294"/>
      <c r="F27" s="187"/>
      <c r="G27" s="187"/>
      <c r="H27" s="295" t="s">
        <v>50</v>
      </c>
      <c r="I27" s="296">
        <v>21.07</v>
      </c>
    </row>
    <row r="28" spans="2:9">
      <c r="B28" s="201" t="s">
        <v>839</v>
      </c>
      <c r="C28" s="295" t="s">
        <v>1133</v>
      </c>
      <c r="D28" s="294">
        <v>21.88</v>
      </c>
      <c r="E28" s="294">
        <f>AVERAGE(D28:D29)</f>
        <v>21.54</v>
      </c>
      <c r="F28" s="187"/>
      <c r="G28" s="187"/>
      <c r="H28" s="295" t="s">
        <v>76</v>
      </c>
      <c r="I28" s="296">
        <v>21.015000000000001</v>
      </c>
    </row>
    <row r="29" spans="2:9" hidden="1">
      <c r="B29" s="201" t="s">
        <v>838</v>
      </c>
      <c r="C29" s="295" t="s">
        <v>1133</v>
      </c>
      <c r="D29" s="294">
        <v>21.2</v>
      </c>
      <c r="E29" s="294"/>
      <c r="F29" s="187"/>
      <c r="G29" s="187"/>
      <c r="H29" s="295" t="s">
        <v>75</v>
      </c>
      <c r="I29" s="296">
        <v>20.905000000000001</v>
      </c>
    </row>
    <row r="30" spans="2:9">
      <c r="B30" s="201" t="s">
        <v>837</v>
      </c>
      <c r="C30" s="295" t="s">
        <v>913</v>
      </c>
      <c r="D30" s="294">
        <v>19.55</v>
      </c>
      <c r="E30" s="294">
        <f>AVERAGE(D30:D31)</f>
        <v>19.29</v>
      </c>
      <c r="F30" s="187"/>
      <c r="G30" s="187"/>
      <c r="H30" s="295" t="s">
        <v>60</v>
      </c>
      <c r="I30" s="296">
        <v>20.72</v>
      </c>
    </row>
    <row r="31" spans="2:9">
      <c r="B31" s="201" t="s">
        <v>836</v>
      </c>
      <c r="C31" s="295" t="s">
        <v>913</v>
      </c>
      <c r="D31" s="294">
        <v>19.03</v>
      </c>
      <c r="E31" s="294"/>
      <c r="F31" s="187"/>
      <c r="G31" s="187"/>
      <c r="H31" s="295" t="s">
        <v>81</v>
      </c>
      <c r="I31" s="296">
        <v>20.66</v>
      </c>
    </row>
    <row r="32" spans="2:9">
      <c r="B32" s="201" t="s">
        <v>835</v>
      </c>
      <c r="C32" s="295" t="s">
        <v>914</v>
      </c>
      <c r="D32" s="294">
        <v>21.46</v>
      </c>
      <c r="E32" s="294">
        <f>AVERAGE(D32:D33)</f>
        <v>21.655000000000001</v>
      </c>
      <c r="F32" s="187"/>
      <c r="G32" s="187"/>
      <c r="H32" s="295" t="s">
        <v>66</v>
      </c>
      <c r="I32" s="296">
        <v>20.615000000000002</v>
      </c>
    </row>
    <row r="33" spans="2:9">
      <c r="B33" s="201" t="s">
        <v>834</v>
      </c>
      <c r="C33" s="295" t="s">
        <v>914</v>
      </c>
      <c r="D33" s="294">
        <v>21.85</v>
      </c>
      <c r="E33" s="294"/>
      <c r="F33" s="187"/>
      <c r="G33" s="187"/>
      <c r="H33" s="295" t="s">
        <v>67</v>
      </c>
      <c r="I33" s="296">
        <v>20.454999999999998</v>
      </c>
    </row>
    <row r="34" spans="2:9">
      <c r="B34" s="201" t="s">
        <v>833</v>
      </c>
      <c r="C34" s="295" t="s">
        <v>915</v>
      </c>
      <c r="D34" s="294">
        <v>19.149999999999999</v>
      </c>
      <c r="E34" s="294">
        <f>AVERAGE(D34:D35)</f>
        <v>18.945</v>
      </c>
      <c r="F34" s="187"/>
      <c r="G34" s="187"/>
      <c r="H34" s="295" t="s">
        <v>53</v>
      </c>
      <c r="I34" s="296">
        <v>20.125</v>
      </c>
    </row>
    <row r="35" spans="2:9">
      <c r="B35" s="201" t="s">
        <v>832</v>
      </c>
      <c r="C35" s="295" t="s">
        <v>915</v>
      </c>
      <c r="D35" s="294">
        <v>18.739999999999998</v>
      </c>
      <c r="E35" s="294"/>
      <c r="F35" s="187"/>
      <c r="G35" s="187"/>
      <c r="H35" s="300" t="s">
        <v>49</v>
      </c>
      <c r="I35" s="299">
        <v>20.09</v>
      </c>
    </row>
    <row r="36" spans="2:9">
      <c r="B36" s="201" t="s">
        <v>831</v>
      </c>
      <c r="C36" s="295" t="s">
        <v>921</v>
      </c>
      <c r="D36" s="294">
        <v>23.05</v>
      </c>
      <c r="E36" s="294">
        <f>AVERAGE(D36:D37)</f>
        <v>22.84</v>
      </c>
      <c r="F36" s="187"/>
      <c r="G36" s="187"/>
      <c r="H36" s="295" t="s">
        <v>79</v>
      </c>
      <c r="I36" s="296">
        <v>19.899999999999999</v>
      </c>
    </row>
    <row r="37" spans="2:9">
      <c r="B37" s="201" t="s">
        <v>830</v>
      </c>
      <c r="C37" s="295" t="s">
        <v>921</v>
      </c>
      <c r="D37" s="294">
        <v>22.63</v>
      </c>
      <c r="E37" s="294"/>
      <c r="F37" s="187"/>
      <c r="G37" s="187"/>
      <c r="H37" s="295" t="s">
        <v>61</v>
      </c>
      <c r="I37" s="296">
        <v>19.815000000000001</v>
      </c>
    </row>
    <row r="38" spans="2:9">
      <c r="B38" s="201" t="s">
        <v>829</v>
      </c>
      <c r="C38" s="295" t="s">
        <v>1134</v>
      </c>
      <c r="D38" s="294">
        <v>28.93</v>
      </c>
      <c r="E38" s="294">
        <f>AVERAGE(D38:D39)</f>
        <v>28.89</v>
      </c>
      <c r="F38" s="187"/>
      <c r="G38" s="187"/>
      <c r="H38" s="295" t="s">
        <v>80</v>
      </c>
      <c r="I38" s="296">
        <v>19.64</v>
      </c>
    </row>
    <row r="39" spans="2:9">
      <c r="B39" s="201" t="s">
        <v>828</v>
      </c>
      <c r="C39" s="295" t="s">
        <v>1134</v>
      </c>
      <c r="D39" s="294">
        <v>28.85</v>
      </c>
      <c r="E39" s="294"/>
      <c r="F39" s="187"/>
      <c r="G39" s="187"/>
      <c r="H39" s="295" t="s">
        <v>51</v>
      </c>
      <c r="I39" s="296">
        <v>19.29</v>
      </c>
    </row>
    <row r="40" spans="2:9">
      <c r="B40" s="201" t="s">
        <v>827</v>
      </c>
      <c r="C40" s="295" t="s">
        <v>924</v>
      </c>
      <c r="D40" s="294">
        <v>23</v>
      </c>
      <c r="E40" s="294">
        <f>AVERAGE(D40:D41)</f>
        <v>22.585000000000001</v>
      </c>
      <c r="F40" s="187"/>
      <c r="G40" s="187"/>
      <c r="H40" s="295" t="s">
        <v>74</v>
      </c>
      <c r="I40" s="296">
        <v>18.945</v>
      </c>
    </row>
    <row r="41" spans="2:9">
      <c r="B41" s="201" t="s">
        <v>826</v>
      </c>
      <c r="C41" s="295" t="s">
        <v>924</v>
      </c>
      <c r="D41" s="294">
        <v>22.17</v>
      </c>
      <c r="E41" s="294"/>
      <c r="F41" s="187"/>
      <c r="G41" s="187"/>
      <c r="H41" s="295" t="s">
        <v>78</v>
      </c>
      <c r="I41" s="296">
        <v>18.91</v>
      </c>
    </row>
    <row r="42" spans="2:9">
      <c r="B42" s="201" t="s">
        <v>825</v>
      </c>
      <c r="C42" s="295" t="s">
        <v>930</v>
      </c>
      <c r="D42" s="294">
        <v>20.5</v>
      </c>
      <c r="E42" s="294">
        <f>AVERAGE(D42:D43)</f>
        <v>20.125</v>
      </c>
      <c r="F42" s="187"/>
      <c r="G42" s="187"/>
      <c r="H42" s="295" t="s">
        <v>59</v>
      </c>
      <c r="I42" s="296">
        <v>18.905000000000001</v>
      </c>
    </row>
    <row r="43" spans="2:9">
      <c r="B43" s="201" t="s">
        <v>824</v>
      </c>
      <c r="C43" s="295" t="s">
        <v>930</v>
      </c>
      <c r="D43" s="294">
        <v>19.75</v>
      </c>
      <c r="E43" s="294"/>
      <c r="F43" s="187"/>
      <c r="G43" s="187"/>
      <c r="H43" s="295" t="s">
        <v>55</v>
      </c>
      <c r="I43" s="296">
        <v>18.66</v>
      </c>
    </row>
    <row r="44" spans="2:9">
      <c r="B44" s="201" t="s">
        <v>823</v>
      </c>
      <c r="C44" s="295" t="s">
        <v>931</v>
      </c>
      <c r="D44" s="294">
        <v>21.71</v>
      </c>
      <c r="E44" s="294">
        <f>AVERAGE(D44:D45)</f>
        <v>21.395</v>
      </c>
      <c r="F44" s="187"/>
      <c r="G44" s="187"/>
      <c r="H44" s="298" t="s">
        <v>13</v>
      </c>
      <c r="I44" s="297">
        <v>18.574999999999999</v>
      </c>
    </row>
    <row r="45" spans="2:9">
      <c r="B45" s="201" t="s">
        <v>822</v>
      </c>
      <c r="C45" s="295" t="s">
        <v>931</v>
      </c>
      <c r="D45" s="294">
        <v>21.08</v>
      </c>
      <c r="E45" s="294"/>
      <c r="F45" s="187"/>
      <c r="G45" s="187"/>
      <c r="H45" s="295" t="s">
        <v>70</v>
      </c>
      <c r="I45" s="296">
        <v>18.350000000000001</v>
      </c>
    </row>
    <row r="46" spans="2:9">
      <c r="B46" s="201" t="s">
        <v>821</v>
      </c>
      <c r="C46" s="295" t="s">
        <v>932</v>
      </c>
      <c r="D46" s="294">
        <v>21.18</v>
      </c>
      <c r="E46" s="294">
        <f>AVERAGE(D46:D47)</f>
        <v>20.905000000000001</v>
      </c>
      <c r="F46" s="187"/>
      <c r="G46" s="187"/>
      <c r="H46" s="295" t="s">
        <v>68</v>
      </c>
      <c r="I46" s="296">
        <v>18.285</v>
      </c>
    </row>
    <row r="47" spans="2:9">
      <c r="B47" s="201" t="s">
        <v>820</v>
      </c>
      <c r="C47" s="295" t="s">
        <v>932</v>
      </c>
      <c r="D47" s="294">
        <v>20.63</v>
      </c>
      <c r="E47" s="294"/>
      <c r="F47" s="187"/>
      <c r="G47" s="187"/>
      <c r="H47" s="295" t="s">
        <v>56</v>
      </c>
      <c r="I47" s="296">
        <v>18.259999999999998</v>
      </c>
    </row>
    <row r="48" spans="2:9">
      <c r="B48" s="201" t="s">
        <v>819</v>
      </c>
      <c r="C48" s="295" t="s">
        <v>938</v>
      </c>
      <c r="D48" s="294">
        <v>21.7</v>
      </c>
      <c r="E48" s="294">
        <f>AVERAGE(D48:D49)</f>
        <v>21.47</v>
      </c>
      <c r="F48" s="187"/>
      <c r="G48" s="187"/>
      <c r="H48" s="295" t="s">
        <v>69</v>
      </c>
      <c r="I48" s="296">
        <v>17.86</v>
      </c>
    </row>
    <row r="49" spans="2:9">
      <c r="B49" s="201" t="s">
        <v>818</v>
      </c>
      <c r="C49" s="295" t="s">
        <v>938</v>
      </c>
      <c r="D49" s="294">
        <v>21.24</v>
      </c>
      <c r="E49" s="294"/>
      <c r="F49" s="187"/>
      <c r="G49" s="187"/>
      <c r="H49" s="295" t="s">
        <v>77</v>
      </c>
      <c r="I49" s="296">
        <v>17.855</v>
      </c>
    </row>
    <row r="50" spans="2:9">
      <c r="B50" s="201" t="s">
        <v>817</v>
      </c>
      <c r="C50" s="295" t="s">
        <v>939</v>
      </c>
      <c r="D50" s="294">
        <v>22.21</v>
      </c>
      <c r="E50" s="294">
        <f>AVERAGE(D50:D51)</f>
        <v>21.884999999999998</v>
      </c>
      <c r="F50" s="187"/>
      <c r="G50" s="187"/>
      <c r="H50" s="295" t="s">
        <v>58</v>
      </c>
      <c r="I50" s="296">
        <v>17.805</v>
      </c>
    </row>
    <row r="51" spans="2:9">
      <c r="B51" s="201" t="s">
        <v>816</v>
      </c>
      <c r="C51" s="295" t="s">
        <v>939</v>
      </c>
      <c r="D51" s="294">
        <v>21.56</v>
      </c>
      <c r="E51" s="294"/>
      <c r="F51" s="187"/>
      <c r="G51" s="187"/>
      <c r="H51" s="295" t="s">
        <v>57</v>
      </c>
      <c r="I51" s="296">
        <v>17.29</v>
      </c>
    </row>
    <row r="52" spans="2:9">
      <c r="B52" s="201" t="s">
        <v>815</v>
      </c>
      <c r="C52" s="295" t="s">
        <v>940</v>
      </c>
      <c r="D52" s="294">
        <v>21.29</v>
      </c>
      <c r="E52" s="294">
        <f>AVERAGE(D52:D53)</f>
        <v>21.015000000000001</v>
      </c>
      <c r="F52" s="187"/>
      <c r="G52" s="187"/>
      <c r="H52" s="187"/>
      <c r="I52" s="187"/>
    </row>
    <row r="53" spans="2:9">
      <c r="B53" s="201" t="s">
        <v>814</v>
      </c>
      <c r="C53" s="295" t="s">
        <v>940</v>
      </c>
      <c r="D53" s="294">
        <v>20.74</v>
      </c>
      <c r="E53" s="294"/>
      <c r="F53" s="187"/>
      <c r="G53" s="187"/>
      <c r="H53" s="187"/>
      <c r="I53" s="187"/>
    </row>
    <row r="54" spans="2:9">
      <c r="B54" s="201" t="s">
        <v>813</v>
      </c>
      <c r="C54" s="295" t="s">
        <v>946</v>
      </c>
      <c r="D54" s="294">
        <v>18.940000000000001</v>
      </c>
      <c r="E54" s="294">
        <f>AVERAGE(D54:D55)</f>
        <v>18.66</v>
      </c>
      <c r="F54" s="187"/>
      <c r="G54" s="187"/>
      <c r="H54" s="187"/>
      <c r="I54" s="187"/>
    </row>
    <row r="55" spans="2:9">
      <c r="B55" s="201" t="s">
        <v>812</v>
      </c>
      <c r="C55" s="295" t="s">
        <v>946</v>
      </c>
      <c r="D55" s="294">
        <v>18.38</v>
      </c>
      <c r="E55" s="294"/>
      <c r="F55" s="187"/>
      <c r="G55" s="187"/>
      <c r="H55" s="187"/>
      <c r="I55" s="187"/>
    </row>
    <row r="56" spans="2:9">
      <c r="B56" s="201" t="s">
        <v>811</v>
      </c>
      <c r="C56" s="295" t="s">
        <v>947</v>
      </c>
      <c r="D56" s="294">
        <v>20.86</v>
      </c>
      <c r="E56" s="294">
        <f>AVERAGE(D56:D57)</f>
        <v>20.615000000000002</v>
      </c>
      <c r="F56" s="187"/>
      <c r="G56" s="187"/>
      <c r="H56" s="187"/>
      <c r="I56" s="187"/>
    </row>
    <row r="57" spans="2:9">
      <c r="B57" s="201" t="s">
        <v>810</v>
      </c>
      <c r="C57" s="295" t="s">
        <v>947</v>
      </c>
      <c r="D57" s="294">
        <v>20.37</v>
      </c>
      <c r="E57" s="294"/>
      <c r="F57" s="187"/>
      <c r="G57" s="187"/>
      <c r="H57" s="187"/>
      <c r="I57" s="187"/>
    </row>
    <row r="58" spans="2:9">
      <c r="B58" s="201" t="s">
        <v>809</v>
      </c>
      <c r="C58" s="295" t="s">
        <v>948</v>
      </c>
      <c r="D58" s="294">
        <v>18.170000000000002</v>
      </c>
      <c r="E58" s="294">
        <f>AVERAGE(D58:D59)</f>
        <v>17.855</v>
      </c>
      <c r="F58" s="187"/>
      <c r="G58" s="187"/>
      <c r="H58" s="187"/>
      <c r="I58" s="187"/>
    </row>
    <row r="59" spans="2:9">
      <c r="B59" s="201" t="s">
        <v>808</v>
      </c>
      <c r="C59" s="295" t="s">
        <v>948</v>
      </c>
      <c r="D59" s="294">
        <v>17.54</v>
      </c>
      <c r="E59" s="294"/>
      <c r="F59" s="187"/>
      <c r="G59" s="187"/>
      <c r="H59" s="187"/>
      <c r="I59" s="187"/>
    </row>
    <row r="60" spans="2:9">
      <c r="B60" s="201" t="s">
        <v>807</v>
      </c>
      <c r="C60" s="295" t="s">
        <v>954</v>
      </c>
      <c r="D60" s="294">
        <v>18.39</v>
      </c>
      <c r="E60" s="294">
        <f>AVERAGE(D60:D61)</f>
        <v>18.259999999999998</v>
      </c>
      <c r="F60" s="187"/>
      <c r="G60" s="187"/>
      <c r="H60" s="187"/>
      <c r="I60" s="187"/>
    </row>
    <row r="61" spans="2:9">
      <c r="B61" s="201" t="s">
        <v>806</v>
      </c>
      <c r="C61" s="295" t="s">
        <v>954</v>
      </c>
      <c r="D61" s="294">
        <v>18.13</v>
      </c>
      <c r="E61" s="294"/>
      <c r="F61" s="187"/>
      <c r="G61" s="187"/>
      <c r="H61" s="187"/>
      <c r="I61" s="187"/>
    </row>
    <row r="62" spans="2:9">
      <c r="B62" s="201" t="s">
        <v>805</v>
      </c>
      <c r="C62" s="295" t="s">
        <v>955</v>
      </c>
      <c r="D62" s="294">
        <v>20.46</v>
      </c>
      <c r="E62" s="294">
        <f>AVERAGE(D62:D63)</f>
        <v>20.454999999999998</v>
      </c>
      <c r="F62" s="187"/>
      <c r="G62" s="187"/>
      <c r="H62" s="187"/>
      <c r="I62" s="187"/>
    </row>
    <row r="63" spans="2:9">
      <c r="B63" s="201" t="s">
        <v>804</v>
      </c>
      <c r="C63" s="295" t="s">
        <v>955</v>
      </c>
      <c r="D63" s="294">
        <v>20.45</v>
      </c>
      <c r="E63" s="294"/>
      <c r="F63" s="187"/>
      <c r="G63" s="187"/>
      <c r="H63" s="187"/>
      <c r="I63" s="187"/>
    </row>
    <row r="64" spans="2:9">
      <c r="B64" s="201" t="s">
        <v>803</v>
      </c>
      <c r="C64" s="295" t="s">
        <v>956</v>
      </c>
      <c r="D64" s="294">
        <v>19.23</v>
      </c>
      <c r="E64" s="294">
        <f>AVERAGE(D64:D65)</f>
        <v>18.91</v>
      </c>
      <c r="F64" s="187"/>
      <c r="G64" s="187"/>
      <c r="H64" s="187"/>
      <c r="I64" s="187"/>
    </row>
    <row r="65" spans="2:9">
      <c r="B65" s="201" t="s">
        <v>802</v>
      </c>
      <c r="C65" s="295" t="s">
        <v>956</v>
      </c>
      <c r="D65" s="294">
        <v>18.59</v>
      </c>
      <c r="E65" s="294"/>
      <c r="F65" s="187"/>
      <c r="G65" s="187"/>
      <c r="H65" s="187"/>
      <c r="I65" s="187"/>
    </row>
    <row r="66" spans="2:9">
      <c r="B66" s="201" t="s">
        <v>801</v>
      </c>
      <c r="C66" s="295" t="s">
        <v>962</v>
      </c>
      <c r="D66" s="294">
        <v>17.34</v>
      </c>
      <c r="E66" s="294">
        <f>AVERAGE(D66:D67)</f>
        <v>17.29</v>
      </c>
      <c r="F66" s="187"/>
      <c r="G66" s="187"/>
      <c r="H66" s="187"/>
      <c r="I66" s="187"/>
    </row>
    <row r="67" spans="2:9">
      <c r="B67" s="201" t="s">
        <v>800</v>
      </c>
      <c r="C67" s="295" t="s">
        <v>962</v>
      </c>
      <c r="D67" s="294">
        <v>17.239999999999998</v>
      </c>
      <c r="E67" s="294"/>
      <c r="F67" s="187"/>
      <c r="G67" s="187"/>
      <c r="H67" s="187"/>
      <c r="I67" s="187"/>
    </row>
    <row r="68" spans="2:9">
      <c r="B68" s="201" t="s">
        <v>799</v>
      </c>
      <c r="C68" s="295" t="s">
        <v>963</v>
      </c>
      <c r="D68" s="294">
        <v>18.66</v>
      </c>
      <c r="E68" s="294">
        <f>AVERAGE(D68:D69)</f>
        <v>18.285</v>
      </c>
      <c r="F68" s="187"/>
      <c r="G68" s="187"/>
      <c r="H68" s="187"/>
      <c r="I68" s="187"/>
    </row>
    <row r="69" spans="2:9">
      <c r="B69" s="201" t="s">
        <v>798</v>
      </c>
      <c r="C69" s="295" t="s">
        <v>963</v>
      </c>
      <c r="D69" s="294">
        <v>17.91</v>
      </c>
      <c r="E69" s="294"/>
      <c r="F69" s="187"/>
      <c r="G69" s="187"/>
      <c r="H69" s="187"/>
      <c r="I69" s="187"/>
    </row>
    <row r="70" spans="2:9">
      <c r="B70" s="201" t="s">
        <v>797</v>
      </c>
      <c r="C70" s="295" t="s">
        <v>964</v>
      </c>
      <c r="D70" s="294">
        <v>19.239999999999998</v>
      </c>
      <c r="E70" s="294">
        <f>AVERAGE(D70:D71)</f>
        <v>18.574999999999999</v>
      </c>
      <c r="F70" s="187"/>
      <c r="G70" s="187"/>
      <c r="H70" s="187"/>
      <c r="I70" s="187"/>
    </row>
    <row r="71" spans="2:9">
      <c r="B71" s="201" t="s">
        <v>796</v>
      </c>
      <c r="C71" s="295" t="s">
        <v>964</v>
      </c>
      <c r="D71" s="294">
        <v>17.91</v>
      </c>
      <c r="E71" s="294"/>
      <c r="F71" s="187"/>
      <c r="G71" s="187"/>
      <c r="H71" s="187"/>
      <c r="I71" s="187"/>
    </row>
    <row r="72" spans="2:9">
      <c r="B72" s="201" t="s">
        <v>795</v>
      </c>
      <c r="C72" s="295" t="s">
        <v>970</v>
      </c>
      <c r="D72" s="294">
        <v>18.14</v>
      </c>
      <c r="E72" s="294">
        <f>AVERAGE(D72:D73)</f>
        <v>17.805</v>
      </c>
      <c r="F72" s="187"/>
      <c r="G72" s="187"/>
      <c r="H72" s="187"/>
      <c r="I72" s="187"/>
    </row>
    <row r="73" spans="2:9">
      <c r="B73" s="201" t="s">
        <v>794</v>
      </c>
      <c r="C73" s="295" t="s">
        <v>970</v>
      </c>
      <c r="D73" s="294">
        <v>17.47</v>
      </c>
      <c r="E73" s="294"/>
      <c r="F73" s="187"/>
      <c r="G73" s="187"/>
      <c r="H73" s="187"/>
      <c r="I73" s="187"/>
    </row>
    <row r="74" spans="2:9">
      <c r="B74" s="201" t="s">
        <v>793</v>
      </c>
      <c r="C74" s="295" t="s">
        <v>971</v>
      </c>
      <c r="D74" s="294">
        <v>18</v>
      </c>
      <c r="E74" s="294">
        <f>AVERAGE(D74:D75)</f>
        <v>17.86</v>
      </c>
      <c r="F74" s="187"/>
      <c r="G74" s="187"/>
      <c r="H74" s="187"/>
      <c r="I74" s="187"/>
    </row>
    <row r="75" spans="2:9">
      <c r="B75" s="201" t="s">
        <v>792</v>
      </c>
      <c r="C75" s="295" t="s">
        <v>971</v>
      </c>
      <c r="D75" s="294">
        <v>17.72</v>
      </c>
      <c r="E75" s="294"/>
      <c r="F75" s="187"/>
      <c r="G75" s="187"/>
      <c r="H75" s="187"/>
      <c r="I75" s="187"/>
    </row>
    <row r="76" spans="2:9">
      <c r="B76" s="201" t="s">
        <v>791</v>
      </c>
      <c r="C76" s="295" t="s">
        <v>972</v>
      </c>
      <c r="D76" s="294">
        <v>18.45</v>
      </c>
      <c r="E76" s="294">
        <f>AVERAGE(D76:D77)</f>
        <v>19.899999999999999</v>
      </c>
      <c r="F76" s="187"/>
      <c r="G76" s="187"/>
      <c r="H76" s="187"/>
      <c r="I76" s="187"/>
    </row>
    <row r="77" spans="2:9">
      <c r="B77" s="201" t="s">
        <v>790</v>
      </c>
      <c r="C77" s="295" t="s">
        <v>972</v>
      </c>
      <c r="D77" s="294">
        <v>21.35</v>
      </c>
      <c r="E77" s="294"/>
      <c r="F77" s="187"/>
      <c r="G77" s="187"/>
      <c r="H77" s="187"/>
      <c r="I77" s="187"/>
    </row>
    <row r="78" spans="2:9">
      <c r="B78" s="201" t="s">
        <v>789</v>
      </c>
      <c r="C78" s="295" t="s">
        <v>978</v>
      </c>
      <c r="D78" s="294">
        <v>19.190000000000001</v>
      </c>
      <c r="E78" s="294">
        <f>AVERAGE(D78:D79)</f>
        <v>18.905000000000001</v>
      </c>
      <c r="F78" s="187"/>
      <c r="G78" s="187"/>
      <c r="H78" s="187"/>
      <c r="I78" s="187"/>
    </row>
    <row r="79" spans="2:9">
      <c r="B79" s="201" t="s">
        <v>788</v>
      </c>
      <c r="C79" s="295" t="s">
        <v>978</v>
      </c>
      <c r="D79" s="294">
        <v>18.62</v>
      </c>
      <c r="E79" s="294"/>
      <c r="F79" s="187"/>
      <c r="G79" s="187"/>
      <c r="H79" s="187"/>
      <c r="I79" s="187"/>
    </row>
    <row r="80" spans="2:9">
      <c r="B80" s="201" t="s">
        <v>787</v>
      </c>
      <c r="C80" s="295" t="s">
        <v>979</v>
      </c>
      <c r="D80" s="294">
        <v>18.72</v>
      </c>
      <c r="E80" s="294">
        <f>AVERAGE(D80:D81)</f>
        <v>18.350000000000001</v>
      </c>
      <c r="F80" s="187"/>
      <c r="G80" s="187"/>
      <c r="H80" s="187"/>
      <c r="I80" s="187"/>
    </row>
    <row r="81" spans="2:9">
      <c r="B81" s="201" t="s">
        <v>786</v>
      </c>
      <c r="C81" s="295" t="s">
        <v>979</v>
      </c>
      <c r="D81" s="294">
        <v>17.98</v>
      </c>
      <c r="E81" s="294"/>
      <c r="F81" s="187"/>
      <c r="G81" s="187"/>
      <c r="H81" s="187"/>
      <c r="I81" s="187"/>
    </row>
    <row r="82" spans="2:9">
      <c r="B82" s="201" t="s">
        <v>785</v>
      </c>
      <c r="C82" s="295" t="s">
        <v>980</v>
      </c>
      <c r="D82" s="294">
        <v>19.82</v>
      </c>
      <c r="E82" s="294">
        <f>AVERAGE(D82:D83)</f>
        <v>19.64</v>
      </c>
      <c r="F82" s="187"/>
      <c r="G82" s="187"/>
      <c r="H82" s="187"/>
      <c r="I82" s="187"/>
    </row>
    <row r="83" spans="2:9">
      <c r="B83" s="201" t="s">
        <v>784</v>
      </c>
      <c r="C83" s="295" t="s">
        <v>980</v>
      </c>
      <c r="D83" s="294">
        <v>19.46</v>
      </c>
      <c r="E83" s="294"/>
      <c r="F83" s="187"/>
      <c r="G83" s="187"/>
      <c r="H83" s="187"/>
      <c r="I83" s="187"/>
    </row>
    <row r="84" spans="2:9">
      <c r="B84" s="201" t="s">
        <v>783</v>
      </c>
      <c r="C84" s="295" t="s">
        <v>986</v>
      </c>
      <c r="D84" s="294">
        <v>20.89</v>
      </c>
      <c r="E84" s="294">
        <f>AVERAGE(D84:D85)</f>
        <v>20.72</v>
      </c>
      <c r="F84" s="187"/>
      <c r="G84" s="187"/>
      <c r="H84" s="187"/>
      <c r="I84" s="187"/>
    </row>
    <row r="85" spans="2:9">
      <c r="B85" s="201" t="s">
        <v>782</v>
      </c>
      <c r="C85" s="295" t="s">
        <v>986</v>
      </c>
      <c r="D85" s="294">
        <v>20.55</v>
      </c>
      <c r="E85" s="294"/>
      <c r="F85" s="187"/>
      <c r="G85" s="187"/>
      <c r="H85" s="187"/>
      <c r="I85" s="187"/>
    </row>
    <row r="86" spans="2:9">
      <c r="B86" s="201" t="s">
        <v>781</v>
      </c>
      <c r="C86" s="295" t="s">
        <v>987</v>
      </c>
      <c r="D86" s="294">
        <v>23.43</v>
      </c>
      <c r="E86" s="294">
        <f>AVERAGE(D86:D87)</f>
        <v>22.64</v>
      </c>
      <c r="F86" s="187"/>
      <c r="G86" s="187"/>
      <c r="H86" s="187"/>
      <c r="I86" s="187"/>
    </row>
    <row r="87" spans="2:9">
      <c r="B87" s="201" t="s">
        <v>780</v>
      </c>
      <c r="C87" s="295" t="s">
        <v>987</v>
      </c>
      <c r="D87" s="294">
        <v>21.85</v>
      </c>
      <c r="E87" s="294"/>
      <c r="F87" s="187"/>
      <c r="G87" s="187"/>
      <c r="H87" s="187"/>
      <c r="I87" s="187"/>
    </row>
    <row r="88" spans="2:9">
      <c r="B88" s="201" t="s">
        <v>779</v>
      </c>
      <c r="C88" s="295" t="s">
        <v>988</v>
      </c>
      <c r="D88" s="294">
        <v>20.6</v>
      </c>
      <c r="E88" s="294">
        <f>AVERAGE(D88:D89)</f>
        <v>20.66</v>
      </c>
      <c r="F88" s="187"/>
      <c r="G88" s="187"/>
      <c r="H88" s="187"/>
      <c r="I88" s="187"/>
    </row>
    <row r="89" spans="2:9">
      <c r="B89" s="201" t="s">
        <v>778</v>
      </c>
      <c r="C89" s="295" t="s">
        <v>988</v>
      </c>
      <c r="D89" s="294">
        <v>20.72</v>
      </c>
      <c r="E89" s="201"/>
      <c r="F89" s="187"/>
      <c r="G89" s="187"/>
      <c r="H89" s="187"/>
      <c r="I89" s="187"/>
    </row>
  </sheetData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DB28C-6F1D-644D-AE90-931866A319DC}">
  <dimension ref="A1:X65"/>
  <sheetViews>
    <sheetView workbookViewId="0">
      <selection activeCell="E14" sqref="E14"/>
    </sheetView>
  </sheetViews>
  <sheetFormatPr baseColWidth="10" defaultRowHeight="16"/>
  <cols>
    <col min="1" max="1" width="1.85546875" style="131" bestFit="1" customWidth="1"/>
    <col min="2" max="2" width="7.28515625" style="131" customWidth="1"/>
    <col min="3" max="3" width="7.28515625" style="131" bestFit="1" customWidth="1"/>
    <col min="4" max="4" width="8.140625" style="131" bestFit="1" customWidth="1"/>
    <col min="5" max="5" width="7.42578125" style="131" bestFit="1" customWidth="1"/>
    <col min="6" max="7" width="7.28515625" style="131" bestFit="1" customWidth="1"/>
    <col min="8" max="8" width="8.140625" style="131" bestFit="1" customWidth="1"/>
    <col min="9" max="9" width="7.42578125" style="131" bestFit="1" customWidth="1"/>
    <col min="10" max="13" width="7.28515625" style="131" bestFit="1" customWidth="1"/>
    <col min="14" max="14" width="2.28515625" style="131" customWidth="1"/>
    <col min="15" max="15" width="19.7109375" style="131" bestFit="1" customWidth="1"/>
    <col min="16" max="16" width="11.5703125" style="131" bestFit="1" customWidth="1"/>
    <col min="17" max="17" width="13.28515625" style="131" customWidth="1"/>
    <col min="18" max="18" width="1.5703125" style="131" customWidth="1"/>
    <col min="19" max="19" width="1" style="131" customWidth="1"/>
    <col min="20" max="21" width="10.7109375" style="131"/>
    <col min="22" max="22" width="1.140625" style="131" customWidth="1"/>
    <col min="23" max="23" width="5.140625" style="131" customWidth="1"/>
    <col min="24" max="16384" width="10.7109375" style="131"/>
  </cols>
  <sheetData>
    <row r="1" spans="1:24" ht="17" thickBot="1">
      <c r="O1" s="202" t="s">
        <v>777</v>
      </c>
      <c r="P1" s="187"/>
      <c r="Q1" s="187"/>
      <c r="R1" s="187"/>
      <c r="S1" s="187"/>
      <c r="T1" s="187"/>
      <c r="U1" s="187"/>
      <c r="V1" s="187"/>
      <c r="W1" s="187"/>
      <c r="X1" s="187"/>
    </row>
    <row r="2" spans="1:24" ht="17" thickBot="1">
      <c r="A2" s="135" t="s">
        <v>859</v>
      </c>
      <c r="O2" s="202" t="s">
        <v>858</v>
      </c>
      <c r="P2" s="187"/>
      <c r="Q2" s="187"/>
      <c r="R2" s="187"/>
      <c r="S2" s="288"/>
      <c r="T2" s="287" t="s">
        <v>774</v>
      </c>
      <c r="U2" s="280"/>
      <c r="V2" s="280"/>
      <c r="W2" s="279"/>
      <c r="X2" s="187"/>
    </row>
    <row r="3" spans="1:24" ht="18" thickBot="1">
      <c r="B3" s="135">
        <v>1</v>
      </c>
      <c r="C3" s="135">
        <v>2</v>
      </c>
      <c r="D3" s="135">
        <v>3</v>
      </c>
      <c r="E3" s="135">
        <v>4</v>
      </c>
      <c r="F3" s="135">
        <v>5</v>
      </c>
      <c r="G3" s="135">
        <v>6</v>
      </c>
      <c r="H3" s="135">
        <v>7</v>
      </c>
      <c r="I3" s="135">
        <v>8</v>
      </c>
      <c r="J3" s="135">
        <v>9</v>
      </c>
      <c r="K3" s="135">
        <v>10</v>
      </c>
      <c r="L3" s="135">
        <v>11</v>
      </c>
      <c r="M3" s="135">
        <v>12</v>
      </c>
      <c r="O3" s="291" t="s">
        <v>754</v>
      </c>
      <c r="P3" s="290" t="s">
        <v>775</v>
      </c>
      <c r="Q3" s="289" t="str">
        <f>$U$10 &amp;" rxn (+error)"</f>
        <v>51 rxn (+error)</v>
      </c>
      <c r="R3" s="187"/>
      <c r="S3" s="277"/>
      <c r="T3" s="187" t="s">
        <v>115</v>
      </c>
      <c r="U3" s="187" t="s">
        <v>773</v>
      </c>
      <c r="V3" s="187"/>
      <c r="W3" s="276"/>
      <c r="X3" s="187"/>
    </row>
    <row r="4" spans="1:24">
      <c r="A4" s="135" t="s">
        <v>0</v>
      </c>
      <c r="B4" s="283" t="s">
        <v>898</v>
      </c>
      <c r="C4" s="282" t="s">
        <v>908</v>
      </c>
      <c r="D4" s="282" t="s">
        <v>916</v>
      </c>
      <c r="E4" s="282" t="s">
        <v>925</v>
      </c>
      <c r="F4" s="282" t="s">
        <v>933</v>
      </c>
      <c r="G4" s="282" t="s">
        <v>941</v>
      </c>
      <c r="H4" s="282" t="s">
        <v>949</v>
      </c>
      <c r="I4" s="282" t="s">
        <v>957</v>
      </c>
      <c r="J4" s="282" t="s">
        <v>965</v>
      </c>
      <c r="K4" s="282" t="s">
        <v>973</v>
      </c>
      <c r="L4" s="282" t="s">
        <v>981</v>
      </c>
      <c r="M4" s="281" t="s">
        <v>1139</v>
      </c>
      <c r="O4" s="286" t="s">
        <v>738</v>
      </c>
      <c r="P4" s="285">
        <v>5.53</v>
      </c>
      <c r="Q4" s="284">
        <f t="shared" ref="Q4:Q9" si="0">P4*$U$10*1.1</f>
        <v>310.23300000000006</v>
      </c>
      <c r="R4" s="187"/>
      <c r="S4" s="277"/>
      <c r="T4" s="280" t="s">
        <v>115</v>
      </c>
      <c r="U4" s="279" t="s">
        <v>771</v>
      </c>
      <c r="V4" s="187"/>
      <c r="W4" s="276"/>
      <c r="X4" s="187"/>
    </row>
    <row r="5" spans="1:24">
      <c r="A5" s="135" t="s">
        <v>1</v>
      </c>
      <c r="B5" s="269" t="s">
        <v>898</v>
      </c>
      <c r="C5" s="268" t="s">
        <v>908</v>
      </c>
      <c r="D5" s="268" t="s">
        <v>916</v>
      </c>
      <c r="E5" s="268" t="s">
        <v>925</v>
      </c>
      <c r="F5" s="268" t="s">
        <v>933</v>
      </c>
      <c r="G5" s="268" t="s">
        <v>941</v>
      </c>
      <c r="H5" s="268" t="s">
        <v>949</v>
      </c>
      <c r="I5" s="268" t="s">
        <v>957</v>
      </c>
      <c r="J5" s="268" t="s">
        <v>965</v>
      </c>
      <c r="K5" s="268" t="s">
        <v>973</v>
      </c>
      <c r="L5" s="268" t="s">
        <v>981</v>
      </c>
      <c r="M5" s="267" t="s">
        <v>1139</v>
      </c>
      <c r="O5" s="275" t="s">
        <v>772</v>
      </c>
      <c r="P5" s="274">
        <v>7.5</v>
      </c>
      <c r="Q5" s="273">
        <f t="shared" si="0"/>
        <v>420.75000000000006</v>
      </c>
      <c r="R5" s="187"/>
      <c r="S5" s="277"/>
      <c r="T5" s="187" t="s">
        <v>769</v>
      </c>
      <c r="U5" s="276" t="s">
        <v>116</v>
      </c>
      <c r="V5" s="187"/>
      <c r="W5" s="278" t="s">
        <v>768</v>
      </c>
      <c r="X5" s="187"/>
    </row>
    <row r="6" spans="1:24" ht="17" thickBot="1">
      <c r="A6" s="135" t="s">
        <v>2</v>
      </c>
      <c r="B6" s="269" t="s">
        <v>899</v>
      </c>
      <c r="C6" s="268" t="s">
        <v>909</v>
      </c>
      <c r="D6" s="268" t="s">
        <v>917</v>
      </c>
      <c r="E6" s="268" t="s">
        <v>926</v>
      </c>
      <c r="F6" s="268" t="s">
        <v>934</v>
      </c>
      <c r="G6" s="268" t="s">
        <v>942</v>
      </c>
      <c r="H6" s="268" t="s">
        <v>950</v>
      </c>
      <c r="I6" s="268" t="s">
        <v>958</v>
      </c>
      <c r="J6" s="268" t="s">
        <v>966</v>
      </c>
      <c r="K6" s="268" t="s">
        <v>1138</v>
      </c>
      <c r="L6" s="268" t="s">
        <v>982</v>
      </c>
      <c r="M6" s="267" t="s">
        <v>990</v>
      </c>
      <c r="O6" s="275" t="s">
        <v>770</v>
      </c>
      <c r="P6" s="274">
        <v>7.0000000000000007E-2</v>
      </c>
      <c r="Q6" s="273">
        <f t="shared" si="0"/>
        <v>3.9270000000000005</v>
      </c>
      <c r="R6" s="187"/>
      <c r="S6" s="277"/>
      <c r="T6" s="271" t="s">
        <v>117</v>
      </c>
      <c r="U6" s="270" t="s">
        <v>116</v>
      </c>
      <c r="V6" s="187"/>
      <c r="W6" s="276"/>
      <c r="X6" s="187"/>
    </row>
    <row r="7" spans="1:24" ht="17" thickBot="1">
      <c r="A7" s="135" t="s">
        <v>3</v>
      </c>
      <c r="B7" s="269" t="s">
        <v>899</v>
      </c>
      <c r="C7" s="268" t="s">
        <v>909</v>
      </c>
      <c r="D7" s="268" t="s">
        <v>917</v>
      </c>
      <c r="E7" s="268" t="s">
        <v>926</v>
      </c>
      <c r="F7" s="268" t="s">
        <v>934</v>
      </c>
      <c r="G7" s="268" t="s">
        <v>942</v>
      </c>
      <c r="H7" s="268" t="s">
        <v>950</v>
      </c>
      <c r="I7" s="268" t="s">
        <v>958</v>
      </c>
      <c r="J7" s="268" t="s">
        <v>966</v>
      </c>
      <c r="K7" s="268" t="s">
        <v>1138</v>
      </c>
      <c r="L7" s="268" t="s">
        <v>982</v>
      </c>
      <c r="M7" s="267" t="s">
        <v>990</v>
      </c>
      <c r="O7" s="275" t="s">
        <v>767</v>
      </c>
      <c r="P7" s="274">
        <v>0.7</v>
      </c>
      <c r="Q7" s="273">
        <f t="shared" si="0"/>
        <v>39.269999999999996</v>
      </c>
      <c r="R7" s="187"/>
      <c r="S7" s="272"/>
      <c r="T7" s="271"/>
      <c r="U7" s="271"/>
      <c r="V7" s="271"/>
      <c r="W7" s="270"/>
      <c r="X7" s="187"/>
    </row>
    <row r="8" spans="1:24">
      <c r="A8" s="135" t="s">
        <v>4</v>
      </c>
      <c r="B8" s="269" t="s">
        <v>764</v>
      </c>
      <c r="C8" s="268" t="s">
        <v>764</v>
      </c>
      <c r="D8" s="268" t="s">
        <v>764</v>
      </c>
      <c r="E8" s="268"/>
      <c r="F8" s="268"/>
      <c r="G8" s="268"/>
      <c r="H8" s="268"/>
      <c r="I8" s="268"/>
      <c r="J8" s="268"/>
      <c r="K8" s="268"/>
      <c r="L8" s="268"/>
      <c r="M8" s="267"/>
      <c r="O8" s="275" t="s">
        <v>766</v>
      </c>
      <c r="P8" s="274">
        <v>0.1</v>
      </c>
      <c r="Q8" s="273">
        <f t="shared" si="0"/>
        <v>5.6100000000000012</v>
      </c>
      <c r="R8" s="187"/>
      <c r="S8" s="187"/>
      <c r="T8" s="187"/>
      <c r="U8" s="187"/>
      <c r="V8" s="187"/>
      <c r="W8" s="187"/>
      <c r="X8" s="187"/>
    </row>
    <row r="9" spans="1:24" ht="17" thickBot="1">
      <c r="A9" s="135" t="s">
        <v>5</v>
      </c>
      <c r="B9" s="269"/>
      <c r="C9" s="268"/>
      <c r="D9" s="268"/>
      <c r="E9" s="268"/>
      <c r="F9" s="268"/>
      <c r="G9" s="268"/>
      <c r="H9" s="268"/>
      <c r="I9" s="268"/>
      <c r="J9" s="268"/>
      <c r="K9" s="268"/>
      <c r="L9" s="268"/>
      <c r="M9" s="267"/>
      <c r="O9" s="335" t="s">
        <v>765</v>
      </c>
      <c r="P9" s="336">
        <v>0.1</v>
      </c>
      <c r="Q9" s="337">
        <f t="shared" si="0"/>
        <v>5.6100000000000012</v>
      </c>
      <c r="R9" s="187"/>
      <c r="S9" s="187"/>
      <c r="T9" s="187"/>
      <c r="U9" s="187"/>
      <c r="V9" s="187"/>
      <c r="W9" s="187"/>
      <c r="X9" s="187"/>
    </row>
    <row r="10" spans="1:24" ht="17" thickBot="1">
      <c r="A10" s="135" t="s">
        <v>6</v>
      </c>
      <c r="B10" s="181"/>
      <c r="C10" s="180"/>
      <c r="D10" s="180"/>
      <c r="E10" s="268"/>
      <c r="F10" s="268"/>
      <c r="G10" s="268"/>
      <c r="H10" s="268"/>
      <c r="I10" s="268"/>
      <c r="J10" s="268"/>
      <c r="K10" s="268"/>
      <c r="L10" s="268"/>
      <c r="M10" s="267"/>
      <c r="O10" s="338" t="s">
        <v>114</v>
      </c>
      <c r="P10" s="339">
        <v>1</v>
      </c>
      <c r="Q10" s="340" t="s">
        <v>113</v>
      </c>
      <c r="R10" s="187"/>
      <c r="S10" s="187"/>
      <c r="T10" s="330" t="s">
        <v>886</v>
      </c>
      <c r="U10" s="201">
        <f>COUNTIF(B4:M11,"*")</f>
        <v>51</v>
      </c>
      <c r="V10" s="187"/>
      <c r="W10" s="187"/>
      <c r="X10" s="187"/>
    </row>
    <row r="11" spans="1:24" ht="17" thickBot="1">
      <c r="A11" s="135" t="s">
        <v>7</v>
      </c>
      <c r="B11" s="263"/>
      <c r="C11" s="262"/>
      <c r="D11" s="262"/>
      <c r="E11" s="262"/>
      <c r="F11" s="262"/>
      <c r="G11" s="262"/>
      <c r="H11" s="262"/>
      <c r="I11" s="262"/>
      <c r="J11" s="262"/>
      <c r="K11" s="262"/>
      <c r="L11" s="262"/>
      <c r="M11" s="261"/>
      <c r="O11" s="266" t="s">
        <v>763</v>
      </c>
      <c r="P11" s="265">
        <f>SUM(P4:P10)</f>
        <v>15</v>
      </c>
      <c r="Q11" s="264">
        <f>SUM(Q4:Q9)</f>
        <v>785.4000000000002</v>
      </c>
      <c r="R11" s="187"/>
      <c r="S11" s="187"/>
      <c r="T11" s="187"/>
      <c r="U11" s="187"/>
      <c r="V11" s="187"/>
      <c r="W11" s="187"/>
      <c r="X11" s="187"/>
    </row>
    <row r="14" spans="1:24">
      <c r="B14" s="402" t="s">
        <v>856</v>
      </c>
      <c r="C14" s="402" t="s">
        <v>419</v>
      </c>
      <c r="D14" s="402" t="s">
        <v>855</v>
      </c>
      <c r="E14" s="202" t="s">
        <v>854</v>
      </c>
      <c r="F14" s="402"/>
      <c r="G14" s="402"/>
      <c r="H14" s="402" t="s">
        <v>376</v>
      </c>
      <c r="I14" s="402" t="s">
        <v>854</v>
      </c>
      <c r="J14" s="201"/>
      <c r="K14" s="201"/>
      <c r="L14" s="201"/>
      <c r="M14" s="201"/>
      <c r="N14" s="201"/>
      <c r="O14" s="201"/>
      <c r="P14" s="201"/>
      <c r="Q14" s="201"/>
      <c r="R14" s="201"/>
      <c r="S14" s="201"/>
      <c r="T14" s="201"/>
    </row>
    <row r="15" spans="1:24">
      <c r="B15" s="201" t="s">
        <v>845</v>
      </c>
      <c r="C15" s="295" t="s">
        <v>850</v>
      </c>
      <c r="D15" s="294">
        <v>27.76</v>
      </c>
      <c r="E15" s="294">
        <f>AVERAGE(D15:D17)</f>
        <v>27.776666666666667</v>
      </c>
      <c r="F15" s="201"/>
      <c r="G15" s="201"/>
      <c r="H15" s="295" t="s">
        <v>850</v>
      </c>
      <c r="I15" s="294">
        <v>27.776666666666667</v>
      </c>
      <c r="J15" s="201"/>
      <c r="K15" s="201"/>
      <c r="L15" s="201"/>
      <c r="M15" s="201"/>
      <c r="N15" s="201"/>
      <c r="O15" s="201"/>
      <c r="P15" s="201"/>
      <c r="Q15" s="201"/>
      <c r="R15" s="201"/>
      <c r="S15" s="201"/>
      <c r="T15" s="201"/>
    </row>
    <row r="16" spans="1:24">
      <c r="B16" s="201" t="s">
        <v>839</v>
      </c>
      <c r="C16" s="295" t="s">
        <v>850</v>
      </c>
      <c r="D16" s="294">
        <v>27.74</v>
      </c>
      <c r="E16" s="201"/>
      <c r="F16" s="201"/>
      <c r="G16" s="201"/>
      <c r="H16" s="298" t="s">
        <v>14</v>
      </c>
      <c r="I16" s="302">
        <v>22.344999999999999</v>
      </c>
      <c r="J16" s="201"/>
      <c r="K16" s="201"/>
      <c r="L16" s="201"/>
      <c r="M16" s="201"/>
      <c r="N16" s="201"/>
      <c r="O16" s="201"/>
      <c r="P16" s="201"/>
      <c r="Q16" s="201"/>
      <c r="R16" s="201"/>
      <c r="S16" s="201"/>
      <c r="T16" s="201"/>
    </row>
    <row r="17" spans="2:20">
      <c r="B17" s="201" t="s">
        <v>833</v>
      </c>
      <c r="C17" s="295" t="s">
        <v>850</v>
      </c>
      <c r="D17" s="294">
        <v>27.83</v>
      </c>
      <c r="E17" s="294"/>
      <c r="F17" s="201"/>
      <c r="G17" s="201"/>
      <c r="H17" s="295" t="s">
        <v>86</v>
      </c>
      <c r="I17" s="294">
        <v>22.25</v>
      </c>
      <c r="J17" s="201"/>
      <c r="K17" s="201"/>
      <c r="L17" s="201"/>
      <c r="M17" s="201"/>
      <c r="N17" s="201"/>
      <c r="O17" s="201"/>
      <c r="P17" s="201"/>
      <c r="Q17" s="201"/>
      <c r="R17" s="201"/>
      <c r="S17" s="201"/>
      <c r="T17" s="201"/>
    </row>
    <row r="18" spans="2:20">
      <c r="B18" s="201" t="s">
        <v>849</v>
      </c>
      <c r="C18" s="295" t="s">
        <v>898</v>
      </c>
      <c r="D18" s="294">
        <v>20.68</v>
      </c>
      <c r="E18" s="294">
        <f>AVERAGE(D18:D19)</f>
        <v>20.295000000000002</v>
      </c>
      <c r="F18" s="201"/>
      <c r="G18" s="201"/>
      <c r="H18" s="295" t="s">
        <v>85</v>
      </c>
      <c r="I18" s="294">
        <v>21.91</v>
      </c>
      <c r="J18" s="201"/>
      <c r="K18" s="201"/>
      <c r="L18" s="201"/>
      <c r="M18" s="201"/>
      <c r="N18" s="201"/>
      <c r="O18" s="201"/>
      <c r="P18" s="201"/>
      <c r="Q18" s="201"/>
      <c r="R18" s="201"/>
      <c r="S18" s="201"/>
      <c r="T18" s="201"/>
    </row>
    <row r="19" spans="2:20">
      <c r="B19" s="201" t="s">
        <v>848</v>
      </c>
      <c r="C19" s="295" t="s">
        <v>898</v>
      </c>
      <c r="D19" s="294">
        <v>19.91</v>
      </c>
      <c r="E19" s="294"/>
      <c r="F19" s="201"/>
      <c r="G19" s="201"/>
      <c r="H19" s="295" t="s">
        <v>87</v>
      </c>
      <c r="I19" s="294">
        <v>21.424999999999997</v>
      </c>
      <c r="J19" s="201"/>
      <c r="K19" s="201"/>
      <c r="L19" s="201"/>
      <c r="M19" s="201"/>
      <c r="N19" s="201"/>
      <c r="O19" s="201"/>
      <c r="P19" s="201"/>
      <c r="Q19" s="201"/>
      <c r="R19" s="201"/>
      <c r="S19" s="201"/>
      <c r="T19" s="201"/>
    </row>
    <row r="20" spans="2:20">
      <c r="B20" s="201" t="s">
        <v>847</v>
      </c>
      <c r="C20" s="295" t="s">
        <v>899</v>
      </c>
      <c r="D20" s="294">
        <v>22.67</v>
      </c>
      <c r="E20" s="294">
        <f>AVERAGE(D20:D21)</f>
        <v>22.344999999999999</v>
      </c>
      <c r="F20" s="201"/>
      <c r="G20" s="201"/>
      <c r="H20" s="295" t="s">
        <v>94</v>
      </c>
      <c r="I20" s="294">
        <v>21.270000000000003</v>
      </c>
      <c r="J20" s="201"/>
      <c r="K20" s="201"/>
      <c r="L20" s="201"/>
      <c r="M20" s="201"/>
      <c r="N20" s="201"/>
      <c r="O20" s="201"/>
      <c r="P20" s="201"/>
      <c r="Q20" s="201"/>
      <c r="R20" s="201"/>
      <c r="S20" s="201"/>
      <c r="T20" s="201"/>
    </row>
    <row r="21" spans="2:20">
      <c r="B21" s="201" t="s">
        <v>846</v>
      </c>
      <c r="C21" s="295" t="s">
        <v>899</v>
      </c>
      <c r="D21" s="294">
        <v>22.02</v>
      </c>
      <c r="E21" s="294"/>
      <c r="F21" s="201"/>
      <c r="G21" s="201"/>
      <c r="H21" s="295" t="s">
        <v>96</v>
      </c>
      <c r="I21" s="294">
        <v>21.25</v>
      </c>
      <c r="J21" s="201"/>
      <c r="K21" s="201"/>
      <c r="L21" s="201"/>
      <c r="M21" s="201"/>
      <c r="N21" s="201"/>
      <c r="O21" s="201"/>
      <c r="P21" s="201"/>
      <c r="Q21" s="201"/>
      <c r="R21" s="201"/>
      <c r="S21" s="201"/>
      <c r="T21" s="201"/>
    </row>
    <row r="22" spans="2:20">
      <c r="B22" s="201" t="s">
        <v>843</v>
      </c>
      <c r="C22" s="295" t="s">
        <v>908</v>
      </c>
      <c r="D22" s="294">
        <v>20.71</v>
      </c>
      <c r="E22" s="294">
        <f>AVERAGE(D22:D23)</f>
        <v>20.295000000000002</v>
      </c>
      <c r="F22" s="201"/>
      <c r="G22" s="201"/>
      <c r="H22" s="295" t="s">
        <v>82</v>
      </c>
      <c r="I22" s="294">
        <v>20.295000000000002</v>
      </c>
      <c r="J22" s="201"/>
      <c r="K22" s="201"/>
      <c r="L22" s="201"/>
      <c r="M22" s="201"/>
      <c r="N22" s="201"/>
      <c r="O22" s="201"/>
      <c r="P22" s="201"/>
      <c r="Q22" s="201"/>
      <c r="R22" s="201"/>
      <c r="S22" s="201"/>
      <c r="T22" s="201"/>
    </row>
    <row r="23" spans="2:20">
      <c r="B23" s="201" t="s">
        <v>842</v>
      </c>
      <c r="C23" s="295" t="s">
        <v>908</v>
      </c>
      <c r="D23" s="294">
        <v>19.88</v>
      </c>
      <c r="E23" s="294"/>
      <c r="F23" s="201"/>
      <c r="G23" s="201"/>
      <c r="H23" s="295" t="s">
        <v>83</v>
      </c>
      <c r="I23" s="294">
        <v>20.295000000000002</v>
      </c>
      <c r="J23" s="201"/>
      <c r="K23" s="201"/>
      <c r="L23" s="201"/>
      <c r="M23" s="201"/>
      <c r="N23" s="201"/>
      <c r="O23" s="201"/>
      <c r="P23" s="201"/>
      <c r="Q23" s="201"/>
      <c r="R23" s="201"/>
      <c r="S23" s="201"/>
      <c r="T23" s="201"/>
    </row>
    <row r="24" spans="2:20">
      <c r="B24" s="201" t="s">
        <v>841</v>
      </c>
      <c r="C24" s="295" t="s">
        <v>909</v>
      </c>
      <c r="D24" s="294">
        <v>20.190000000000001</v>
      </c>
      <c r="E24" s="294">
        <f>AVERAGE(D24:D25)</f>
        <v>20.094999999999999</v>
      </c>
      <c r="F24" s="201"/>
      <c r="G24" s="201"/>
      <c r="H24" s="295" t="s">
        <v>84</v>
      </c>
      <c r="I24" s="294">
        <v>20.29</v>
      </c>
      <c r="J24" s="201"/>
      <c r="K24" s="201"/>
      <c r="L24" s="201"/>
      <c r="M24" s="201"/>
      <c r="N24" s="201"/>
      <c r="O24" s="201"/>
      <c r="P24" s="201"/>
      <c r="Q24" s="201"/>
      <c r="R24" s="201"/>
      <c r="S24" s="201"/>
      <c r="T24" s="201"/>
    </row>
    <row r="25" spans="2:20">
      <c r="B25" s="201" t="s">
        <v>840</v>
      </c>
      <c r="C25" s="295" t="s">
        <v>909</v>
      </c>
      <c r="D25" s="294">
        <v>20</v>
      </c>
      <c r="E25" s="294"/>
      <c r="F25" s="201"/>
      <c r="G25" s="201"/>
      <c r="H25" s="295" t="s">
        <v>97</v>
      </c>
      <c r="I25" s="294">
        <v>20.29</v>
      </c>
      <c r="J25" s="201"/>
      <c r="K25" s="201"/>
      <c r="L25" s="201"/>
      <c r="M25" s="201"/>
      <c r="N25" s="201"/>
      <c r="O25" s="201"/>
      <c r="P25" s="201"/>
      <c r="Q25" s="201"/>
      <c r="R25" s="201"/>
      <c r="S25" s="201"/>
      <c r="T25" s="201"/>
    </row>
    <row r="26" spans="2:20">
      <c r="B26" s="201" t="s">
        <v>837</v>
      </c>
      <c r="C26" s="295" t="s">
        <v>916</v>
      </c>
      <c r="D26" s="294">
        <v>20.57</v>
      </c>
      <c r="E26" s="294">
        <f>AVERAGE(D26:D27)</f>
        <v>20.29</v>
      </c>
      <c r="F26" s="201"/>
      <c r="G26" s="201"/>
      <c r="H26" s="298" t="s">
        <v>15</v>
      </c>
      <c r="I26" s="302">
        <v>20.270000000000003</v>
      </c>
      <c r="J26" s="201"/>
      <c r="K26" s="201"/>
      <c r="L26" s="201"/>
      <c r="M26" s="201"/>
      <c r="N26" s="201"/>
      <c r="O26" s="201"/>
      <c r="P26" s="201"/>
      <c r="Q26" s="201"/>
      <c r="R26" s="201"/>
      <c r="S26" s="201"/>
      <c r="T26" s="201"/>
    </row>
    <row r="27" spans="2:20">
      <c r="B27" s="201" t="s">
        <v>836</v>
      </c>
      <c r="C27" s="295" t="s">
        <v>916</v>
      </c>
      <c r="D27" s="294">
        <v>20.010000000000002</v>
      </c>
      <c r="E27" s="294"/>
      <c r="F27" s="201"/>
      <c r="G27" s="201"/>
      <c r="H27" s="295" t="s">
        <v>92</v>
      </c>
      <c r="I27" s="294">
        <v>20.094999999999999</v>
      </c>
      <c r="J27" s="201"/>
      <c r="K27" s="201"/>
      <c r="L27" s="201"/>
      <c r="M27" s="201"/>
      <c r="N27" s="201"/>
      <c r="O27" s="201"/>
      <c r="P27" s="201"/>
      <c r="Q27" s="201"/>
      <c r="R27" s="201"/>
      <c r="S27" s="201"/>
      <c r="T27" s="201"/>
    </row>
    <row r="28" spans="2:20">
      <c r="B28" s="201" t="s">
        <v>835</v>
      </c>
      <c r="C28" s="295" t="s">
        <v>917</v>
      </c>
      <c r="D28" s="294">
        <v>20.25</v>
      </c>
      <c r="E28" s="294">
        <f>AVERAGE(D28:D29)</f>
        <v>20.035</v>
      </c>
      <c r="F28" s="201"/>
      <c r="G28" s="201"/>
      <c r="H28" s="295" t="s">
        <v>93</v>
      </c>
      <c r="I28" s="294">
        <v>20.035</v>
      </c>
      <c r="J28" s="201"/>
      <c r="K28" s="201"/>
      <c r="L28" s="201"/>
      <c r="M28" s="201"/>
      <c r="N28" s="201"/>
      <c r="O28" s="201"/>
      <c r="P28" s="201"/>
      <c r="Q28" s="201"/>
      <c r="R28" s="201"/>
      <c r="S28" s="201"/>
      <c r="T28" s="201"/>
    </row>
    <row r="29" spans="2:20">
      <c r="B29" s="201" t="s">
        <v>834</v>
      </c>
      <c r="C29" s="295" t="s">
        <v>917</v>
      </c>
      <c r="D29" s="294">
        <v>19.82</v>
      </c>
      <c r="E29" s="294"/>
      <c r="F29" s="201"/>
      <c r="G29" s="201"/>
      <c r="H29" s="295" t="s">
        <v>95</v>
      </c>
      <c r="I29" s="294">
        <v>19.965</v>
      </c>
      <c r="J29" s="201"/>
      <c r="K29" s="201"/>
      <c r="L29" s="201"/>
      <c r="M29" s="201"/>
      <c r="N29" s="201"/>
      <c r="O29" s="201"/>
      <c r="P29" s="201"/>
      <c r="Q29" s="201"/>
      <c r="R29" s="201"/>
      <c r="S29" s="201"/>
      <c r="T29" s="201"/>
    </row>
    <row r="30" spans="2:20">
      <c r="B30" s="201" t="s">
        <v>831</v>
      </c>
      <c r="C30" s="295" t="s">
        <v>925</v>
      </c>
      <c r="D30" s="294">
        <v>22.23</v>
      </c>
      <c r="E30" s="294">
        <f>AVERAGE(D30:D31)</f>
        <v>21.91</v>
      </c>
      <c r="F30" s="201"/>
      <c r="G30" s="201"/>
      <c r="H30" s="295" t="s">
        <v>554</v>
      </c>
      <c r="I30" s="294">
        <v>19.865000000000002</v>
      </c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</row>
    <row r="31" spans="2:20">
      <c r="B31" s="201" t="s">
        <v>830</v>
      </c>
      <c r="C31" s="295" t="s">
        <v>925</v>
      </c>
      <c r="D31" s="294">
        <v>21.59</v>
      </c>
      <c r="E31" s="294"/>
      <c r="F31" s="201"/>
      <c r="G31" s="201"/>
      <c r="H31" s="295" t="s">
        <v>101</v>
      </c>
      <c r="I31" s="294">
        <v>19.810000000000002</v>
      </c>
      <c r="J31" s="201"/>
      <c r="K31" s="201"/>
      <c r="L31" s="201"/>
      <c r="M31" s="201"/>
      <c r="N31" s="201"/>
      <c r="O31" s="201"/>
      <c r="P31" s="201"/>
      <c r="Q31" s="201"/>
      <c r="R31" s="201"/>
      <c r="S31" s="201"/>
      <c r="T31" s="201"/>
    </row>
    <row r="32" spans="2:20">
      <c r="B32" s="201" t="s">
        <v>829</v>
      </c>
      <c r="C32" s="295" t="s">
        <v>926</v>
      </c>
      <c r="D32" s="294">
        <v>21.37</v>
      </c>
      <c r="E32" s="294">
        <f>AVERAGE(D32:D33)</f>
        <v>21.270000000000003</v>
      </c>
      <c r="F32" s="201"/>
      <c r="G32" s="201"/>
      <c r="H32" s="295" t="s">
        <v>90</v>
      </c>
      <c r="I32" s="294">
        <v>19.055</v>
      </c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</row>
    <row r="33" spans="2:20">
      <c r="B33" s="201" t="s">
        <v>828</v>
      </c>
      <c r="C33" s="295" t="s">
        <v>926</v>
      </c>
      <c r="D33" s="294">
        <v>21.17</v>
      </c>
      <c r="E33" s="294"/>
      <c r="F33" s="201"/>
      <c r="G33" s="201"/>
      <c r="H33" s="295" t="s">
        <v>100</v>
      </c>
      <c r="I33" s="294">
        <v>19.004999999999999</v>
      </c>
      <c r="J33" s="201"/>
      <c r="K33" s="201"/>
      <c r="L33" s="201"/>
      <c r="M33" s="201"/>
      <c r="N33" s="201"/>
      <c r="O33" s="201"/>
      <c r="P33" s="201"/>
      <c r="Q33" s="201"/>
      <c r="R33" s="201"/>
      <c r="S33" s="201"/>
      <c r="T33" s="201"/>
    </row>
    <row r="34" spans="2:20">
      <c r="B34" s="201" t="s">
        <v>825</v>
      </c>
      <c r="C34" s="295" t="s">
        <v>933</v>
      </c>
      <c r="D34" s="294">
        <v>22.39</v>
      </c>
      <c r="E34" s="294">
        <f>AVERAGE(D34:D35)</f>
        <v>22.25</v>
      </c>
      <c r="F34" s="201"/>
      <c r="G34" s="201"/>
      <c r="H34" s="295" t="s">
        <v>91</v>
      </c>
      <c r="I34" s="294">
        <v>18.895</v>
      </c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</row>
    <row r="35" spans="2:20">
      <c r="B35" s="201" t="s">
        <v>824</v>
      </c>
      <c r="C35" s="295" t="s">
        <v>933</v>
      </c>
      <c r="D35" s="294">
        <v>22.11</v>
      </c>
      <c r="E35" s="294"/>
      <c r="F35" s="201"/>
      <c r="G35" s="201"/>
      <c r="H35" s="295" t="s">
        <v>99</v>
      </c>
      <c r="I35" s="294">
        <v>18.725000000000001</v>
      </c>
      <c r="J35" s="201"/>
      <c r="K35" s="201"/>
      <c r="L35" s="201"/>
      <c r="M35" s="201"/>
      <c r="N35" s="201"/>
      <c r="O35" s="201"/>
      <c r="P35" s="201"/>
      <c r="Q35" s="201"/>
      <c r="R35" s="201"/>
      <c r="S35" s="201"/>
      <c r="T35" s="201"/>
    </row>
    <row r="36" spans="2:20">
      <c r="B36" s="201" t="s">
        <v>823</v>
      </c>
      <c r="C36" s="295" t="s">
        <v>934</v>
      </c>
      <c r="D36" s="294">
        <v>20.100000000000001</v>
      </c>
      <c r="E36" s="294">
        <f>AVERAGE(D36:D37)</f>
        <v>19.965</v>
      </c>
      <c r="F36" s="201"/>
      <c r="G36" s="201"/>
      <c r="H36" s="295" t="s">
        <v>88</v>
      </c>
      <c r="I36" s="294">
        <v>18.71</v>
      </c>
      <c r="J36" s="201"/>
      <c r="K36" s="201"/>
      <c r="L36" s="201"/>
      <c r="M36" s="201"/>
      <c r="N36" s="201"/>
      <c r="O36" s="201"/>
      <c r="P36" s="201"/>
      <c r="Q36" s="201"/>
      <c r="R36" s="201"/>
      <c r="S36" s="201"/>
      <c r="T36" s="201"/>
    </row>
    <row r="37" spans="2:20">
      <c r="B37" s="201" t="s">
        <v>822</v>
      </c>
      <c r="C37" s="295" t="s">
        <v>934</v>
      </c>
      <c r="D37" s="294">
        <v>19.829999999999998</v>
      </c>
      <c r="E37" s="294"/>
      <c r="F37" s="201"/>
      <c r="G37" s="201"/>
      <c r="H37" s="295" t="s">
        <v>98</v>
      </c>
      <c r="I37" s="294">
        <v>18.649999999999999</v>
      </c>
      <c r="J37" s="201"/>
      <c r="K37" s="201"/>
      <c r="L37" s="201"/>
      <c r="M37" s="201"/>
      <c r="N37" s="201"/>
      <c r="O37" s="201"/>
      <c r="P37" s="201"/>
      <c r="Q37" s="201"/>
      <c r="R37" s="201"/>
      <c r="S37" s="201"/>
      <c r="T37" s="201"/>
    </row>
    <row r="38" spans="2:20">
      <c r="B38" s="201" t="s">
        <v>819</v>
      </c>
      <c r="C38" s="295" t="s">
        <v>941</v>
      </c>
      <c r="D38" s="294">
        <v>21.77</v>
      </c>
      <c r="E38" s="294">
        <f>AVERAGE(D38:D39)</f>
        <v>21.424999999999997</v>
      </c>
      <c r="F38" s="201"/>
      <c r="G38" s="201"/>
      <c r="H38" s="300" t="s">
        <v>570</v>
      </c>
      <c r="I38" s="301">
        <v>17.869999999999997</v>
      </c>
      <c r="J38" s="201"/>
      <c r="K38" s="201"/>
      <c r="L38" s="201"/>
      <c r="M38" s="201"/>
      <c r="N38" s="201"/>
      <c r="O38" s="201"/>
      <c r="P38" s="201"/>
      <c r="Q38" s="201"/>
      <c r="R38" s="201"/>
      <c r="S38" s="201"/>
      <c r="T38" s="201"/>
    </row>
    <row r="39" spans="2:20">
      <c r="B39" s="201" t="s">
        <v>818</v>
      </c>
      <c r="C39" s="295" t="s">
        <v>941</v>
      </c>
      <c r="D39" s="294">
        <v>21.08</v>
      </c>
      <c r="E39" s="294"/>
      <c r="F39" s="201"/>
      <c r="G39" s="201"/>
      <c r="H39" s="295" t="s">
        <v>89</v>
      </c>
      <c r="I39" s="294">
        <v>17.664999999999999</v>
      </c>
      <c r="J39" s="201"/>
      <c r="K39" s="201"/>
      <c r="L39" s="201"/>
      <c r="M39" s="201"/>
      <c r="N39" s="201"/>
      <c r="O39" s="201"/>
      <c r="P39" s="201"/>
      <c r="Q39" s="201"/>
      <c r="R39" s="201"/>
      <c r="S39" s="201"/>
      <c r="T39" s="201"/>
    </row>
    <row r="40" spans="2:20">
      <c r="B40" s="201" t="s">
        <v>817</v>
      </c>
      <c r="C40" s="295" t="s">
        <v>942</v>
      </c>
      <c r="D40" s="294">
        <v>21.72</v>
      </c>
      <c r="E40" s="294">
        <f>AVERAGE(D40:D41)</f>
        <v>21.25</v>
      </c>
      <c r="F40" s="201"/>
      <c r="G40" s="201"/>
      <c r="I40" s="201"/>
      <c r="J40" s="201"/>
      <c r="K40" s="201"/>
      <c r="L40" s="201"/>
      <c r="M40" s="201"/>
      <c r="N40" s="201"/>
      <c r="O40" s="201"/>
      <c r="P40" s="201"/>
      <c r="Q40" s="201"/>
      <c r="R40" s="201"/>
      <c r="S40" s="201"/>
      <c r="T40" s="201"/>
    </row>
    <row r="41" spans="2:20">
      <c r="B41" s="201" t="s">
        <v>816</v>
      </c>
      <c r="C41" s="295" t="s">
        <v>942</v>
      </c>
      <c r="D41" s="294">
        <v>20.78</v>
      </c>
      <c r="E41" s="294"/>
      <c r="F41" s="201"/>
      <c r="G41" s="201"/>
      <c r="I41" s="201"/>
      <c r="J41" s="201"/>
      <c r="K41" s="201"/>
      <c r="L41" s="201"/>
      <c r="M41" s="201"/>
      <c r="N41" s="201"/>
      <c r="O41" s="201"/>
      <c r="P41" s="201"/>
      <c r="Q41" s="201"/>
      <c r="R41" s="201"/>
      <c r="S41" s="201"/>
      <c r="T41" s="201"/>
    </row>
    <row r="42" spans="2:20">
      <c r="B42" s="201" t="s">
        <v>813</v>
      </c>
      <c r="C42" s="295" t="s">
        <v>949</v>
      </c>
      <c r="D42" s="294">
        <v>19.170000000000002</v>
      </c>
      <c r="E42" s="294">
        <f>AVERAGE(D42:D43)</f>
        <v>18.71</v>
      </c>
      <c r="F42" s="201"/>
      <c r="G42" s="201"/>
      <c r="I42" s="201"/>
      <c r="J42" s="201"/>
      <c r="K42" s="201"/>
      <c r="L42" s="201"/>
      <c r="M42" s="201"/>
      <c r="N42" s="201"/>
      <c r="O42" s="201"/>
      <c r="P42" s="201"/>
      <c r="Q42" s="201"/>
      <c r="R42" s="201"/>
      <c r="S42" s="201"/>
      <c r="T42" s="201"/>
    </row>
    <row r="43" spans="2:20">
      <c r="B43" s="201" t="s">
        <v>812</v>
      </c>
      <c r="C43" s="295" t="s">
        <v>949</v>
      </c>
      <c r="D43" s="294">
        <v>18.25</v>
      </c>
      <c r="E43" s="294"/>
      <c r="F43" s="201"/>
      <c r="G43" s="201"/>
      <c r="I43" s="201"/>
      <c r="J43" s="201"/>
      <c r="K43" s="201"/>
      <c r="L43" s="201"/>
      <c r="M43" s="201"/>
      <c r="N43" s="201"/>
      <c r="O43" s="201"/>
      <c r="P43" s="201"/>
      <c r="Q43" s="201"/>
      <c r="R43" s="201"/>
      <c r="S43" s="201"/>
      <c r="T43" s="201"/>
    </row>
    <row r="44" spans="2:20">
      <c r="B44" s="201" t="s">
        <v>811</v>
      </c>
      <c r="C44" s="295" t="s">
        <v>950</v>
      </c>
      <c r="D44" s="294">
        <v>20.39</v>
      </c>
      <c r="E44" s="294">
        <f>AVERAGE(D44:D45)</f>
        <v>20.29</v>
      </c>
      <c r="F44" s="201"/>
      <c r="G44" s="201"/>
      <c r="I44" s="201"/>
      <c r="J44" s="201"/>
      <c r="K44" s="201"/>
      <c r="L44" s="201"/>
      <c r="M44" s="201"/>
      <c r="N44" s="201"/>
      <c r="O44" s="201"/>
      <c r="P44" s="201"/>
      <c r="Q44" s="201"/>
      <c r="R44" s="201"/>
      <c r="S44" s="201"/>
      <c r="T44" s="201"/>
    </row>
    <row r="45" spans="2:20">
      <c r="B45" s="201" t="s">
        <v>810</v>
      </c>
      <c r="C45" s="295" t="s">
        <v>950</v>
      </c>
      <c r="D45" s="294">
        <v>20.190000000000001</v>
      </c>
      <c r="E45" s="294"/>
      <c r="F45" s="201"/>
      <c r="G45" s="201"/>
      <c r="I45" s="201"/>
      <c r="J45" s="201"/>
      <c r="K45" s="201"/>
      <c r="L45" s="201"/>
      <c r="M45" s="201"/>
      <c r="N45" s="201"/>
      <c r="O45" s="201"/>
      <c r="P45" s="201"/>
      <c r="Q45" s="201"/>
      <c r="R45" s="201"/>
      <c r="S45" s="201"/>
      <c r="T45" s="201"/>
    </row>
    <row r="46" spans="2:20">
      <c r="B46" s="201" t="s">
        <v>807</v>
      </c>
      <c r="C46" s="295" t="s">
        <v>957</v>
      </c>
      <c r="D46" s="294">
        <v>20.6</v>
      </c>
      <c r="E46" s="294">
        <f>AVERAGE(D46:D47)</f>
        <v>20.270000000000003</v>
      </c>
      <c r="F46" s="201"/>
      <c r="G46" s="201"/>
      <c r="I46" s="201"/>
      <c r="J46" s="201"/>
      <c r="K46" s="201"/>
      <c r="L46" s="201"/>
      <c r="M46" s="201"/>
      <c r="N46" s="201"/>
      <c r="O46" s="201"/>
      <c r="P46" s="201"/>
      <c r="Q46" s="201"/>
      <c r="R46" s="201"/>
      <c r="S46" s="201"/>
      <c r="T46" s="201"/>
    </row>
    <row r="47" spans="2:20">
      <c r="B47" s="201" t="s">
        <v>806</v>
      </c>
      <c r="C47" s="295" t="s">
        <v>957</v>
      </c>
      <c r="D47" s="294">
        <v>19.940000000000001</v>
      </c>
      <c r="E47" s="294"/>
      <c r="F47" s="201"/>
      <c r="G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</row>
    <row r="48" spans="2:20">
      <c r="B48" s="201" t="s">
        <v>805</v>
      </c>
      <c r="C48" s="295" t="s">
        <v>958</v>
      </c>
      <c r="D48" s="294">
        <v>18.73</v>
      </c>
      <c r="E48" s="294">
        <f>AVERAGE(D48:D49)</f>
        <v>18.649999999999999</v>
      </c>
      <c r="F48" s="201"/>
      <c r="G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</row>
    <row r="49" spans="2:20">
      <c r="B49" s="201" t="s">
        <v>804</v>
      </c>
      <c r="C49" s="295" t="s">
        <v>958</v>
      </c>
      <c r="D49" s="294">
        <v>18.57</v>
      </c>
      <c r="E49" s="294"/>
      <c r="F49" s="201"/>
      <c r="G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</row>
    <row r="50" spans="2:20">
      <c r="B50" s="201" t="s">
        <v>801</v>
      </c>
      <c r="C50" s="295" t="s">
        <v>965</v>
      </c>
      <c r="D50" s="294">
        <v>18.02</v>
      </c>
      <c r="E50" s="294">
        <f>AVERAGE(D50:D51)</f>
        <v>17.664999999999999</v>
      </c>
      <c r="F50" s="201"/>
      <c r="G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</row>
    <row r="51" spans="2:20">
      <c r="B51" s="201" t="s">
        <v>800</v>
      </c>
      <c r="C51" s="295" t="s">
        <v>965</v>
      </c>
      <c r="D51" s="294">
        <v>17.309999999999999</v>
      </c>
      <c r="E51" s="294"/>
      <c r="F51" s="201"/>
      <c r="G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</row>
    <row r="52" spans="2:20">
      <c r="B52" s="201" t="s">
        <v>799</v>
      </c>
      <c r="C52" s="295" t="s">
        <v>966</v>
      </c>
      <c r="D52" s="294">
        <v>20.27</v>
      </c>
      <c r="E52" s="294">
        <f>AVERAGE(D52:D53)</f>
        <v>18.725000000000001</v>
      </c>
      <c r="F52" s="201"/>
      <c r="G52" s="201"/>
      <c r="I52" s="201"/>
      <c r="J52" s="201"/>
      <c r="K52" s="201"/>
      <c r="L52" s="201"/>
      <c r="M52" s="201"/>
      <c r="N52" s="201"/>
      <c r="O52" s="201"/>
      <c r="P52" s="201"/>
      <c r="Q52" s="201"/>
      <c r="R52" s="201"/>
      <c r="S52" s="201"/>
      <c r="T52" s="201"/>
    </row>
    <row r="53" spans="2:20">
      <c r="B53" s="201" t="s">
        <v>798</v>
      </c>
      <c r="C53" s="295" t="s">
        <v>966</v>
      </c>
      <c r="D53" s="294">
        <v>17.18</v>
      </c>
      <c r="E53" s="294"/>
      <c r="F53" s="201"/>
      <c r="G53" s="201"/>
      <c r="I53" s="201"/>
      <c r="J53" s="201"/>
      <c r="K53" s="201"/>
      <c r="L53" s="201"/>
      <c r="M53" s="201"/>
      <c r="N53" s="201"/>
      <c r="O53" s="201"/>
      <c r="P53" s="201"/>
      <c r="Q53" s="201"/>
      <c r="R53" s="201"/>
      <c r="S53" s="201"/>
      <c r="T53" s="201"/>
    </row>
    <row r="54" spans="2:20">
      <c r="B54" s="201" t="s">
        <v>795</v>
      </c>
      <c r="C54" s="295" t="s">
        <v>973</v>
      </c>
      <c r="D54" s="294">
        <v>20.75</v>
      </c>
      <c r="E54" s="294">
        <f>AVERAGE(D54:D55)</f>
        <v>19.055</v>
      </c>
      <c r="F54" s="201"/>
      <c r="G54" s="201"/>
      <c r="I54" s="201"/>
      <c r="J54" s="201"/>
      <c r="K54" s="201"/>
      <c r="L54" s="201"/>
      <c r="M54" s="201"/>
      <c r="N54" s="201"/>
      <c r="O54" s="201"/>
      <c r="P54" s="201"/>
      <c r="Q54" s="201"/>
      <c r="R54" s="201"/>
      <c r="S54" s="201"/>
      <c r="T54" s="201"/>
    </row>
    <row r="55" spans="2:20">
      <c r="B55" s="201" t="s">
        <v>794</v>
      </c>
      <c r="C55" s="295" t="s">
        <v>973</v>
      </c>
      <c r="D55" s="294">
        <v>17.36</v>
      </c>
      <c r="E55" s="294"/>
      <c r="F55" s="201"/>
      <c r="G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</row>
    <row r="56" spans="2:20">
      <c r="B56" s="201" t="s">
        <v>793</v>
      </c>
      <c r="C56" s="295" t="s">
        <v>1138</v>
      </c>
      <c r="D56" s="294">
        <v>22.61</v>
      </c>
      <c r="E56" s="294">
        <f>AVERAGE(D56:D57)</f>
        <v>19.865000000000002</v>
      </c>
      <c r="F56" s="201"/>
      <c r="G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</row>
    <row r="57" spans="2:20">
      <c r="B57" s="201" t="s">
        <v>792</v>
      </c>
      <c r="C57" s="295" t="s">
        <v>1138</v>
      </c>
      <c r="D57" s="294">
        <v>17.12</v>
      </c>
      <c r="E57" s="294"/>
      <c r="F57" s="201"/>
      <c r="G57" s="201"/>
      <c r="I57" s="201"/>
      <c r="J57" s="201"/>
      <c r="K57" s="201"/>
      <c r="L57" s="201"/>
      <c r="M57" s="201"/>
      <c r="N57" s="201"/>
      <c r="O57" s="201"/>
      <c r="P57" s="201"/>
      <c r="Q57" s="201"/>
      <c r="R57" s="201"/>
      <c r="S57" s="201"/>
      <c r="T57" s="201"/>
    </row>
    <row r="58" spans="2:20">
      <c r="B58" s="201" t="s">
        <v>789</v>
      </c>
      <c r="C58" s="295" t="s">
        <v>981</v>
      </c>
      <c r="D58" s="294">
        <v>19.38</v>
      </c>
      <c r="E58" s="294">
        <f>AVERAGE(D58:D59)</f>
        <v>18.895</v>
      </c>
      <c r="F58" s="201"/>
      <c r="G58" s="201"/>
      <c r="I58" s="201"/>
      <c r="J58" s="201"/>
      <c r="K58" s="201"/>
      <c r="L58" s="201"/>
      <c r="M58" s="201"/>
      <c r="N58" s="201"/>
      <c r="O58" s="201"/>
      <c r="P58" s="201"/>
      <c r="Q58" s="201"/>
      <c r="R58" s="201"/>
      <c r="S58" s="201"/>
      <c r="T58" s="201"/>
    </row>
    <row r="59" spans="2:20">
      <c r="B59" s="201" t="s">
        <v>788</v>
      </c>
      <c r="C59" s="295" t="s">
        <v>981</v>
      </c>
      <c r="D59" s="294">
        <v>18.41</v>
      </c>
      <c r="E59" s="294"/>
      <c r="F59" s="201"/>
      <c r="G59" s="201"/>
      <c r="I59" s="201"/>
      <c r="J59" s="201"/>
      <c r="K59" s="201"/>
      <c r="L59" s="201"/>
      <c r="M59" s="201"/>
      <c r="N59" s="201"/>
      <c r="O59" s="201"/>
      <c r="P59" s="201"/>
      <c r="Q59" s="201"/>
      <c r="R59" s="201"/>
      <c r="S59" s="201"/>
      <c r="T59" s="201"/>
    </row>
    <row r="60" spans="2:20">
      <c r="B60" s="201" t="s">
        <v>787</v>
      </c>
      <c r="C60" s="295" t="s">
        <v>982</v>
      </c>
      <c r="D60" s="294">
        <v>20.149999999999999</v>
      </c>
      <c r="E60" s="294">
        <f>AVERAGE(D60:D61)</f>
        <v>19.004999999999999</v>
      </c>
      <c r="F60" s="201"/>
      <c r="G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</row>
    <row r="61" spans="2:20">
      <c r="B61" s="201" t="s">
        <v>786</v>
      </c>
      <c r="C61" s="295" t="s">
        <v>982</v>
      </c>
      <c r="D61" s="294">
        <v>17.86</v>
      </c>
      <c r="E61" s="294"/>
      <c r="F61" s="201"/>
      <c r="G61" s="201"/>
      <c r="I61" s="201"/>
      <c r="J61" s="201"/>
      <c r="K61" s="201"/>
      <c r="L61" s="201"/>
      <c r="M61" s="201"/>
      <c r="N61" s="201"/>
      <c r="O61" s="201"/>
      <c r="P61" s="201"/>
      <c r="Q61" s="201"/>
      <c r="R61" s="201"/>
      <c r="S61" s="201"/>
      <c r="T61" s="201"/>
    </row>
    <row r="62" spans="2:20">
      <c r="B62" s="201" t="s">
        <v>783</v>
      </c>
      <c r="C62" s="295" t="s">
        <v>1139</v>
      </c>
      <c r="D62" s="294">
        <v>17.84</v>
      </c>
      <c r="E62" s="294">
        <f>AVERAGE(D62:D63)</f>
        <v>17.869999999999997</v>
      </c>
      <c r="F62" s="201"/>
      <c r="G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</row>
    <row r="63" spans="2:20">
      <c r="B63" s="201" t="s">
        <v>782</v>
      </c>
      <c r="C63" s="295" t="s">
        <v>1139</v>
      </c>
      <c r="D63" s="294">
        <v>17.899999999999999</v>
      </c>
      <c r="E63" s="294"/>
      <c r="F63" s="201"/>
      <c r="G63" s="201"/>
      <c r="I63" s="201"/>
      <c r="J63" s="201"/>
      <c r="K63" s="201"/>
      <c r="L63" s="201"/>
      <c r="M63" s="201"/>
      <c r="N63" s="201"/>
      <c r="O63" s="201"/>
      <c r="P63" s="201"/>
      <c r="Q63" s="201"/>
      <c r="R63" s="201"/>
      <c r="S63" s="201"/>
      <c r="T63" s="201"/>
    </row>
    <row r="64" spans="2:20">
      <c r="B64" s="201" t="s">
        <v>781</v>
      </c>
      <c r="C64" s="295" t="s">
        <v>990</v>
      </c>
      <c r="D64" s="294">
        <v>20.96</v>
      </c>
      <c r="E64" s="294">
        <f>AVERAGE(D64:D65)</f>
        <v>19.810000000000002</v>
      </c>
      <c r="F64" s="201"/>
      <c r="G64" s="201"/>
      <c r="I64" s="201"/>
      <c r="J64" s="201"/>
      <c r="K64" s="201"/>
      <c r="L64" s="201"/>
      <c r="M64" s="201"/>
      <c r="N64" s="201"/>
      <c r="O64" s="201"/>
      <c r="P64" s="201"/>
      <c r="Q64" s="201"/>
      <c r="R64" s="201"/>
      <c r="S64" s="201"/>
      <c r="T64" s="201"/>
    </row>
    <row r="65" spans="2:20">
      <c r="B65" s="201" t="s">
        <v>780</v>
      </c>
      <c r="C65" s="295" t="s">
        <v>990</v>
      </c>
      <c r="D65" s="294">
        <v>18.66</v>
      </c>
      <c r="E65" s="294"/>
      <c r="F65" s="201"/>
      <c r="G65" s="201"/>
      <c r="I65" s="201"/>
      <c r="J65" s="201"/>
      <c r="K65" s="201"/>
      <c r="L65" s="201"/>
      <c r="M65" s="201"/>
      <c r="N65" s="201"/>
      <c r="O65" s="201"/>
      <c r="P65" s="201"/>
      <c r="Q65" s="201"/>
      <c r="R65" s="201"/>
      <c r="S65" s="201"/>
      <c r="T65" s="201"/>
    </row>
  </sheetData>
  <pageMargins left="0.7" right="0.7" top="0.75" bottom="0.75" header="0.3" footer="0.3"/>
  <pageSetup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3AE82-E4E6-AA4E-8A08-8B14F68370E8}">
  <dimension ref="A1:X65"/>
  <sheetViews>
    <sheetView workbookViewId="0">
      <selection activeCell="E14" sqref="E14"/>
    </sheetView>
  </sheetViews>
  <sheetFormatPr baseColWidth="10" defaultRowHeight="16"/>
  <cols>
    <col min="1" max="1" width="1.85546875" style="131" bestFit="1" customWidth="1"/>
    <col min="2" max="2" width="7.28515625" style="131" customWidth="1"/>
    <col min="3" max="3" width="7.28515625" style="131" bestFit="1" customWidth="1"/>
    <col min="4" max="4" width="8.140625" style="131" bestFit="1" customWidth="1"/>
    <col min="5" max="13" width="7.28515625" style="131" bestFit="1" customWidth="1"/>
    <col min="14" max="14" width="2.28515625" style="131" customWidth="1"/>
    <col min="15" max="15" width="19.7109375" style="131" bestFit="1" customWidth="1"/>
    <col min="16" max="16" width="11.5703125" style="131" bestFit="1" customWidth="1"/>
    <col min="17" max="17" width="13.28515625" style="131" customWidth="1"/>
    <col min="18" max="18" width="1.5703125" style="131" customWidth="1"/>
    <col min="19" max="19" width="1" style="131" customWidth="1"/>
    <col min="20" max="21" width="10.7109375" style="131"/>
    <col min="22" max="22" width="1.140625" style="131" customWidth="1"/>
    <col min="23" max="23" width="5.140625" style="131" customWidth="1"/>
    <col min="24" max="16384" width="10.7109375" style="131"/>
  </cols>
  <sheetData>
    <row r="1" spans="1:24" ht="17" thickBot="1">
      <c r="A1" s="187"/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M1" s="187"/>
      <c r="N1" s="187"/>
      <c r="O1" s="202" t="s">
        <v>777</v>
      </c>
      <c r="P1" s="187"/>
      <c r="Q1" s="187"/>
      <c r="R1" s="187"/>
      <c r="S1" s="187"/>
      <c r="T1" s="187"/>
      <c r="U1" s="187"/>
      <c r="V1" s="187"/>
      <c r="W1" s="187"/>
      <c r="X1" s="187"/>
    </row>
    <row r="2" spans="1:24" ht="17" thickBot="1">
      <c r="A2" s="202" t="s">
        <v>860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202" t="s">
        <v>858</v>
      </c>
      <c r="P2" s="187"/>
      <c r="Q2" s="187"/>
      <c r="R2" s="187"/>
      <c r="S2" s="288"/>
      <c r="T2" s="287" t="s">
        <v>774</v>
      </c>
      <c r="U2" s="280"/>
      <c r="V2" s="280"/>
      <c r="W2" s="279"/>
      <c r="X2" s="187"/>
    </row>
    <row r="3" spans="1:24" ht="18" thickBot="1">
      <c r="A3" s="187"/>
      <c r="B3" s="202">
        <v>1</v>
      </c>
      <c r="C3" s="202">
        <v>2</v>
      </c>
      <c r="D3" s="202">
        <v>3</v>
      </c>
      <c r="E3" s="202">
        <v>4</v>
      </c>
      <c r="F3" s="202">
        <v>5</v>
      </c>
      <c r="G3" s="202">
        <v>6</v>
      </c>
      <c r="H3" s="202">
        <v>7</v>
      </c>
      <c r="I3" s="202">
        <v>8</v>
      </c>
      <c r="J3" s="202">
        <v>9</v>
      </c>
      <c r="K3" s="202">
        <v>10</v>
      </c>
      <c r="L3" s="202">
        <v>11</v>
      </c>
      <c r="M3" s="202">
        <v>12</v>
      </c>
      <c r="N3" s="187"/>
      <c r="O3" s="291" t="s">
        <v>754</v>
      </c>
      <c r="P3" s="290" t="s">
        <v>775</v>
      </c>
      <c r="Q3" s="289" t="str">
        <f>$U$10 &amp;" rxn (+error)"</f>
        <v>51 rxn (+error)</v>
      </c>
      <c r="R3" s="187"/>
      <c r="S3" s="277"/>
      <c r="T3" s="187" t="s">
        <v>115</v>
      </c>
      <c r="U3" s="187" t="s">
        <v>773</v>
      </c>
      <c r="V3" s="187"/>
      <c r="W3" s="276"/>
      <c r="X3" s="187"/>
    </row>
    <row r="4" spans="1:24">
      <c r="A4" s="202" t="s">
        <v>0</v>
      </c>
      <c r="B4" s="283" t="s">
        <v>991</v>
      </c>
      <c r="C4" s="282" t="s">
        <v>999</v>
      </c>
      <c r="D4" s="282" t="s">
        <v>1007</v>
      </c>
      <c r="E4" s="282" t="s">
        <v>1140</v>
      </c>
      <c r="F4" s="282" t="s">
        <v>1025</v>
      </c>
      <c r="G4" s="282" t="s">
        <v>1033</v>
      </c>
      <c r="H4" s="282" t="s">
        <v>1041</v>
      </c>
      <c r="I4" s="282" t="s">
        <v>1049</v>
      </c>
      <c r="J4" s="282" t="s">
        <v>1058</v>
      </c>
      <c r="K4" s="282" t="s">
        <v>1066</v>
      </c>
      <c r="L4" s="282" t="s">
        <v>1074</v>
      </c>
      <c r="M4" s="281" t="s">
        <v>1082</v>
      </c>
      <c r="N4" s="187"/>
      <c r="O4" s="286" t="s">
        <v>738</v>
      </c>
      <c r="P4" s="285">
        <v>5.53</v>
      </c>
      <c r="Q4" s="284">
        <f t="shared" ref="Q4:Q9" si="0">P4*$U$10*1.1</f>
        <v>310.23300000000006</v>
      </c>
      <c r="R4" s="187"/>
      <c r="S4" s="277"/>
      <c r="T4" s="280" t="s">
        <v>115</v>
      </c>
      <c r="U4" s="279" t="s">
        <v>771</v>
      </c>
      <c r="V4" s="187"/>
      <c r="W4" s="276"/>
      <c r="X4" s="187"/>
    </row>
    <row r="5" spans="1:24">
      <c r="A5" s="202" t="s">
        <v>1</v>
      </c>
      <c r="B5" s="269" t="s">
        <v>992</v>
      </c>
      <c r="C5" s="268" t="s">
        <v>1000</v>
      </c>
      <c r="D5" s="268" t="s">
        <v>1008</v>
      </c>
      <c r="E5" s="268" t="s">
        <v>1018</v>
      </c>
      <c r="F5" s="268" t="s">
        <v>1026</v>
      </c>
      <c r="G5" s="268" t="s">
        <v>1034</v>
      </c>
      <c r="H5" s="268" t="s">
        <v>1042</v>
      </c>
      <c r="I5" s="268" t="s">
        <v>1050</v>
      </c>
      <c r="J5" s="268" t="s">
        <v>1059</v>
      </c>
      <c r="K5" s="268" t="s">
        <v>1067</v>
      </c>
      <c r="L5" s="268" t="s">
        <v>1075</v>
      </c>
      <c r="M5" s="267" t="s">
        <v>1083</v>
      </c>
      <c r="N5" s="187"/>
      <c r="O5" s="275" t="s">
        <v>772</v>
      </c>
      <c r="P5" s="274">
        <v>7.5</v>
      </c>
      <c r="Q5" s="273">
        <f t="shared" si="0"/>
        <v>420.75000000000006</v>
      </c>
      <c r="R5" s="187"/>
      <c r="S5" s="277"/>
      <c r="T5" s="187" t="s">
        <v>769</v>
      </c>
      <c r="U5" s="276" t="s">
        <v>116</v>
      </c>
      <c r="V5" s="187"/>
      <c r="W5" s="278" t="s">
        <v>768</v>
      </c>
      <c r="X5" s="187"/>
    </row>
    <row r="6" spans="1:24" ht="17" thickBot="1">
      <c r="A6" s="202" t="s">
        <v>2</v>
      </c>
      <c r="B6" s="269" t="s">
        <v>993</v>
      </c>
      <c r="C6" s="268" t="s">
        <v>1001</v>
      </c>
      <c r="D6" s="268" t="s">
        <v>1009</v>
      </c>
      <c r="E6" s="268" t="s">
        <v>1019</v>
      </c>
      <c r="F6" s="268" t="s">
        <v>1027</v>
      </c>
      <c r="G6" s="268" t="s">
        <v>1035</v>
      </c>
      <c r="H6" s="268" t="s">
        <v>1043</v>
      </c>
      <c r="I6" s="268" t="s">
        <v>1051</v>
      </c>
      <c r="J6" s="268" t="s">
        <v>1060</v>
      </c>
      <c r="K6" s="268" t="s">
        <v>1068</v>
      </c>
      <c r="L6" s="268" t="s">
        <v>1076</v>
      </c>
      <c r="M6" s="267" t="s">
        <v>1084</v>
      </c>
      <c r="N6" s="187"/>
      <c r="O6" s="275" t="s">
        <v>770</v>
      </c>
      <c r="P6" s="274">
        <v>7.0000000000000007E-2</v>
      </c>
      <c r="Q6" s="273">
        <f t="shared" si="0"/>
        <v>3.9270000000000005</v>
      </c>
      <c r="R6" s="187"/>
      <c r="S6" s="277"/>
      <c r="T6" s="271" t="s">
        <v>117</v>
      </c>
      <c r="U6" s="270" t="s">
        <v>116</v>
      </c>
      <c r="V6" s="187"/>
      <c r="W6" s="276"/>
      <c r="X6" s="187"/>
    </row>
    <row r="7" spans="1:24" ht="17" thickBot="1">
      <c r="A7" s="202" t="s">
        <v>3</v>
      </c>
      <c r="B7" s="269" t="s">
        <v>994</v>
      </c>
      <c r="C7" s="268" t="s">
        <v>1002</v>
      </c>
      <c r="D7" s="268" t="s">
        <v>1010</v>
      </c>
      <c r="E7" s="268" t="s">
        <v>1020</v>
      </c>
      <c r="F7" s="268" t="s">
        <v>1028</v>
      </c>
      <c r="G7" s="268" t="s">
        <v>1036</v>
      </c>
      <c r="H7" s="268" t="s">
        <v>1044</v>
      </c>
      <c r="I7" s="268" t="s">
        <v>1052</v>
      </c>
      <c r="J7" s="268" t="s">
        <v>1061</v>
      </c>
      <c r="K7" s="268" t="s">
        <v>1069</v>
      </c>
      <c r="L7" s="268" t="s">
        <v>1077</v>
      </c>
      <c r="M7" s="267" t="s">
        <v>1085</v>
      </c>
      <c r="N7" s="187"/>
      <c r="O7" s="275" t="s">
        <v>767</v>
      </c>
      <c r="P7" s="274">
        <v>0.7</v>
      </c>
      <c r="Q7" s="273">
        <f t="shared" si="0"/>
        <v>39.269999999999996</v>
      </c>
      <c r="R7" s="187"/>
      <c r="S7" s="272"/>
      <c r="T7" s="271"/>
      <c r="U7" s="271"/>
      <c r="V7" s="271"/>
      <c r="W7" s="270"/>
      <c r="X7" s="187"/>
    </row>
    <row r="8" spans="1:24">
      <c r="A8" s="202" t="s">
        <v>4</v>
      </c>
      <c r="B8" s="269" t="s">
        <v>764</v>
      </c>
      <c r="C8" s="268" t="s">
        <v>764</v>
      </c>
      <c r="D8" s="268" t="s">
        <v>764</v>
      </c>
      <c r="E8" s="268"/>
      <c r="F8" s="268"/>
      <c r="G8" s="268"/>
      <c r="H8" s="268"/>
      <c r="I8" s="268"/>
      <c r="J8" s="268"/>
      <c r="K8" s="268"/>
      <c r="L8" s="268"/>
      <c r="M8" s="267"/>
      <c r="N8" s="187"/>
      <c r="O8" s="275" t="s">
        <v>766</v>
      </c>
      <c r="P8" s="274">
        <v>0.1</v>
      </c>
      <c r="Q8" s="273">
        <f t="shared" si="0"/>
        <v>5.6100000000000012</v>
      </c>
      <c r="R8" s="187"/>
      <c r="S8" s="187"/>
      <c r="T8" s="187"/>
      <c r="U8" s="187"/>
      <c r="V8" s="187"/>
      <c r="W8" s="187"/>
      <c r="X8" s="187"/>
    </row>
    <row r="9" spans="1:24" ht="17" thickBot="1">
      <c r="A9" s="202" t="s">
        <v>5</v>
      </c>
      <c r="B9" s="269"/>
      <c r="C9" s="268"/>
      <c r="D9" s="268"/>
      <c r="E9" s="268"/>
      <c r="F9" s="268"/>
      <c r="G9" s="268"/>
      <c r="H9" s="268"/>
      <c r="I9" s="268"/>
      <c r="J9" s="268"/>
      <c r="K9" s="268"/>
      <c r="L9" s="268"/>
      <c r="M9" s="267"/>
      <c r="N9" s="187"/>
      <c r="O9" s="335" t="s">
        <v>765</v>
      </c>
      <c r="P9" s="336">
        <v>0.1</v>
      </c>
      <c r="Q9" s="337">
        <f t="shared" si="0"/>
        <v>5.6100000000000012</v>
      </c>
      <c r="R9" s="187"/>
      <c r="S9" s="187"/>
      <c r="T9" s="187"/>
      <c r="U9" s="187"/>
      <c r="V9" s="187"/>
      <c r="W9" s="187"/>
      <c r="X9" s="187"/>
    </row>
    <row r="10" spans="1:24" ht="17" thickBot="1">
      <c r="A10" s="202" t="s">
        <v>6</v>
      </c>
      <c r="B10" s="269"/>
      <c r="C10" s="268"/>
      <c r="D10" s="268"/>
      <c r="E10" s="268"/>
      <c r="F10" s="268"/>
      <c r="G10" s="268"/>
      <c r="H10" s="268"/>
      <c r="I10" s="268"/>
      <c r="J10" s="268"/>
      <c r="K10" s="268"/>
      <c r="L10" s="268"/>
      <c r="M10" s="267"/>
      <c r="N10" s="187"/>
      <c r="O10" s="338" t="s">
        <v>114</v>
      </c>
      <c r="P10" s="339">
        <v>1</v>
      </c>
      <c r="Q10" s="340" t="s">
        <v>113</v>
      </c>
      <c r="R10" s="187"/>
      <c r="S10" s="187"/>
      <c r="T10" s="330" t="s">
        <v>886</v>
      </c>
      <c r="U10" s="201">
        <f>COUNTIF(B4:M11,"*")</f>
        <v>51</v>
      </c>
      <c r="V10" s="187"/>
      <c r="W10" s="187"/>
      <c r="X10" s="187"/>
    </row>
    <row r="11" spans="1:24" ht="17" thickBot="1">
      <c r="A11" s="202" t="s">
        <v>7</v>
      </c>
      <c r="B11" s="263"/>
      <c r="C11" s="262"/>
      <c r="D11" s="262"/>
      <c r="E11" s="262"/>
      <c r="F11" s="262"/>
      <c r="G11" s="262"/>
      <c r="H11" s="262"/>
      <c r="I11" s="262"/>
      <c r="J11" s="262"/>
      <c r="K11" s="262"/>
      <c r="L11" s="262"/>
      <c r="M11" s="261"/>
      <c r="N11" s="187"/>
      <c r="O11" s="266" t="s">
        <v>763</v>
      </c>
      <c r="P11" s="265">
        <f>SUM(P4:P10)</f>
        <v>15</v>
      </c>
      <c r="Q11" s="264">
        <f>SUM(Q4:Q9)</f>
        <v>785.4000000000002</v>
      </c>
      <c r="R11" s="187"/>
      <c r="S11" s="187"/>
      <c r="T11" s="187"/>
      <c r="U11" s="187"/>
      <c r="V11" s="187"/>
      <c r="W11" s="187"/>
      <c r="X11" s="187"/>
    </row>
    <row r="12" spans="1:24">
      <c r="A12" s="187"/>
      <c r="B12" s="187"/>
      <c r="C12" s="187"/>
      <c r="D12" s="187"/>
      <c r="E12" s="187"/>
      <c r="F12" s="187"/>
      <c r="G12" s="187"/>
      <c r="H12" s="187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  <c r="X12" s="187"/>
    </row>
    <row r="13" spans="1:24">
      <c r="A13" s="187"/>
      <c r="B13" s="187"/>
      <c r="C13" s="187"/>
      <c r="D13" s="187"/>
      <c r="E13" s="187"/>
      <c r="F13" s="187"/>
      <c r="G13" s="187"/>
      <c r="H13" s="187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</row>
    <row r="14" spans="1:24">
      <c r="B14" s="402" t="s">
        <v>856</v>
      </c>
      <c r="C14" s="403" t="s">
        <v>419</v>
      </c>
      <c r="D14" s="402" t="s">
        <v>855</v>
      </c>
      <c r="E14" s="202" t="s">
        <v>854</v>
      </c>
      <c r="F14" s="135"/>
      <c r="G14" s="202"/>
      <c r="H14" s="202" t="s">
        <v>376</v>
      </c>
      <c r="I14" s="202" t="s">
        <v>854</v>
      </c>
    </row>
    <row r="15" spans="1:24">
      <c r="B15" s="201" t="s">
        <v>849</v>
      </c>
      <c r="C15" s="295" t="s">
        <v>151</v>
      </c>
      <c r="D15" s="294">
        <v>21.14</v>
      </c>
      <c r="E15" s="292"/>
      <c r="F15" s="292"/>
      <c r="G15" s="187"/>
      <c r="H15" s="295" t="s">
        <v>850</v>
      </c>
      <c r="I15" s="294">
        <v>26.403333333333332</v>
      </c>
    </row>
    <row r="16" spans="1:24">
      <c r="B16" s="201" t="s">
        <v>843</v>
      </c>
      <c r="C16" s="295" t="s">
        <v>152</v>
      </c>
      <c r="D16" s="294">
        <v>20.81</v>
      </c>
      <c r="G16" s="187"/>
      <c r="H16" s="298" t="s">
        <v>182</v>
      </c>
      <c r="I16" s="303">
        <v>23.67</v>
      </c>
    </row>
    <row r="17" spans="2:9">
      <c r="B17" s="201" t="s">
        <v>837</v>
      </c>
      <c r="C17" s="295" t="s">
        <v>153</v>
      </c>
      <c r="D17" s="294">
        <v>18.53</v>
      </c>
      <c r="E17" s="292"/>
      <c r="F17" s="292"/>
      <c r="G17" s="187"/>
      <c r="H17" s="298" t="s">
        <v>170</v>
      </c>
      <c r="I17" s="303">
        <v>23.36</v>
      </c>
    </row>
    <row r="18" spans="2:9">
      <c r="B18" s="201" t="s">
        <v>831</v>
      </c>
      <c r="C18" s="295" t="s">
        <v>154</v>
      </c>
      <c r="D18" s="294">
        <v>19.96</v>
      </c>
      <c r="E18" s="292"/>
      <c r="G18" s="187"/>
      <c r="H18" s="295" t="s">
        <v>175</v>
      </c>
      <c r="I18" s="294">
        <v>23.06</v>
      </c>
    </row>
    <row r="19" spans="2:9">
      <c r="B19" s="201" t="s">
        <v>825</v>
      </c>
      <c r="C19" s="295" t="s">
        <v>155</v>
      </c>
      <c r="D19" s="294">
        <v>17.86</v>
      </c>
      <c r="E19" s="292"/>
      <c r="F19" s="292"/>
      <c r="G19" s="187"/>
      <c r="H19" s="295" t="s">
        <v>187</v>
      </c>
      <c r="I19" s="294">
        <v>22.29</v>
      </c>
    </row>
    <row r="20" spans="2:9">
      <c r="B20" s="201" t="s">
        <v>819</v>
      </c>
      <c r="C20" s="295" t="s">
        <v>156</v>
      </c>
      <c r="D20" s="294">
        <v>19.100000000000001</v>
      </c>
      <c r="E20" s="292"/>
      <c r="G20" s="187"/>
      <c r="H20" s="295" t="s">
        <v>181</v>
      </c>
      <c r="I20" s="294">
        <v>22.24</v>
      </c>
    </row>
    <row r="21" spans="2:9">
      <c r="B21" s="201" t="s">
        <v>813</v>
      </c>
      <c r="C21" s="295" t="s">
        <v>157</v>
      </c>
      <c r="D21" s="294">
        <v>20.170000000000002</v>
      </c>
      <c r="E21" s="292"/>
      <c r="F21" s="292"/>
      <c r="G21" s="187"/>
      <c r="H21" s="295" t="s">
        <v>180</v>
      </c>
      <c r="I21" s="294">
        <v>22.11</v>
      </c>
    </row>
    <row r="22" spans="2:9">
      <c r="B22" s="201" t="s">
        <v>807</v>
      </c>
      <c r="C22" s="295" t="s">
        <v>158</v>
      </c>
      <c r="D22" s="294">
        <v>20.45</v>
      </c>
      <c r="E22" s="292"/>
      <c r="G22" s="187"/>
      <c r="H22" s="298" t="s">
        <v>164</v>
      </c>
      <c r="I22" s="303">
        <v>22.1</v>
      </c>
    </row>
    <row r="23" spans="2:9">
      <c r="B23" s="201" t="s">
        <v>801</v>
      </c>
      <c r="C23" s="295" t="s">
        <v>159</v>
      </c>
      <c r="D23" s="294">
        <v>17.46</v>
      </c>
      <c r="E23" s="292"/>
      <c r="F23" s="292"/>
      <c r="G23" s="187"/>
      <c r="H23" s="295" t="s">
        <v>169</v>
      </c>
      <c r="I23" s="294">
        <v>21.57</v>
      </c>
    </row>
    <row r="24" spans="2:9">
      <c r="B24" s="201" t="s">
        <v>795</v>
      </c>
      <c r="C24" s="295" t="s">
        <v>160</v>
      </c>
      <c r="D24" s="294">
        <v>19.07</v>
      </c>
      <c r="E24" s="292"/>
      <c r="G24" s="187"/>
      <c r="H24" s="295" t="s">
        <v>166</v>
      </c>
      <c r="I24" s="294">
        <v>21.56</v>
      </c>
    </row>
    <row r="25" spans="2:9">
      <c r="B25" s="201" t="s">
        <v>789</v>
      </c>
      <c r="C25" s="295" t="s">
        <v>161</v>
      </c>
      <c r="D25" s="294">
        <v>19.100000000000001</v>
      </c>
      <c r="E25" s="292"/>
      <c r="F25" s="292"/>
      <c r="G25" s="187"/>
      <c r="H25" s="295" t="s">
        <v>168</v>
      </c>
      <c r="I25" s="294">
        <v>21.48</v>
      </c>
    </row>
    <row r="26" spans="2:9">
      <c r="B26" s="201" t="s">
        <v>783</v>
      </c>
      <c r="C26" s="295" t="s">
        <v>162</v>
      </c>
      <c r="D26" s="294">
        <v>18.05</v>
      </c>
      <c r="E26" s="292"/>
      <c r="G26" s="187"/>
      <c r="H26" s="295" t="s">
        <v>198</v>
      </c>
      <c r="I26" s="294">
        <v>21.36</v>
      </c>
    </row>
    <row r="27" spans="2:9">
      <c r="B27" s="201" t="s">
        <v>848</v>
      </c>
      <c r="C27" s="295" t="s">
        <v>163</v>
      </c>
      <c r="D27" s="294">
        <v>20.09</v>
      </c>
      <c r="E27" s="292"/>
      <c r="F27" s="292"/>
      <c r="G27" s="187"/>
      <c r="H27" s="295" t="s">
        <v>194</v>
      </c>
      <c r="I27" s="294">
        <v>21.17</v>
      </c>
    </row>
    <row r="28" spans="2:9">
      <c r="B28" s="201" t="s">
        <v>842</v>
      </c>
      <c r="C28" s="295" t="s">
        <v>164</v>
      </c>
      <c r="D28" s="294">
        <v>22.1</v>
      </c>
      <c r="E28" s="292"/>
      <c r="G28" s="187"/>
      <c r="H28" s="298" t="s">
        <v>151</v>
      </c>
      <c r="I28" s="303">
        <v>21.14</v>
      </c>
    </row>
    <row r="29" spans="2:9" hidden="1">
      <c r="B29" s="201" t="s">
        <v>836</v>
      </c>
      <c r="C29" s="295" t="s">
        <v>165</v>
      </c>
      <c r="D29" s="294">
        <v>20.66</v>
      </c>
      <c r="E29" s="292"/>
      <c r="F29" s="292"/>
      <c r="G29" s="187"/>
      <c r="H29" s="295" t="s">
        <v>176</v>
      </c>
      <c r="I29" s="294">
        <v>20.95</v>
      </c>
    </row>
    <row r="30" spans="2:9">
      <c r="B30" s="201" t="s">
        <v>830</v>
      </c>
      <c r="C30" s="295" t="s">
        <v>166</v>
      </c>
      <c r="D30" s="294">
        <v>21.56</v>
      </c>
      <c r="E30" s="292"/>
      <c r="G30" s="187"/>
      <c r="H30" s="295" t="s">
        <v>178</v>
      </c>
      <c r="I30" s="294">
        <v>20.91</v>
      </c>
    </row>
    <row r="31" spans="2:9">
      <c r="B31" s="201" t="s">
        <v>824</v>
      </c>
      <c r="C31" s="295" t="s">
        <v>167</v>
      </c>
      <c r="D31" s="294">
        <v>19.27</v>
      </c>
      <c r="E31" s="292"/>
      <c r="F31" s="292"/>
      <c r="G31" s="187"/>
      <c r="H31" s="295" t="s">
        <v>189</v>
      </c>
      <c r="I31" s="294">
        <v>20.9</v>
      </c>
    </row>
    <row r="32" spans="2:9">
      <c r="B32" s="201" t="s">
        <v>818</v>
      </c>
      <c r="C32" s="295" t="s">
        <v>168</v>
      </c>
      <c r="D32" s="294">
        <v>21.48</v>
      </c>
      <c r="E32" s="292"/>
      <c r="G32" s="187"/>
      <c r="H32" s="295" t="s">
        <v>152</v>
      </c>
      <c r="I32" s="294">
        <v>20.81</v>
      </c>
    </row>
    <row r="33" spans="2:9">
      <c r="B33" s="201" t="s">
        <v>812</v>
      </c>
      <c r="C33" s="295" t="s">
        <v>169</v>
      </c>
      <c r="D33" s="294">
        <v>21.57</v>
      </c>
      <c r="E33" s="292"/>
      <c r="F33" s="292"/>
      <c r="G33" s="187"/>
      <c r="H33" s="295" t="s">
        <v>165</v>
      </c>
      <c r="I33" s="294">
        <v>20.66</v>
      </c>
    </row>
    <row r="34" spans="2:9">
      <c r="B34" s="201" t="s">
        <v>806</v>
      </c>
      <c r="C34" s="295" t="s">
        <v>170</v>
      </c>
      <c r="D34" s="294">
        <v>23.36</v>
      </c>
      <c r="E34" s="292"/>
      <c r="G34" s="187"/>
      <c r="H34" s="295" t="s">
        <v>190</v>
      </c>
      <c r="I34" s="294">
        <v>20.51</v>
      </c>
    </row>
    <row r="35" spans="2:9">
      <c r="B35" s="201" t="s">
        <v>800</v>
      </c>
      <c r="C35" s="295" t="s">
        <v>171</v>
      </c>
      <c r="D35" s="294">
        <v>18.03</v>
      </c>
      <c r="E35" s="292"/>
      <c r="F35" s="292"/>
      <c r="G35" s="187"/>
      <c r="H35" s="295" t="s">
        <v>158</v>
      </c>
      <c r="I35" s="294">
        <v>20.45</v>
      </c>
    </row>
    <row r="36" spans="2:9">
      <c r="B36" s="201" t="s">
        <v>794</v>
      </c>
      <c r="C36" s="295" t="s">
        <v>172</v>
      </c>
      <c r="D36" s="294">
        <v>18.79</v>
      </c>
      <c r="E36" s="292"/>
      <c r="G36" s="187"/>
      <c r="H36" s="295" t="s">
        <v>179</v>
      </c>
      <c r="I36" s="294">
        <v>20.18</v>
      </c>
    </row>
    <row r="37" spans="2:9">
      <c r="B37" s="201" t="s">
        <v>788</v>
      </c>
      <c r="C37" s="295" t="s">
        <v>173</v>
      </c>
      <c r="D37" s="294">
        <v>19.29</v>
      </c>
      <c r="E37" s="292"/>
      <c r="F37" s="292"/>
      <c r="G37" s="187"/>
      <c r="H37" s="295" t="s">
        <v>157</v>
      </c>
      <c r="I37" s="294">
        <v>20.170000000000002</v>
      </c>
    </row>
    <row r="38" spans="2:9">
      <c r="B38" s="201" t="s">
        <v>782</v>
      </c>
      <c r="C38" s="295" t="s">
        <v>174</v>
      </c>
      <c r="D38" s="294">
        <v>18.37</v>
      </c>
      <c r="E38" s="292"/>
      <c r="G38" s="187"/>
      <c r="H38" s="295" t="s">
        <v>163</v>
      </c>
      <c r="I38" s="294">
        <v>20.09</v>
      </c>
    </row>
    <row r="39" spans="2:9">
      <c r="B39" s="201" t="s">
        <v>847</v>
      </c>
      <c r="C39" s="295" t="s">
        <v>175</v>
      </c>
      <c r="D39" s="294">
        <v>23.06</v>
      </c>
      <c r="E39" s="292"/>
      <c r="F39" s="292"/>
      <c r="G39" s="187"/>
      <c r="H39" s="295" t="s">
        <v>188</v>
      </c>
      <c r="I39" s="294">
        <v>20.07</v>
      </c>
    </row>
    <row r="40" spans="2:9">
      <c r="B40" s="201" t="s">
        <v>841</v>
      </c>
      <c r="C40" s="295" t="s">
        <v>176</v>
      </c>
      <c r="D40" s="294">
        <v>20.95</v>
      </c>
      <c r="E40" s="292"/>
      <c r="G40" s="187"/>
      <c r="H40" s="295" t="s">
        <v>154</v>
      </c>
      <c r="I40" s="294">
        <v>19.96</v>
      </c>
    </row>
    <row r="41" spans="2:9">
      <c r="B41" s="201" t="s">
        <v>835</v>
      </c>
      <c r="C41" s="295" t="s">
        <v>177</v>
      </c>
      <c r="D41" s="294">
        <v>18.78</v>
      </c>
      <c r="E41" s="292"/>
      <c r="F41" s="292"/>
      <c r="G41" s="187"/>
      <c r="H41" s="295" t="s">
        <v>184</v>
      </c>
      <c r="I41" s="294">
        <v>19.41</v>
      </c>
    </row>
    <row r="42" spans="2:9">
      <c r="B42" s="201" t="s">
        <v>829</v>
      </c>
      <c r="C42" s="295" t="s">
        <v>178</v>
      </c>
      <c r="D42" s="294">
        <v>20.91</v>
      </c>
      <c r="E42" s="292"/>
      <c r="G42" s="187"/>
      <c r="H42" s="295" t="s">
        <v>193</v>
      </c>
      <c r="I42" s="294">
        <v>19.36</v>
      </c>
    </row>
    <row r="43" spans="2:9">
      <c r="B43" s="201" t="s">
        <v>823</v>
      </c>
      <c r="C43" s="295" t="s">
        <v>179</v>
      </c>
      <c r="D43" s="294">
        <v>20.18</v>
      </c>
      <c r="E43" s="292"/>
      <c r="F43" s="292"/>
      <c r="G43" s="187"/>
      <c r="H43" s="295" t="s">
        <v>173</v>
      </c>
      <c r="I43" s="294">
        <v>19.29</v>
      </c>
    </row>
    <row r="44" spans="2:9">
      <c r="B44" s="201" t="s">
        <v>817</v>
      </c>
      <c r="C44" s="295" t="s">
        <v>180</v>
      </c>
      <c r="D44" s="294">
        <v>22.11</v>
      </c>
      <c r="E44" s="292"/>
      <c r="G44" s="187"/>
      <c r="H44" s="295" t="s">
        <v>167</v>
      </c>
      <c r="I44" s="294">
        <v>19.27</v>
      </c>
    </row>
    <row r="45" spans="2:9">
      <c r="B45" s="201" t="s">
        <v>811</v>
      </c>
      <c r="C45" s="295" t="s">
        <v>181</v>
      </c>
      <c r="D45" s="294">
        <v>22.24</v>
      </c>
      <c r="E45" s="292"/>
      <c r="F45" s="292"/>
      <c r="G45" s="187"/>
      <c r="H45" s="295" t="s">
        <v>186</v>
      </c>
      <c r="I45" s="294">
        <v>19.2</v>
      </c>
    </row>
    <row r="46" spans="2:9">
      <c r="B46" s="201" t="s">
        <v>805</v>
      </c>
      <c r="C46" s="295" t="s">
        <v>182</v>
      </c>
      <c r="D46" s="294">
        <v>23.67</v>
      </c>
      <c r="E46" s="292"/>
      <c r="G46" s="187"/>
      <c r="H46" s="295" t="s">
        <v>196</v>
      </c>
      <c r="I46" s="294">
        <v>19.11</v>
      </c>
    </row>
    <row r="47" spans="2:9">
      <c r="B47" s="201" t="s">
        <v>799</v>
      </c>
      <c r="C47" s="295" t="s">
        <v>183</v>
      </c>
      <c r="D47" s="294">
        <v>17.510000000000002</v>
      </c>
      <c r="E47" s="292"/>
      <c r="F47" s="292"/>
      <c r="G47" s="187"/>
      <c r="H47" s="295" t="s">
        <v>156</v>
      </c>
      <c r="I47" s="294">
        <v>19.100000000000001</v>
      </c>
    </row>
    <row r="48" spans="2:9">
      <c r="B48" s="201" t="s">
        <v>793</v>
      </c>
      <c r="C48" s="295" t="s">
        <v>184</v>
      </c>
      <c r="D48" s="294">
        <v>19.41</v>
      </c>
      <c r="E48" s="292"/>
      <c r="G48" s="187"/>
      <c r="H48" s="295" t="s">
        <v>161</v>
      </c>
      <c r="I48" s="294">
        <v>19.100000000000001</v>
      </c>
    </row>
    <row r="49" spans="2:9">
      <c r="B49" s="201" t="s">
        <v>787</v>
      </c>
      <c r="C49" s="295" t="s">
        <v>185</v>
      </c>
      <c r="D49" s="294">
        <v>18.97</v>
      </c>
      <c r="E49" s="292"/>
      <c r="F49" s="292"/>
      <c r="G49" s="187"/>
      <c r="H49" s="295" t="s">
        <v>160</v>
      </c>
      <c r="I49" s="294">
        <v>19.07</v>
      </c>
    </row>
    <row r="50" spans="2:9">
      <c r="B50" s="201" t="s">
        <v>781</v>
      </c>
      <c r="C50" s="295" t="s">
        <v>186</v>
      </c>
      <c r="D50" s="294">
        <v>19.2</v>
      </c>
      <c r="E50" s="292"/>
      <c r="G50" s="187"/>
      <c r="H50" s="295" t="s">
        <v>185</v>
      </c>
      <c r="I50" s="294">
        <v>18.97</v>
      </c>
    </row>
    <row r="51" spans="2:9">
      <c r="B51" s="201" t="s">
        <v>846</v>
      </c>
      <c r="C51" s="295" t="s">
        <v>187</v>
      </c>
      <c r="D51" s="294">
        <v>22.29</v>
      </c>
      <c r="E51" s="292"/>
      <c r="F51" s="292"/>
      <c r="G51" s="187"/>
      <c r="H51" s="295" t="s">
        <v>172</v>
      </c>
      <c r="I51" s="294">
        <v>18.79</v>
      </c>
    </row>
    <row r="52" spans="2:9">
      <c r="B52" s="201" t="s">
        <v>840</v>
      </c>
      <c r="C52" s="295" t="s">
        <v>188</v>
      </c>
      <c r="D52" s="294">
        <v>20.07</v>
      </c>
      <c r="E52" s="292"/>
      <c r="H52" s="295" t="s">
        <v>177</v>
      </c>
      <c r="I52" s="294">
        <v>18.78</v>
      </c>
    </row>
    <row r="53" spans="2:9">
      <c r="B53" s="201" t="s">
        <v>834</v>
      </c>
      <c r="C53" s="295" t="s">
        <v>189</v>
      </c>
      <c r="D53" s="294">
        <v>20.9</v>
      </c>
      <c r="E53" s="292"/>
      <c r="F53" s="292"/>
      <c r="H53" s="295" t="s">
        <v>191</v>
      </c>
      <c r="I53" s="294">
        <v>18.68</v>
      </c>
    </row>
    <row r="54" spans="2:9">
      <c r="B54" s="201" t="s">
        <v>828</v>
      </c>
      <c r="C54" s="295" t="s">
        <v>190</v>
      </c>
      <c r="D54" s="294">
        <v>20.51</v>
      </c>
      <c r="E54" s="292"/>
      <c r="H54" s="295" t="s">
        <v>192</v>
      </c>
      <c r="I54" s="294">
        <v>18.670000000000002</v>
      </c>
    </row>
    <row r="55" spans="2:9">
      <c r="B55" s="201" t="s">
        <v>822</v>
      </c>
      <c r="C55" s="295" t="s">
        <v>191</v>
      </c>
      <c r="D55" s="294">
        <v>18.68</v>
      </c>
      <c r="E55" s="292"/>
      <c r="F55" s="292"/>
      <c r="H55" s="295" t="s">
        <v>153</v>
      </c>
      <c r="I55" s="294">
        <v>18.53</v>
      </c>
    </row>
    <row r="56" spans="2:9">
      <c r="B56" s="201" t="s">
        <v>816</v>
      </c>
      <c r="C56" s="295" t="s">
        <v>192</v>
      </c>
      <c r="D56" s="294">
        <v>18.670000000000002</v>
      </c>
      <c r="E56" s="292"/>
      <c r="H56" s="295" t="s">
        <v>174</v>
      </c>
      <c r="I56" s="294">
        <v>18.37</v>
      </c>
    </row>
    <row r="57" spans="2:9">
      <c r="B57" s="201" t="s">
        <v>810</v>
      </c>
      <c r="C57" s="295" t="s">
        <v>193</v>
      </c>
      <c r="D57" s="294">
        <v>19.36</v>
      </c>
      <c r="E57" s="292"/>
      <c r="F57" s="292"/>
      <c r="H57" s="295" t="s">
        <v>162</v>
      </c>
      <c r="I57" s="294">
        <v>18.05</v>
      </c>
    </row>
    <row r="58" spans="2:9">
      <c r="B58" s="201" t="s">
        <v>804</v>
      </c>
      <c r="C58" s="295" t="s">
        <v>194</v>
      </c>
      <c r="D58" s="294">
        <v>21.17</v>
      </c>
      <c r="E58" s="292"/>
      <c r="H58" s="295" t="s">
        <v>171</v>
      </c>
      <c r="I58" s="294">
        <v>18.03</v>
      </c>
    </row>
    <row r="59" spans="2:9">
      <c r="B59" s="201" t="s">
        <v>798</v>
      </c>
      <c r="C59" s="295" t="s">
        <v>195</v>
      </c>
      <c r="D59" s="294">
        <v>17.5</v>
      </c>
      <c r="E59" s="292"/>
      <c r="F59" s="292"/>
      <c r="H59" s="295" t="s">
        <v>197</v>
      </c>
      <c r="I59" s="294">
        <v>17.96</v>
      </c>
    </row>
    <row r="60" spans="2:9">
      <c r="B60" s="201" t="s">
        <v>792</v>
      </c>
      <c r="C60" s="295" t="s">
        <v>196</v>
      </c>
      <c r="D60" s="294">
        <v>19.11</v>
      </c>
      <c r="E60" s="292"/>
      <c r="H60" s="295" t="s">
        <v>155</v>
      </c>
      <c r="I60" s="294">
        <v>17.86</v>
      </c>
    </row>
    <row r="61" spans="2:9">
      <c r="B61" s="201" t="s">
        <v>786</v>
      </c>
      <c r="C61" s="295" t="s">
        <v>197</v>
      </c>
      <c r="D61" s="294">
        <v>17.96</v>
      </c>
      <c r="E61" s="292"/>
      <c r="F61" s="292"/>
      <c r="H61" s="295" t="s">
        <v>183</v>
      </c>
      <c r="I61" s="294">
        <v>17.510000000000002</v>
      </c>
    </row>
    <row r="62" spans="2:9">
      <c r="B62" s="201" t="s">
        <v>780</v>
      </c>
      <c r="C62" s="295" t="s">
        <v>198</v>
      </c>
      <c r="D62" s="294">
        <v>21.36</v>
      </c>
      <c r="E62" s="292"/>
      <c r="H62" s="295" t="s">
        <v>195</v>
      </c>
      <c r="I62" s="294">
        <v>17.5</v>
      </c>
    </row>
    <row r="63" spans="2:9">
      <c r="B63" s="201" t="s">
        <v>845</v>
      </c>
      <c r="C63" s="295" t="s">
        <v>850</v>
      </c>
      <c r="D63" s="294">
        <v>26.61</v>
      </c>
      <c r="E63" s="292">
        <f>AVERAGE(D63:D65)</f>
        <v>26.403333333333332</v>
      </c>
      <c r="F63" s="292"/>
      <c r="H63" s="295" t="s">
        <v>159</v>
      </c>
      <c r="I63" s="294">
        <v>17.46</v>
      </c>
    </row>
    <row r="64" spans="2:9">
      <c r="B64" s="201" t="s">
        <v>839</v>
      </c>
      <c r="C64" s="295" t="s">
        <v>850</v>
      </c>
      <c r="D64" s="294">
        <v>26.22</v>
      </c>
      <c r="E64" s="292"/>
    </row>
    <row r="65" spans="2:6">
      <c r="B65" s="201" t="s">
        <v>833</v>
      </c>
      <c r="C65" s="295" t="s">
        <v>850</v>
      </c>
      <c r="D65" s="294">
        <v>26.38</v>
      </c>
      <c r="E65" s="292"/>
      <c r="F65" s="292"/>
    </row>
  </sheetData>
  <pageMargins left="0.7" right="0.7" top="0.75" bottom="0.75" header="0.3" footer="0.3"/>
  <pageSetup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34618-CB03-2A4E-8ACF-3FF0D065AECF}">
  <dimension ref="A1:X65"/>
  <sheetViews>
    <sheetView workbookViewId="0">
      <selection activeCell="E14" sqref="E14"/>
    </sheetView>
  </sheetViews>
  <sheetFormatPr baseColWidth="10" defaultRowHeight="16"/>
  <cols>
    <col min="1" max="1" width="1.85546875" style="131" bestFit="1" customWidth="1"/>
    <col min="2" max="2" width="7.28515625" style="131" customWidth="1"/>
    <col min="3" max="3" width="7.28515625" style="131" bestFit="1" customWidth="1"/>
    <col min="4" max="4" width="8.140625" style="131" bestFit="1" customWidth="1"/>
    <col min="5" max="6" width="7.28515625" style="131" bestFit="1" customWidth="1"/>
    <col min="7" max="7" width="8.5703125" style="131" bestFit="1" customWidth="1"/>
    <col min="8" max="8" width="8.140625" style="131" bestFit="1" customWidth="1"/>
    <col min="9" max="9" width="7.42578125" style="131" bestFit="1" customWidth="1"/>
    <col min="10" max="13" width="7.28515625" style="131" bestFit="1" customWidth="1"/>
    <col min="14" max="14" width="2.28515625" style="131" customWidth="1"/>
    <col min="15" max="15" width="19.7109375" style="131" bestFit="1" customWidth="1"/>
    <col min="16" max="16" width="11.5703125" style="131" bestFit="1" customWidth="1"/>
    <col min="17" max="17" width="13.28515625" style="131" customWidth="1"/>
    <col min="18" max="18" width="1.5703125" style="131" customWidth="1"/>
    <col min="19" max="19" width="1" style="131" customWidth="1"/>
    <col min="20" max="21" width="10.7109375" style="131"/>
    <col min="22" max="22" width="1.140625" style="131" customWidth="1"/>
    <col min="23" max="23" width="5.140625" style="131" customWidth="1"/>
    <col min="24" max="16384" width="10.7109375" style="131"/>
  </cols>
  <sheetData>
    <row r="1" spans="1:24" ht="17" thickBot="1">
      <c r="A1" s="187"/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M1" s="187"/>
      <c r="N1" s="187"/>
      <c r="O1" s="202" t="s">
        <v>777</v>
      </c>
      <c r="P1" s="187"/>
      <c r="Q1" s="187"/>
      <c r="R1" s="187"/>
      <c r="S1" s="187"/>
      <c r="T1" s="187"/>
      <c r="U1" s="187"/>
      <c r="V1" s="187"/>
      <c r="W1" s="187"/>
      <c r="X1" s="187"/>
    </row>
    <row r="2" spans="1:24" ht="17" thickBot="1">
      <c r="A2" s="202" t="s">
        <v>861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202" t="s">
        <v>858</v>
      </c>
      <c r="P2" s="187"/>
      <c r="Q2" s="187"/>
      <c r="R2" s="187"/>
      <c r="S2" s="288"/>
      <c r="T2" s="287" t="s">
        <v>774</v>
      </c>
      <c r="U2" s="280"/>
      <c r="V2" s="280"/>
      <c r="W2" s="279"/>
      <c r="X2" s="187"/>
    </row>
    <row r="3" spans="1:24" ht="18" thickBot="1">
      <c r="A3" s="187"/>
      <c r="B3" s="202">
        <v>1</v>
      </c>
      <c r="C3" s="202">
        <v>2</v>
      </c>
      <c r="D3" s="202">
        <v>3</v>
      </c>
      <c r="E3" s="202">
        <v>4</v>
      </c>
      <c r="F3" s="202">
        <v>5</v>
      </c>
      <c r="G3" s="202">
        <v>6</v>
      </c>
      <c r="H3" s="202">
        <v>7</v>
      </c>
      <c r="I3" s="202">
        <v>8</v>
      </c>
      <c r="J3" s="202">
        <v>9</v>
      </c>
      <c r="K3" s="202">
        <v>10</v>
      </c>
      <c r="L3" s="202">
        <v>11</v>
      </c>
      <c r="M3" s="202">
        <v>12</v>
      </c>
      <c r="N3" s="187"/>
      <c r="O3" s="291" t="s">
        <v>754</v>
      </c>
      <c r="P3" s="290" t="s">
        <v>775</v>
      </c>
      <c r="Q3" s="289" t="str">
        <f>$U$10 &amp;" rxn (+error)"</f>
        <v>51 rxn (+error)</v>
      </c>
      <c r="R3" s="187"/>
      <c r="S3" s="277"/>
      <c r="T3" s="187" t="s">
        <v>115</v>
      </c>
      <c r="U3" s="187" t="s">
        <v>773</v>
      </c>
      <c r="V3" s="187"/>
      <c r="W3" s="276"/>
      <c r="X3" s="187"/>
    </row>
    <row r="4" spans="1:24">
      <c r="A4" s="202" t="s">
        <v>0</v>
      </c>
      <c r="B4" s="283" t="s">
        <v>995</v>
      </c>
      <c r="C4" s="282" t="s">
        <v>1003</v>
      </c>
      <c r="D4" s="282" t="s">
        <v>1011</v>
      </c>
      <c r="E4" s="282" t="s">
        <v>1021</v>
      </c>
      <c r="F4" s="282" t="s">
        <v>1029</v>
      </c>
      <c r="G4" s="282" t="s">
        <v>1037</v>
      </c>
      <c r="H4" s="282" t="s">
        <v>1045</v>
      </c>
      <c r="I4" s="282" t="s">
        <v>1053</v>
      </c>
      <c r="J4" s="282" t="s">
        <v>1062</v>
      </c>
      <c r="K4" s="282" t="s">
        <v>1070</v>
      </c>
      <c r="L4" s="282" t="s">
        <v>1078</v>
      </c>
      <c r="M4" s="281" t="s">
        <v>1086</v>
      </c>
      <c r="N4" s="187"/>
      <c r="O4" s="286" t="s">
        <v>738</v>
      </c>
      <c r="P4" s="285">
        <v>5.53</v>
      </c>
      <c r="Q4" s="284">
        <f t="shared" ref="Q4:Q9" si="0">P4*$U$10*1.1</f>
        <v>310.23300000000006</v>
      </c>
      <c r="R4" s="187"/>
      <c r="S4" s="277"/>
      <c r="T4" s="280" t="s">
        <v>115</v>
      </c>
      <c r="U4" s="279" t="s">
        <v>771</v>
      </c>
      <c r="V4" s="187"/>
      <c r="W4" s="276"/>
      <c r="X4" s="187"/>
    </row>
    <row r="5" spans="1:24">
      <c r="A5" s="202" t="s">
        <v>1</v>
      </c>
      <c r="B5" s="269" t="s">
        <v>996</v>
      </c>
      <c r="C5" s="268" t="s">
        <v>1004</v>
      </c>
      <c r="D5" s="268" t="s">
        <v>1012</v>
      </c>
      <c r="E5" s="268" t="s">
        <v>1022</v>
      </c>
      <c r="F5" s="268" t="s">
        <v>1030</v>
      </c>
      <c r="G5" s="268" t="s">
        <v>1038</v>
      </c>
      <c r="H5" s="268" t="s">
        <v>1046</v>
      </c>
      <c r="I5" s="268" t="s">
        <v>1054</v>
      </c>
      <c r="J5" s="268" t="s">
        <v>1063</v>
      </c>
      <c r="K5" s="268" t="s">
        <v>1071</v>
      </c>
      <c r="L5" s="268" t="s">
        <v>1079</v>
      </c>
      <c r="M5" s="267" t="s">
        <v>1143</v>
      </c>
      <c r="N5" s="187"/>
      <c r="O5" s="275" t="s">
        <v>772</v>
      </c>
      <c r="P5" s="274">
        <v>7.5</v>
      </c>
      <c r="Q5" s="273">
        <f t="shared" si="0"/>
        <v>420.75000000000006</v>
      </c>
      <c r="R5" s="187"/>
      <c r="S5" s="277"/>
      <c r="T5" s="187" t="s">
        <v>769</v>
      </c>
      <c r="U5" s="276" t="s">
        <v>116</v>
      </c>
      <c r="V5" s="187"/>
      <c r="W5" s="278" t="s">
        <v>768</v>
      </c>
      <c r="X5" s="187"/>
    </row>
    <row r="6" spans="1:24" ht="17" thickBot="1">
      <c r="A6" s="202" t="s">
        <v>2</v>
      </c>
      <c r="B6" s="269" t="s">
        <v>997</v>
      </c>
      <c r="C6" s="268" t="s">
        <v>1005</v>
      </c>
      <c r="D6" s="268" t="s">
        <v>1013</v>
      </c>
      <c r="E6" s="268" t="s">
        <v>1023</v>
      </c>
      <c r="F6" s="268" t="s">
        <v>1031</v>
      </c>
      <c r="G6" s="268" t="s">
        <v>1039</v>
      </c>
      <c r="H6" s="268" t="s">
        <v>1047</v>
      </c>
      <c r="I6" s="268" t="s">
        <v>1142</v>
      </c>
      <c r="J6" s="268" t="s">
        <v>1064</v>
      </c>
      <c r="K6" s="268" t="s">
        <v>1072</v>
      </c>
      <c r="L6" s="268" t="s">
        <v>1080</v>
      </c>
      <c r="M6" s="267" t="s">
        <v>1090</v>
      </c>
      <c r="N6" s="187"/>
      <c r="O6" s="275" t="s">
        <v>770</v>
      </c>
      <c r="P6" s="274">
        <v>7.0000000000000007E-2</v>
      </c>
      <c r="Q6" s="273">
        <f t="shared" si="0"/>
        <v>3.9270000000000005</v>
      </c>
      <c r="R6" s="187"/>
      <c r="S6" s="277"/>
      <c r="T6" s="271" t="s">
        <v>117</v>
      </c>
      <c r="U6" s="270" t="s">
        <v>116</v>
      </c>
      <c r="V6" s="187"/>
      <c r="W6" s="276"/>
      <c r="X6" s="187"/>
    </row>
    <row r="7" spans="1:24" ht="17" thickBot="1">
      <c r="A7" s="202" t="s">
        <v>3</v>
      </c>
      <c r="B7" s="269" t="s">
        <v>998</v>
      </c>
      <c r="C7" s="268" t="s">
        <v>1006</v>
      </c>
      <c r="D7" s="268" t="s">
        <v>1014</v>
      </c>
      <c r="E7" s="268" t="s">
        <v>1024</v>
      </c>
      <c r="F7" s="268" t="s">
        <v>1032</v>
      </c>
      <c r="G7" s="268" t="s">
        <v>1040</v>
      </c>
      <c r="H7" s="268" t="s">
        <v>1048</v>
      </c>
      <c r="I7" s="268" t="s">
        <v>1057</v>
      </c>
      <c r="J7" s="268" t="s">
        <v>1065</v>
      </c>
      <c r="K7" s="268" t="s">
        <v>1073</v>
      </c>
      <c r="L7" s="268" t="s">
        <v>1081</v>
      </c>
      <c r="M7" s="267" t="s">
        <v>1091</v>
      </c>
      <c r="N7" s="187"/>
      <c r="O7" s="275" t="s">
        <v>767</v>
      </c>
      <c r="P7" s="274">
        <v>0.7</v>
      </c>
      <c r="Q7" s="273">
        <f t="shared" si="0"/>
        <v>39.269999999999996</v>
      </c>
      <c r="R7" s="187"/>
      <c r="S7" s="272"/>
      <c r="T7" s="271"/>
      <c r="U7" s="271"/>
      <c r="V7" s="271"/>
      <c r="W7" s="270"/>
      <c r="X7" s="187"/>
    </row>
    <row r="8" spans="1:24">
      <c r="A8" s="202" t="s">
        <v>4</v>
      </c>
      <c r="B8" s="269" t="s">
        <v>764</v>
      </c>
      <c r="C8" s="268" t="s">
        <v>764</v>
      </c>
      <c r="D8" s="268" t="s">
        <v>764</v>
      </c>
      <c r="E8" s="268"/>
      <c r="F8" s="268"/>
      <c r="G8" s="268"/>
      <c r="H8" s="268"/>
      <c r="I8" s="268"/>
      <c r="J8" s="268"/>
      <c r="K8" s="268"/>
      <c r="L8" s="268"/>
      <c r="M8" s="267"/>
      <c r="N8" s="187"/>
      <c r="O8" s="275" t="s">
        <v>766</v>
      </c>
      <c r="P8" s="274">
        <v>0.1</v>
      </c>
      <c r="Q8" s="273">
        <f t="shared" si="0"/>
        <v>5.6100000000000012</v>
      </c>
      <c r="R8" s="187"/>
      <c r="S8" s="187"/>
      <c r="T8" s="187"/>
      <c r="U8" s="187"/>
      <c r="V8" s="187"/>
      <c r="W8" s="187"/>
      <c r="X8" s="187"/>
    </row>
    <row r="9" spans="1:24" ht="17" thickBot="1">
      <c r="A9" s="202" t="s">
        <v>5</v>
      </c>
      <c r="B9" s="269"/>
      <c r="C9" s="268"/>
      <c r="D9" s="268"/>
      <c r="E9" s="268"/>
      <c r="F9" s="268"/>
      <c r="G9" s="268"/>
      <c r="H9" s="268"/>
      <c r="I9" s="268"/>
      <c r="J9" s="268"/>
      <c r="K9" s="268"/>
      <c r="L9" s="268"/>
      <c r="M9" s="267"/>
      <c r="N9" s="187"/>
      <c r="O9" s="335" t="s">
        <v>765</v>
      </c>
      <c r="P9" s="336">
        <v>0.1</v>
      </c>
      <c r="Q9" s="337">
        <f t="shared" si="0"/>
        <v>5.6100000000000012</v>
      </c>
      <c r="R9" s="187"/>
      <c r="S9" s="187"/>
      <c r="T9" s="187"/>
      <c r="U9" s="187"/>
      <c r="V9" s="187"/>
      <c r="W9" s="187"/>
      <c r="X9" s="187"/>
    </row>
    <row r="10" spans="1:24" ht="17" thickBot="1">
      <c r="A10" s="202" t="s">
        <v>6</v>
      </c>
      <c r="B10" s="269"/>
      <c r="C10" s="268"/>
      <c r="D10" s="268"/>
      <c r="E10" s="268"/>
      <c r="F10" s="268"/>
      <c r="G10" s="268"/>
      <c r="H10" s="268"/>
      <c r="I10" s="268"/>
      <c r="J10" s="268"/>
      <c r="K10" s="268"/>
      <c r="L10" s="268"/>
      <c r="M10" s="267"/>
      <c r="N10" s="187"/>
      <c r="O10" s="338" t="s">
        <v>114</v>
      </c>
      <c r="P10" s="339">
        <v>1</v>
      </c>
      <c r="Q10" s="340" t="s">
        <v>113</v>
      </c>
      <c r="R10" s="187"/>
      <c r="S10" s="187"/>
      <c r="T10" s="330" t="s">
        <v>886</v>
      </c>
      <c r="U10" s="201">
        <f>COUNTIF(B4:M11,"*")</f>
        <v>51</v>
      </c>
      <c r="V10" s="187"/>
      <c r="W10" s="187"/>
      <c r="X10" s="187"/>
    </row>
    <row r="11" spans="1:24" ht="17" thickBot="1">
      <c r="A11" s="202" t="s">
        <v>7</v>
      </c>
      <c r="B11" s="263"/>
      <c r="C11" s="262"/>
      <c r="D11" s="262"/>
      <c r="E11" s="262"/>
      <c r="F11" s="262"/>
      <c r="G11" s="262"/>
      <c r="H11" s="262"/>
      <c r="I11" s="262"/>
      <c r="J11" s="262"/>
      <c r="K11" s="262"/>
      <c r="L11" s="262"/>
      <c r="M11" s="261"/>
      <c r="N11" s="187"/>
      <c r="O11" s="266" t="s">
        <v>763</v>
      </c>
      <c r="P11" s="265">
        <f>SUM(P4:P10)</f>
        <v>15</v>
      </c>
      <c r="Q11" s="264">
        <f>SUM(Q4:Q9)</f>
        <v>785.4000000000002</v>
      </c>
      <c r="R11" s="187"/>
      <c r="S11" s="187"/>
      <c r="T11" s="187"/>
      <c r="U11" s="187"/>
      <c r="V11" s="187"/>
      <c r="W11" s="187"/>
      <c r="X11" s="187"/>
    </row>
    <row r="12" spans="1:24">
      <c r="A12" s="187"/>
      <c r="B12" s="187"/>
      <c r="C12" s="187"/>
      <c r="D12" s="187"/>
      <c r="E12" s="187"/>
      <c r="F12" s="187"/>
      <c r="G12" s="187"/>
      <c r="H12" s="187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  <c r="X12" s="187"/>
    </row>
    <row r="13" spans="1:24">
      <c r="A13" s="187"/>
      <c r="B13" s="187"/>
      <c r="C13" s="187"/>
      <c r="D13" s="187"/>
      <c r="E13" s="187"/>
      <c r="F13" s="187"/>
      <c r="G13" s="187"/>
      <c r="H13" s="187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</row>
    <row r="14" spans="1:24">
      <c r="B14" s="402" t="s">
        <v>856</v>
      </c>
      <c r="C14" s="403" t="s">
        <v>419</v>
      </c>
      <c r="D14" s="402" t="s">
        <v>855</v>
      </c>
      <c r="E14" s="202" t="s">
        <v>854</v>
      </c>
      <c r="F14" s="135"/>
      <c r="G14" s="202"/>
      <c r="H14" s="202" t="s">
        <v>376</v>
      </c>
      <c r="I14" s="202" t="s">
        <v>854</v>
      </c>
    </row>
    <row r="15" spans="1:24">
      <c r="B15" s="201" t="s">
        <v>849</v>
      </c>
      <c r="C15" s="295" t="s">
        <v>199</v>
      </c>
      <c r="D15" s="294">
        <v>20.21</v>
      </c>
      <c r="E15" s="292"/>
      <c r="F15" s="295"/>
      <c r="G15" s="187"/>
      <c r="H15" s="295" t="s">
        <v>850</v>
      </c>
      <c r="I15" s="294">
        <v>29.23</v>
      </c>
    </row>
    <row r="16" spans="1:24">
      <c r="B16" s="201" t="s">
        <v>843</v>
      </c>
      <c r="C16" s="295" t="s">
        <v>200</v>
      </c>
      <c r="D16" s="294">
        <v>20.190000000000001</v>
      </c>
      <c r="F16" s="295"/>
      <c r="G16" s="187"/>
      <c r="H16" s="298" t="s">
        <v>229</v>
      </c>
      <c r="I16" s="303">
        <v>27.18</v>
      </c>
    </row>
    <row r="17" spans="2:9">
      <c r="B17" s="201" t="s">
        <v>837</v>
      </c>
      <c r="C17" s="295" t="s">
        <v>201</v>
      </c>
      <c r="D17" s="294">
        <v>19.84</v>
      </c>
      <c r="E17" s="292"/>
      <c r="F17" s="295"/>
      <c r="G17" s="187"/>
      <c r="H17" s="298" t="s">
        <v>211</v>
      </c>
      <c r="I17" s="303">
        <v>23.49</v>
      </c>
    </row>
    <row r="18" spans="2:9">
      <c r="B18" s="201" t="s">
        <v>831</v>
      </c>
      <c r="C18" s="295" t="s">
        <v>202</v>
      </c>
      <c r="D18" s="294">
        <v>20.8</v>
      </c>
      <c r="E18" s="292"/>
      <c r="F18" s="295"/>
      <c r="G18" s="187"/>
      <c r="H18" s="295" t="s">
        <v>217</v>
      </c>
      <c r="I18" s="294">
        <v>22.89</v>
      </c>
    </row>
    <row r="19" spans="2:9">
      <c r="B19" s="201" t="s">
        <v>825</v>
      </c>
      <c r="C19" s="201" t="s">
        <v>203</v>
      </c>
      <c r="D19" s="294">
        <v>18.440000000000001</v>
      </c>
      <c r="E19" s="292"/>
      <c r="F19" s="295"/>
      <c r="G19" s="187"/>
      <c r="H19" s="298" t="s">
        <v>228</v>
      </c>
      <c r="I19" s="303">
        <v>22.8</v>
      </c>
    </row>
    <row r="20" spans="2:9">
      <c r="B20" s="201" t="s">
        <v>819</v>
      </c>
      <c r="C20" s="295" t="s">
        <v>204</v>
      </c>
      <c r="D20" s="294">
        <v>20.38</v>
      </c>
      <c r="E20" s="292"/>
      <c r="F20" s="295"/>
      <c r="G20" s="187"/>
      <c r="H20" s="295" t="s">
        <v>242</v>
      </c>
      <c r="I20" s="294">
        <v>21.63</v>
      </c>
    </row>
    <row r="21" spans="2:9">
      <c r="B21" s="201" t="s">
        <v>813</v>
      </c>
      <c r="C21" s="295" t="s">
        <v>205</v>
      </c>
      <c r="D21" s="294">
        <v>19.87</v>
      </c>
      <c r="E21" s="292"/>
      <c r="F21" s="295"/>
      <c r="G21" s="187"/>
      <c r="H21" s="295" t="s">
        <v>239</v>
      </c>
      <c r="I21" s="294">
        <v>21.52</v>
      </c>
    </row>
    <row r="22" spans="2:9">
      <c r="B22" s="201" t="s">
        <v>807</v>
      </c>
      <c r="C22" s="295" t="s">
        <v>206</v>
      </c>
      <c r="D22" s="294">
        <v>21.25</v>
      </c>
      <c r="E22" s="292"/>
      <c r="F22" s="295"/>
      <c r="G22" s="187"/>
      <c r="H22" s="295" t="s">
        <v>237</v>
      </c>
      <c r="I22" s="294">
        <v>21.44</v>
      </c>
    </row>
    <row r="23" spans="2:9">
      <c r="B23" s="201" t="s">
        <v>801</v>
      </c>
      <c r="C23" s="295" t="s">
        <v>207</v>
      </c>
      <c r="D23" s="294">
        <v>18.91</v>
      </c>
      <c r="E23" s="292"/>
      <c r="F23" s="295"/>
      <c r="G23" s="187"/>
      <c r="H23" s="295" t="s">
        <v>206</v>
      </c>
      <c r="I23" s="294">
        <v>21.25</v>
      </c>
    </row>
    <row r="24" spans="2:9">
      <c r="B24" s="201" t="s">
        <v>795</v>
      </c>
      <c r="C24" s="295" t="s">
        <v>208</v>
      </c>
      <c r="D24" s="294">
        <v>19.100000000000001</v>
      </c>
      <c r="E24" s="292"/>
      <c r="F24" s="295"/>
      <c r="G24" s="187"/>
      <c r="H24" s="298" t="s">
        <v>222</v>
      </c>
      <c r="I24" s="303">
        <v>21.19</v>
      </c>
    </row>
    <row r="25" spans="2:9">
      <c r="B25" s="201" t="s">
        <v>789</v>
      </c>
      <c r="C25" s="201" t="s">
        <v>209</v>
      </c>
      <c r="D25" s="294">
        <v>19.170000000000002</v>
      </c>
      <c r="E25" s="292"/>
      <c r="F25" s="295"/>
      <c r="G25" s="187"/>
      <c r="H25" s="295" t="s">
        <v>233</v>
      </c>
      <c r="I25" s="294">
        <v>20.82</v>
      </c>
    </row>
    <row r="26" spans="2:9">
      <c r="B26" s="201" t="s">
        <v>783</v>
      </c>
      <c r="C26" s="295" t="s">
        <v>210</v>
      </c>
      <c r="D26" s="294">
        <v>18.87</v>
      </c>
      <c r="E26" s="292"/>
      <c r="F26" s="295"/>
      <c r="G26" s="187"/>
      <c r="H26" s="295" t="s">
        <v>202</v>
      </c>
      <c r="I26" s="294">
        <v>20.8</v>
      </c>
    </row>
    <row r="27" spans="2:9">
      <c r="B27" s="201" t="s">
        <v>848</v>
      </c>
      <c r="C27" s="295" t="s">
        <v>211</v>
      </c>
      <c r="D27" s="294">
        <v>23.49</v>
      </c>
      <c r="E27" s="292"/>
      <c r="F27" s="295"/>
      <c r="G27" s="187"/>
      <c r="H27" s="295" t="s">
        <v>213</v>
      </c>
      <c r="I27" s="294">
        <v>20.79</v>
      </c>
    </row>
    <row r="28" spans="2:9">
      <c r="B28" s="201" t="s">
        <v>842</v>
      </c>
      <c r="C28" s="295" t="s">
        <v>212</v>
      </c>
      <c r="D28" s="294">
        <v>18.91</v>
      </c>
      <c r="E28" s="292"/>
      <c r="F28" s="295"/>
      <c r="G28" s="187"/>
      <c r="H28" s="295" t="s">
        <v>227</v>
      </c>
      <c r="I28" s="294">
        <v>20.75</v>
      </c>
    </row>
    <row r="29" spans="2:9" hidden="1">
      <c r="B29" s="201" t="s">
        <v>836</v>
      </c>
      <c r="C29" s="295" t="s">
        <v>213</v>
      </c>
      <c r="D29" s="294">
        <v>20.79</v>
      </c>
      <c r="E29" s="292"/>
      <c r="F29" s="295"/>
      <c r="G29" s="187"/>
      <c r="H29" s="295" t="s">
        <v>214</v>
      </c>
      <c r="I29" s="294">
        <v>20.66</v>
      </c>
    </row>
    <row r="30" spans="2:9">
      <c r="B30" s="201" t="s">
        <v>830</v>
      </c>
      <c r="C30" s="295" t="s">
        <v>214</v>
      </c>
      <c r="D30" s="294">
        <v>20.66</v>
      </c>
      <c r="E30" s="292"/>
      <c r="F30" s="295"/>
      <c r="G30" s="187"/>
      <c r="H30" s="295" t="s">
        <v>241</v>
      </c>
      <c r="I30" s="294">
        <v>20.66</v>
      </c>
    </row>
    <row r="31" spans="2:9">
      <c r="B31" s="201" t="s">
        <v>824</v>
      </c>
      <c r="C31" s="201" t="s">
        <v>215</v>
      </c>
      <c r="D31" s="294">
        <v>19.61</v>
      </c>
      <c r="E31" s="292"/>
      <c r="F31" s="295"/>
      <c r="G31" s="187"/>
      <c r="H31" s="295" t="s">
        <v>225</v>
      </c>
      <c r="I31" s="294">
        <v>20.64</v>
      </c>
    </row>
    <row r="32" spans="2:9">
      <c r="B32" s="201" t="s">
        <v>818</v>
      </c>
      <c r="C32" s="295" t="s">
        <v>622</v>
      </c>
      <c r="D32" s="294">
        <v>18.61</v>
      </c>
      <c r="E32" s="292"/>
      <c r="F32" s="295"/>
      <c r="G32" s="187"/>
      <c r="H32" s="201" t="s">
        <v>244</v>
      </c>
      <c r="I32" s="294">
        <v>20.5</v>
      </c>
    </row>
    <row r="33" spans="2:9">
      <c r="B33" s="201" t="s">
        <v>812</v>
      </c>
      <c r="C33" s="295" t="s">
        <v>216</v>
      </c>
      <c r="D33" s="294">
        <v>20.18</v>
      </c>
      <c r="E33" s="292"/>
      <c r="F33" s="295"/>
      <c r="G33" s="187"/>
      <c r="H33" s="295" t="s">
        <v>243</v>
      </c>
      <c r="I33" s="294">
        <v>20.46</v>
      </c>
    </row>
    <row r="34" spans="2:9">
      <c r="B34" s="201" t="s">
        <v>806</v>
      </c>
      <c r="C34" s="295" t="s">
        <v>217</v>
      </c>
      <c r="D34" s="294">
        <v>22.89</v>
      </c>
      <c r="E34" s="292"/>
      <c r="F34" s="295"/>
      <c r="G34" s="187"/>
      <c r="H34" s="295" t="s">
        <v>234</v>
      </c>
      <c r="I34" s="294">
        <v>20.399999999999999</v>
      </c>
    </row>
    <row r="35" spans="2:9">
      <c r="B35" s="201" t="s">
        <v>800</v>
      </c>
      <c r="C35" s="295" t="s">
        <v>218</v>
      </c>
      <c r="D35" s="294">
        <v>18.87</v>
      </c>
      <c r="E35" s="292"/>
      <c r="F35" s="295"/>
      <c r="G35" s="187"/>
      <c r="H35" s="295" t="s">
        <v>204</v>
      </c>
      <c r="I35" s="294">
        <v>20.38</v>
      </c>
    </row>
    <row r="36" spans="2:9">
      <c r="B36" s="201" t="s">
        <v>794</v>
      </c>
      <c r="C36" s="295" t="s">
        <v>219</v>
      </c>
      <c r="D36" s="294">
        <v>19.350000000000001</v>
      </c>
      <c r="E36" s="292"/>
      <c r="F36" s="295"/>
      <c r="G36" s="187"/>
      <c r="H36" s="295" t="s">
        <v>199</v>
      </c>
      <c r="I36" s="294">
        <v>20.21</v>
      </c>
    </row>
    <row r="37" spans="2:9">
      <c r="B37" s="201" t="s">
        <v>788</v>
      </c>
      <c r="C37" s="201" t="s">
        <v>220</v>
      </c>
      <c r="D37" s="294">
        <v>18.73</v>
      </c>
      <c r="E37" s="292"/>
      <c r="F37" s="295"/>
      <c r="G37" s="187"/>
      <c r="H37" s="295" t="s">
        <v>200</v>
      </c>
      <c r="I37" s="294">
        <v>20.190000000000001</v>
      </c>
    </row>
    <row r="38" spans="2:9">
      <c r="B38" s="201" t="s">
        <v>782</v>
      </c>
      <c r="C38" s="295" t="s">
        <v>221</v>
      </c>
      <c r="D38" s="294">
        <v>19.440000000000001</v>
      </c>
      <c r="E38" s="292"/>
      <c r="F38" s="295"/>
      <c r="G38" s="187"/>
      <c r="H38" s="295" t="s">
        <v>216</v>
      </c>
      <c r="I38" s="294">
        <v>20.18</v>
      </c>
    </row>
    <row r="39" spans="2:9">
      <c r="B39" s="201" t="s">
        <v>847</v>
      </c>
      <c r="C39" s="295" t="s">
        <v>222</v>
      </c>
      <c r="D39" s="294">
        <v>21.19</v>
      </c>
      <c r="E39" s="292"/>
      <c r="F39" s="295"/>
      <c r="G39" s="187"/>
      <c r="H39" s="295" t="s">
        <v>240</v>
      </c>
      <c r="I39" s="294">
        <v>19.899999999999999</v>
      </c>
    </row>
    <row r="40" spans="2:9">
      <c r="B40" s="201" t="s">
        <v>841</v>
      </c>
      <c r="C40" s="295" t="s">
        <v>223</v>
      </c>
      <c r="D40" s="294">
        <v>18.04</v>
      </c>
      <c r="E40" s="292"/>
      <c r="F40" s="295"/>
      <c r="G40" s="187"/>
      <c r="H40" s="295" t="s">
        <v>205</v>
      </c>
      <c r="I40" s="294">
        <v>19.87</v>
      </c>
    </row>
    <row r="41" spans="2:9">
      <c r="B41" s="201" t="s">
        <v>835</v>
      </c>
      <c r="C41" s="295" t="s">
        <v>224</v>
      </c>
      <c r="D41" s="294">
        <v>18.84</v>
      </c>
      <c r="E41" s="292"/>
      <c r="F41" s="295"/>
      <c r="G41" s="187"/>
      <c r="H41" s="295" t="s">
        <v>201</v>
      </c>
      <c r="I41" s="294">
        <v>19.84</v>
      </c>
    </row>
    <row r="42" spans="2:9">
      <c r="B42" s="201" t="s">
        <v>829</v>
      </c>
      <c r="C42" s="295" t="s">
        <v>225</v>
      </c>
      <c r="D42" s="294">
        <v>20.64</v>
      </c>
      <c r="E42" s="292"/>
      <c r="F42" s="295"/>
      <c r="G42" s="187"/>
      <c r="H42" s="295" t="s">
        <v>235</v>
      </c>
      <c r="I42" s="294">
        <v>19.84</v>
      </c>
    </row>
    <row r="43" spans="2:9">
      <c r="B43" s="201" t="s">
        <v>823</v>
      </c>
      <c r="C43" s="201" t="s">
        <v>226</v>
      </c>
      <c r="D43" s="294">
        <v>19.190000000000001</v>
      </c>
      <c r="E43" s="292"/>
      <c r="F43" s="295"/>
      <c r="G43" s="187"/>
      <c r="H43" s="201" t="s">
        <v>238</v>
      </c>
      <c r="I43" s="294">
        <v>19.84</v>
      </c>
    </row>
    <row r="44" spans="2:9">
      <c r="B44" s="201" t="s">
        <v>817</v>
      </c>
      <c r="C44" s="295" t="s">
        <v>227</v>
      </c>
      <c r="D44" s="294">
        <v>20.75</v>
      </c>
      <c r="E44" s="292"/>
      <c r="F44" s="295"/>
      <c r="G44" s="187"/>
      <c r="H44" s="295" t="s">
        <v>236</v>
      </c>
      <c r="I44" s="294">
        <v>19.82</v>
      </c>
    </row>
    <row r="45" spans="2:9">
      <c r="B45" s="201" t="s">
        <v>811</v>
      </c>
      <c r="C45" s="295" t="s">
        <v>228</v>
      </c>
      <c r="D45" s="294">
        <v>22.8</v>
      </c>
      <c r="E45" s="292"/>
      <c r="F45" s="295"/>
      <c r="G45" s="187"/>
      <c r="H45" s="295" t="s">
        <v>231</v>
      </c>
      <c r="I45" s="294">
        <v>19.760000000000002</v>
      </c>
    </row>
    <row r="46" spans="2:9">
      <c r="B46" s="201" t="s">
        <v>805</v>
      </c>
      <c r="C46" s="295" t="s">
        <v>229</v>
      </c>
      <c r="D46" s="294">
        <v>27.18</v>
      </c>
      <c r="E46" s="292"/>
      <c r="F46" s="295"/>
      <c r="G46" s="187"/>
      <c r="H46" s="201" t="s">
        <v>215</v>
      </c>
      <c r="I46" s="294">
        <v>19.61</v>
      </c>
    </row>
    <row r="47" spans="2:9">
      <c r="B47" s="201" t="s">
        <v>799</v>
      </c>
      <c r="C47" s="295" t="s">
        <v>230</v>
      </c>
      <c r="D47" s="294">
        <v>19.02</v>
      </c>
      <c r="E47" s="292"/>
      <c r="F47" s="295"/>
      <c r="G47" s="187"/>
      <c r="H47" s="295" t="s">
        <v>221</v>
      </c>
      <c r="I47" s="294">
        <v>19.440000000000001</v>
      </c>
    </row>
    <row r="48" spans="2:9">
      <c r="B48" s="201" t="s">
        <v>793</v>
      </c>
      <c r="C48" s="295" t="s">
        <v>231</v>
      </c>
      <c r="D48" s="294">
        <v>19.760000000000002</v>
      </c>
      <c r="E48" s="292"/>
      <c r="F48" s="295"/>
      <c r="G48" s="187"/>
      <c r="H48" s="295" t="s">
        <v>219</v>
      </c>
      <c r="I48" s="294">
        <v>19.350000000000001</v>
      </c>
    </row>
    <row r="49" spans="2:9">
      <c r="B49" s="201" t="s">
        <v>787</v>
      </c>
      <c r="C49" s="201" t="s">
        <v>232</v>
      </c>
      <c r="D49" s="294">
        <v>19.3</v>
      </c>
      <c r="E49" s="292"/>
      <c r="F49" s="295"/>
      <c r="G49" s="187"/>
      <c r="H49" s="201" t="s">
        <v>232</v>
      </c>
      <c r="I49" s="294">
        <v>19.3</v>
      </c>
    </row>
    <row r="50" spans="2:9">
      <c r="B50" s="201" t="s">
        <v>781</v>
      </c>
      <c r="C50" s="295" t="s">
        <v>233</v>
      </c>
      <c r="D50" s="294">
        <v>20.82</v>
      </c>
      <c r="E50" s="292"/>
      <c r="F50" s="295"/>
      <c r="G50" s="187"/>
      <c r="H50" s="201" t="s">
        <v>226</v>
      </c>
      <c r="I50" s="294">
        <v>19.190000000000001</v>
      </c>
    </row>
    <row r="51" spans="2:9">
      <c r="B51" s="201" t="s">
        <v>846</v>
      </c>
      <c r="C51" s="295" t="s">
        <v>234</v>
      </c>
      <c r="D51" s="294">
        <v>20.399999999999999</v>
      </c>
      <c r="E51" s="292"/>
      <c r="F51" s="295"/>
      <c r="G51" s="187"/>
      <c r="H51" s="201" t="s">
        <v>209</v>
      </c>
      <c r="I51" s="294">
        <v>19.170000000000002</v>
      </c>
    </row>
    <row r="52" spans="2:9">
      <c r="B52" s="201" t="s">
        <v>840</v>
      </c>
      <c r="C52" s="295" t="s">
        <v>235</v>
      </c>
      <c r="D52" s="294">
        <v>19.84</v>
      </c>
      <c r="E52" s="292"/>
      <c r="F52" s="295"/>
      <c r="H52" s="295" t="s">
        <v>208</v>
      </c>
      <c r="I52" s="294">
        <v>19.100000000000001</v>
      </c>
    </row>
    <row r="53" spans="2:9">
      <c r="B53" s="201" t="s">
        <v>834</v>
      </c>
      <c r="C53" s="295" t="s">
        <v>236</v>
      </c>
      <c r="D53" s="294">
        <v>19.82</v>
      </c>
      <c r="E53" s="292"/>
      <c r="F53" s="295"/>
      <c r="H53" s="295" t="s">
        <v>230</v>
      </c>
      <c r="I53" s="294">
        <v>19.02</v>
      </c>
    </row>
    <row r="54" spans="2:9">
      <c r="B54" s="201" t="s">
        <v>828</v>
      </c>
      <c r="C54" s="295" t="s">
        <v>237</v>
      </c>
      <c r="D54" s="294">
        <v>21.44</v>
      </c>
      <c r="E54" s="292"/>
      <c r="F54" s="295"/>
      <c r="H54" s="295" t="s">
        <v>207</v>
      </c>
      <c r="I54" s="294">
        <v>18.91</v>
      </c>
    </row>
    <row r="55" spans="2:9">
      <c r="B55" s="201" t="s">
        <v>822</v>
      </c>
      <c r="C55" s="201" t="s">
        <v>238</v>
      </c>
      <c r="D55" s="294">
        <v>19.84</v>
      </c>
      <c r="E55" s="292"/>
      <c r="F55" s="295"/>
      <c r="H55" s="295" t="s">
        <v>212</v>
      </c>
      <c r="I55" s="294">
        <v>18.91</v>
      </c>
    </row>
    <row r="56" spans="2:9">
      <c r="B56" s="201" t="s">
        <v>816</v>
      </c>
      <c r="C56" s="295" t="s">
        <v>239</v>
      </c>
      <c r="D56" s="294">
        <v>21.52</v>
      </c>
      <c r="E56" s="292"/>
      <c r="F56" s="295"/>
      <c r="H56" s="295" t="s">
        <v>210</v>
      </c>
      <c r="I56" s="294">
        <v>18.87</v>
      </c>
    </row>
    <row r="57" spans="2:9">
      <c r="B57" s="201" t="s">
        <v>810</v>
      </c>
      <c r="C57" s="295" t="s">
        <v>240</v>
      </c>
      <c r="D57" s="294">
        <v>19.899999999999999</v>
      </c>
      <c r="E57" s="292"/>
      <c r="F57" s="295"/>
      <c r="H57" s="295" t="s">
        <v>218</v>
      </c>
      <c r="I57" s="294">
        <v>18.87</v>
      </c>
    </row>
    <row r="58" spans="2:9">
      <c r="B58" s="201" t="s">
        <v>804</v>
      </c>
      <c r="C58" s="295" t="s">
        <v>241</v>
      </c>
      <c r="D58" s="294">
        <v>20.66</v>
      </c>
      <c r="E58" s="292"/>
      <c r="F58" s="295"/>
      <c r="H58" s="295" t="s">
        <v>224</v>
      </c>
      <c r="I58" s="294">
        <v>18.84</v>
      </c>
    </row>
    <row r="59" spans="2:9">
      <c r="B59" s="201" t="s">
        <v>798</v>
      </c>
      <c r="C59" s="295" t="s">
        <v>242</v>
      </c>
      <c r="D59" s="294">
        <v>21.63</v>
      </c>
      <c r="E59" s="292"/>
      <c r="F59" s="295"/>
      <c r="H59" s="295" t="s">
        <v>245</v>
      </c>
      <c r="I59" s="294">
        <v>18.739999999999998</v>
      </c>
    </row>
    <row r="60" spans="2:9">
      <c r="B60" s="201" t="s">
        <v>792</v>
      </c>
      <c r="C60" s="295" t="s">
        <v>243</v>
      </c>
      <c r="D60" s="294">
        <v>20.46</v>
      </c>
      <c r="E60" s="292"/>
      <c r="F60" s="295"/>
      <c r="H60" s="201" t="s">
        <v>220</v>
      </c>
      <c r="I60" s="294">
        <v>18.73</v>
      </c>
    </row>
    <row r="61" spans="2:9">
      <c r="B61" s="201" t="s">
        <v>786</v>
      </c>
      <c r="C61" s="201" t="s">
        <v>244</v>
      </c>
      <c r="D61" s="294">
        <v>20.5</v>
      </c>
      <c r="E61" s="292"/>
      <c r="F61" s="295"/>
      <c r="H61" s="295" t="s">
        <v>622</v>
      </c>
      <c r="I61" s="294">
        <v>18.61</v>
      </c>
    </row>
    <row r="62" spans="2:9">
      <c r="B62" s="201" t="s">
        <v>780</v>
      </c>
      <c r="C62" s="295" t="s">
        <v>245</v>
      </c>
      <c r="D62" s="294">
        <v>18.739999999999998</v>
      </c>
      <c r="E62" s="292"/>
      <c r="F62" s="295"/>
      <c r="H62" s="201" t="s">
        <v>203</v>
      </c>
      <c r="I62" s="294">
        <v>18.440000000000001</v>
      </c>
    </row>
    <row r="63" spans="2:9">
      <c r="B63" s="201" t="s">
        <v>845</v>
      </c>
      <c r="C63" s="295" t="s">
        <v>850</v>
      </c>
      <c r="D63" s="294">
        <v>29.34</v>
      </c>
      <c r="E63" s="294">
        <v>29.23</v>
      </c>
      <c r="F63" s="295"/>
      <c r="H63" s="295" t="s">
        <v>223</v>
      </c>
      <c r="I63" s="294">
        <v>18.04</v>
      </c>
    </row>
    <row r="64" spans="2:9">
      <c r="B64" s="201" t="s">
        <v>839</v>
      </c>
      <c r="C64" s="295" t="s">
        <v>850</v>
      </c>
      <c r="D64" s="294">
        <v>28.84</v>
      </c>
      <c r="E64" s="292"/>
      <c r="F64" s="295"/>
    </row>
    <row r="65" spans="2:6">
      <c r="B65" s="201" t="s">
        <v>833</v>
      </c>
      <c r="C65" s="295" t="s">
        <v>850</v>
      </c>
      <c r="D65" s="294">
        <v>29.5</v>
      </c>
      <c r="E65" s="292"/>
      <c r="F65" s="295"/>
    </row>
  </sheetData>
  <pageMargins left="0.7" right="0.7" top="0.75" bottom="0.75" header="0.3" footer="0.3"/>
  <pageSetup orientation="portrait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32C69-DD2D-3E45-8B1E-A63D0B3E985B}">
  <dimension ref="A1:X65"/>
  <sheetViews>
    <sheetView workbookViewId="0">
      <selection activeCell="F15" sqref="F15"/>
    </sheetView>
  </sheetViews>
  <sheetFormatPr baseColWidth="10" defaultRowHeight="16"/>
  <cols>
    <col min="1" max="1" width="1.85546875" style="131" bestFit="1" customWidth="1"/>
    <col min="2" max="2" width="7.28515625" style="131" customWidth="1"/>
    <col min="3" max="3" width="7.28515625" style="131" bestFit="1" customWidth="1"/>
    <col min="4" max="4" width="8.140625" style="131" bestFit="1" customWidth="1"/>
    <col min="5" max="11" width="7.28515625" style="131" bestFit="1" customWidth="1"/>
    <col min="12" max="13" width="8.7109375" style="131" bestFit="1" customWidth="1"/>
    <col min="14" max="14" width="2.28515625" style="131" customWidth="1"/>
    <col min="15" max="15" width="19.7109375" style="131" bestFit="1" customWidth="1"/>
    <col min="16" max="16" width="11.5703125" style="131" bestFit="1" customWidth="1"/>
    <col min="17" max="17" width="13.28515625" style="131" customWidth="1"/>
    <col min="18" max="18" width="1.5703125" style="131" customWidth="1"/>
    <col min="19" max="19" width="1" style="131" customWidth="1"/>
    <col min="20" max="21" width="10.7109375" style="131"/>
    <col min="22" max="22" width="1.140625" style="131" customWidth="1"/>
    <col min="23" max="23" width="5.140625" style="131" customWidth="1"/>
    <col min="24" max="16384" width="10.7109375" style="131"/>
  </cols>
  <sheetData>
    <row r="1" spans="1:24" ht="17" thickBot="1">
      <c r="A1" s="187"/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M1" s="187"/>
      <c r="N1" s="187"/>
      <c r="O1" s="202" t="s">
        <v>777</v>
      </c>
      <c r="P1" s="187"/>
      <c r="Q1" s="187"/>
      <c r="R1" s="187"/>
      <c r="S1" s="187"/>
      <c r="T1" s="187"/>
      <c r="U1" s="187"/>
      <c r="V1" s="187"/>
      <c r="W1" s="187"/>
      <c r="X1" s="187"/>
    </row>
    <row r="2" spans="1:24" ht="17" thickBot="1">
      <c r="A2" s="202" t="s">
        <v>862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202" t="s">
        <v>858</v>
      </c>
      <c r="P2" s="187"/>
      <c r="Q2" s="187"/>
      <c r="R2" s="187"/>
      <c r="S2" s="288"/>
      <c r="T2" s="287" t="s">
        <v>774</v>
      </c>
      <c r="U2" s="280"/>
      <c r="V2" s="280"/>
      <c r="W2" s="279"/>
      <c r="X2" s="187"/>
    </row>
    <row r="3" spans="1:24" ht="18" thickBot="1">
      <c r="A3" s="187"/>
      <c r="B3" s="202">
        <v>1</v>
      </c>
      <c r="C3" s="202">
        <v>2</v>
      </c>
      <c r="D3" s="202">
        <v>3</v>
      </c>
      <c r="E3" s="202">
        <v>4</v>
      </c>
      <c r="F3" s="202">
        <v>5</v>
      </c>
      <c r="G3" s="202">
        <v>6</v>
      </c>
      <c r="H3" s="202">
        <v>7</v>
      </c>
      <c r="I3" s="202">
        <v>8</v>
      </c>
      <c r="J3" s="202">
        <v>9</v>
      </c>
      <c r="K3" s="202">
        <v>10</v>
      </c>
      <c r="L3" s="202">
        <v>11</v>
      </c>
      <c r="M3" s="202">
        <v>12</v>
      </c>
      <c r="N3" s="187"/>
      <c r="O3" s="291" t="s">
        <v>754</v>
      </c>
      <c r="P3" s="290" t="s">
        <v>775</v>
      </c>
      <c r="Q3" s="289" t="str">
        <f>$U$10 &amp;" rxn (+error)"</f>
        <v>51 rxn (+error)</v>
      </c>
      <c r="R3" s="187"/>
      <c r="S3" s="277"/>
      <c r="T3" s="187" t="s">
        <v>115</v>
      </c>
      <c r="U3" s="187" t="s">
        <v>773</v>
      </c>
      <c r="V3" s="187"/>
      <c r="W3" s="276"/>
      <c r="X3" s="187"/>
    </row>
    <row r="4" spans="1:24">
      <c r="A4" s="202" t="s">
        <v>0</v>
      </c>
      <c r="B4" s="283" t="s">
        <v>1092</v>
      </c>
      <c r="C4" s="282" t="s">
        <v>1096</v>
      </c>
      <c r="D4" s="282" t="s">
        <v>1100</v>
      </c>
      <c r="E4" s="282" t="s">
        <v>1104</v>
      </c>
      <c r="F4" s="282" t="s">
        <v>1108</v>
      </c>
      <c r="G4" s="282" t="s">
        <v>1112</v>
      </c>
      <c r="H4" s="282" t="s">
        <v>1116</v>
      </c>
      <c r="I4" s="282" t="s">
        <v>1120</v>
      </c>
      <c r="J4" s="282" t="s">
        <v>1124</v>
      </c>
      <c r="K4" s="282" t="s">
        <v>1128</v>
      </c>
      <c r="L4" s="282" t="s">
        <v>1134</v>
      </c>
      <c r="M4" s="281" t="s">
        <v>1088</v>
      </c>
      <c r="N4" s="187"/>
      <c r="O4" s="286" t="s">
        <v>738</v>
      </c>
      <c r="P4" s="285">
        <v>5.53</v>
      </c>
      <c r="Q4" s="284">
        <f t="shared" ref="Q4:Q9" si="0">P4*$U$10*1.1</f>
        <v>310.23300000000006</v>
      </c>
      <c r="R4" s="187"/>
      <c r="S4" s="277"/>
      <c r="T4" s="280" t="s">
        <v>115</v>
      </c>
      <c r="U4" s="279" t="s">
        <v>771</v>
      </c>
      <c r="V4" s="187"/>
      <c r="W4" s="276"/>
      <c r="X4" s="187"/>
    </row>
    <row r="5" spans="1:24">
      <c r="A5" s="202" t="s">
        <v>1</v>
      </c>
      <c r="B5" s="269" t="s">
        <v>1093</v>
      </c>
      <c r="C5" s="268" t="s">
        <v>1097</v>
      </c>
      <c r="D5" s="268" t="s">
        <v>1101</v>
      </c>
      <c r="E5" s="268" t="s">
        <v>1105</v>
      </c>
      <c r="F5" s="268" t="s">
        <v>1109</v>
      </c>
      <c r="G5" s="268" t="s">
        <v>1113</v>
      </c>
      <c r="H5" s="268" t="s">
        <v>1117</v>
      </c>
      <c r="I5" s="268" t="s">
        <v>1121</v>
      </c>
      <c r="J5" s="268" t="s">
        <v>1125</v>
      </c>
      <c r="K5" s="268" t="s">
        <v>1129</v>
      </c>
      <c r="L5" s="268" t="s">
        <v>1142</v>
      </c>
      <c r="M5" s="267" t="s">
        <v>1089</v>
      </c>
      <c r="N5" s="187"/>
      <c r="O5" s="275" t="s">
        <v>772</v>
      </c>
      <c r="P5" s="274">
        <v>7.5</v>
      </c>
      <c r="Q5" s="273">
        <f t="shared" si="0"/>
        <v>420.75000000000006</v>
      </c>
      <c r="R5" s="187"/>
      <c r="S5" s="277"/>
      <c r="T5" s="187" t="s">
        <v>769</v>
      </c>
      <c r="U5" s="276" t="s">
        <v>116</v>
      </c>
      <c r="V5" s="187"/>
      <c r="W5" s="278" t="s">
        <v>768</v>
      </c>
      <c r="X5" s="187"/>
    </row>
    <row r="6" spans="1:24" ht="17" thickBot="1">
      <c r="A6" s="202" t="s">
        <v>2</v>
      </c>
      <c r="B6" s="269" t="s">
        <v>1094</v>
      </c>
      <c r="C6" s="268" t="s">
        <v>1098</v>
      </c>
      <c r="D6" s="268" t="s">
        <v>1102</v>
      </c>
      <c r="E6" s="268" t="s">
        <v>1106</v>
      </c>
      <c r="F6" s="268" t="s">
        <v>1110</v>
      </c>
      <c r="G6" s="268" t="s">
        <v>1114</v>
      </c>
      <c r="H6" s="268" t="s">
        <v>1118</v>
      </c>
      <c r="I6" s="268" t="s">
        <v>1122</v>
      </c>
      <c r="J6" s="268" t="s">
        <v>1126</v>
      </c>
      <c r="K6" s="268" t="s">
        <v>1130</v>
      </c>
      <c r="L6" s="268" t="s">
        <v>1016</v>
      </c>
      <c r="M6" s="267" t="s">
        <v>906</v>
      </c>
      <c r="N6" s="187"/>
      <c r="O6" s="275" t="s">
        <v>770</v>
      </c>
      <c r="P6" s="274">
        <v>7.0000000000000007E-2</v>
      </c>
      <c r="Q6" s="273">
        <f t="shared" si="0"/>
        <v>3.9270000000000005</v>
      </c>
      <c r="R6" s="187"/>
      <c r="S6" s="277"/>
      <c r="T6" s="271" t="s">
        <v>117</v>
      </c>
      <c r="U6" s="270" t="s">
        <v>116</v>
      </c>
      <c r="V6" s="187"/>
      <c r="W6" s="276"/>
      <c r="X6" s="187"/>
    </row>
    <row r="7" spans="1:24" ht="17" thickBot="1">
      <c r="A7" s="202" t="s">
        <v>3</v>
      </c>
      <c r="B7" s="269" t="s">
        <v>1095</v>
      </c>
      <c r="C7" s="268" t="s">
        <v>1099</v>
      </c>
      <c r="D7" s="268" t="s">
        <v>1103</v>
      </c>
      <c r="E7" s="268" t="s">
        <v>1107</v>
      </c>
      <c r="F7" s="268" t="s">
        <v>1111</v>
      </c>
      <c r="G7" s="268" t="s">
        <v>1115</v>
      </c>
      <c r="H7" s="268" t="s">
        <v>1119</v>
      </c>
      <c r="I7" s="268" t="s">
        <v>1123</v>
      </c>
      <c r="J7" s="268" t="s">
        <v>1127</v>
      </c>
      <c r="K7" s="268" t="s">
        <v>1131</v>
      </c>
      <c r="L7" s="268" t="s">
        <v>1017</v>
      </c>
      <c r="M7" s="267" t="s">
        <v>907</v>
      </c>
      <c r="N7" s="187"/>
      <c r="O7" s="275" t="s">
        <v>767</v>
      </c>
      <c r="P7" s="274">
        <v>0.7</v>
      </c>
      <c r="Q7" s="273">
        <f t="shared" si="0"/>
        <v>39.269999999999996</v>
      </c>
      <c r="R7" s="187"/>
      <c r="S7" s="272"/>
      <c r="T7" s="271"/>
      <c r="U7" s="271"/>
      <c r="V7" s="271"/>
      <c r="W7" s="270"/>
      <c r="X7" s="187"/>
    </row>
    <row r="8" spans="1:24">
      <c r="A8" s="202" t="s">
        <v>4</v>
      </c>
      <c r="B8" s="269" t="s">
        <v>764</v>
      </c>
      <c r="C8" s="268" t="s">
        <v>764</v>
      </c>
      <c r="D8" s="268" t="s">
        <v>764</v>
      </c>
      <c r="E8" s="268"/>
      <c r="F8" s="268"/>
      <c r="G8" s="268"/>
      <c r="H8" s="268"/>
      <c r="I8" s="268"/>
      <c r="J8" s="268"/>
      <c r="K8" s="268"/>
      <c r="L8" s="268"/>
      <c r="M8" s="267"/>
      <c r="N8" s="187"/>
      <c r="O8" s="275" t="s">
        <v>766</v>
      </c>
      <c r="P8" s="274">
        <v>0.1</v>
      </c>
      <c r="Q8" s="273">
        <f t="shared" si="0"/>
        <v>5.6100000000000012</v>
      </c>
      <c r="R8" s="187"/>
      <c r="S8" s="187"/>
      <c r="T8" s="187"/>
      <c r="U8" s="187"/>
      <c r="V8" s="187"/>
      <c r="W8" s="187"/>
      <c r="X8" s="187"/>
    </row>
    <row r="9" spans="1:24" ht="17" thickBot="1">
      <c r="A9" s="202" t="s">
        <v>5</v>
      </c>
      <c r="B9" s="269"/>
      <c r="C9" s="268"/>
      <c r="D9" s="268"/>
      <c r="E9" s="268"/>
      <c r="F9" s="268"/>
      <c r="G9" s="268"/>
      <c r="H9" s="268"/>
      <c r="I9" s="268"/>
      <c r="J9" s="268"/>
      <c r="K9" s="268"/>
      <c r="L9" s="268"/>
      <c r="M9" s="267"/>
      <c r="N9" s="187"/>
      <c r="O9" s="335" t="s">
        <v>765</v>
      </c>
      <c r="P9" s="336">
        <v>0.1</v>
      </c>
      <c r="Q9" s="337">
        <f t="shared" si="0"/>
        <v>5.6100000000000012</v>
      </c>
      <c r="R9" s="187"/>
      <c r="S9" s="187"/>
      <c r="T9" s="187"/>
      <c r="U9" s="187"/>
      <c r="V9" s="187"/>
      <c r="W9" s="187"/>
      <c r="X9" s="187"/>
    </row>
    <row r="10" spans="1:24" ht="17" thickBot="1">
      <c r="A10" s="202" t="s">
        <v>6</v>
      </c>
      <c r="B10" s="269"/>
      <c r="C10" s="268"/>
      <c r="D10" s="268"/>
      <c r="E10" s="268"/>
      <c r="F10" s="268"/>
      <c r="G10" s="268"/>
      <c r="H10" s="268"/>
      <c r="I10" s="268"/>
      <c r="J10" s="268"/>
      <c r="K10" s="268"/>
      <c r="L10" s="268"/>
      <c r="M10" s="267"/>
      <c r="N10" s="187"/>
      <c r="O10" s="338" t="s">
        <v>114</v>
      </c>
      <c r="P10" s="339">
        <v>1</v>
      </c>
      <c r="Q10" s="340" t="s">
        <v>113</v>
      </c>
      <c r="R10" s="187"/>
      <c r="S10" s="187"/>
      <c r="T10" s="330" t="s">
        <v>886</v>
      </c>
      <c r="U10" s="201">
        <f>COUNTIF(B4:M11,"*")</f>
        <v>51</v>
      </c>
      <c r="V10" s="187"/>
      <c r="W10" s="187"/>
      <c r="X10" s="187"/>
    </row>
    <row r="11" spans="1:24" ht="17" thickBot="1">
      <c r="A11" s="202" t="s">
        <v>7</v>
      </c>
      <c r="B11" s="263"/>
      <c r="C11" s="262"/>
      <c r="D11" s="262"/>
      <c r="E11" s="262"/>
      <c r="F11" s="262"/>
      <c r="G11" s="262"/>
      <c r="H11" s="262"/>
      <c r="I11" s="262"/>
      <c r="J11" s="262"/>
      <c r="K11" s="262"/>
      <c r="L11" s="262"/>
      <c r="M11" s="261"/>
      <c r="N11" s="187"/>
      <c r="O11" s="266" t="s">
        <v>763</v>
      </c>
      <c r="P11" s="265">
        <f>SUM(P4:P10)</f>
        <v>15</v>
      </c>
      <c r="Q11" s="264">
        <f>SUM(Q4:Q9)</f>
        <v>785.4000000000002</v>
      </c>
      <c r="R11" s="187"/>
      <c r="S11" s="187"/>
      <c r="T11" s="187"/>
      <c r="U11" s="187"/>
      <c r="V11" s="187"/>
      <c r="W11" s="187"/>
      <c r="X11" s="187"/>
    </row>
    <row r="12" spans="1:24">
      <c r="A12" s="187"/>
      <c r="B12" s="187"/>
      <c r="C12" s="187"/>
      <c r="D12" s="187"/>
      <c r="E12" s="187"/>
      <c r="F12" s="187"/>
      <c r="G12" s="187"/>
      <c r="H12" s="187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  <c r="X12" s="187"/>
    </row>
    <row r="13" spans="1:24">
      <c r="A13" s="187"/>
      <c r="B13" s="187"/>
      <c r="C13" s="187"/>
      <c r="D13" s="187"/>
      <c r="E13" s="187"/>
      <c r="F13" s="187"/>
      <c r="G13" s="187"/>
      <c r="H13" s="187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</row>
    <row r="14" spans="1:24">
      <c r="B14" s="402" t="s">
        <v>856</v>
      </c>
      <c r="C14" s="403" t="s">
        <v>419</v>
      </c>
      <c r="D14" s="402" t="s">
        <v>855</v>
      </c>
      <c r="E14" s="202" t="s">
        <v>854</v>
      </c>
      <c r="F14" s="135"/>
      <c r="G14" s="202"/>
      <c r="H14" s="202" t="s">
        <v>376</v>
      </c>
      <c r="I14" s="202" t="s">
        <v>854</v>
      </c>
    </row>
    <row r="15" spans="1:24">
      <c r="B15" s="201" t="s">
        <v>849</v>
      </c>
      <c r="C15" s="295" t="s">
        <v>246</v>
      </c>
      <c r="D15" s="294">
        <v>23.61</v>
      </c>
      <c r="E15" s="292"/>
      <c r="F15" s="295"/>
      <c r="G15" s="187"/>
      <c r="H15" s="295" t="s">
        <v>863</v>
      </c>
      <c r="I15" s="294">
        <v>27.66</v>
      </c>
    </row>
    <row r="16" spans="1:24">
      <c r="B16" s="201" t="s">
        <v>843</v>
      </c>
      <c r="C16" s="295" t="s">
        <v>257</v>
      </c>
      <c r="D16" s="294">
        <v>18.87</v>
      </c>
      <c r="F16" s="295"/>
      <c r="G16" s="187"/>
      <c r="H16" s="295" t="s">
        <v>246</v>
      </c>
      <c r="I16" s="294">
        <v>23.61</v>
      </c>
    </row>
    <row r="17" spans="2:9">
      <c r="B17" s="201" t="s">
        <v>837</v>
      </c>
      <c r="C17" s="295" t="s">
        <v>248</v>
      </c>
      <c r="D17" s="294">
        <v>18.14</v>
      </c>
      <c r="E17" s="292"/>
      <c r="F17" s="295"/>
      <c r="G17" s="187"/>
      <c r="H17" s="295" t="s">
        <v>261</v>
      </c>
      <c r="I17" s="294">
        <v>21.88</v>
      </c>
    </row>
    <row r="18" spans="2:9">
      <c r="B18" s="201" t="s">
        <v>831</v>
      </c>
      <c r="C18" s="295" t="s">
        <v>249</v>
      </c>
      <c r="D18" s="294">
        <v>18.559999999999999</v>
      </c>
      <c r="E18" s="292"/>
      <c r="F18" s="295"/>
      <c r="G18" s="187"/>
      <c r="H18" s="295" t="s">
        <v>257</v>
      </c>
      <c r="I18" s="294">
        <v>21.45</v>
      </c>
    </row>
    <row r="19" spans="2:9">
      <c r="B19" s="201" t="s">
        <v>825</v>
      </c>
      <c r="C19" s="201" t="s">
        <v>250</v>
      </c>
      <c r="D19" s="294">
        <v>17.82</v>
      </c>
      <c r="E19" s="292"/>
      <c r="F19" s="295"/>
      <c r="G19" s="187"/>
      <c r="H19" s="201" t="s">
        <v>719</v>
      </c>
      <c r="I19" s="294">
        <v>21.09</v>
      </c>
    </row>
    <row r="20" spans="2:9">
      <c r="B20" s="201" t="s">
        <v>819</v>
      </c>
      <c r="C20" s="295" t="s">
        <v>251</v>
      </c>
      <c r="D20" s="294">
        <v>18.96</v>
      </c>
      <c r="E20" s="292"/>
      <c r="F20" s="295"/>
      <c r="G20" s="187"/>
      <c r="H20" s="295" t="s">
        <v>252</v>
      </c>
      <c r="I20" s="294">
        <v>21.03</v>
      </c>
    </row>
    <row r="21" spans="2:9">
      <c r="B21" s="201" t="s">
        <v>813</v>
      </c>
      <c r="C21" s="295" t="s">
        <v>252</v>
      </c>
      <c r="D21" s="294">
        <v>21.03</v>
      </c>
      <c r="E21" s="292"/>
      <c r="F21" s="295"/>
      <c r="G21" s="187"/>
      <c r="H21" s="295" t="s">
        <v>259</v>
      </c>
      <c r="I21" s="294">
        <v>21.01</v>
      </c>
    </row>
    <row r="22" spans="2:9">
      <c r="B22" s="201" t="s">
        <v>807</v>
      </c>
      <c r="C22" s="295" t="s">
        <v>253</v>
      </c>
      <c r="D22" s="294">
        <v>18.46</v>
      </c>
      <c r="E22" s="292"/>
      <c r="F22" s="295"/>
      <c r="G22" s="187"/>
      <c r="H22" s="295" t="s">
        <v>265</v>
      </c>
      <c r="I22" s="294">
        <v>20.5</v>
      </c>
    </row>
    <row r="23" spans="2:9">
      <c r="B23" s="201" t="s">
        <v>801</v>
      </c>
      <c r="C23" s="295" t="s">
        <v>254</v>
      </c>
      <c r="D23" s="294">
        <v>16.940000000000001</v>
      </c>
      <c r="E23" s="292"/>
      <c r="F23" s="295"/>
      <c r="G23" s="187"/>
      <c r="H23" s="295" t="s">
        <v>291</v>
      </c>
      <c r="I23" s="294">
        <v>20.46</v>
      </c>
    </row>
    <row r="24" spans="2:9">
      <c r="B24" s="201" t="s">
        <v>795</v>
      </c>
      <c r="C24" s="295" t="s">
        <v>255</v>
      </c>
      <c r="D24" s="294">
        <v>19.34</v>
      </c>
      <c r="E24" s="292"/>
      <c r="F24" s="295"/>
      <c r="G24" s="187"/>
      <c r="H24" s="295" t="s">
        <v>256</v>
      </c>
      <c r="I24" s="294">
        <v>20.45</v>
      </c>
    </row>
    <row r="25" spans="2:9">
      <c r="B25" s="201" t="s">
        <v>789</v>
      </c>
      <c r="C25" s="201" t="s">
        <v>11</v>
      </c>
      <c r="D25" s="294">
        <v>21.09</v>
      </c>
      <c r="E25" s="292"/>
      <c r="F25" s="295"/>
      <c r="G25" s="187"/>
      <c r="H25" s="295" t="s">
        <v>289</v>
      </c>
      <c r="I25" s="294">
        <v>20.37</v>
      </c>
    </row>
    <row r="26" spans="2:9">
      <c r="B26" s="201" t="s">
        <v>783</v>
      </c>
      <c r="C26" s="295" t="s">
        <v>286</v>
      </c>
      <c r="D26" s="294">
        <v>18.07</v>
      </c>
      <c r="E26" s="292"/>
      <c r="F26" s="295"/>
      <c r="G26" s="187"/>
      <c r="H26" s="295" t="s">
        <v>283</v>
      </c>
      <c r="I26" s="294">
        <v>19.96</v>
      </c>
    </row>
    <row r="27" spans="2:9">
      <c r="B27" s="201" t="s">
        <v>848</v>
      </c>
      <c r="C27" s="295" t="s">
        <v>256</v>
      </c>
      <c r="D27" s="294">
        <v>20.45</v>
      </c>
      <c r="E27" s="292"/>
      <c r="F27" s="295"/>
      <c r="G27" s="187"/>
      <c r="H27" s="295" t="s">
        <v>267</v>
      </c>
      <c r="I27" s="294">
        <v>19.93</v>
      </c>
    </row>
    <row r="28" spans="2:9">
      <c r="B28" s="201" t="s">
        <v>842</v>
      </c>
      <c r="C28" s="295" t="s">
        <v>257</v>
      </c>
      <c r="D28" s="294">
        <v>21.45</v>
      </c>
      <c r="E28" s="292"/>
      <c r="F28" s="295"/>
      <c r="G28" s="187"/>
      <c r="H28" s="295" t="s">
        <v>276</v>
      </c>
      <c r="I28" s="294">
        <v>19.72</v>
      </c>
    </row>
    <row r="29" spans="2:9" hidden="1">
      <c r="B29" s="201" t="s">
        <v>836</v>
      </c>
      <c r="C29" s="295" t="s">
        <v>258</v>
      </c>
      <c r="D29" s="294">
        <v>18.47</v>
      </c>
      <c r="E29" s="292"/>
      <c r="F29" s="295"/>
      <c r="G29" s="187"/>
      <c r="H29" s="295" t="s">
        <v>268</v>
      </c>
      <c r="I29" s="294">
        <v>19.649999999999999</v>
      </c>
    </row>
    <row r="30" spans="2:9">
      <c r="B30" s="201" t="s">
        <v>830</v>
      </c>
      <c r="C30" s="295" t="s">
        <v>259</v>
      </c>
      <c r="D30" s="294">
        <v>21.01</v>
      </c>
      <c r="E30" s="292"/>
      <c r="F30" s="295"/>
      <c r="G30" s="187"/>
      <c r="H30" s="295" t="s">
        <v>279</v>
      </c>
      <c r="I30" s="294">
        <v>19.649999999999999</v>
      </c>
    </row>
    <row r="31" spans="2:9">
      <c r="B31" s="201" t="s">
        <v>824</v>
      </c>
      <c r="C31" s="201" t="s">
        <v>260</v>
      </c>
      <c r="D31" s="294">
        <v>17.52</v>
      </c>
      <c r="E31" s="292"/>
      <c r="F31" s="295"/>
      <c r="G31" s="187"/>
      <c r="H31" s="295" t="s">
        <v>255</v>
      </c>
      <c r="I31" s="294">
        <v>19.34</v>
      </c>
    </row>
    <row r="32" spans="2:9">
      <c r="B32" s="201" t="s">
        <v>818</v>
      </c>
      <c r="C32" s="295" t="s">
        <v>261</v>
      </c>
      <c r="D32" s="294">
        <v>21.88</v>
      </c>
      <c r="E32" s="292"/>
      <c r="F32" s="295"/>
      <c r="G32" s="187"/>
      <c r="H32" s="295" t="s">
        <v>247</v>
      </c>
      <c r="I32" s="294">
        <v>19.29</v>
      </c>
    </row>
    <row r="33" spans="2:9">
      <c r="B33" s="201" t="s">
        <v>812</v>
      </c>
      <c r="C33" s="295" t="s">
        <v>262</v>
      </c>
      <c r="D33" s="294">
        <v>17.96</v>
      </c>
      <c r="E33" s="292"/>
      <c r="F33" s="295"/>
      <c r="G33" s="187"/>
      <c r="H33" s="295" t="s">
        <v>269</v>
      </c>
      <c r="I33" s="294">
        <v>19.18</v>
      </c>
    </row>
    <row r="34" spans="2:9">
      <c r="B34" s="201" t="s">
        <v>806</v>
      </c>
      <c r="C34" s="295" t="s">
        <v>263</v>
      </c>
      <c r="D34" s="294">
        <v>18.45</v>
      </c>
      <c r="E34" s="292"/>
      <c r="F34" s="295"/>
      <c r="G34" s="187"/>
      <c r="H34" s="295" t="s">
        <v>285</v>
      </c>
      <c r="I34" s="294">
        <v>18.97</v>
      </c>
    </row>
    <row r="35" spans="2:9">
      <c r="B35" s="201" t="s">
        <v>800</v>
      </c>
      <c r="C35" s="295" t="s">
        <v>264</v>
      </c>
      <c r="D35" s="294">
        <v>18.309999999999999</v>
      </c>
      <c r="E35" s="292"/>
      <c r="F35" s="295"/>
      <c r="G35" s="187"/>
      <c r="H35" s="295" t="s">
        <v>251</v>
      </c>
      <c r="I35" s="294">
        <v>18.96</v>
      </c>
    </row>
    <row r="36" spans="2:9">
      <c r="B36" s="201" t="s">
        <v>794</v>
      </c>
      <c r="C36" s="295" t="s">
        <v>265</v>
      </c>
      <c r="D36" s="294">
        <v>20.5</v>
      </c>
      <c r="E36" s="292"/>
      <c r="F36" s="295"/>
      <c r="G36" s="187"/>
      <c r="H36" s="295" t="s">
        <v>257</v>
      </c>
      <c r="I36" s="294">
        <v>18.87</v>
      </c>
    </row>
    <row r="37" spans="2:9">
      <c r="B37" s="201" t="s">
        <v>788</v>
      </c>
      <c r="C37" s="201" t="s">
        <v>229</v>
      </c>
      <c r="D37" s="294">
        <v>18.559999999999999</v>
      </c>
      <c r="E37" s="292"/>
      <c r="F37" s="295"/>
      <c r="G37" s="187"/>
      <c r="H37" s="295" t="s">
        <v>275</v>
      </c>
      <c r="I37" s="294">
        <v>18.86</v>
      </c>
    </row>
    <row r="38" spans="2:9">
      <c r="B38" s="201" t="s">
        <v>782</v>
      </c>
      <c r="C38" s="295" t="s">
        <v>287</v>
      </c>
      <c r="D38" s="294">
        <v>18.399999999999999</v>
      </c>
      <c r="E38" s="292"/>
      <c r="F38" s="295"/>
      <c r="G38" s="187"/>
      <c r="H38" s="295" t="s">
        <v>271</v>
      </c>
      <c r="I38" s="294">
        <v>18.63</v>
      </c>
    </row>
    <row r="39" spans="2:9">
      <c r="B39" s="201" t="s">
        <v>847</v>
      </c>
      <c r="C39" s="295" t="s">
        <v>247</v>
      </c>
      <c r="D39" s="294">
        <v>19.29</v>
      </c>
      <c r="E39" s="292"/>
      <c r="F39" s="295"/>
      <c r="G39" s="187"/>
      <c r="H39" s="295" t="s">
        <v>273</v>
      </c>
      <c r="I39" s="294">
        <v>18.62</v>
      </c>
    </row>
    <row r="40" spans="2:9">
      <c r="B40" s="201" t="s">
        <v>841</v>
      </c>
      <c r="C40" s="295" t="s">
        <v>267</v>
      </c>
      <c r="D40" s="294">
        <v>19.93</v>
      </c>
      <c r="E40" s="292"/>
      <c r="F40" s="295"/>
      <c r="G40" s="187"/>
      <c r="H40" s="201" t="s">
        <v>720</v>
      </c>
      <c r="I40" s="294">
        <v>18.559999999999999</v>
      </c>
    </row>
    <row r="41" spans="2:9">
      <c r="B41" s="201" t="s">
        <v>835</v>
      </c>
      <c r="C41" s="295" t="s">
        <v>268</v>
      </c>
      <c r="D41" s="294">
        <v>19.649999999999999</v>
      </c>
      <c r="E41" s="292"/>
      <c r="F41" s="295"/>
      <c r="G41" s="187"/>
      <c r="H41" s="295" t="s">
        <v>249</v>
      </c>
      <c r="I41" s="294">
        <v>18.559999999999999</v>
      </c>
    </row>
    <row r="42" spans="2:9">
      <c r="B42" s="201" t="s">
        <v>829</v>
      </c>
      <c r="C42" s="295" t="s">
        <v>269</v>
      </c>
      <c r="D42" s="294">
        <v>19.18</v>
      </c>
      <c r="E42" s="292"/>
      <c r="F42" s="295"/>
      <c r="G42" s="187"/>
      <c r="H42" s="295" t="s">
        <v>258</v>
      </c>
      <c r="I42" s="294">
        <v>18.47</v>
      </c>
    </row>
    <row r="43" spans="2:9">
      <c r="B43" s="201" t="s">
        <v>823</v>
      </c>
      <c r="C43" s="201" t="s">
        <v>270</v>
      </c>
      <c r="D43" s="294">
        <v>17.57</v>
      </c>
      <c r="E43" s="292"/>
      <c r="F43" s="295"/>
      <c r="G43" s="187"/>
      <c r="H43" s="295" t="s">
        <v>253</v>
      </c>
      <c r="I43" s="294">
        <v>18.46</v>
      </c>
    </row>
    <row r="44" spans="2:9">
      <c r="B44" s="201" t="s">
        <v>817</v>
      </c>
      <c r="C44" s="295" t="s">
        <v>271</v>
      </c>
      <c r="D44" s="294">
        <v>18.63</v>
      </c>
      <c r="E44" s="292"/>
      <c r="F44" s="295"/>
      <c r="G44" s="187"/>
      <c r="H44" s="295" t="s">
        <v>263</v>
      </c>
      <c r="I44" s="294">
        <v>18.45</v>
      </c>
    </row>
    <row r="45" spans="2:9">
      <c r="B45" s="201" t="s">
        <v>811</v>
      </c>
      <c r="C45" s="295" t="s">
        <v>272</v>
      </c>
      <c r="D45" s="294">
        <v>17.559999999999999</v>
      </c>
      <c r="E45" s="292"/>
      <c r="F45" s="295"/>
      <c r="G45" s="187"/>
      <c r="H45" s="295" t="s">
        <v>287</v>
      </c>
      <c r="I45" s="294">
        <v>18.399999999999999</v>
      </c>
    </row>
    <row r="46" spans="2:9">
      <c r="B46" s="201" t="s">
        <v>805</v>
      </c>
      <c r="C46" s="295" t="s">
        <v>273</v>
      </c>
      <c r="D46" s="294">
        <v>18.62</v>
      </c>
      <c r="E46" s="292"/>
      <c r="F46" s="295"/>
      <c r="G46" s="187"/>
      <c r="H46" s="295" t="s">
        <v>277</v>
      </c>
      <c r="I46" s="294">
        <v>18.37</v>
      </c>
    </row>
    <row r="47" spans="2:9">
      <c r="B47" s="201" t="s">
        <v>799</v>
      </c>
      <c r="C47" s="295" t="s">
        <v>274</v>
      </c>
      <c r="D47" s="294">
        <v>16.2</v>
      </c>
      <c r="E47" s="292"/>
      <c r="F47" s="295"/>
      <c r="G47" s="187"/>
      <c r="H47" s="295" t="s">
        <v>264</v>
      </c>
      <c r="I47" s="294">
        <v>18.309999999999999</v>
      </c>
    </row>
    <row r="48" spans="2:9">
      <c r="B48" s="201" t="s">
        <v>793</v>
      </c>
      <c r="C48" s="295" t="s">
        <v>275</v>
      </c>
      <c r="D48" s="294">
        <v>18.86</v>
      </c>
      <c r="E48" s="292"/>
      <c r="F48" s="295"/>
      <c r="G48" s="187"/>
      <c r="H48" s="295" t="s">
        <v>282</v>
      </c>
      <c r="I48" s="294">
        <v>18.23</v>
      </c>
    </row>
    <row r="49" spans="2:9">
      <c r="B49" s="201" t="s">
        <v>787</v>
      </c>
      <c r="C49" s="201" t="s">
        <v>288</v>
      </c>
      <c r="D49" s="294">
        <v>17.54</v>
      </c>
      <c r="E49" s="292"/>
      <c r="F49" s="295"/>
      <c r="G49" s="187"/>
      <c r="H49" s="295" t="s">
        <v>281</v>
      </c>
      <c r="I49" s="294">
        <v>18.2</v>
      </c>
    </row>
    <row r="50" spans="2:9">
      <c r="B50" s="201" t="s">
        <v>781</v>
      </c>
      <c r="C50" s="295" t="s">
        <v>289</v>
      </c>
      <c r="D50" s="294">
        <v>20.37</v>
      </c>
      <c r="E50" s="292"/>
      <c r="F50" s="295"/>
      <c r="G50" s="187"/>
      <c r="H50" s="295" t="s">
        <v>248</v>
      </c>
      <c r="I50" s="294">
        <v>18.14</v>
      </c>
    </row>
    <row r="51" spans="2:9">
      <c r="B51" s="201" t="s">
        <v>846</v>
      </c>
      <c r="C51" s="295" t="s">
        <v>276</v>
      </c>
      <c r="D51" s="294">
        <v>19.72</v>
      </c>
      <c r="E51" s="292"/>
      <c r="F51" s="295"/>
      <c r="G51" s="187"/>
      <c r="H51" s="295" t="s">
        <v>286</v>
      </c>
      <c r="I51" s="294">
        <v>18.07</v>
      </c>
    </row>
    <row r="52" spans="2:9">
      <c r="B52" s="201" t="s">
        <v>840</v>
      </c>
      <c r="C52" s="295" t="s">
        <v>277</v>
      </c>
      <c r="D52" s="294">
        <v>18.37</v>
      </c>
      <c r="E52" s="292"/>
      <c r="F52" s="295"/>
      <c r="H52" s="295" t="s">
        <v>284</v>
      </c>
      <c r="I52" s="294">
        <v>18.07</v>
      </c>
    </row>
    <row r="53" spans="2:9">
      <c r="B53" s="201" t="s">
        <v>834</v>
      </c>
      <c r="C53" s="295" t="s">
        <v>278</v>
      </c>
      <c r="D53" s="294">
        <v>16.95</v>
      </c>
      <c r="E53" s="292"/>
      <c r="F53" s="295"/>
      <c r="H53" s="295" t="s">
        <v>262</v>
      </c>
      <c r="I53" s="294">
        <v>17.96</v>
      </c>
    </row>
    <row r="54" spans="2:9">
      <c r="B54" s="201" t="s">
        <v>828</v>
      </c>
      <c r="C54" s="295" t="s">
        <v>279</v>
      </c>
      <c r="D54" s="294">
        <v>19.649999999999999</v>
      </c>
      <c r="E54" s="292"/>
      <c r="F54" s="295"/>
      <c r="H54" s="201" t="s">
        <v>250</v>
      </c>
      <c r="I54" s="294">
        <v>17.82</v>
      </c>
    </row>
    <row r="55" spans="2:9">
      <c r="B55" s="201" t="s">
        <v>822</v>
      </c>
      <c r="C55" s="201" t="s">
        <v>280</v>
      </c>
      <c r="D55" s="294">
        <v>17.23</v>
      </c>
      <c r="E55" s="292"/>
      <c r="F55" s="295"/>
      <c r="H55" s="201" t="s">
        <v>270</v>
      </c>
      <c r="I55" s="294">
        <v>17.57</v>
      </c>
    </row>
    <row r="56" spans="2:9">
      <c r="B56" s="201" t="s">
        <v>816</v>
      </c>
      <c r="C56" s="295" t="s">
        <v>281</v>
      </c>
      <c r="D56" s="294">
        <v>18.2</v>
      </c>
      <c r="E56" s="292"/>
      <c r="F56" s="295"/>
      <c r="H56" s="295" t="s">
        <v>272</v>
      </c>
      <c r="I56" s="294">
        <v>17.559999999999999</v>
      </c>
    </row>
    <row r="57" spans="2:9">
      <c r="B57" s="201" t="s">
        <v>810</v>
      </c>
      <c r="C57" s="295" t="s">
        <v>282</v>
      </c>
      <c r="D57" s="294">
        <v>18.23</v>
      </c>
      <c r="E57" s="292"/>
      <c r="F57" s="295"/>
      <c r="H57" s="201" t="s">
        <v>288</v>
      </c>
      <c r="I57" s="294">
        <v>17.54</v>
      </c>
    </row>
    <row r="58" spans="2:9">
      <c r="B58" s="201" t="s">
        <v>804</v>
      </c>
      <c r="C58" s="295" t="s">
        <v>283</v>
      </c>
      <c r="D58" s="294">
        <v>19.96</v>
      </c>
      <c r="E58" s="292"/>
      <c r="F58" s="295"/>
      <c r="H58" s="201" t="s">
        <v>290</v>
      </c>
      <c r="I58" s="294">
        <v>17.54</v>
      </c>
    </row>
    <row r="59" spans="2:9">
      <c r="B59" s="201" t="s">
        <v>798</v>
      </c>
      <c r="C59" s="295" t="s">
        <v>284</v>
      </c>
      <c r="D59" s="294">
        <v>18.07</v>
      </c>
      <c r="E59" s="292"/>
      <c r="F59" s="295"/>
      <c r="H59" s="201" t="s">
        <v>260</v>
      </c>
      <c r="I59" s="294">
        <v>17.52</v>
      </c>
    </row>
    <row r="60" spans="2:9">
      <c r="B60" s="201" t="s">
        <v>792</v>
      </c>
      <c r="C60" s="295" t="s">
        <v>285</v>
      </c>
      <c r="D60" s="294">
        <v>18.97</v>
      </c>
      <c r="E60" s="292"/>
      <c r="F60" s="295"/>
      <c r="H60" s="201" t="s">
        <v>280</v>
      </c>
      <c r="I60" s="294">
        <v>17.23</v>
      </c>
    </row>
    <row r="61" spans="2:9">
      <c r="B61" s="201" t="s">
        <v>786</v>
      </c>
      <c r="C61" s="201" t="s">
        <v>290</v>
      </c>
      <c r="D61" s="294">
        <v>17.54</v>
      </c>
      <c r="E61" s="292"/>
      <c r="F61" s="295"/>
      <c r="H61" s="295" t="s">
        <v>278</v>
      </c>
      <c r="I61" s="294">
        <v>16.95</v>
      </c>
    </row>
    <row r="62" spans="2:9">
      <c r="B62" s="201" t="s">
        <v>780</v>
      </c>
      <c r="C62" s="295" t="s">
        <v>291</v>
      </c>
      <c r="D62" s="294">
        <v>20.46</v>
      </c>
      <c r="E62" s="292"/>
      <c r="F62" s="295"/>
      <c r="H62" s="295" t="s">
        <v>254</v>
      </c>
      <c r="I62" s="294">
        <v>16.940000000000001</v>
      </c>
    </row>
    <row r="63" spans="2:9">
      <c r="B63" s="201" t="s">
        <v>845</v>
      </c>
      <c r="C63" s="295" t="s">
        <v>863</v>
      </c>
      <c r="D63" s="294">
        <v>27.77</v>
      </c>
      <c r="E63" s="294">
        <f>AVERAGE(D63:D65)</f>
        <v>27.663333333333338</v>
      </c>
      <c r="F63" s="295"/>
      <c r="H63" s="295" t="s">
        <v>274</v>
      </c>
      <c r="I63" s="294">
        <v>16.2</v>
      </c>
    </row>
    <row r="64" spans="2:9">
      <c r="B64" s="201" t="s">
        <v>839</v>
      </c>
      <c r="C64" s="295" t="s">
        <v>863</v>
      </c>
      <c r="D64" s="294">
        <v>27.54</v>
      </c>
      <c r="E64" s="292"/>
      <c r="F64" s="295"/>
    </row>
    <row r="65" spans="2:6">
      <c r="B65" s="201" t="s">
        <v>833</v>
      </c>
      <c r="C65" s="295" t="s">
        <v>863</v>
      </c>
      <c r="D65" s="294">
        <v>27.68</v>
      </c>
      <c r="E65" s="292"/>
      <c r="F65" s="295"/>
    </row>
  </sheetData>
  <pageMargins left="0.7" right="0.7" top="0.75" bottom="0.75" header="0.3" footer="0.3"/>
  <pageSetup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B7108-3B60-C84E-9B09-154198CDD705}">
  <dimension ref="A1:X23"/>
  <sheetViews>
    <sheetView zoomScaleNormal="100" workbookViewId="0">
      <selection activeCell="J20" sqref="J20"/>
    </sheetView>
  </sheetViews>
  <sheetFormatPr baseColWidth="10" defaultRowHeight="16"/>
  <cols>
    <col min="1" max="1" width="1.85546875" style="1" customWidth="1"/>
    <col min="2" max="2" width="7.28515625" style="1" bestFit="1" customWidth="1"/>
    <col min="3" max="3" width="8.5703125" style="1" bestFit="1" customWidth="1"/>
    <col min="4" max="7" width="7.28515625" style="1" bestFit="1" customWidth="1"/>
    <col min="8" max="9" width="8.5703125" style="1" bestFit="1" customWidth="1"/>
    <col min="10" max="10" width="7.28515625" style="1" bestFit="1" customWidth="1"/>
    <col min="11" max="11" width="8.5703125" style="1" bestFit="1" customWidth="1"/>
    <col min="12" max="12" width="7.28515625" style="1" bestFit="1" customWidth="1"/>
    <col min="13" max="13" width="8.5703125" style="1" bestFit="1" customWidth="1"/>
    <col min="14" max="14" width="20.7109375" style="1" customWidth="1"/>
    <col min="15" max="15" width="10.85546875" style="1" customWidth="1"/>
    <col min="16" max="16" width="9.140625" style="1" customWidth="1"/>
    <col min="17" max="17" width="1" style="1" customWidth="1"/>
    <col min="18" max="19" width="10.7109375" style="1"/>
    <col min="20" max="20" width="1.140625" style="1" customWidth="1"/>
    <col min="21" max="21" width="4.42578125" style="1" bestFit="1" customWidth="1"/>
    <col min="22" max="22" width="3.5703125" style="1" customWidth="1"/>
    <col min="23" max="23" width="5.140625" style="1" bestFit="1" customWidth="1"/>
    <col min="24" max="24" width="3" style="1" bestFit="1" customWidth="1"/>
    <col min="25" max="16384" width="10.7109375" style="1"/>
  </cols>
  <sheetData>
    <row r="1" spans="1:24">
      <c r="N1" s="359"/>
      <c r="O1" s="359"/>
      <c r="P1" s="359"/>
      <c r="Q1" s="359"/>
      <c r="R1" s="359"/>
      <c r="S1" s="359"/>
      <c r="T1" s="359"/>
      <c r="U1" s="359"/>
      <c r="V1" s="359"/>
      <c r="W1" s="359"/>
      <c r="X1" s="359"/>
    </row>
    <row r="2" spans="1:24" ht="17" thickBot="1">
      <c r="A2" s="19"/>
      <c r="B2" s="20">
        <v>1</v>
      </c>
      <c r="C2" s="20">
        <v>2</v>
      </c>
      <c r="D2" s="20">
        <v>3</v>
      </c>
      <c r="E2" s="20">
        <v>4</v>
      </c>
      <c r="F2" s="20">
        <v>5</v>
      </c>
      <c r="G2" s="20">
        <v>6</v>
      </c>
      <c r="H2" s="20">
        <v>7</v>
      </c>
      <c r="I2" s="20">
        <v>8</v>
      </c>
      <c r="J2" s="20">
        <v>9</v>
      </c>
      <c r="K2" s="20">
        <v>10</v>
      </c>
      <c r="L2" s="20">
        <v>11</v>
      </c>
      <c r="M2" s="20">
        <v>12</v>
      </c>
      <c r="N2" s="359"/>
      <c r="O2" s="359"/>
      <c r="P2" s="359"/>
      <c r="Q2" s="359"/>
      <c r="R2" s="359"/>
      <c r="S2" s="359"/>
      <c r="T2" s="359"/>
      <c r="U2" s="359"/>
      <c r="V2" s="359"/>
      <c r="W2" s="359"/>
      <c r="X2" s="359"/>
    </row>
    <row r="3" spans="1:24">
      <c r="A3" s="20" t="s">
        <v>0</v>
      </c>
      <c r="B3" s="5" t="s">
        <v>892</v>
      </c>
      <c r="C3" s="6" t="s">
        <v>900</v>
      </c>
      <c r="D3" s="6" t="s">
        <v>910</v>
      </c>
      <c r="E3" s="6" t="s">
        <v>918</v>
      </c>
      <c r="F3" s="6" t="s">
        <v>927</v>
      </c>
      <c r="G3" s="6" t="s">
        <v>935</v>
      </c>
      <c r="H3" s="6" t="s">
        <v>943</v>
      </c>
      <c r="I3" s="6" t="s">
        <v>951</v>
      </c>
      <c r="J3" s="6" t="s">
        <v>959</v>
      </c>
      <c r="K3" s="6" t="s">
        <v>967</v>
      </c>
      <c r="L3" s="6" t="s">
        <v>975</v>
      </c>
      <c r="M3" s="7" t="s">
        <v>983</v>
      </c>
      <c r="N3" s="359"/>
      <c r="O3" s="359"/>
      <c r="P3" s="359"/>
      <c r="Q3" s="21"/>
      <c r="R3" s="22" t="s">
        <v>118</v>
      </c>
      <c r="S3" s="23"/>
      <c r="T3" s="23"/>
      <c r="U3" s="24"/>
      <c r="V3" s="359"/>
      <c r="W3" s="360" t="s">
        <v>888</v>
      </c>
      <c r="X3" s="361">
        <f>COUNTIF(B13:I15, "*")</f>
        <v>8</v>
      </c>
    </row>
    <row r="4" spans="1:24" ht="17" thickBot="1">
      <c r="A4" s="20" t="s">
        <v>1</v>
      </c>
      <c r="B4" s="14" t="s">
        <v>893</v>
      </c>
      <c r="C4" s="9" t="s">
        <v>901</v>
      </c>
      <c r="D4" s="9" t="s">
        <v>911</v>
      </c>
      <c r="E4" s="9" t="s">
        <v>919</v>
      </c>
      <c r="F4" s="9" t="s">
        <v>928</v>
      </c>
      <c r="G4" s="9" t="s">
        <v>936</v>
      </c>
      <c r="H4" s="9" t="s">
        <v>944</v>
      </c>
      <c r="I4" s="9" t="s">
        <v>952</v>
      </c>
      <c r="J4" s="9" t="s">
        <v>960</v>
      </c>
      <c r="K4" s="9" t="s">
        <v>968</v>
      </c>
      <c r="L4" s="9" t="s">
        <v>976</v>
      </c>
      <c r="M4" s="17" t="s">
        <v>984</v>
      </c>
      <c r="N4" s="359"/>
      <c r="O4" s="359"/>
      <c r="P4" s="359"/>
      <c r="Q4" s="25"/>
      <c r="R4" s="26" t="s">
        <v>121</v>
      </c>
      <c r="S4" s="26" t="s">
        <v>116</v>
      </c>
      <c r="T4" s="26"/>
      <c r="U4" s="27"/>
      <c r="V4" s="359"/>
      <c r="W4" s="359"/>
      <c r="X4" s="359"/>
    </row>
    <row r="5" spans="1:24">
      <c r="A5" s="20" t="s">
        <v>2</v>
      </c>
      <c r="B5" s="8" t="s">
        <v>894</v>
      </c>
      <c r="C5" s="9" t="s">
        <v>902</v>
      </c>
      <c r="D5" s="9" t="s">
        <v>912</v>
      </c>
      <c r="E5" s="9" t="s">
        <v>920</v>
      </c>
      <c r="F5" s="9" t="s">
        <v>929</v>
      </c>
      <c r="G5" s="9" t="s">
        <v>937</v>
      </c>
      <c r="H5" s="9" t="s">
        <v>945</v>
      </c>
      <c r="I5" s="9" t="s">
        <v>953</v>
      </c>
      <c r="J5" s="9" t="s">
        <v>961</v>
      </c>
      <c r="K5" s="16" t="s">
        <v>969</v>
      </c>
      <c r="L5" s="9" t="s">
        <v>977</v>
      </c>
      <c r="M5" s="10" t="s">
        <v>985</v>
      </c>
      <c r="N5" s="359"/>
      <c r="O5" s="359"/>
      <c r="P5" s="359"/>
      <c r="Q5" s="25"/>
      <c r="R5" s="23" t="s">
        <v>115</v>
      </c>
      <c r="S5" s="24" t="s">
        <v>124</v>
      </c>
      <c r="T5" s="26"/>
      <c r="U5" s="27"/>
      <c r="V5" s="359"/>
      <c r="W5" s="359"/>
      <c r="X5" s="359"/>
    </row>
    <row r="6" spans="1:24">
      <c r="A6" s="20" t="s">
        <v>3</v>
      </c>
      <c r="B6" s="8" t="s">
        <v>895</v>
      </c>
      <c r="C6" s="9" t="s">
        <v>903</v>
      </c>
      <c r="D6" s="9" t="s">
        <v>913</v>
      </c>
      <c r="E6" s="9" t="s">
        <v>921</v>
      </c>
      <c r="F6" s="9" t="s">
        <v>930</v>
      </c>
      <c r="G6" s="9" t="s">
        <v>938</v>
      </c>
      <c r="H6" s="9" t="s">
        <v>946</v>
      </c>
      <c r="I6" s="9" t="s">
        <v>954</v>
      </c>
      <c r="J6" s="9" t="s">
        <v>962</v>
      </c>
      <c r="K6" s="9" t="s">
        <v>970</v>
      </c>
      <c r="L6" s="9" t="s">
        <v>978</v>
      </c>
      <c r="M6" s="10" t="s">
        <v>986</v>
      </c>
      <c r="N6" s="359"/>
      <c r="O6" s="359"/>
      <c r="P6" s="359"/>
      <c r="Q6" s="25"/>
      <c r="R6" s="26" t="s">
        <v>120</v>
      </c>
      <c r="S6" s="27" t="s">
        <v>125</v>
      </c>
      <c r="T6" s="26"/>
      <c r="U6" s="28" t="s">
        <v>119</v>
      </c>
      <c r="V6" s="359"/>
      <c r="W6" s="359"/>
      <c r="X6" s="359"/>
    </row>
    <row r="7" spans="1:24" ht="17" thickBot="1">
      <c r="A7" s="20" t="s">
        <v>4</v>
      </c>
      <c r="B7" s="8" t="s">
        <v>896</v>
      </c>
      <c r="C7" s="9" t="s">
        <v>904</v>
      </c>
      <c r="D7" s="9" t="s">
        <v>914</v>
      </c>
      <c r="E7" s="16" t="s">
        <v>1134</v>
      </c>
      <c r="F7" s="9" t="s">
        <v>931</v>
      </c>
      <c r="G7" s="9" t="s">
        <v>939</v>
      </c>
      <c r="H7" s="9" t="s">
        <v>947</v>
      </c>
      <c r="I7" s="9" t="s">
        <v>955</v>
      </c>
      <c r="J7" s="9" t="s">
        <v>963</v>
      </c>
      <c r="K7" s="9" t="s">
        <v>971</v>
      </c>
      <c r="L7" s="9" t="s">
        <v>979</v>
      </c>
      <c r="M7" s="10" t="s">
        <v>987</v>
      </c>
      <c r="N7" s="359"/>
      <c r="O7" s="359"/>
      <c r="P7" s="359"/>
      <c r="Q7" s="25"/>
      <c r="R7" s="29" t="s">
        <v>117</v>
      </c>
      <c r="S7" s="30" t="s">
        <v>116</v>
      </c>
      <c r="T7" s="26"/>
      <c r="U7" s="27"/>
      <c r="V7" s="359"/>
      <c r="W7" s="359"/>
      <c r="X7" s="359"/>
    </row>
    <row r="8" spans="1:24" ht="17" thickBot="1">
      <c r="A8" s="20" t="s">
        <v>5</v>
      </c>
      <c r="B8" s="8" t="s">
        <v>897</v>
      </c>
      <c r="C8" s="9" t="s">
        <v>1133</v>
      </c>
      <c r="D8" s="9" t="s">
        <v>915</v>
      </c>
      <c r="E8" s="16" t="s">
        <v>924</v>
      </c>
      <c r="F8" s="9" t="s">
        <v>932</v>
      </c>
      <c r="G8" s="9" t="s">
        <v>940</v>
      </c>
      <c r="H8" s="9" t="s">
        <v>948</v>
      </c>
      <c r="I8" s="9" t="s">
        <v>956</v>
      </c>
      <c r="J8" s="16" t="s">
        <v>964</v>
      </c>
      <c r="K8" s="9" t="s">
        <v>972</v>
      </c>
      <c r="L8" s="9" t="s">
        <v>980</v>
      </c>
      <c r="M8" s="10" t="s">
        <v>988</v>
      </c>
      <c r="N8" s="359"/>
      <c r="O8" s="359"/>
      <c r="P8" s="359"/>
      <c r="Q8" s="31"/>
      <c r="R8" s="29" t="s">
        <v>123</v>
      </c>
      <c r="S8" s="29" t="s">
        <v>122</v>
      </c>
      <c r="T8" s="29"/>
      <c r="U8" s="30"/>
      <c r="V8" s="359"/>
      <c r="W8" s="359"/>
      <c r="X8" s="359"/>
    </row>
    <row r="9" spans="1:24">
      <c r="A9" s="20" t="s">
        <v>6</v>
      </c>
      <c r="B9" s="8" t="s">
        <v>898</v>
      </c>
      <c r="C9" s="9" t="s">
        <v>908</v>
      </c>
      <c r="D9" s="9" t="s">
        <v>916</v>
      </c>
      <c r="E9" s="9" t="s">
        <v>925</v>
      </c>
      <c r="F9" s="9" t="s">
        <v>933</v>
      </c>
      <c r="G9" s="9" t="s">
        <v>941</v>
      </c>
      <c r="H9" s="9" t="s">
        <v>949</v>
      </c>
      <c r="I9" s="16" t="s">
        <v>957</v>
      </c>
      <c r="J9" s="9" t="s">
        <v>965</v>
      </c>
      <c r="K9" s="9" t="s">
        <v>973</v>
      </c>
      <c r="L9" s="9" t="s">
        <v>981</v>
      </c>
      <c r="M9" s="11" t="s">
        <v>989</v>
      </c>
      <c r="N9" s="359"/>
      <c r="O9" s="359"/>
      <c r="P9" s="359"/>
      <c r="Q9" s="359"/>
      <c r="R9" s="359"/>
      <c r="S9" s="359"/>
      <c r="T9" s="359"/>
      <c r="U9" s="359"/>
      <c r="V9" s="359"/>
      <c r="W9" s="359"/>
      <c r="X9" s="359"/>
    </row>
    <row r="10" spans="1:24" ht="17" thickBot="1">
      <c r="A10" s="20" t="s">
        <v>7</v>
      </c>
      <c r="B10" s="15" t="s">
        <v>899</v>
      </c>
      <c r="C10" s="12" t="s">
        <v>909</v>
      </c>
      <c r="D10" s="12" t="s">
        <v>917</v>
      </c>
      <c r="E10" s="12" t="s">
        <v>926</v>
      </c>
      <c r="F10" s="12" t="s">
        <v>934</v>
      </c>
      <c r="G10" s="12" t="s">
        <v>942</v>
      </c>
      <c r="H10" s="12" t="s">
        <v>950</v>
      </c>
      <c r="I10" s="12" t="s">
        <v>958</v>
      </c>
      <c r="J10" s="12" t="s">
        <v>966</v>
      </c>
      <c r="K10" s="12" t="s">
        <v>974</v>
      </c>
      <c r="L10" s="12" t="s">
        <v>982</v>
      </c>
      <c r="M10" s="13" t="s">
        <v>990</v>
      </c>
      <c r="N10" s="359"/>
      <c r="O10" s="359"/>
      <c r="P10" s="359"/>
      <c r="Q10" s="359"/>
      <c r="R10" s="359"/>
      <c r="S10" s="359"/>
      <c r="T10" s="359"/>
      <c r="U10" s="359"/>
      <c r="V10" s="359"/>
      <c r="W10" s="359"/>
      <c r="X10" s="359"/>
    </row>
    <row r="11" spans="1:24" ht="17" thickBot="1">
      <c r="N11" s="359"/>
      <c r="O11" s="359"/>
      <c r="P11" s="359"/>
      <c r="Q11" s="359"/>
      <c r="R11" s="359"/>
      <c r="S11" s="359"/>
      <c r="T11" s="359"/>
      <c r="U11" s="359"/>
      <c r="V11" s="359"/>
      <c r="W11" s="359"/>
      <c r="X11" s="359"/>
    </row>
    <row r="12" spans="1:24" ht="35" thickBot="1">
      <c r="B12" s="18" t="s">
        <v>0</v>
      </c>
      <c r="C12" s="18" t="s">
        <v>1</v>
      </c>
      <c r="D12" s="18" t="s">
        <v>2</v>
      </c>
      <c r="E12" s="18" t="s">
        <v>3</v>
      </c>
      <c r="F12" s="18" t="s">
        <v>4</v>
      </c>
      <c r="G12" s="18" t="s">
        <v>5</v>
      </c>
      <c r="H12" s="18" t="s">
        <v>6</v>
      </c>
      <c r="I12" s="18" t="s">
        <v>7</v>
      </c>
      <c r="N12" s="362" t="s">
        <v>102</v>
      </c>
      <c r="O12" s="363" t="s">
        <v>112</v>
      </c>
      <c r="P12" s="364" t="str">
        <f>$X$3 &amp;" rxns (+error)"</f>
        <v>8 rxns (+error)</v>
      </c>
      <c r="Q12" s="359"/>
      <c r="R12" s="359"/>
      <c r="S12" s="359"/>
      <c r="T12" s="359"/>
      <c r="U12" s="359"/>
      <c r="V12" s="359"/>
      <c r="W12" s="359"/>
      <c r="X12" s="359"/>
    </row>
    <row r="13" spans="1:24" ht="18" thickBot="1">
      <c r="B13" s="2" t="s">
        <v>893</v>
      </c>
      <c r="C13" s="3" t="s">
        <v>899</v>
      </c>
      <c r="D13" s="3" t="s">
        <v>1134</v>
      </c>
      <c r="E13" s="3" t="s">
        <v>924</v>
      </c>
      <c r="F13" s="3" t="s">
        <v>957</v>
      </c>
      <c r="G13" s="3" t="s">
        <v>964</v>
      </c>
      <c r="H13" s="3" t="s">
        <v>969</v>
      </c>
      <c r="I13" s="4" t="s">
        <v>984</v>
      </c>
      <c r="N13" s="365" t="s">
        <v>103</v>
      </c>
      <c r="O13" s="366">
        <v>0.4</v>
      </c>
      <c r="P13" s="367">
        <f t="shared" ref="P13:P20" si="0">O13*$X$3*1.1</f>
        <v>3.5200000000000005</v>
      </c>
      <c r="Q13" s="359"/>
      <c r="R13" s="359"/>
      <c r="S13" s="359"/>
      <c r="T13" s="359"/>
      <c r="U13" s="359"/>
      <c r="V13" s="359"/>
      <c r="W13" s="359"/>
      <c r="X13" s="359"/>
    </row>
    <row r="14" spans="1:24" ht="19">
      <c r="N14" s="368" t="s">
        <v>111</v>
      </c>
      <c r="O14" s="369">
        <v>9.6999999999999993</v>
      </c>
      <c r="P14" s="370">
        <f t="shared" si="0"/>
        <v>85.36</v>
      </c>
      <c r="Q14" s="359"/>
      <c r="R14" s="359"/>
      <c r="S14" s="359"/>
      <c r="T14" s="359"/>
      <c r="U14" s="359"/>
      <c r="V14" s="359"/>
      <c r="W14" s="359"/>
      <c r="X14" s="359"/>
    </row>
    <row r="15" spans="1:24" ht="17">
      <c r="N15" s="368" t="s">
        <v>104</v>
      </c>
      <c r="O15" s="369">
        <v>0.4</v>
      </c>
      <c r="P15" s="370">
        <f t="shared" si="0"/>
        <v>3.5200000000000005</v>
      </c>
      <c r="Q15" s="359"/>
      <c r="R15" s="359"/>
      <c r="S15" s="359"/>
      <c r="T15" s="359"/>
      <c r="U15" s="359"/>
      <c r="V15" s="359"/>
      <c r="W15" s="359"/>
      <c r="X15" s="359"/>
    </row>
    <row r="16" spans="1:24" ht="17">
      <c r="N16" s="368" t="s">
        <v>105</v>
      </c>
      <c r="O16" s="369">
        <v>0.4</v>
      </c>
      <c r="P16" s="370">
        <f t="shared" si="0"/>
        <v>3.5200000000000005</v>
      </c>
      <c r="Q16" s="359"/>
      <c r="R16" s="359"/>
      <c r="S16" s="359"/>
      <c r="T16" s="359"/>
      <c r="U16" s="359"/>
      <c r="V16" s="359"/>
      <c r="W16" s="359"/>
      <c r="X16" s="359"/>
    </row>
    <row r="17" spans="14:24" ht="17">
      <c r="N17" s="368" t="s">
        <v>106</v>
      </c>
      <c r="O17" s="369">
        <v>2.4</v>
      </c>
      <c r="P17" s="370">
        <f t="shared" si="0"/>
        <v>21.12</v>
      </c>
      <c r="Q17" s="359"/>
      <c r="R17" s="359"/>
      <c r="S17" s="359"/>
      <c r="T17" s="359"/>
      <c r="U17" s="359"/>
      <c r="V17" s="359"/>
      <c r="W17" s="359"/>
      <c r="X17" s="359"/>
    </row>
    <row r="18" spans="14:24" ht="17">
      <c r="N18" s="368" t="s">
        <v>107</v>
      </c>
      <c r="O18" s="369">
        <v>0.3</v>
      </c>
      <c r="P18" s="370">
        <f t="shared" si="0"/>
        <v>2.64</v>
      </c>
      <c r="Q18" s="359"/>
      <c r="R18" s="359"/>
      <c r="S18" s="359"/>
      <c r="T18" s="359"/>
      <c r="U18" s="359"/>
      <c r="V18" s="359"/>
      <c r="W18" s="359"/>
      <c r="X18" s="359"/>
    </row>
    <row r="19" spans="14:24" ht="17">
      <c r="N19" s="368" t="s">
        <v>108</v>
      </c>
      <c r="O19" s="369">
        <v>2</v>
      </c>
      <c r="P19" s="370">
        <f t="shared" si="0"/>
        <v>17.600000000000001</v>
      </c>
      <c r="Q19" s="359"/>
      <c r="R19" s="359"/>
      <c r="S19" s="359"/>
      <c r="T19" s="359"/>
      <c r="U19" s="359"/>
      <c r="V19" s="359"/>
      <c r="W19" s="359"/>
      <c r="X19" s="359"/>
    </row>
    <row r="20" spans="14:24" ht="18" thickBot="1">
      <c r="N20" s="371" t="s">
        <v>109</v>
      </c>
      <c r="O20" s="372">
        <v>0.4</v>
      </c>
      <c r="P20" s="373">
        <f t="shared" si="0"/>
        <v>3.5200000000000005</v>
      </c>
      <c r="Q20" s="359"/>
      <c r="R20" s="359"/>
      <c r="S20" s="359"/>
      <c r="T20" s="359"/>
      <c r="U20" s="359"/>
      <c r="V20" s="359"/>
      <c r="W20" s="359"/>
      <c r="X20" s="359"/>
    </row>
    <row r="21" spans="14:24" ht="18" thickBot="1">
      <c r="N21" s="374" t="s">
        <v>114</v>
      </c>
      <c r="O21" s="375">
        <v>4</v>
      </c>
      <c r="P21" s="376"/>
      <c r="Q21" s="359"/>
      <c r="R21" s="359"/>
      <c r="S21" s="359"/>
      <c r="T21" s="359"/>
      <c r="U21" s="359"/>
      <c r="V21" s="359"/>
      <c r="W21" s="359"/>
      <c r="X21" s="359"/>
    </row>
    <row r="22" spans="14:24" ht="17" thickBot="1">
      <c r="N22" s="377" t="s">
        <v>110</v>
      </c>
      <c r="O22" s="378">
        <f>SUM(O13:O21)</f>
        <v>20</v>
      </c>
      <c r="P22" s="379">
        <f>SUM(P13:P20)</f>
        <v>140.80000000000001</v>
      </c>
      <c r="Q22" s="359"/>
      <c r="R22" s="359"/>
      <c r="S22" s="359"/>
      <c r="T22" s="359"/>
      <c r="U22" s="359"/>
      <c r="V22" s="359"/>
      <c r="W22" s="359"/>
      <c r="X22" s="359"/>
    </row>
    <row r="23" spans="14:24">
      <c r="N23" s="359"/>
      <c r="O23" s="359"/>
      <c r="P23" s="359"/>
    </row>
  </sheetData>
  <pageMargins left="0.7" right="0.7" top="0.75" bottom="0.75" header="0.3" footer="0.3"/>
  <pageSetup orientation="portrait" horizontalDpi="0" verticalDpi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289DD-14C8-3F46-BD83-921D39FD5BA8}">
  <dimension ref="A1:Y23"/>
  <sheetViews>
    <sheetView workbookViewId="0">
      <selection activeCell="K16" sqref="K16"/>
    </sheetView>
  </sheetViews>
  <sheetFormatPr baseColWidth="10" defaultRowHeight="16"/>
  <cols>
    <col min="1" max="1" width="2.140625" bestFit="1" customWidth="1"/>
    <col min="2" max="2" width="8.140625" bestFit="1" customWidth="1"/>
    <col min="3" max="3" width="8.5703125" bestFit="1" customWidth="1"/>
    <col min="4" max="7" width="8.140625" bestFit="1" customWidth="1"/>
    <col min="8" max="9" width="8.5703125" bestFit="1" customWidth="1"/>
    <col min="10" max="10" width="7.42578125" bestFit="1" customWidth="1"/>
    <col min="11" max="11" width="8.5703125" bestFit="1" customWidth="1"/>
    <col min="12" max="12" width="8.42578125" bestFit="1" customWidth="1"/>
    <col min="13" max="13" width="8.5703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3.5703125" bestFit="1" customWidth="1"/>
    <col min="18" max="18" width="1" customWidth="1"/>
    <col min="21" max="21" width="1.140625" customWidth="1"/>
    <col min="22" max="22" width="4.42578125" bestFit="1" customWidth="1"/>
  </cols>
  <sheetData>
    <row r="1" spans="1:25" ht="17" thickBot="1">
      <c r="A1" s="32"/>
      <c r="B1" s="33" t="s">
        <v>126</v>
      </c>
      <c r="C1" s="33" t="s">
        <v>127</v>
      </c>
      <c r="D1" s="33" t="s">
        <v>128</v>
      </c>
      <c r="E1" s="33" t="s">
        <v>129</v>
      </c>
      <c r="F1" s="33" t="s">
        <v>130</v>
      </c>
      <c r="G1" s="33" t="s">
        <v>131</v>
      </c>
      <c r="H1" s="33" t="s">
        <v>132</v>
      </c>
      <c r="I1" s="33" t="s">
        <v>133</v>
      </c>
      <c r="J1" s="33" t="s">
        <v>134</v>
      </c>
      <c r="K1" s="33" t="s">
        <v>135</v>
      </c>
      <c r="L1" s="33" t="s">
        <v>136</v>
      </c>
      <c r="M1" s="33" t="s">
        <v>137</v>
      </c>
      <c r="N1" s="34"/>
    </row>
    <row r="2" spans="1:25" ht="17" thickBot="1">
      <c r="A2" s="34"/>
      <c r="B2" s="35">
        <v>1</v>
      </c>
      <c r="C2" s="35">
        <v>2</v>
      </c>
      <c r="D2" s="35">
        <v>3</v>
      </c>
      <c r="E2" s="35">
        <v>4</v>
      </c>
      <c r="F2" s="35">
        <v>5</v>
      </c>
      <c r="G2" s="35">
        <v>6</v>
      </c>
      <c r="H2" s="35">
        <v>7</v>
      </c>
      <c r="I2" s="35">
        <v>8</v>
      </c>
      <c r="J2" s="35">
        <v>9</v>
      </c>
      <c r="K2" s="35">
        <v>10</v>
      </c>
      <c r="L2" s="35">
        <v>11</v>
      </c>
      <c r="M2" s="35">
        <v>12</v>
      </c>
      <c r="N2" s="36"/>
      <c r="R2" s="21"/>
      <c r="S2" s="22" t="s">
        <v>118</v>
      </c>
      <c r="T2" s="23"/>
      <c r="U2" s="23"/>
      <c r="V2" s="24"/>
      <c r="X2" s="105" t="s">
        <v>887</v>
      </c>
      <c r="Y2" s="341">
        <f>COUNTIF(B3:B10,"*")</f>
        <v>8</v>
      </c>
    </row>
    <row r="3" spans="1:25" ht="17" thickBot="1">
      <c r="A3" s="37" t="s">
        <v>0</v>
      </c>
      <c r="B3" s="59" t="s">
        <v>892</v>
      </c>
      <c r="C3" s="60" t="s">
        <v>900</v>
      </c>
      <c r="D3" s="61" t="s">
        <v>910</v>
      </c>
      <c r="E3" s="60" t="s">
        <v>918</v>
      </c>
      <c r="F3" s="60" t="s">
        <v>927</v>
      </c>
      <c r="G3" s="60" t="s">
        <v>935</v>
      </c>
      <c r="H3" s="60" t="s">
        <v>943</v>
      </c>
      <c r="I3" s="60" t="s">
        <v>951</v>
      </c>
      <c r="J3" s="60" t="s">
        <v>959</v>
      </c>
      <c r="K3" s="60" t="s">
        <v>967</v>
      </c>
      <c r="L3" s="60" t="s">
        <v>975</v>
      </c>
      <c r="M3" s="62" t="s">
        <v>983</v>
      </c>
      <c r="N3" s="33" t="s">
        <v>138</v>
      </c>
      <c r="R3" s="25"/>
      <c r="S3" s="26" t="s">
        <v>121</v>
      </c>
      <c r="T3" s="26" t="s">
        <v>116</v>
      </c>
      <c r="U3" s="26"/>
      <c r="V3" s="27"/>
    </row>
    <row r="4" spans="1:25">
      <c r="A4" s="37" t="s">
        <v>1</v>
      </c>
      <c r="B4" s="56" t="s">
        <v>893</v>
      </c>
      <c r="C4" s="57" t="s">
        <v>901</v>
      </c>
      <c r="D4" s="57" t="s">
        <v>911</v>
      </c>
      <c r="E4" s="57" t="s">
        <v>919</v>
      </c>
      <c r="F4" s="57" t="s">
        <v>928</v>
      </c>
      <c r="G4" s="57" t="s">
        <v>936</v>
      </c>
      <c r="H4" s="57" t="s">
        <v>944</v>
      </c>
      <c r="I4" s="57" t="s">
        <v>952</v>
      </c>
      <c r="J4" s="57" t="s">
        <v>960</v>
      </c>
      <c r="K4" s="57" t="s">
        <v>968</v>
      </c>
      <c r="L4" s="57" t="s">
        <v>976</v>
      </c>
      <c r="M4" s="58" t="s">
        <v>984</v>
      </c>
      <c r="N4" s="33" t="s">
        <v>139</v>
      </c>
      <c r="R4" s="25"/>
      <c r="S4" s="23" t="s">
        <v>115</v>
      </c>
      <c r="T4" s="24" t="s">
        <v>124</v>
      </c>
      <c r="U4" s="26"/>
      <c r="V4" s="27"/>
    </row>
    <row r="5" spans="1:25">
      <c r="A5" s="37" t="s">
        <v>2</v>
      </c>
      <c r="B5" s="53" t="s">
        <v>894</v>
      </c>
      <c r="C5" s="54" t="s">
        <v>902</v>
      </c>
      <c r="D5" s="54" t="s">
        <v>912</v>
      </c>
      <c r="E5" s="54" t="s">
        <v>920</v>
      </c>
      <c r="F5" s="54" t="s">
        <v>929</v>
      </c>
      <c r="G5" s="54" t="s">
        <v>937</v>
      </c>
      <c r="H5" s="54" t="s">
        <v>945</v>
      </c>
      <c r="I5" s="54" t="s">
        <v>953</v>
      </c>
      <c r="J5" s="54" t="s">
        <v>961</v>
      </c>
      <c r="K5" s="54" t="s">
        <v>969</v>
      </c>
      <c r="L5" s="54" t="s">
        <v>977</v>
      </c>
      <c r="M5" s="55" t="s">
        <v>985</v>
      </c>
      <c r="N5" s="33" t="s">
        <v>140</v>
      </c>
      <c r="R5" s="25"/>
      <c r="S5" s="26" t="s">
        <v>120</v>
      </c>
      <c r="T5" s="27" t="s">
        <v>125</v>
      </c>
      <c r="U5" s="26"/>
      <c r="V5" s="28" t="s">
        <v>119</v>
      </c>
    </row>
    <row r="6" spans="1:25" ht="17" thickBot="1">
      <c r="A6" s="37" t="s">
        <v>3</v>
      </c>
      <c r="B6" s="38" t="s">
        <v>895</v>
      </c>
      <c r="C6" s="39" t="s">
        <v>903</v>
      </c>
      <c r="D6" s="39" t="s">
        <v>913</v>
      </c>
      <c r="E6" s="39" t="s">
        <v>921</v>
      </c>
      <c r="F6" s="39" t="s">
        <v>930</v>
      </c>
      <c r="G6" s="39" t="s">
        <v>938</v>
      </c>
      <c r="H6" s="39" t="s">
        <v>946</v>
      </c>
      <c r="I6" s="39" t="s">
        <v>954</v>
      </c>
      <c r="J6" s="39" t="s">
        <v>962</v>
      </c>
      <c r="K6" s="39" t="s">
        <v>970</v>
      </c>
      <c r="L6" s="39" t="s">
        <v>978</v>
      </c>
      <c r="M6" s="40" t="s">
        <v>986</v>
      </c>
      <c r="N6" s="33" t="s">
        <v>141</v>
      </c>
      <c r="R6" s="25"/>
      <c r="S6" s="29" t="s">
        <v>117</v>
      </c>
      <c r="T6" s="30" t="s">
        <v>116</v>
      </c>
      <c r="U6" s="26"/>
      <c r="V6" s="27"/>
    </row>
    <row r="7" spans="1:25" ht="17" thickBot="1">
      <c r="A7" s="37" t="s">
        <v>4</v>
      </c>
      <c r="B7" s="41" t="s">
        <v>896</v>
      </c>
      <c r="C7" s="42" t="s">
        <v>904</v>
      </c>
      <c r="D7" s="42" t="s">
        <v>914</v>
      </c>
      <c r="E7" s="42" t="s">
        <v>1134</v>
      </c>
      <c r="F7" s="42" t="s">
        <v>931</v>
      </c>
      <c r="G7" s="42" t="s">
        <v>939</v>
      </c>
      <c r="H7" s="42" t="s">
        <v>947</v>
      </c>
      <c r="I7" s="42" t="s">
        <v>955</v>
      </c>
      <c r="J7" s="42" t="s">
        <v>963</v>
      </c>
      <c r="K7" s="42" t="s">
        <v>971</v>
      </c>
      <c r="L7" s="42" t="s">
        <v>979</v>
      </c>
      <c r="M7" s="43" t="s">
        <v>987</v>
      </c>
      <c r="N7" s="33" t="s">
        <v>142</v>
      </c>
      <c r="R7" s="31"/>
      <c r="S7" s="29" t="s">
        <v>123</v>
      </c>
      <c r="T7" s="29" t="s">
        <v>122</v>
      </c>
      <c r="U7" s="29"/>
      <c r="V7" s="30"/>
    </row>
    <row r="8" spans="1:25">
      <c r="A8" s="37" t="s">
        <v>5</v>
      </c>
      <c r="B8" s="44" t="s">
        <v>897</v>
      </c>
      <c r="C8" s="45" t="s">
        <v>1133</v>
      </c>
      <c r="D8" s="45" t="s">
        <v>915</v>
      </c>
      <c r="E8" s="45" t="s">
        <v>924</v>
      </c>
      <c r="F8" s="45" t="s">
        <v>932</v>
      </c>
      <c r="G8" s="45" t="s">
        <v>940</v>
      </c>
      <c r="H8" s="45" t="s">
        <v>948</v>
      </c>
      <c r="I8" s="45" t="s">
        <v>956</v>
      </c>
      <c r="J8" s="45" t="s">
        <v>964</v>
      </c>
      <c r="K8" s="45" t="s">
        <v>972</v>
      </c>
      <c r="L8" s="45" t="s">
        <v>980</v>
      </c>
      <c r="M8" s="46" t="s">
        <v>988</v>
      </c>
      <c r="N8" s="33" t="s">
        <v>143</v>
      </c>
    </row>
    <row r="9" spans="1:25">
      <c r="A9" s="37" t="s">
        <v>6</v>
      </c>
      <c r="B9" s="47" t="s">
        <v>898</v>
      </c>
      <c r="C9" s="48" t="s">
        <v>908</v>
      </c>
      <c r="D9" s="48" t="s">
        <v>916</v>
      </c>
      <c r="E9" s="48" t="s">
        <v>925</v>
      </c>
      <c r="F9" s="48" t="s">
        <v>933</v>
      </c>
      <c r="G9" s="48" t="s">
        <v>941</v>
      </c>
      <c r="H9" s="48" t="s">
        <v>949</v>
      </c>
      <c r="I9" s="48" t="s">
        <v>957</v>
      </c>
      <c r="J9" s="48" t="s">
        <v>965</v>
      </c>
      <c r="K9" s="48" t="s">
        <v>973</v>
      </c>
      <c r="L9" s="48" t="s">
        <v>981</v>
      </c>
      <c r="M9" s="49" t="s">
        <v>989</v>
      </c>
      <c r="N9" s="33" t="s">
        <v>144</v>
      </c>
    </row>
    <row r="10" spans="1:25" ht="17" thickBot="1">
      <c r="A10" s="37" t="s">
        <v>7</v>
      </c>
      <c r="B10" s="50" t="s">
        <v>899</v>
      </c>
      <c r="C10" s="51" t="s">
        <v>909</v>
      </c>
      <c r="D10" s="51" t="s">
        <v>917</v>
      </c>
      <c r="E10" s="51" t="s">
        <v>926</v>
      </c>
      <c r="F10" s="51" t="s">
        <v>934</v>
      </c>
      <c r="G10" s="51" t="s">
        <v>942</v>
      </c>
      <c r="H10" s="51" t="s">
        <v>950</v>
      </c>
      <c r="I10" s="51" t="s">
        <v>958</v>
      </c>
      <c r="J10" s="51" t="s">
        <v>966</v>
      </c>
      <c r="K10" s="51" t="s">
        <v>974</v>
      </c>
      <c r="L10" s="51" t="s">
        <v>982</v>
      </c>
      <c r="M10" s="52" t="s">
        <v>990</v>
      </c>
      <c r="N10" s="33" t="s">
        <v>145</v>
      </c>
    </row>
    <row r="11" spans="1:25" ht="17" thickBot="1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</row>
    <row r="12" spans="1:25" ht="17" thickBot="1">
      <c r="A12" s="34"/>
      <c r="B12" s="35" t="s">
        <v>0</v>
      </c>
      <c r="C12" s="63" t="s">
        <v>1</v>
      </c>
      <c r="D12" s="35" t="s">
        <v>2</v>
      </c>
      <c r="E12" s="35" t="s">
        <v>3</v>
      </c>
      <c r="F12" s="35" t="s">
        <v>4</v>
      </c>
      <c r="G12" s="35" t="s">
        <v>5</v>
      </c>
      <c r="H12" s="35" t="s">
        <v>6</v>
      </c>
      <c r="I12" s="35" t="s">
        <v>7</v>
      </c>
      <c r="J12" s="34"/>
      <c r="K12" s="34"/>
      <c r="L12" s="34"/>
      <c r="M12" s="37" t="s">
        <v>146</v>
      </c>
      <c r="N12" s="35">
        <v>1</v>
      </c>
      <c r="O12" s="342" t="s">
        <v>102</v>
      </c>
      <c r="P12" s="343" t="s">
        <v>150</v>
      </c>
      <c r="Q12" s="344" t="str">
        <f>Y2 &amp;" pools (+error)"</f>
        <v>8 pools (+error)</v>
      </c>
    </row>
    <row r="13" spans="1:25" ht="17" thickBot="1">
      <c r="A13" s="20">
        <v>1</v>
      </c>
      <c r="B13" s="64" t="s">
        <v>1144</v>
      </c>
      <c r="C13" s="66" t="s">
        <v>1145</v>
      </c>
      <c r="D13" s="67" t="s">
        <v>1146</v>
      </c>
      <c r="E13" s="68" t="s">
        <v>1147</v>
      </c>
      <c r="F13" s="69" t="s">
        <v>1148</v>
      </c>
      <c r="G13" s="70" t="s">
        <v>1149</v>
      </c>
      <c r="H13" s="71" t="s">
        <v>1150</v>
      </c>
      <c r="I13" s="65" t="s">
        <v>1151</v>
      </c>
      <c r="O13" s="345" t="s">
        <v>103</v>
      </c>
      <c r="P13" s="346">
        <v>1</v>
      </c>
      <c r="Q13" s="347">
        <f t="shared" ref="Q13:Q19" si="0">P13*$Y$2*1.1</f>
        <v>8.8000000000000007</v>
      </c>
    </row>
    <row r="14" spans="1:25" ht="18">
      <c r="O14" s="348" t="s">
        <v>111</v>
      </c>
      <c r="P14" s="349">
        <v>14.4</v>
      </c>
      <c r="Q14" s="350">
        <f t="shared" si="0"/>
        <v>126.72000000000001</v>
      </c>
    </row>
    <row r="15" spans="1:25">
      <c r="O15" s="348" t="s">
        <v>104</v>
      </c>
      <c r="P15" s="349">
        <v>1</v>
      </c>
      <c r="Q15" s="350">
        <f t="shared" si="0"/>
        <v>8.8000000000000007</v>
      </c>
    </row>
    <row r="16" spans="1:25">
      <c r="O16" s="348" t="s">
        <v>105</v>
      </c>
      <c r="P16" s="349">
        <v>1</v>
      </c>
      <c r="Q16" s="350">
        <f t="shared" si="0"/>
        <v>8.8000000000000007</v>
      </c>
    </row>
    <row r="17" spans="10:17">
      <c r="O17" s="348" t="s">
        <v>147</v>
      </c>
      <c r="P17" s="349">
        <v>0.6</v>
      </c>
      <c r="Q17" s="350">
        <f t="shared" si="0"/>
        <v>5.28</v>
      </c>
    </row>
    <row r="18" spans="10:17">
      <c r="O18" s="348" t="s">
        <v>108</v>
      </c>
      <c r="P18" s="349">
        <v>5</v>
      </c>
      <c r="Q18" s="350">
        <f t="shared" si="0"/>
        <v>44</v>
      </c>
    </row>
    <row r="19" spans="10:17" ht="17" thickBot="1">
      <c r="O19" s="351" t="s">
        <v>109</v>
      </c>
      <c r="P19" s="352">
        <v>1</v>
      </c>
      <c r="Q19" s="353">
        <f t="shared" si="0"/>
        <v>8.8000000000000007</v>
      </c>
    </row>
    <row r="20" spans="10:17" ht="17" thickBot="1">
      <c r="O20" s="354" t="s">
        <v>110</v>
      </c>
      <c r="P20" s="355">
        <f>SUM(P13:P19)</f>
        <v>24</v>
      </c>
      <c r="Q20" s="356">
        <f>SUM(Q13:Q19)</f>
        <v>211.20000000000005</v>
      </c>
    </row>
    <row r="22" spans="10:17" ht="48">
      <c r="O22" s="357" t="s">
        <v>148</v>
      </c>
      <c r="P22" s="358">
        <v>6</v>
      </c>
    </row>
    <row r="23" spans="10:17" ht="32">
      <c r="J23" s="401" t="s">
        <v>867</v>
      </c>
      <c r="K23" s="401"/>
      <c r="L23" s="401"/>
      <c r="M23" s="401"/>
      <c r="N23" s="401"/>
      <c r="O23" s="357" t="s">
        <v>149</v>
      </c>
      <c r="P23" s="358">
        <v>20</v>
      </c>
    </row>
  </sheetData>
  <mergeCells count="1">
    <mergeCell ref="J23:N23"/>
  </mergeCells>
  <phoneticPr fontId="9" type="noConversion"/>
  <pageMargins left="0.7" right="0.7" top="0.75" bottom="0.75" header="0.3" footer="0.3"/>
  <pageSetup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53886-DC5E-244C-A9E2-74F13FA8A497}">
  <dimension ref="A1:Y23"/>
  <sheetViews>
    <sheetView workbookViewId="0">
      <selection activeCell="K15" sqref="K15"/>
    </sheetView>
  </sheetViews>
  <sheetFormatPr baseColWidth="10" defaultRowHeight="16"/>
  <cols>
    <col min="1" max="1" width="2.140625" bestFit="1" customWidth="1"/>
    <col min="2" max="6" width="8.140625" bestFit="1" customWidth="1"/>
    <col min="7" max="7" width="8.5703125" bestFit="1" customWidth="1"/>
    <col min="8" max="9" width="8.140625" bestFit="1" customWidth="1"/>
    <col min="10" max="10" width="7.42578125" bestFit="1" customWidth="1"/>
    <col min="11" max="13" width="8.42578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3.5703125" bestFit="1" customWidth="1"/>
    <col min="18" max="18" width="1" customWidth="1"/>
    <col min="21" max="21" width="1.140625" customWidth="1"/>
    <col min="22" max="22" width="4.42578125" bestFit="1" customWidth="1"/>
  </cols>
  <sheetData>
    <row r="1" spans="1:25" ht="17" thickBot="1">
      <c r="A1" s="32"/>
      <c r="B1" s="33" t="s">
        <v>126</v>
      </c>
      <c r="C1" s="33" t="s">
        <v>127</v>
      </c>
      <c r="D1" s="33" t="s">
        <v>128</v>
      </c>
      <c r="E1" s="33" t="s">
        <v>129</v>
      </c>
      <c r="F1" s="33" t="s">
        <v>130</v>
      </c>
      <c r="G1" s="33" t="s">
        <v>131</v>
      </c>
      <c r="H1" s="33" t="s">
        <v>132</v>
      </c>
      <c r="I1" s="33" t="s">
        <v>133</v>
      </c>
      <c r="J1" s="33" t="s">
        <v>134</v>
      </c>
      <c r="K1" s="33" t="s">
        <v>135</v>
      </c>
      <c r="L1" s="33" t="s">
        <v>136</v>
      </c>
      <c r="M1" s="33" t="s">
        <v>137</v>
      </c>
      <c r="N1" s="34"/>
    </row>
    <row r="2" spans="1:25" ht="17" thickBot="1">
      <c r="A2" s="34"/>
      <c r="B2" s="35">
        <v>1</v>
      </c>
      <c r="C2" s="35">
        <v>2</v>
      </c>
      <c r="D2" s="35">
        <v>3</v>
      </c>
      <c r="E2" s="35">
        <v>4</v>
      </c>
      <c r="F2" s="35">
        <v>5</v>
      </c>
      <c r="G2" s="35">
        <v>6</v>
      </c>
      <c r="H2" s="35">
        <v>7</v>
      </c>
      <c r="I2" s="35">
        <v>8</v>
      </c>
      <c r="J2" s="35">
        <v>9</v>
      </c>
      <c r="K2" s="35">
        <v>10</v>
      </c>
      <c r="L2" s="35">
        <v>11</v>
      </c>
      <c r="M2" s="35">
        <v>12</v>
      </c>
      <c r="N2" s="36"/>
      <c r="R2" s="21"/>
      <c r="S2" s="22" t="s">
        <v>118</v>
      </c>
      <c r="T2" s="23"/>
      <c r="U2" s="23"/>
      <c r="V2" s="24"/>
      <c r="X2" s="105" t="s">
        <v>887</v>
      </c>
      <c r="Y2" s="341">
        <f>COUNTIF(B3:B10,"*")</f>
        <v>8</v>
      </c>
    </row>
    <row r="3" spans="1:25" ht="17" thickBot="1">
      <c r="A3" s="37" t="s">
        <v>0</v>
      </c>
      <c r="B3" s="59" t="s">
        <v>991</v>
      </c>
      <c r="C3" s="60" t="s">
        <v>999</v>
      </c>
      <c r="D3" s="61" t="s">
        <v>1007</v>
      </c>
      <c r="E3" s="60" t="s">
        <v>1140</v>
      </c>
      <c r="F3" s="60" t="s">
        <v>1025</v>
      </c>
      <c r="G3" s="60" t="s">
        <v>1033</v>
      </c>
      <c r="H3" s="60" t="s">
        <v>1041</v>
      </c>
      <c r="I3" s="60" t="s">
        <v>1049</v>
      </c>
      <c r="J3" s="60" t="s">
        <v>1058</v>
      </c>
      <c r="K3" s="60" t="s">
        <v>1066</v>
      </c>
      <c r="L3" s="60" t="s">
        <v>1074</v>
      </c>
      <c r="M3" s="62" t="s">
        <v>1082</v>
      </c>
      <c r="N3" s="33" t="s">
        <v>138</v>
      </c>
      <c r="R3" s="25"/>
      <c r="S3" s="26" t="s">
        <v>121</v>
      </c>
      <c r="T3" s="26" t="s">
        <v>116</v>
      </c>
      <c r="U3" s="26"/>
      <c r="V3" s="27"/>
    </row>
    <row r="4" spans="1:25">
      <c r="A4" s="37" t="s">
        <v>1</v>
      </c>
      <c r="B4" s="56" t="s">
        <v>992</v>
      </c>
      <c r="C4" s="57" t="s">
        <v>1000</v>
      </c>
      <c r="D4" s="57" t="s">
        <v>1008</v>
      </c>
      <c r="E4" s="57" t="s">
        <v>1018</v>
      </c>
      <c r="F4" s="57" t="s">
        <v>1026</v>
      </c>
      <c r="G4" s="57" t="s">
        <v>1034</v>
      </c>
      <c r="H4" s="57" t="s">
        <v>1042</v>
      </c>
      <c r="I4" s="57" t="s">
        <v>1050</v>
      </c>
      <c r="J4" s="57" t="s">
        <v>1059</v>
      </c>
      <c r="K4" s="57" t="s">
        <v>1067</v>
      </c>
      <c r="L4" s="57" t="s">
        <v>1075</v>
      </c>
      <c r="M4" s="58" t="s">
        <v>1083</v>
      </c>
      <c r="N4" s="33" t="s">
        <v>139</v>
      </c>
      <c r="R4" s="25"/>
      <c r="S4" s="23" t="s">
        <v>115</v>
      </c>
      <c r="T4" s="24" t="s">
        <v>124</v>
      </c>
      <c r="U4" s="26"/>
      <c r="V4" s="27"/>
    </row>
    <row r="5" spans="1:25">
      <c r="A5" s="37" t="s">
        <v>2</v>
      </c>
      <c r="B5" s="53" t="s">
        <v>993</v>
      </c>
      <c r="C5" s="54" t="s">
        <v>1001</v>
      </c>
      <c r="D5" s="54" t="s">
        <v>1009</v>
      </c>
      <c r="E5" s="54" t="s">
        <v>1019</v>
      </c>
      <c r="F5" s="54" t="s">
        <v>1027</v>
      </c>
      <c r="G5" s="54" t="s">
        <v>1035</v>
      </c>
      <c r="H5" s="54" t="s">
        <v>1043</v>
      </c>
      <c r="I5" s="54" t="s">
        <v>1051</v>
      </c>
      <c r="J5" s="54" t="s">
        <v>1060</v>
      </c>
      <c r="K5" s="54" t="s">
        <v>1068</v>
      </c>
      <c r="L5" s="54" t="s">
        <v>1076</v>
      </c>
      <c r="M5" s="55" t="s">
        <v>1084</v>
      </c>
      <c r="N5" s="33" t="s">
        <v>140</v>
      </c>
      <c r="R5" s="25"/>
      <c r="S5" s="26" t="s">
        <v>120</v>
      </c>
      <c r="T5" s="27" t="s">
        <v>125</v>
      </c>
      <c r="U5" s="26"/>
      <c r="V5" s="28" t="s">
        <v>119</v>
      </c>
    </row>
    <row r="6" spans="1:25" ht="17" thickBot="1">
      <c r="A6" s="37" t="s">
        <v>3</v>
      </c>
      <c r="B6" s="38" t="s">
        <v>994</v>
      </c>
      <c r="C6" s="39" t="s">
        <v>1002</v>
      </c>
      <c r="D6" s="39" t="s">
        <v>1010</v>
      </c>
      <c r="E6" s="39" t="s">
        <v>1020</v>
      </c>
      <c r="F6" s="39" t="s">
        <v>1028</v>
      </c>
      <c r="G6" s="39" t="s">
        <v>1036</v>
      </c>
      <c r="H6" s="39" t="s">
        <v>1044</v>
      </c>
      <c r="I6" s="39" t="s">
        <v>1052</v>
      </c>
      <c r="J6" s="39" t="s">
        <v>1061</v>
      </c>
      <c r="K6" s="39" t="s">
        <v>1069</v>
      </c>
      <c r="L6" s="39" t="s">
        <v>1077</v>
      </c>
      <c r="M6" s="40" t="s">
        <v>1085</v>
      </c>
      <c r="N6" s="33" t="s">
        <v>141</v>
      </c>
      <c r="R6" s="25"/>
      <c r="S6" s="29" t="s">
        <v>117</v>
      </c>
      <c r="T6" s="30" t="s">
        <v>116</v>
      </c>
      <c r="U6" s="26"/>
      <c r="V6" s="27"/>
    </row>
    <row r="7" spans="1:25" ht="17" thickBot="1">
      <c r="A7" s="37" t="s">
        <v>4</v>
      </c>
      <c r="B7" s="41" t="s">
        <v>995</v>
      </c>
      <c r="C7" s="42" t="s">
        <v>1003</v>
      </c>
      <c r="D7" s="42" t="s">
        <v>1011</v>
      </c>
      <c r="E7" s="42" t="s">
        <v>1021</v>
      </c>
      <c r="F7" s="42" t="s">
        <v>1029</v>
      </c>
      <c r="G7" s="42" t="s">
        <v>1037</v>
      </c>
      <c r="H7" s="42" t="s">
        <v>1045</v>
      </c>
      <c r="I7" s="42" t="s">
        <v>1053</v>
      </c>
      <c r="J7" s="42" t="s">
        <v>1062</v>
      </c>
      <c r="K7" s="42" t="s">
        <v>1070</v>
      </c>
      <c r="L7" s="42" t="s">
        <v>1078</v>
      </c>
      <c r="M7" s="43" t="s">
        <v>1086</v>
      </c>
      <c r="N7" s="33" t="s">
        <v>142</v>
      </c>
      <c r="R7" s="31"/>
      <c r="S7" s="29" t="s">
        <v>123</v>
      </c>
      <c r="T7" s="29" t="s">
        <v>122</v>
      </c>
      <c r="U7" s="29"/>
      <c r="V7" s="30"/>
    </row>
    <row r="8" spans="1:25">
      <c r="A8" s="37" t="s">
        <v>5</v>
      </c>
      <c r="B8" s="44" t="s">
        <v>996</v>
      </c>
      <c r="C8" s="45" t="s">
        <v>1004</v>
      </c>
      <c r="D8" s="45" t="s">
        <v>1012</v>
      </c>
      <c r="E8" s="45" t="s">
        <v>1022</v>
      </c>
      <c r="F8" s="45" t="s">
        <v>1030</v>
      </c>
      <c r="G8" s="45" t="s">
        <v>1038</v>
      </c>
      <c r="H8" s="45" t="s">
        <v>1046</v>
      </c>
      <c r="I8" s="45" t="s">
        <v>1054</v>
      </c>
      <c r="J8" s="45" t="s">
        <v>1063</v>
      </c>
      <c r="K8" s="45" t="s">
        <v>1071</v>
      </c>
      <c r="L8" s="45" t="s">
        <v>1079</v>
      </c>
      <c r="M8" s="46" t="s">
        <v>1143</v>
      </c>
      <c r="N8" s="33" t="s">
        <v>143</v>
      </c>
    </row>
    <row r="9" spans="1:25">
      <c r="A9" s="37" t="s">
        <v>6</v>
      </c>
      <c r="B9" s="47" t="s">
        <v>997</v>
      </c>
      <c r="C9" s="48" t="s">
        <v>1005</v>
      </c>
      <c r="D9" s="48" t="s">
        <v>1013</v>
      </c>
      <c r="E9" s="48" t="s">
        <v>1023</v>
      </c>
      <c r="F9" s="48" t="s">
        <v>1031</v>
      </c>
      <c r="G9" s="48" t="s">
        <v>1039</v>
      </c>
      <c r="H9" s="48" t="s">
        <v>1047</v>
      </c>
      <c r="I9" s="48" t="s">
        <v>1142</v>
      </c>
      <c r="J9" s="48" t="s">
        <v>1064</v>
      </c>
      <c r="K9" s="48" t="s">
        <v>1072</v>
      </c>
      <c r="L9" s="48" t="s">
        <v>1080</v>
      </c>
      <c r="M9" s="49" t="s">
        <v>1090</v>
      </c>
      <c r="N9" s="33" t="s">
        <v>144</v>
      </c>
    </row>
    <row r="10" spans="1:25" ht="17" thickBot="1">
      <c r="A10" s="37" t="s">
        <v>7</v>
      </c>
      <c r="B10" s="50" t="s">
        <v>998</v>
      </c>
      <c r="C10" s="51" t="s">
        <v>1006</v>
      </c>
      <c r="D10" s="51" t="s">
        <v>1014</v>
      </c>
      <c r="E10" s="51" t="s">
        <v>1024</v>
      </c>
      <c r="F10" s="51" t="s">
        <v>1032</v>
      </c>
      <c r="G10" s="51" t="s">
        <v>1040</v>
      </c>
      <c r="H10" s="51" t="s">
        <v>1048</v>
      </c>
      <c r="I10" s="51" t="s">
        <v>1057</v>
      </c>
      <c r="J10" s="51" t="s">
        <v>1065</v>
      </c>
      <c r="K10" s="51" t="s">
        <v>1073</v>
      </c>
      <c r="L10" s="51" t="s">
        <v>1081</v>
      </c>
      <c r="M10" s="52" t="s">
        <v>1091</v>
      </c>
      <c r="N10" s="33" t="s">
        <v>145</v>
      </c>
    </row>
    <row r="11" spans="1:25" ht="17" thickBot="1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</row>
    <row r="12" spans="1:25" ht="17" thickBot="1">
      <c r="A12" s="34"/>
      <c r="B12" s="35" t="s">
        <v>0</v>
      </c>
      <c r="C12" s="63" t="s">
        <v>1</v>
      </c>
      <c r="D12" s="35" t="s">
        <v>2</v>
      </c>
      <c r="E12" s="35" t="s">
        <v>3</v>
      </c>
      <c r="F12" s="35" t="s">
        <v>4</v>
      </c>
      <c r="G12" s="35" t="s">
        <v>5</v>
      </c>
      <c r="H12" s="35" t="s">
        <v>6</v>
      </c>
      <c r="I12" s="35" t="s">
        <v>7</v>
      </c>
      <c r="J12" s="34"/>
      <c r="K12" s="34"/>
      <c r="L12" s="34"/>
      <c r="M12" s="37" t="s">
        <v>146</v>
      </c>
      <c r="N12" s="35">
        <v>2</v>
      </c>
      <c r="O12" s="342" t="s">
        <v>102</v>
      </c>
      <c r="P12" s="343" t="s">
        <v>150</v>
      </c>
      <c r="Q12" s="344" t="str">
        <f>Y2 &amp;" pools (+error)"</f>
        <v>8 pools (+error)</v>
      </c>
    </row>
    <row r="13" spans="1:25" ht="17" thickBot="1">
      <c r="A13" s="20">
        <v>1</v>
      </c>
      <c r="B13" s="64" t="s">
        <v>1152</v>
      </c>
      <c r="C13" s="66" t="s">
        <v>1153</v>
      </c>
      <c r="D13" s="67" t="s">
        <v>1154</v>
      </c>
      <c r="E13" s="68" t="s">
        <v>1155</v>
      </c>
      <c r="F13" s="69" t="s">
        <v>1156</v>
      </c>
      <c r="G13" s="70" t="s">
        <v>1157</v>
      </c>
      <c r="H13" s="71" t="s">
        <v>1158</v>
      </c>
      <c r="I13" s="65" t="s">
        <v>1159</v>
      </c>
      <c r="O13" s="345" t="s">
        <v>103</v>
      </c>
      <c r="P13" s="346">
        <v>1</v>
      </c>
      <c r="Q13" s="347">
        <f t="shared" ref="Q13:Q19" si="0">P13*$Y$2*1.1</f>
        <v>8.8000000000000007</v>
      </c>
    </row>
    <row r="14" spans="1:25" ht="18">
      <c r="O14" s="348" t="s">
        <v>111</v>
      </c>
      <c r="P14" s="349">
        <v>14.4</v>
      </c>
      <c r="Q14" s="350">
        <f t="shared" si="0"/>
        <v>126.72000000000001</v>
      </c>
    </row>
    <row r="15" spans="1:25">
      <c r="O15" s="348" t="s">
        <v>104</v>
      </c>
      <c r="P15" s="349">
        <v>1</v>
      </c>
      <c r="Q15" s="350">
        <f t="shared" si="0"/>
        <v>8.8000000000000007</v>
      </c>
    </row>
    <row r="16" spans="1:25">
      <c r="O16" s="348" t="s">
        <v>105</v>
      </c>
      <c r="P16" s="349">
        <v>1</v>
      </c>
      <c r="Q16" s="350">
        <f t="shared" si="0"/>
        <v>8.8000000000000007</v>
      </c>
    </row>
    <row r="17" spans="10:17">
      <c r="O17" s="348" t="s">
        <v>147</v>
      </c>
      <c r="P17" s="349">
        <v>0.6</v>
      </c>
      <c r="Q17" s="350">
        <f t="shared" si="0"/>
        <v>5.28</v>
      </c>
    </row>
    <row r="18" spans="10:17">
      <c r="O18" s="348" t="s">
        <v>108</v>
      </c>
      <c r="P18" s="349">
        <v>5</v>
      </c>
      <c r="Q18" s="350">
        <f t="shared" si="0"/>
        <v>44</v>
      </c>
    </row>
    <row r="19" spans="10:17" ht="17" thickBot="1">
      <c r="O19" s="351" t="s">
        <v>109</v>
      </c>
      <c r="P19" s="352">
        <v>1</v>
      </c>
      <c r="Q19" s="353">
        <f t="shared" si="0"/>
        <v>8.8000000000000007</v>
      </c>
    </row>
    <row r="20" spans="10:17" ht="17" thickBot="1">
      <c r="O20" s="354" t="s">
        <v>110</v>
      </c>
      <c r="P20" s="355">
        <f>SUM(P13:P19)</f>
        <v>24</v>
      </c>
      <c r="Q20" s="356">
        <f>SUM(Q13:Q19)</f>
        <v>211.20000000000005</v>
      </c>
    </row>
    <row r="22" spans="10:17" ht="48">
      <c r="O22" s="357" t="s">
        <v>148</v>
      </c>
      <c r="P22" s="358">
        <v>6</v>
      </c>
    </row>
    <row r="23" spans="10:17" ht="32">
      <c r="J23" s="401" t="s">
        <v>867</v>
      </c>
      <c r="K23" s="401"/>
      <c r="L23" s="401"/>
      <c r="M23" s="401"/>
      <c r="N23" s="401"/>
      <c r="O23" s="357" t="s">
        <v>149</v>
      </c>
      <c r="P23" s="358">
        <v>20</v>
      </c>
    </row>
  </sheetData>
  <mergeCells count="1">
    <mergeCell ref="J23:N23"/>
  </mergeCells>
  <phoneticPr fontId="9" type="noConversion"/>
  <pageMargins left="0.7" right="0.7" top="0.75" bottom="0.75" header="0.3" footer="0.3"/>
  <pageSetup orientation="portrait" horizontalDpi="0" verticalDpi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C2746-6C5A-3D49-A4D7-50A73166B79E}">
  <sheetPr>
    <pageSetUpPr fitToPage="1"/>
  </sheetPr>
  <dimension ref="A1:Y23"/>
  <sheetViews>
    <sheetView workbookViewId="0">
      <selection activeCell="J19" sqref="J19"/>
    </sheetView>
  </sheetViews>
  <sheetFormatPr baseColWidth="10" defaultRowHeight="16"/>
  <cols>
    <col min="1" max="1" width="2.140625" bestFit="1" customWidth="1"/>
    <col min="2" max="5" width="8.140625" bestFit="1" customWidth="1"/>
    <col min="6" max="10" width="7.42578125" bestFit="1" customWidth="1"/>
    <col min="11" max="11" width="8.42578125" bestFit="1" customWidth="1"/>
    <col min="12" max="13" width="8.710937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3.5703125" bestFit="1" customWidth="1"/>
    <col min="18" max="18" width="1" customWidth="1"/>
    <col min="21" max="21" width="1.140625" customWidth="1"/>
    <col min="22" max="22" width="4.42578125" bestFit="1" customWidth="1"/>
  </cols>
  <sheetData>
    <row r="1" spans="1:25" ht="17" thickBot="1">
      <c r="A1" s="32"/>
      <c r="B1" s="33" t="s">
        <v>126</v>
      </c>
      <c r="C1" s="33" t="s">
        <v>127</v>
      </c>
      <c r="D1" s="33" t="s">
        <v>128</v>
      </c>
      <c r="E1" s="33" t="s">
        <v>129</v>
      </c>
      <c r="F1" s="33" t="s">
        <v>130</v>
      </c>
      <c r="G1" s="33" t="s">
        <v>131</v>
      </c>
      <c r="H1" s="33" t="s">
        <v>132</v>
      </c>
      <c r="I1" s="33" t="s">
        <v>133</v>
      </c>
      <c r="J1" s="33" t="s">
        <v>134</v>
      </c>
      <c r="K1" s="33" t="s">
        <v>135</v>
      </c>
      <c r="L1" s="33" t="s">
        <v>136</v>
      </c>
      <c r="M1" s="33" t="s">
        <v>137</v>
      </c>
      <c r="N1" s="34"/>
    </row>
    <row r="2" spans="1:25" ht="17" thickBot="1">
      <c r="A2" s="34"/>
      <c r="B2" s="35">
        <v>1</v>
      </c>
      <c r="C2" s="35">
        <v>2</v>
      </c>
      <c r="D2" s="35">
        <v>3</v>
      </c>
      <c r="E2" s="35">
        <v>4</v>
      </c>
      <c r="F2" s="35">
        <v>5</v>
      </c>
      <c r="G2" s="35">
        <v>6</v>
      </c>
      <c r="H2" s="35">
        <v>7</v>
      </c>
      <c r="I2" s="35">
        <v>8</v>
      </c>
      <c r="J2" s="35">
        <v>9</v>
      </c>
      <c r="K2" s="35">
        <v>10</v>
      </c>
      <c r="L2" s="35">
        <v>11</v>
      </c>
      <c r="M2" s="35">
        <v>12</v>
      </c>
      <c r="N2" s="36"/>
      <c r="R2" s="21"/>
      <c r="S2" s="22" t="s">
        <v>118</v>
      </c>
      <c r="T2" s="23"/>
      <c r="U2" s="23"/>
      <c r="V2" s="24"/>
      <c r="X2" s="105" t="s">
        <v>887</v>
      </c>
      <c r="Y2" s="341">
        <f>COUNTIF(B3:B10,"*")</f>
        <v>4</v>
      </c>
    </row>
    <row r="3" spans="1:25" ht="17" thickBot="1">
      <c r="A3" s="37" t="s">
        <v>0</v>
      </c>
      <c r="B3" s="59" t="s">
        <v>1092</v>
      </c>
      <c r="C3" s="60" t="s">
        <v>1096</v>
      </c>
      <c r="D3" s="61" t="s">
        <v>1100</v>
      </c>
      <c r="E3" s="60" t="s">
        <v>1104</v>
      </c>
      <c r="F3" s="60" t="s">
        <v>1108</v>
      </c>
      <c r="G3" s="60" t="s">
        <v>1112</v>
      </c>
      <c r="H3" s="60" t="s">
        <v>1116</v>
      </c>
      <c r="I3" s="60" t="s">
        <v>1120</v>
      </c>
      <c r="J3" s="60" t="s">
        <v>1124</v>
      </c>
      <c r="K3" s="60" t="s">
        <v>1128</v>
      </c>
      <c r="L3" s="60" t="s">
        <v>923</v>
      </c>
      <c r="M3" s="62" t="s">
        <v>1088</v>
      </c>
      <c r="N3" s="33" t="s">
        <v>138</v>
      </c>
      <c r="R3" s="25"/>
      <c r="S3" s="26" t="s">
        <v>121</v>
      </c>
      <c r="T3" s="26" t="s">
        <v>116</v>
      </c>
      <c r="U3" s="26"/>
      <c r="V3" s="27"/>
    </row>
    <row r="4" spans="1:25">
      <c r="A4" s="37" t="s">
        <v>1</v>
      </c>
      <c r="B4" s="56" t="s">
        <v>1093</v>
      </c>
      <c r="C4" s="57" t="s">
        <v>1097</v>
      </c>
      <c r="D4" s="57" t="s">
        <v>1101</v>
      </c>
      <c r="E4" s="57" t="s">
        <v>1105</v>
      </c>
      <c r="F4" s="57" t="s">
        <v>1109</v>
      </c>
      <c r="G4" s="57" t="s">
        <v>1113</v>
      </c>
      <c r="H4" s="57" t="s">
        <v>1117</v>
      </c>
      <c r="I4" s="57" t="s">
        <v>1121</v>
      </c>
      <c r="J4" s="57" t="s">
        <v>1125</v>
      </c>
      <c r="K4" s="57" t="s">
        <v>1129</v>
      </c>
      <c r="L4" s="57" t="s">
        <v>1056</v>
      </c>
      <c r="M4" s="58" t="s">
        <v>1089</v>
      </c>
      <c r="N4" s="33" t="s">
        <v>139</v>
      </c>
      <c r="R4" s="25"/>
      <c r="S4" s="23" t="s">
        <v>115</v>
      </c>
      <c r="T4" s="24" t="s">
        <v>124</v>
      </c>
      <c r="U4" s="26"/>
      <c r="V4" s="27"/>
    </row>
    <row r="5" spans="1:25">
      <c r="A5" s="37" t="s">
        <v>2</v>
      </c>
      <c r="B5" s="53" t="s">
        <v>1094</v>
      </c>
      <c r="C5" s="54" t="s">
        <v>1098</v>
      </c>
      <c r="D5" s="54" t="s">
        <v>1102</v>
      </c>
      <c r="E5" s="54" t="s">
        <v>1106</v>
      </c>
      <c r="F5" s="54" t="s">
        <v>1110</v>
      </c>
      <c r="G5" s="54" t="s">
        <v>1114</v>
      </c>
      <c r="H5" s="54" t="s">
        <v>1118</v>
      </c>
      <c r="I5" s="54" t="s">
        <v>1122</v>
      </c>
      <c r="J5" s="54" t="s">
        <v>1126</v>
      </c>
      <c r="K5" s="54" t="s">
        <v>1130</v>
      </c>
      <c r="L5" s="54" t="s">
        <v>1016</v>
      </c>
      <c r="M5" s="55" t="s">
        <v>906</v>
      </c>
      <c r="N5" s="33" t="s">
        <v>140</v>
      </c>
      <c r="R5" s="25"/>
      <c r="S5" s="26" t="s">
        <v>120</v>
      </c>
      <c r="T5" s="27" t="s">
        <v>125</v>
      </c>
      <c r="U5" s="26"/>
      <c r="V5" s="28" t="s">
        <v>119</v>
      </c>
    </row>
    <row r="6" spans="1:25" ht="17" thickBot="1">
      <c r="A6" s="37" t="s">
        <v>3</v>
      </c>
      <c r="B6" s="38" t="s">
        <v>1095</v>
      </c>
      <c r="C6" s="39" t="s">
        <v>1099</v>
      </c>
      <c r="D6" s="39" t="s">
        <v>1103</v>
      </c>
      <c r="E6" s="39" t="s">
        <v>1107</v>
      </c>
      <c r="F6" s="39" t="s">
        <v>1111</v>
      </c>
      <c r="G6" s="39" t="s">
        <v>1115</v>
      </c>
      <c r="H6" s="39" t="s">
        <v>1119</v>
      </c>
      <c r="I6" s="39" t="s">
        <v>1123</v>
      </c>
      <c r="J6" s="39" t="s">
        <v>1127</v>
      </c>
      <c r="K6" s="39" t="s">
        <v>1131</v>
      </c>
      <c r="L6" s="39" t="s">
        <v>1017</v>
      </c>
      <c r="M6" s="40" t="s">
        <v>907</v>
      </c>
      <c r="N6" s="33" t="s">
        <v>141</v>
      </c>
      <c r="R6" s="25"/>
      <c r="S6" s="29" t="s">
        <v>117</v>
      </c>
      <c r="T6" s="30" t="s">
        <v>116</v>
      </c>
      <c r="U6" s="26"/>
      <c r="V6" s="27"/>
    </row>
    <row r="7" spans="1:25" ht="17" thickBot="1">
      <c r="A7" s="37" t="s">
        <v>4</v>
      </c>
      <c r="B7" s="75"/>
      <c r="C7" s="76"/>
      <c r="D7" s="76"/>
      <c r="E7" s="76"/>
      <c r="F7" s="76"/>
      <c r="G7" s="76"/>
      <c r="H7" s="76"/>
      <c r="I7" s="76"/>
      <c r="J7" s="76"/>
      <c r="K7" s="76"/>
      <c r="L7" s="76"/>
      <c r="M7" s="77"/>
      <c r="N7" s="33"/>
      <c r="R7" s="31"/>
      <c r="S7" s="29" t="s">
        <v>123</v>
      </c>
      <c r="T7" s="29" t="s">
        <v>122</v>
      </c>
      <c r="U7" s="29"/>
      <c r="V7" s="30"/>
    </row>
    <row r="8" spans="1:25">
      <c r="A8" s="37" t="s">
        <v>5</v>
      </c>
      <c r="B8" s="75"/>
      <c r="C8" s="76"/>
      <c r="D8" s="76"/>
      <c r="E8" s="76"/>
      <c r="F8" s="76"/>
      <c r="G8" s="76"/>
      <c r="H8" s="76"/>
      <c r="I8" s="76"/>
      <c r="J8" s="76"/>
      <c r="K8" s="76"/>
      <c r="L8" s="76"/>
      <c r="M8" s="77"/>
      <c r="N8" s="33"/>
    </row>
    <row r="9" spans="1:25">
      <c r="A9" s="37" t="s">
        <v>6</v>
      </c>
      <c r="B9" s="75"/>
      <c r="C9" s="76"/>
      <c r="D9" s="76"/>
      <c r="E9" s="76"/>
      <c r="F9" s="76"/>
      <c r="G9" s="76"/>
      <c r="H9" s="76"/>
      <c r="I9" s="76"/>
      <c r="J9" s="76"/>
      <c r="K9" s="76"/>
      <c r="L9" s="76"/>
      <c r="M9" s="77"/>
      <c r="N9" s="33"/>
    </row>
    <row r="10" spans="1:25" ht="17" thickBot="1">
      <c r="A10" s="37" t="s">
        <v>7</v>
      </c>
      <c r="B10" s="78"/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33"/>
    </row>
    <row r="11" spans="1:25" ht="17" thickBot="1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</row>
    <row r="12" spans="1:25" ht="17" thickBot="1">
      <c r="A12" s="34"/>
      <c r="B12" s="35"/>
      <c r="C12" s="63"/>
      <c r="D12" s="35"/>
      <c r="E12" s="35"/>
      <c r="F12" s="35"/>
      <c r="G12" s="35"/>
      <c r="H12" s="35"/>
      <c r="I12" s="35"/>
      <c r="J12" s="34"/>
      <c r="K12" s="34"/>
      <c r="L12" s="34"/>
      <c r="M12" s="37" t="s">
        <v>146</v>
      </c>
      <c r="N12" s="35">
        <v>3</v>
      </c>
      <c r="O12" s="342" t="s">
        <v>102</v>
      </c>
      <c r="P12" s="343" t="s">
        <v>150</v>
      </c>
      <c r="Q12" s="344" t="str">
        <f>Y2 &amp;" pools (+error)"</f>
        <v>4 pools (+error)</v>
      </c>
    </row>
    <row r="13" spans="1:25" ht="17" thickBot="1">
      <c r="A13" s="20">
        <v>1</v>
      </c>
      <c r="B13" s="64" t="s">
        <v>1160</v>
      </c>
      <c r="C13" s="66" t="s">
        <v>1161</v>
      </c>
      <c r="D13" s="67" t="s">
        <v>1162</v>
      </c>
      <c r="E13" s="68" t="s">
        <v>1163</v>
      </c>
      <c r="F13" s="72"/>
      <c r="G13" s="73"/>
      <c r="H13" s="72"/>
      <c r="I13" s="74"/>
      <c r="O13" s="345" t="s">
        <v>103</v>
      </c>
      <c r="P13" s="346">
        <v>1</v>
      </c>
      <c r="Q13" s="347">
        <f t="shared" ref="Q13:Q19" si="0">P13*$Y$2*1.1</f>
        <v>4.4000000000000004</v>
      </c>
    </row>
    <row r="14" spans="1:25" ht="18">
      <c r="O14" s="348" t="s">
        <v>111</v>
      </c>
      <c r="P14" s="349">
        <v>14.4</v>
      </c>
      <c r="Q14" s="350">
        <f t="shared" si="0"/>
        <v>63.360000000000007</v>
      </c>
    </row>
    <row r="15" spans="1:25">
      <c r="O15" s="348" t="s">
        <v>104</v>
      </c>
      <c r="P15" s="349">
        <v>1</v>
      </c>
      <c r="Q15" s="350">
        <f t="shared" si="0"/>
        <v>4.4000000000000004</v>
      </c>
    </row>
    <row r="16" spans="1:25">
      <c r="O16" s="348" t="s">
        <v>105</v>
      </c>
      <c r="P16" s="349">
        <v>1</v>
      </c>
      <c r="Q16" s="350">
        <f t="shared" si="0"/>
        <v>4.4000000000000004</v>
      </c>
    </row>
    <row r="17" spans="10:17">
      <c r="O17" s="348" t="s">
        <v>147</v>
      </c>
      <c r="P17" s="349">
        <v>0.6</v>
      </c>
      <c r="Q17" s="350">
        <f t="shared" si="0"/>
        <v>2.64</v>
      </c>
    </row>
    <row r="18" spans="10:17">
      <c r="O18" s="348" t="s">
        <v>108</v>
      </c>
      <c r="P18" s="349">
        <v>5</v>
      </c>
      <c r="Q18" s="350">
        <f t="shared" si="0"/>
        <v>22</v>
      </c>
    </row>
    <row r="19" spans="10:17" ht="17" thickBot="1">
      <c r="O19" s="351" t="s">
        <v>109</v>
      </c>
      <c r="P19" s="352">
        <v>1</v>
      </c>
      <c r="Q19" s="353">
        <f t="shared" si="0"/>
        <v>4.4000000000000004</v>
      </c>
    </row>
    <row r="20" spans="10:17" ht="17" thickBot="1">
      <c r="O20" s="354" t="s">
        <v>110</v>
      </c>
      <c r="P20" s="355">
        <f>SUM(P13:P19)</f>
        <v>24</v>
      </c>
      <c r="Q20" s="356">
        <f>SUM(Q13:Q19)</f>
        <v>105.60000000000002</v>
      </c>
    </row>
    <row r="22" spans="10:17" ht="48">
      <c r="O22" s="357" t="s">
        <v>148</v>
      </c>
      <c r="P22" s="358">
        <v>6</v>
      </c>
    </row>
    <row r="23" spans="10:17" ht="32">
      <c r="J23" s="401" t="s">
        <v>867</v>
      </c>
      <c r="K23" s="401"/>
      <c r="L23" s="401"/>
      <c r="M23" s="401"/>
      <c r="N23" s="401"/>
      <c r="O23" s="357" t="s">
        <v>149</v>
      </c>
      <c r="P23" s="358">
        <v>20</v>
      </c>
    </row>
  </sheetData>
  <mergeCells count="1">
    <mergeCell ref="J23:N23"/>
  </mergeCells>
  <phoneticPr fontId="9" type="noConversion"/>
  <pageMargins left="0.7" right="0.7" top="0.75" bottom="0.75" header="0.3" footer="0.3"/>
  <pageSetup scale="43"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0C5B1-CAAA-4246-8141-851D68828481}">
  <sheetPr>
    <pageSetUpPr fitToPage="1"/>
  </sheetPr>
  <dimension ref="A1:O5"/>
  <sheetViews>
    <sheetView workbookViewId="0">
      <selection activeCell="P16" sqref="P16"/>
    </sheetView>
  </sheetViews>
  <sheetFormatPr baseColWidth="10" defaultRowHeight="16"/>
  <cols>
    <col min="1" max="1" width="3" style="20" customWidth="1"/>
    <col min="2" max="9" width="8.42578125" style="20" bestFit="1" customWidth="1"/>
    <col min="10" max="10" width="3" style="20" bestFit="1" customWidth="1"/>
    <col min="11" max="14" width="8.42578125" style="20" bestFit="1" customWidth="1"/>
    <col min="15" max="15" width="3" style="20" bestFit="1" customWidth="1"/>
    <col min="16" max="16384" width="10.7109375" style="20"/>
  </cols>
  <sheetData>
    <row r="1" spans="1:15">
      <c r="A1" s="20" t="s">
        <v>293</v>
      </c>
    </row>
    <row r="2" spans="1:15" ht="17" thickBot="1">
      <c r="A2" s="87">
        <v>1</v>
      </c>
      <c r="B2" s="87">
        <v>2</v>
      </c>
      <c r="C2" s="87">
        <v>3</v>
      </c>
      <c r="D2" s="87">
        <v>4</v>
      </c>
      <c r="E2" s="87">
        <v>5</v>
      </c>
      <c r="F2" s="87">
        <v>6</v>
      </c>
      <c r="G2" s="87">
        <v>7</v>
      </c>
      <c r="H2" s="87">
        <v>8</v>
      </c>
      <c r="I2" s="87">
        <v>9</v>
      </c>
      <c r="J2" s="87">
        <v>10</v>
      </c>
      <c r="K2" s="87">
        <v>11</v>
      </c>
      <c r="L2" s="87">
        <v>12</v>
      </c>
      <c r="M2" s="87">
        <v>13</v>
      </c>
      <c r="N2" s="87">
        <v>14</v>
      </c>
      <c r="O2" s="87">
        <v>15</v>
      </c>
    </row>
    <row r="3" spans="1:15" ht="17" thickBot="1">
      <c r="A3" s="90" t="s">
        <v>292</v>
      </c>
      <c r="B3" s="91" t="s">
        <v>1144</v>
      </c>
      <c r="C3" s="81" t="s">
        <v>1145</v>
      </c>
      <c r="D3" s="82" t="s">
        <v>1146</v>
      </c>
      <c r="E3" s="83" t="s">
        <v>1147</v>
      </c>
      <c r="F3" s="84" t="s">
        <v>1148</v>
      </c>
      <c r="G3" s="85" t="s">
        <v>1149</v>
      </c>
      <c r="H3" s="86" t="s">
        <v>1150</v>
      </c>
      <c r="I3" s="89" t="s">
        <v>1151</v>
      </c>
      <c r="J3" s="90" t="s">
        <v>292</v>
      </c>
      <c r="K3" s="91" t="s">
        <v>1160</v>
      </c>
      <c r="L3" s="81" t="s">
        <v>1161</v>
      </c>
      <c r="M3" s="82" t="s">
        <v>1162</v>
      </c>
      <c r="N3" s="98" t="s">
        <v>1163</v>
      </c>
      <c r="O3" s="90" t="s">
        <v>292</v>
      </c>
    </row>
    <row r="4" spans="1:15" ht="17" thickBot="1">
      <c r="A4" s="92"/>
      <c r="B4" s="88"/>
      <c r="C4" s="88"/>
      <c r="D4" s="88"/>
      <c r="E4" s="88"/>
      <c r="F4" s="88"/>
      <c r="G4" s="88"/>
      <c r="H4" s="88"/>
      <c r="I4" s="88"/>
      <c r="J4" s="92"/>
      <c r="K4" s="88"/>
      <c r="L4" s="88"/>
      <c r="M4" s="88"/>
      <c r="N4" s="88"/>
      <c r="O4" s="97"/>
    </row>
    <row r="5" spans="1:15" ht="17" thickBot="1">
      <c r="A5" s="90" t="s">
        <v>292</v>
      </c>
      <c r="B5" s="91" t="s">
        <v>1152</v>
      </c>
      <c r="C5" s="81" t="s">
        <v>1153</v>
      </c>
      <c r="D5" s="82" t="s">
        <v>1154</v>
      </c>
      <c r="E5" s="83" t="s">
        <v>1155</v>
      </c>
      <c r="F5" s="84" t="s">
        <v>1156</v>
      </c>
      <c r="G5" s="85" t="s">
        <v>1157</v>
      </c>
      <c r="H5" s="86" t="s">
        <v>1158</v>
      </c>
      <c r="I5" s="89" t="s">
        <v>1159</v>
      </c>
      <c r="J5" s="90" t="s">
        <v>292</v>
      </c>
      <c r="K5" s="94"/>
      <c r="L5" s="95"/>
      <c r="M5" s="95"/>
      <c r="N5" s="96"/>
      <c r="O5" s="93"/>
    </row>
  </sheetData>
  <phoneticPr fontId="9" type="noConversion"/>
  <pageMargins left="0.7" right="0.7" top="0.75" bottom="0.75" header="0.3" footer="0.3"/>
  <pageSetup scale="89" orientation="portrait" horizontalDpi="0" verticalDpi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D4D3-1E86-E04D-B283-70B80B2E8C4E}">
  <sheetPr>
    <pageSetUpPr fitToPage="1"/>
  </sheetPr>
  <dimension ref="A1:Y23"/>
  <sheetViews>
    <sheetView workbookViewId="0">
      <selection activeCell="E26" sqref="E26"/>
    </sheetView>
  </sheetViews>
  <sheetFormatPr baseColWidth="10" defaultRowHeight="16"/>
  <cols>
    <col min="1" max="1" width="2.140625" bestFit="1" customWidth="1"/>
    <col min="2" max="2" width="8.42578125" customWidth="1"/>
    <col min="3" max="3" width="8.5703125" bestFit="1" customWidth="1"/>
    <col min="4" max="8" width="7.42578125" bestFit="1" customWidth="1"/>
    <col min="9" max="9" width="8.5703125" bestFit="1" customWidth="1"/>
    <col min="10" max="10" width="7.42578125" bestFit="1" customWidth="1"/>
    <col min="11" max="13" width="8.42578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3.5703125" bestFit="1" customWidth="1"/>
    <col min="18" max="18" width="1" customWidth="1"/>
    <col min="21" max="21" width="1.140625" customWidth="1"/>
    <col min="22" max="22" width="4.42578125" bestFit="1" customWidth="1"/>
  </cols>
  <sheetData>
    <row r="1" spans="1:25" ht="17" thickBot="1">
      <c r="A1" s="32"/>
      <c r="B1" s="33" t="s">
        <v>126</v>
      </c>
      <c r="C1" s="33" t="s">
        <v>127</v>
      </c>
      <c r="D1" s="33" t="s">
        <v>128</v>
      </c>
      <c r="E1" s="33" t="s">
        <v>129</v>
      </c>
      <c r="F1" s="33" t="s">
        <v>130</v>
      </c>
      <c r="G1" s="33" t="s">
        <v>131</v>
      </c>
      <c r="H1" s="33" t="s">
        <v>132</v>
      </c>
      <c r="I1" s="33" t="s">
        <v>133</v>
      </c>
      <c r="J1" s="33" t="s">
        <v>134</v>
      </c>
      <c r="K1" s="33" t="s">
        <v>135</v>
      </c>
      <c r="L1" s="33" t="s">
        <v>136</v>
      </c>
      <c r="M1" s="33" t="s">
        <v>137</v>
      </c>
      <c r="N1" s="34"/>
    </row>
    <row r="2" spans="1:25" ht="17" thickBot="1">
      <c r="A2" s="34"/>
      <c r="B2" s="35">
        <v>1</v>
      </c>
      <c r="C2" s="35">
        <v>2</v>
      </c>
      <c r="D2" s="35">
        <v>3</v>
      </c>
      <c r="E2" s="35">
        <v>4</v>
      </c>
      <c r="F2" s="35">
        <v>5</v>
      </c>
      <c r="G2" s="35">
        <v>6</v>
      </c>
      <c r="H2" s="35">
        <v>7</v>
      </c>
      <c r="I2" s="35">
        <v>8</v>
      </c>
      <c r="J2" s="35">
        <v>9</v>
      </c>
      <c r="K2" s="35">
        <v>10</v>
      </c>
      <c r="L2" s="35">
        <v>11</v>
      </c>
      <c r="M2" s="35">
        <v>12</v>
      </c>
      <c r="N2" s="36"/>
      <c r="R2" s="21"/>
      <c r="S2" s="22" t="s">
        <v>118</v>
      </c>
      <c r="T2" s="23"/>
      <c r="U2" s="23"/>
      <c r="V2" s="24"/>
      <c r="X2" s="105" t="s">
        <v>887</v>
      </c>
      <c r="Y2" s="341">
        <f>COUNTIF(B3:B10,"*")</f>
        <v>1</v>
      </c>
    </row>
    <row r="3" spans="1:25" ht="17" thickBot="1">
      <c r="A3" s="37"/>
      <c r="B3" s="59"/>
      <c r="C3" s="60"/>
      <c r="D3" s="61"/>
      <c r="E3" s="60"/>
      <c r="F3" s="60"/>
      <c r="G3" s="60"/>
      <c r="H3" s="60"/>
      <c r="I3" s="60"/>
      <c r="J3" s="60"/>
      <c r="K3" s="60"/>
      <c r="L3" s="60"/>
      <c r="M3" s="62"/>
      <c r="N3" s="33"/>
      <c r="R3" s="25"/>
      <c r="S3" s="26" t="s">
        <v>121</v>
      </c>
      <c r="T3" s="26" t="s">
        <v>116</v>
      </c>
      <c r="U3" s="26"/>
      <c r="V3" s="27"/>
    </row>
    <row r="4" spans="1:25">
      <c r="A4" s="37"/>
      <c r="B4" s="56"/>
      <c r="C4" s="57"/>
      <c r="D4" s="57"/>
      <c r="E4" s="57"/>
      <c r="F4" s="57"/>
      <c r="G4" s="57"/>
      <c r="H4" s="57"/>
      <c r="I4" s="57"/>
      <c r="J4" s="57"/>
      <c r="K4" s="57"/>
      <c r="L4" s="57"/>
      <c r="M4" s="58"/>
      <c r="N4" s="33"/>
      <c r="R4" s="25"/>
      <c r="S4" s="23" t="s">
        <v>115</v>
      </c>
      <c r="T4" s="24" t="s">
        <v>124</v>
      </c>
      <c r="U4" s="26"/>
      <c r="V4" s="27"/>
    </row>
    <row r="5" spans="1:25">
      <c r="A5" s="37" t="s">
        <v>2</v>
      </c>
      <c r="B5" s="53" t="s">
        <v>894</v>
      </c>
      <c r="C5" s="54" t="s">
        <v>902</v>
      </c>
      <c r="D5" s="54" t="s">
        <v>912</v>
      </c>
      <c r="E5" s="54" t="s">
        <v>920</v>
      </c>
      <c r="F5" s="54" t="s">
        <v>929</v>
      </c>
      <c r="G5" s="54" t="s">
        <v>937</v>
      </c>
      <c r="H5" s="54" t="s">
        <v>945</v>
      </c>
      <c r="I5" s="54" t="s">
        <v>953</v>
      </c>
      <c r="J5" s="54" t="s">
        <v>961</v>
      </c>
      <c r="K5" s="54" t="s">
        <v>969</v>
      </c>
      <c r="L5" s="54" t="s">
        <v>977</v>
      </c>
      <c r="M5" s="55" t="s">
        <v>985</v>
      </c>
      <c r="N5" s="33" t="s">
        <v>140</v>
      </c>
      <c r="R5" s="25"/>
      <c r="S5" s="26" t="s">
        <v>120</v>
      </c>
      <c r="T5" s="27" t="s">
        <v>125</v>
      </c>
      <c r="U5" s="26"/>
      <c r="V5" s="28" t="s">
        <v>119</v>
      </c>
    </row>
    <row r="6" spans="1:25" ht="17" thickBot="1">
      <c r="A6" s="37"/>
      <c r="B6" s="38"/>
      <c r="C6" s="39"/>
      <c r="D6" s="39"/>
      <c r="E6" s="39"/>
      <c r="F6" s="39"/>
      <c r="G6" s="39"/>
      <c r="H6" s="39"/>
      <c r="I6" s="39"/>
      <c r="J6" s="39"/>
      <c r="K6" s="39"/>
      <c r="L6" s="39"/>
      <c r="M6" s="40"/>
      <c r="N6" s="33"/>
      <c r="R6" s="25"/>
      <c r="S6" s="29" t="s">
        <v>117</v>
      </c>
      <c r="T6" s="30" t="s">
        <v>116</v>
      </c>
      <c r="U6" s="26"/>
      <c r="V6" s="27"/>
    </row>
    <row r="7" spans="1:25" ht="17" thickBot="1">
      <c r="A7" s="37"/>
      <c r="B7" s="41"/>
      <c r="C7" s="42"/>
      <c r="D7" s="42"/>
      <c r="E7" s="42"/>
      <c r="F7" s="42"/>
      <c r="G7" s="42"/>
      <c r="H7" s="42"/>
      <c r="I7" s="42"/>
      <c r="J7" s="42"/>
      <c r="K7" s="42"/>
      <c r="L7" s="42"/>
      <c r="M7" s="43"/>
      <c r="N7" s="33"/>
      <c r="R7" s="31"/>
      <c r="S7" s="29" t="s">
        <v>123</v>
      </c>
      <c r="T7" s="29" t="s">
        <v>122</v>
      </c>
      <c r="U7" s="29"/>
      <c r="V7" s="30"/>
    </row>
    <row r="8" spans="1:25">
      <c r="A8" s="37"/>
      <c r="B8" s="44"/>
      <c r="C8" s="45"/>
      <c r="D8" s="45"/>
      <c r="E8" s="45"/>
      <c r="F8" s="45"/>
      <c r="G8" s="45"/>
      <c r="H8" s="45"/>
      <c r="I8" s="45"/>
      <c r="J8" s="45"/>
      <c r="K8" s="45"/>
      <c r="L8" s="45"/>
      <c r="M8" s="46"/>
      <c r="N8" s="33"/>
    </row>
    <row r="9" spans="1:25">
      <c r="A9" s="37"/>
      <c r="B9" s="47"/>
      <c r="C9" s="48"/>
      <c r="D9" s="48"/>
      <c r="E9" s="48"/>
      <c r="F9" s="48"/>
      <c r="G9" s="48"/>
      <c r="H9" s="48"/>
      <c r="I9" s="48"/>
      <c r="J9" s="48"/>
      <c r="K9" s="48"/>
      <c r="L9" s="48"/>
      <c r="M9" s="49"/>
      <c r="N9" s="33"/>
    </row>
    <row r="10" spans="1:25" ht="17" thickBot="1">
      <c r="A10" s="37"/>
      <c r="B10" s="50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2"/>
      <c r="N10" s="33"/>
    </row>
    <row r="11" spans="1:25" ht="17" thickBot="1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</row>
    <row r="12" spans="1:25" ht="17" thickBot="1">
      <c r="A12" s="34"/>
      <c r="B12" s="35" t="s">
        <v>2</v>
      </c>
      <c r="C12" s="99"/>
      <c r="D12" s="100"/>
      <c r="E12" s="100"/>
      <c r="F12" s="100"/>
      <c r="G12" s="100"/>
      <c r="H12" s="100"/>
      <c r="I12" s="100"/>
      <c r="J12" s="34"/>
      <c r="K12" s="34"/>
      <c r="L12" s="34"/>
      <c r="M12" s="37" t="s">
        <v>146</v>
      </c>
      <c r="N12" s="35">
        <v>1</v>
      </c>
      <c r="O12" s="342" t="s">
        <v>102</v>
      </c>
      <c r="P12" s="343" t="s">
        <v>150</v>
      </c>
      <c r="Q12" s="344" t="str">
        <f>Y2 &amp;" pools (+error)"</f>
        <v>1 pools (+error)</v>
      </c>
    </row>
    <row r="13" spans="1:25" ht="17" thickBot="1">
      <c r="A13" s="20">
        <v>1</v>
      </c>
      <c r="B13" s="103" t="s">
        <v>1146</v>
      </c>
      <c r="C13" s="101"/>
      <c r="D13" s="101"/>
      <c r="E13" s="101"/>
      <c r="F13" s="101"/>
      <c r="G13" s="102"/>
      <c r="H13" s="101"/>
      <c r="I13" s="101"/>
      <c r="O13" s="345" t="s">
        <v>103</v>
      </c>
      <c r="P13" s="346">
        <v>1</v>
      </c>
      <c r="Q13" s="347">
        <f t="shared" ref="Q13:Q19" si="0">P13*$Y$2*1.1</f>
        <v>1.1000000000000001</v>
      </c>
    </row>
    <row r="14" spans="1:25" ht="18">
      <c r="O14" s="348" t="s">
        <v>111</v>
      </c>
      <c r="P14" s="349">
        <v>14.4</v>
      </c>
      <c r="Q14" s="350">
        <f t="shared" si="0"/>
        <v>15.840000000000002</v>
      </c>
    </row>
    <row r="15" spans="1:25">
      <c r="B15" t="s">
        <v>866</v>
      </c>
      <c r="O15" s="348" t="s">
        <v>104</v>
      </c>
      <c r="P15" s="349">
        <v>1</v>
      </c>
      <c r="Q15" s="350">
        <f t="shared" si="0"/>
        <v>1.1000000000000001</v>
      </c>
    </row>
    <row r="16" spans="1:25">
      <c r="O16" s="348" t="s">
        <v>105</v>
      </c>
      <c r="P16" s="349">
        <v>1</v>
      </c>
      <c r="Q16" s="350">
        <f t="shared" si="0"/>
        <v>1.1000000000000001</v>
      </c>
    </row>
    <row r="17" spans="15:17">
      <c r="O17" s="348" t="s">
        <v>147</v>
      </c>
      <c r="P17" s="349">
        <v>0.6</v>
      </c>
      <c r="Q17" s="350">
        <f t="shared" si="0"/>
        <v>0.66</v>
      </c>
    </row>
    <row r="18" spans="15:17">
      <c r="O18" s="348" t="s">
        <v>108</v>
      </c>
      <c r="P18" s="349">
        <v>5</v>
      </c>
      <c r="Q18" s="350">
        <f t="shared" si="0"/>
        <v>5.5</v>
      </c>
    </row>
    <row r="19" spans="15:17" ht="17" thickBot="1">
      <c r="O19" s="351" t="s">
        <v>109</v>
      </c>
      <c r="P19" s="352">
        <v>1</v>
      </c>
      <c r="Q19" s="353">
        <f t="shared" si="0"/>
        <v>1.1000000000000001</v>
      </c>
    </row>
    <row r="20" spans="15:17" ht="17" thickBot="1">
      <c r="O20" s="354" t="s">
        <v>110</v>
      </c>
      <c r="P20" s="355">
        <f>SUM(P13:P19)</f>
        <v>24</v>
      </c>
      <c r="Q20" s="356">
        <f>SUM(Q13:Q19)</f>
        <v>26.400000000000006</v>
      </c>
    </row>
    <row r="22" spans="15:17" ht="48">
      <c r="O22" s="357" t="s">
        <v>148</v>
      </c>
      <c r="P22" s="358">
        <v>6</v>
      </c>
    </row>
    <row r="23" spans="15:17" ht="32">
      <c r="O23" s="357" t="s">
        <v>149</v>
      </c>
      <c r="P23" s="358">
        <v>20</v>
      </c>
    </row>
  </sheetData>
  <pageMargins left="0.7" right="0.7" top="0.75" bottom="0.75" header="0.3" footer="0.3"/>
  <pageSetup scale="47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3EE1C-BCC9-A743-BFA3-B73F3697B79F}">
  <dimension ref="A1:W68"/>
  <sheetViews>
    <sheetView topLeftCell="A2" zoomScaleNormal="100" workbookViewId="0">
      <selection activeCell="H26" sqref="H26"/>
    </sheetView>
  </sheetViews>
  <sheetFormatPr baseColWidth="10" defaultRowHeight="16"/>
  <cols>
    <col min="1" max="1" width="1.85546875" style="131" bestFit="1" customWidth="1"/>
    <col min="2" max="3" width="6.7109375" style="131" bestFit="1" customWidth="1"/>
    <col min="4" max="4" width="8.140625" style="131" bestFit="1" customWidth="1"/>
    <col min="5" max="7" width="6.7109375" style="131" bestFit="1" customWidth="1"/>
    <col min="8" max="8" width="8.140625" style="131" bestFit="1" customWidth="1"/>
    <col min="9" max="9" width="6.7109375" style="131" bestFit="1" customWidth="1"/>
    <col min="10" max="13" width="6.7109375" style="131" customWidth="1"/>
    <col min="14" max="14" width="2.28515625" style="131" customWidth="1"/>
    <col min="15" max="15" width="19.7109375" style="131" bestFit="1" customWidth="1"/>
    <col min="16" max="16" width="11.5703125" style="131" bestFit="1" customWidth="1"/>
    <col min="17" max="17" width="13.28515625" style="131" customWidth="1"/>
    <col min="18" max="18" width="1.5703125" style="131" customWidth="1"/>
    <col min="19" max="19" width="1" style="131" customWidth="1"/>
    <col min="20" max="21" width="10.7109375" style="131"/>
    <col min="22" max="22" width="1.140625" style="131" customWidth="1"/>
    <col min="23" max="23" width="5.140625" style="131" customWidth="1"/>
    <col min="24" max="16384" width="10.7109375" style="131"/>
  </cols>
  <sheetData>
    <row r="1" spans="1:23" ht="17" thickBot="1">
      <c r="A1" s="187"/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M1" s="187"/>
      <c r="N1" s="187"/>
      <c r="O1" s="202" t="s">
        <v>777</v>
      </c>
      <c r="P1" s="187"/>
      <c r="Q1" s="187"/>
      <c r="R1" s="187"/>
      <c r="S1" s="187"/>
      <c r="T1" s="187"/>
      <c r="U1" s="187"/>
      <c r="V1" s="187"/>
      <c r="W1" s="187"/>
    </row>
    <row r="2" spans="1:23" ht="17" customHeight="1" thickBot="1">
      <c r="A2" s="202" t="s">
        <v>865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202" t="s">
        <v>858</v>
      </c>
      <c r="P2" s="187"/>
      <c r="Q2" s="187"/>
      <c r="R2" s="187"/>
      <c r="S2" s="288"/>
      <c r="T2" s="287" t="s">
        <v>774</v>
      </c>
      <c r="U2" s="280"/>
      <c r="V2" s="280"/>
      <c r="W2" s="279"/>
    </row>
    <row r="3" spans="1:23" ht="17" customHeight="1" thickBot="1">
      <c r="A3" s="187"/>
      <c r="B3" s="202">
        <v>1</v>
      </c>
      <c r="C3" s="202">
        <v>2</v>
      </c>
      <c r="D3" s="202">
        <v>3</v>
      </c>
      <c r="E3" s="202">
        <v>4</v>
      </c>
      <c r="F3" s="202">
        <v>5</v>
      </c>
      <c r="G3" s="202">
        <v>6</v>
      </c>
      <c r="H3" s="202">
        <v>7</v>
      </c>
      <c r="I3" s="202">
        <v>8</v>
      </c>
      <c r="J3" s="202">
        <v>9</v>
      </c>
      <c r="K3" s="202">
        <v>10</v>
      </c>
      <c r="L3" s="202">
        <v>11</v>
      </c>
      <c r="M3" s="202">
        <v>12</v>
      </c>
      <c r="N3" s="187"/>
      <c r="O3" s="291" t="s">
        <v>754</v>
      </c>
      <c r="P3" s="290" t="s">
        <v>775</v>
      </c>
      <c r="Q3" s="289" t="str">
        <f>$U$10 &amp;" rxn (+error)"</f>
        <v>43 rxn (+error)</v>
      </c>
      <c r="R3" s="187"/>
      <c r="S3" s="277"/>
      <c r="T3" s="187" t="s">
        <v>115</v>
      </c>
      <c r="U3" s="187" t="s">
        <v>773</v>
      </c>
      <c r="V3" s="187"/>
      <c r="W3" s="276"/>
    </row>
    <row r="4" spans="1:23" ht="17" customHeight="1">
      <c r="A4" s="202" t="s">
        <v>0</v>
      </c>
      <c r="B4" s="283" t="s">
        <v>1164</v>
      </c>
      <c r="C4" s="282" t="s">
        <v>1165</v>
      </c>
      <c r="D4" s="282" t="s">
        <v>1166</v>
      </c>
      <c r="E4" s="282" t="s">
        <v>1167</v>
      </c>
      <c r="F4" s="282" t="s">
        <v>1168</v>
      </c>
      <c r="G4" s="282" t="s">
        <v>1169</v>
      </c>
      <c r="H4" s="282" t="s">
        <v>1170</v>
      </c>
      <c r="I4" s="282" t="s">
        <v>1171</v>
      </c>
      <c r="J4" s="282"/>
      <c r="K4" s="282"/>
      <c r="L4" s="282"/>
      <c r="M4" s="281"/>
      <c r="N4" s="187"/>
      <c r="O4" s="286" t="s">
        <v>738</v>
      </c>
      <c r="P4" s="285">
        <v>5.53</v>
      </c>
      <c r="Q4" s="284">
        <f t="shared" ref="Q4:Q9" si="0">P4*$U$10*1.1</f>
        <v>261.56900000000002</v>
      </c>
      <c r="R4" s="187"/>
      <c r="S4" s="277"/>
      <c r="T4" s="280" t="s">
        <v>115</v>
      </c>
      <c r="U4" s="279" t="s">
        <v>771</v>
      </c>
      <c r="V4" s="187"/>
      <c r="W4" s="276"/>
    </row>
    <row r="5" spans="1:23" ht="17" customHeight="1">
      <c r="A5" s="202" t="s">
        <v>1</v>
      </c>
      <c r="B5" s="269"/>
      <c r="C5" s="268"/>
      <c r="D5" s="268"/>
      <c r="E5" s="268"/>
      <c r="F5" s="268"/>
      <c r="G5" s="268"/>
      <c r="H5" s="268"/>
      <c r="I5" s="268"/>
      <c r="J5" s="268"/>
      <c r="K5" s="268"/>
      <c r="L5" s="268"/>
      <c r="M5" s="267"/>
      <c r="N5" s="187"/>
      <c r="O5" s="275" t="s">
        <v>772</v>
      </c>
      <c r="P5" s="274">
        <v>7.5</v>
      </c>
      <c r="Q5" s="273">
        <f t="shared" si="0"/>
        <v>354.75000000000006</v>
      </c>
      <c r="R5" s="187"/>
      <c r="S5" s="277"/>
      <c r="T5" s="187" t="s">
        <v>769</v>
      </c>
      <c r="U5" s="276" t="s">
        <v>116</v>
      </c>
      <c r="V5" s="187"/>
      <c r="W5" s="278" t="s">
        <v>768</v>
      </c>
    </row>
    <row r="6" spans="1:23" ht="17" customHeight="1" thickBot="1">
      <c r="A6" s="202" t="s">
        <v>2</v>
      </c>
      <c r="B6" s="269" t="s">
        <v>1172</v>
      </c>
      <c r="C6" s="268" t="s">
        <v>1173</v>
      </c>
      <c r="D6" s="268" t="s">
        <v>1174</v>
      </c>
      <c r="E6" s="268" t="s">
        <v>1175</v>
      </c>
      <c r="F6" s="268" t="s">
        <v>1176</v>
      </c>
      <c r="G6" s="268" t="s">
        <v>1177</v>
      </c>
      <c r="H6" s="268" t="s">
        <v>1178</v>
      </c>
      <c r="I6" s="268" t="s">
        <v>1179</v>
      </c>
      <c r="J6" s="268"/>
      <c r="K6" s="268"/>
      <c r="L6" s="268"/>
      <c r="M6" s="267"/>
      <c r="N6" s="187"/>
      <c r="O6" s="275" t="s">
        <v>770</v>
      </c>
      <c r="P6" s="274">
        <v>7.0000000000000007E-2</v>
      </c>
      <c r="Q6" s="273">
        <f t="shared" si="0"/>
        <v>3.3110000000000004</v>
      </c>
      <c r="R6" s="187"/>
      <c r="S6" s="277"/>
      <c r="T6" s="271" t="s">
        <v>117</v>
      </c>
      <c r="U6" s="270" t="s">
        <v>116</v>
      </c>
      <c r="V6" s="187"/>
      <c r="W6" s="276"/>
    </row>
    <row r="7" spans="1:23" ht="17" customHeight="1" thickBot="1">
      <c r="A7" s="202" t="s">
        <v>3</v>
      </c>
      <c r="B7" s="181"/>
      <c r="C7" s="180"/>
      <c r="D7" s="180"/>
      <c r="E7" s="180"/>
      <c r="F7" s="268"/>
      <c r="G7" s="268"/>
      <c r="H7" s="268"/>
      <c r="I7" s="268"/>
      <c r="J7" s="268"/>
      <c r="K7" s="268"/>
      <c r="L7" s="268"/>
      <c r="M7" s="267"/>
      <c r="N7" s="187"/>
      <c r="O7" s="275" t="s">
        <v>767</v>
      </c>
      <c r="P7" s="274">
        <v>0.7</v>
      </c>
      <c r="Q7" s="273">
        <f t="shared" si="0"/>
        <v>33.11</v>
      </c>
      <c r="R7" s="187"/>
      <c r="S7" s="272"/>
      <c r="T7" s="271"/>
      <c r="U7" s="271"/>
      <c r="V7" s="271"/>
      <c r="W7" s="270"/>
    </row>
    <row r="8" spans="1:23" ht="17" customHeight="1">
      <c r="A8" s="202" t="s">
        <v>4</v>
      </c>
      <c r="B8" s="269" t="s">
        <v>1180</v>
      </c>
      <c r="C8" s="268" t="s">
        <v>1181</v>
      </c>
      <c r="D8" s="268" t="s">
        <v>1182</v>
      </c>
      <c r="E8" s="268" t="s">
        <v>1183</v>
      </c>
      <c r="F8" s="268"/>
      <c r="G8" s="268"/>
      <c r="H8" s="268"/>
      <c r="I8" s="268"/>
      <c r="J8" s="268"/>
      <c r="K8" s="268"/>
      <c r="L8" s="268"/>
      <c r="M8" s="267"/>
      <c r="N8" s="187"/>
      <c r="O8" s="275" t="s">
        <v>766</v>
      </c>
      <c r="P8" s="274">
        <v>0.1</v>
      </c>
      <c r="Q8" s="273">
        <f t="shared" si="0"/>
        <v>4.7300000000000004</v>
      </c>
      <c r="R8" s="187"/>
      <c r="S8" s="187"/>
      <c r="T8" s="187"/>
      <c r="U8" s="187"/>
      <c r="V8" s="187"/>
      <c r="W8" s="187"/>
    </row>
    <row r="9" spans="1:23" ht="17" customHeight="1" thickBot="1">
      <c r="A9" s="202" t="s">
        <v>5</v>
      </c>
      <c r="B9" s="181"/>
      <c r="C9" s="180"/>
      <c r="D9" s="180"/>
      <c r="E9" s="268"/>
      <c r="F9" s="268"/>
      <c r="G9" s="268"/>
      <c r="H9" s="268"/>
      <c r="I9" s="268"/>
      <c r="J9" s="268"/>
      <c r="K9" s="268"/>
      <c r="L9" s="268"/>
      <c r="M9" s="267"/>
      <c r="N9" s="187"/>
      <c r="O9" s="335" t="s">
        <v>765</v>
      </c>
      <c r="P9" s="336">
        <v>0.1</v>
      </c>
      <c r="Q9" s="337">
        <f t="shared" si="0"/>
        <v>4.7300000000000004</v>
      </c>
      <c r="R9" s="187"/>
      <c r="S9" s="187"/>
      <c r="T9" s="187"/>
      <c r="U9" s="187"/>
      <c r="V9" s="187"/>
      <c r="W9" s="187"/>
    </row>
    <row r="10" spans="1:23" ht="17" customHeight="1" thickBot="1">
      <c r="A10" s="202" t="s">
        <v>6</v>
      </c>
      <c r="B10" s="269" t="s">
        <v>764</v>
      </c>
      <c r="C10" s="268" t="s">
        <v>764</v>
      </c>
      <c r="D10" s="268" t="s">
        <v>764</v>
      </c>
      <c r="E10" s="268"/>
      <c r="F10" s="268"/>
      <c r="G10" s="268"/>
      <c r="H10" s="268"/>
      <c r="I10" s="268"/>
      <c r="J10" s="268"/>
      <c r="K10" s="268"/>
      <c r="L10" s="268"/>
      <c r="M10" s="267"/>
      <c r="N10" s="187"/>
      <c r="O10" s="338" t="s">
        <v>114</v>
      </c>
      <c r="P10" s="339">
        <v>1</v>
      </c>
      <c r="Q10" s="340" t="s">
        <v>113</v>
      </c>
      <c r="R10" s="187"/>
      <c r="S10" s="187"/>
      <c r="T10" s="330" t="s">
        <v>886</v>
      </c>
      <c r="U10" s="201">
        <f>COUNTIF(B15:M22,"*")</f>
        <v>43</v>
      </c>
      <c r="V10" s="187"/>
      <c r="W10" s="187"/>
    </row>
    <row r="11" spans="1:23" ht="17" customHeight="1" thickBot="1">
      <c r="A11" s="202" t="s">
        <v>7</v>
      </c>
      <c r="B11" s="263"/>
      <c r="C11" s="262"/>
      <c r="D11" s="262"/>
      <c r="E11" s="262"/>
      <c r="F11" s="262"/>
      <c r="G11" s="262"/>
      <c r="H11" s="262"/>
      <c r="I11" s="262"/>
      <c r="J11" s="262"/>
      <c r="K11" s="262"/>
      <c r="L11" s="262"/>
      <c r="M11" s="261"/>
      <c r="N11" s="187"/>
      <c r="O11" s="266" t="s">
        <v>763</v>
      </c>
      <c r="P11" s="265">
        <f>SUM(P4:P10)</f>
        <v>15</v>
      </c>
      <c r="Q11" s="264">
        <f>SUM(Q4:Q9)</f>
        <v>662.20000000000016</v>
      </c>
      <c r="R11" s="187"/>
      <c r="S11" s="187"/>
      <c r="T11" s="187"/>
      <c r="U11" s="187"/>
      <c r="V11" s="187"/>
      <c r="W11" s="187"/>
    </row>
    <row r="12" spans="1:23" ht="17" customHeight="1">
      <c r="N12" s="187"/>
      <c r="R12" s="187"/>
      <c r="S12" s="187"/>
      <c r="T12" s="187"/>
      <c r="U12" s="187"/>
      <c r="V12" s="187"/>
      <c r="W12" s="187"/>
    </row>
    <row r="13" spans="1:23" ht="17" customHeight="1">
      <c r="A13" s="202" t="s">
        <v>864</v>
      </c>
      <c r="B13" s="187"/>
      <c r="C13" s="187"/>
      <c r="D13" s="187"/>
      <c r="E13" s="187"/>
      <c r="F13" s="187"/>
      <c r="G13" s="187"/>
      <c r="H13" s="187"/>
      <c r="I13" s="187"/>
      <c r="J13" s="187"/>
      <c r="K13" s="187"/>
      <c r="L13" s="187"/>
      <c r="M13" s="187"/>
      <c r="N13" s="187"/>
      <c r="R13" s="187"/>
      <c r="S13" s="187"/>
      <c r="T13" s="187"/>
      <c r="U13" s="187"/>
      <c r="V13" s="187"/>
      <c r="W13" s="187"/>
    </row>
    <row r="14" spans="1:23" ht="17" customHeight="1" thickBot="1">
      <c r="A14" s="187"/>
      <c r="B14" s="202">
        <v>1</v>
      </c>
      <c r="C14" s="202">
        <v>2</v>
      </c>
      <c r="D14" s="202">
        <v>3</v>
      </c>
      <c r="E14" s="202">
        <v>4</v>
      </c>
      <c r="F14" s="202">
        <v>5</v>
      </c>
      <c r="G14" s="202">
        <v>6</v>
      </c>
      <c r="H14" s="202">
        <v>7</v>
      </c>
      <c r="I14" s="202">
        <v>8</v>
      </c>
      <c r="J14" s="202">
        <v>9</v>
      </c>
      <c r="K14" s="202">
        <v>10</v>
      </c>
      <c r="L14" s="202">
        <v>11</v>
      </c>
      <c r="M14" s="202">
        <v>12</v>
      </c>
    </row>
    <row r="15" spans="1:23" ht="17" customHeight="1">
      <c r="A15" s="202" t="s">
        <v>0</v>
      </c>
      <c r="B15" s="283" t="s">
        <v>1164</v>
      </c>
      <c r="C15" s="282" t="s">
        <v>1165</v>
      </c>
      <c r="D15" s="282" t="s">
        <v>1166</v>
      </c>
      <c r="E15" s="282" t="s">
        <v>1167</v>
      </c>
      <c r="F15" s="282" t="s">
        <v>1168</v>
      </c>
      <c r="G15" s="282" t="s">
        <v>1169</v>
      </c>
      <c r="H15" s="282" t="s">
        <v>1170</v>
      </c>
      <c r="I15" s="282" t="s">
        <v>1171</v>
      </c>
      <c r="J15" s="282"/>
      <c r="K15" s="282"/>
      <c r="L15" s="282"/>
      <c r="M15" s="281"/>
    </row>
    <row r="16" spans="1:23" ht="17" customHeight="1">
      <c r="A16" s="202" t="s">
        <v>1</v>
      </c>
      <c r="B16" s="269" t="s">
        <v>1164</v>
      </c>
      <c r="C16" s="268" t="s">
        <v>1165</v>
      </c>
      <c r="D16" s="268" t="s">
        <v>1166</v>
      </c>
      <c r="E16" s="268" t="s">
        <v>1167</v>
      </c>
      <c r="F16" s="268" t="s">
        <v>1168</v>
      </c>
      <c r="G16" s="268" t="s">
        <v>1169</v>
      </c>
      <c r="H16" s="268" t="s">
        <v>1170</v>
      </c>
      <c r="I16" s="268" t="s">
        <v>1171</v>
      </c>
      <c r="J16" s="268"/>
      <c r="K16" s="268"/>
      <c r="L16" s="268"/>
      <c r="M16" s="267"/>
    </row>
    <row r="17" spans="1:13" ht="17" customHeight="1">
      <c r="A17" s="202" t="s">
        <v>2</v>
      </c>
      <c r="B17" s="269" t="s">
        <v>1172</v>
      </c>
      <c r="C17" s="268" t="s">
        <v>1173</v>
      </c>
      <c r="D17" s="268" t="s">
        <v>1174</v>
      </c>
      <c r="E17" s="268" t="s">
        <v>1175</v>
      </c>
      <c r="F17" s="268" t="s">
        <v>1176</v>
      </c>
      <c r="G17" s="268" t="s">
        <v>1177</v>
      </c>
      <c r="H17" s="268" t="s">
        <v>1178</v>
      </c>
      <c r="I17" s="268" t="s">
        <v>1179</v>
      </c>
      <c r="J17" s="268"/>
      <c r="K17" s="268"/>
      <c r="L17" s="268"/>
      <c r="M17" s="267"/>
    </row>
    <row r="18" spans="1:13" ht="17" customHeight="1">
      <c r="A18" s="202" t="s">
        <v>3</v>
      </c>
      <c r="B18" s="269" t="s">
        <v>1172</v>
      </c>
      <c r="C18" s="268" t="s">
        <v>1173</v>
      </c>
      <c r="D18" s="268" t="s">
        <v>1174</v>
      </c>
      <c r="E18" s="268" t="s">
        <v>1175</v>
      </c>
      <c r="F18" s="268" t="s">
        <v>1176</v>
      </c>
      <c r="G18" s="268" t="s">
        <v>1177</v>
      </c>
      <c r="H18" s="268" t="s">
        <v>1178</v>
      </c>
      <c r="I18" s="268" t="s">
        <v>1179</v>
      </c>
      <c r="J18" s="268"/>
      <c r="K18" s="268"/>
      <c r="L18" s="268"/>
      <c r="M18" s="267"/>
    </row>
    <row r="19" spans="1:13" ht="17" customHeight="1">
      <c r="A19" s="202" t="s">
        <v>4</v>
      </c>
      <c r="B19" s="269" t="s">
        <v>1180</v>
      </c>
      <c r="C19" s="268" t="s">
        <v>1181</v>
      </c>
      <c r="D19" s="268" t="s">
        <v>1182</v>
      </c>
      <c r="E19" s="268" t="s">
        <v>1183</v>
      </c>
      <c r="F19" s="268"/>
      <c r="G19" s="268"/>
      <c r="H19" s="268"/>
      <c r="I19" s="268"/>
      <c r="J19" s="268"/>
      <c r="K19" s="268"/>
      <c r="L19" s="268"/>
      <c r="M19" s="267"/>
    </row>
    <row r="20" spans="1:13" ht="17" customHeight="1">
      <c r="A20" s="202" t="s">
        <v>5</v>
      </c>
      <c r="B20" s="269" t="s">
        <v>1180</v>
      </c>
      <c r="C20" s="268" t="s">
        <v>1181</v>
      </c>
      <c r="D20" s="268" t="s">
        <v>1182</v>
      </c>
      <c r="E20" s="268" t="s">
        <v>1183</v>
      </c>
      <c r="F20" s="268"/>
      <c r="G20" s="268"/>
      <c r="H20" s="268"/>
      <c r="I20" s="268"/>
      <c r="J20" s="268"/>
      <c r="K20" s="268"/>
      <c r="L20" s="268"/>
      <c r="M20" s="267"/>
    </row>
    <row r="21" spans="1:13" ht="17" customHeight="1">
      <c r="A21" s="202" t="s">
        <v>6</v>
      </c>
      <c r="B21" s="269" t="s">
        <v>764</v>
      </c>
      <c r="C21" s="268" t="s">
        <v>764</v>
      </c>
      <c r="D21" s="268" t="s">
        <v>764</v>
      </c>
      <c r="E21" s="268"/>
      <c r="F21" s="268"/>
      <c r="G21" s="268"/>
      <c r="H21" s="268"/>
      <c r="I21" s="268"/>
      <c r="J21" s="268"/>
      <c r="K21" s="268"/>
      <c r="L21" s="268"/>
      <c r="M21" s="267"/>
    </row>
    <row r="22" spans="1:13" ht="17" customHeight="1" thickBot="1">
      <c r="A22" s="202" t="s">
        <v>7</v>
      </c>
      <c r="B22" s="263"/>
      <c r="C22" s="262"/>
      <c r="D22" s="262"/>
      <c r="E22" s="262"/>
      <c r="F22" s="262"/>
      <c r="G22" s="262"/>
      <c r="H22" s="262"/>
      <c r="I22" s="262"/>
      <c r="J22" s="262"/>
      <c r="K22" s="262"/>
      <c r="L22" s="262"/>
      <c r="M22" s="261"/>
    </row>
    <row r="23" spans="1:13">
      <c r="A23" s="187"/>
      <c r="B23" s="187"/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</row>
    <row r="25" spans="1:13">
      <c r="B25" s="402" t="s">
        <v>856</v>
      </c>
      <c r="C25" s="403" t="s">
        <v>419</v>
      </c>
      <c r="D25" s="402" t="s">
        <v>855</v>
      </c>
      <c r="E25" s="202" t="s">
        <v>854</v>
      </c>
      <c r="F25" s="135"/>
      <c r="G25" s="202"/>
      <c r="H25" s="202" t="s">
        <v>376</v>
      </c>
      <c r="I25" s="202" t="s">
        <v>854</v>
      </c>
    </row>
    <row r="26" spans="1:13">
      <c r="B26" s="187" t="s">
        <v>849</v>
      </c>
      <c r="C26" s="187" t="s">
        <v>1164</v>
      </c>
      <c r="D26" s="296">
        <v>10.56</v>
      </c>
      <c r="E26" s="296">
        <f>AVERAGE(D26:D27)</f>
        <v>10.695</v>
      </c>
      <c r="F26" s="295"/>
      <c r="G26" s="187"/>
      <c r="H26" s="295" t="s">
        <v>850</v>
      </c>
      <c r="I26" s="294">
        <v>36.53</v>
      </c>
    </row>
    <row r="27" spans="1:13">
      <c r="B27" s="187" t="s">
        <v>848</v>
      </c>
      <c r="C27" s="187" t="s">
        <v>1164</v>
      </c>
      <c r="D27" s="296">
        <v>10.83</v>
      </c>
      <c r="E27" s="187"/>
      <c r="F27" s="295"/>
      <c r="G27" s="187"/>
      <c r="H27" s="295" t="s">
        <v>1180</v>
      </c>
      <c r="I27" s="294">
        <v>12.21</v>
      </c>
    </row>
    <row r="28" spans="1:13">
      <c r="B28" s="187" t="s">
        <v>843</v>
      </c>
      <c r="C28" s="187" t="s">
        <v>1165</v>
      </c>
      <c r="D28" s="296">
        <v>9.5500000000000007</v>
      </c>
      <c r="E28" s="296">
        <f>AVERAGE(D28:D29)</f>
        <v>9.7650000000000006</v>
      </c>
      <c r="F28" s="295"/>
      <c r="G28" s="187"/>
      <c r="H28" s="295" t="s">
        <v>1178</v>
      </c>
      <c r="I28" s="294">
        <v>10.795</v>
      </c>
    </row>
    <row r="29" spans="1:13">
      <c r="B29" s="187" t="s">
        <v>842</v>
      </c>
      <c r="C29" s="187" t="s">
        <v>1165</v>
      </c>
      <c r="D29" s="296">
        <v>9.98</v>
      </c>
      <c r="E29" s="187"/>
      <c r="F29" s="295"/>
      <c r="G29" s="187"/>
      <c r="H29" s="295" t="s">
        <v>1177</v>
      </c>
      <c r="I29" s="294">
        <v>10.754999999999999</v>
      </c>
    </row>
    <row r="30" spans="1:13">
      <c r="B30" s="187" t="s">
        <v>837</v>
      </c>
      <c r="C30" s="187" t="s">
        <v>1166</v>
      </c>
      <c r="D30" s="296">
        <v>8.85</v>
      </c>
      <c r="E30" s="296">
        <f>AVERAGE(D30:D31)</f>
        <v>8.9749999999999996</v>
      </c>
      <c r="F30" s="295"/>
      <c r="G30" s="187"/>
      <c r="H30" s="295" t="s">
        <v>1164</v>
      </c>
      <c r="I30" s="294">
        <v>10.695</v>
      </c>
    </row>
    <row r="31" spans="1:13">
      <c r="B31" s="187" t="s">
        <v>836</v>
      </c>
      <c r="C31" s="187" t="s">
        <v>1166</v>
      </c>
      <c r="D31" s="296">
        <v>9.1</v>
      </c>
      <c r="E31" s="187"/>
      <c r="F31" s="295"/>
      <c r="G31" s="187"/>
      <c r="H31" s="295" t="s">
        <v>1169</v>
      </c>
      <c r="I31" s="294">
        <v>10.695</v>
      </c>
    </row>
    <row r="32" spans="1:13">
      <c r="B32" s="187" t="s">
        <v>831</v>
      </c>
      <c r="C32" s="187" t="s">
        <v>1167</v>
      </c>
      <c r="D32" s="296">
        <v>10.26</v>
      </c>
      <c r="E32" s="296">
        <f>AVERAGE(D32:D33)</f>
        <v>10.399999999999999</v>
      </c>
      <c r="F32" s="295"/>
      <c r="G32" s="187"/>
      <c r="H32" s="295" t="s">
        <v>1174</v>
      </c>
      <c r="I32" s="294">
        <v>10.574999999999999</v>
      </c>
    </row>
    <row r="33" spans="2:9">
      <c r="B33" s="187" t="s">
        <v>830</v>
      </c>
      <c r="C33" s="187" t="s">
        <v>1167</v>
      </c>
      <c r="D33" s="296">
        <v>10.54</v>
      </c>
      <c r="E33" s="187"/>
      <c r="F33" s="295"/>
      <c r="G33" s="187"/>
      <c r="H33" s="295" t="s">
        <v>1167</v>
      </c>
      <c r="I33" s="294">
        <v>10.399999999999999</v>
      </c>
    </row>
    <row r="34" spans="2:9">
      <c r="B34" s="187" t="s">
        <v>825</v>
      </c>
      <c r="C34" s="187" t="s">
        <v>1168</v>
      </c>
      <c r="D34" s="296">
        <v>9.36</v>
      </c>
      <c r="E34" s="296">
        <f>AVERAGE(D34:D35)</f>
        <v>9.4649999999999999</v>
      </c>
      <c r="F34" s="295"/>
      <c r="G34" s="187"/>
      <c r="H34" s="295" t="s">
        <v>1175</v>
      </c>
      <c r="I34" s="294">
        <v>10.395</v>
      </c>
    </row>
    <row r="35" spans="2:9">
      <c r="B35" s="187" t="s">
        <v>824</v>
      </c>
      <c r="C35" s="187" t="s">
        <v>1168</v>
      </c>
      <c r="D35" s="296">
        <v>9.57</v>
      </c>
      <c r="E35" s="187"/>
      <c r="F35" s="295"/>
      <c r="G35" s="187"/>
      <c r="H35" s="295" t="s">
        <v>1176</v>
      </c>
      <c r="I35" s="294">
        <v>10.065000000000001</v>
      </c>
    </row>
    <row r="36" spans="2:9">
      <c r="B36" s="187" t="s">
        <v>819</v>
      </c>
      <c r="C36" s="187" t="s">
        <v>1169</v>
      </c>
      <c r="D36" s="296">
        <v>10.55</v>
      </c>
      <c r="E36" s="296">
        <f>AVERAGE(D36:D37)</f>
        <v>10.695</v>
      </c>
      <c r="F36" s="295"/>
      <c r="G36" s="187"/>
      <c r="H36" s="295" t="s">
        <v>1171</v>
      </c>
      <c r="I36" s="294">
        <v>9.7750000000000004</v>
      </c>
    </row>
    <row r="37" spans="2:9">
      <c r="B37" s="187" t="s">
        <v>818</v>
      </c>
      <c r="C37" s="187" t="s">
        <v>1169</v>
      </c>
      <c r="D37" s="296">
        <v>10.84</v>
      </c>
      <c r="E37" s="187"/>
      <c r="F37" s="295"/>
      <c r="G37" s="187"/>
      <c r="H37" s="295" t="s">
        <v>1165</v>
      </c>
      <c r="I37" s="294">
        <v>9.7650000000000006</v>
      </c>
    </row>
    <row r="38" spans="2:9">
      <c r="B38" s="187" t="s">
        <v>813</v>
      </c>
      <c r="C38" s="187" t="s">
        <v>1170</v>
      </c>
      <c r="D38" s="296">
        <v>9.0399999999999991</v>
      </c>
      <c r="E38" s="296">
        <f>AVERAGE(D38:D39)</f>
        <v>9.14</v>
      </c>
      <c r="F38" s="295"/>
      <c r="G38" s="187"/>
      <c r="H38" s="295" t="s">
        <v>1181</v>
      </c>
      <c r="I38" s="294">
        <v>9.5599999999999987</v>
      </c>
    </row>
    <row r="39" spans="2:9">
      <c r="B39" s="187" t="s">
        <v>812</v>
      </c>
      <c r="C39" s="187" t="s">
        <v>1170</v>
      </c>
      <c r="D39" s="296">
        <v>9.24</v>
      </c>
      <c r="E39" s="187"/>
      <c r="F39" s="295"/>
      <c r="G39" s="187"/>
      <c r="H39" s="295" t="s">
        <v>1179</v>
      </c>
      <c r="I39" s="294">
        <v>9.5250000000000004</v>
      </c>
    </row>
    <row r="40" spans="2:9">
      <c r="B40" s="187" t="s">
        <v>807</v>
      </c>
      <c r="C40" s="187" t="s">
        <v>1171</v>
      </c>
      <c r="D40" s="296">
        <v>9.67</v>
      </c>
      <c r="E40" s="296">
        <f>AVERAGE(D40:D41)</f>
        <v>9.7750000000000004</v>
      </c>
      <c r="F40" s="295"/>
      <c r="G40" s="187"/>
      <c r="H40" s="295" t="s">
        <v>1168</v>
      </c>
      <c r="I40" s="294">
        <v>9.4649999999999999</v>
      </c>
    </row>
    <row r="41" spans="2:9">
      <c r="B41" s="187" t="s">
        <v>806</v>
      </c>
      <c r="C41" s="187" t="s">
        <v>1171</v>
      </c>
      <c r="D41" s="296">
        <v>9.8800000000000008</v>
      </c>
      <c r="E41" s="187"/>
      <c r="F41" s="295"/>
      <c r="G41" s="187"/>
      <c r="H41" s="295" t="s">
        <v>1183</v>
      </c>
      <c r="I41" s="294">
        <v>9.2949999999999999</v>
      </c>
    </row>
    <row r="42" spans="2:9">
      <c r="B42" s="187" t="s">
        <v>847</v>
      </c>
      <c r="C42" s="187" t="s">
        <v>1172</v>
      </c>
      <c r="D42" s="296">
        <v>8.2200000000000006</v>
      </c>
      <c r="E42" s="296">
        <f>AVERAGE(D42:D43)</f>
        <v>8.3150000000000013</v>
      </c>
      <c r="F42" s="295"/>
      <c r="G42" s="187"/>
      <c r="H42" s="295" t="s">
        <v>1173</v>
      </c>
      <c r="I42" s="294">
        <v>9.18</v>
      </c>
    </row>
    <row r="43" spans="2:9">
      <c r="B43" s="187" t="s">
        <v>846</v>
      </c>
      <c r="C43" s="187" t="s">
        <v>1172</v>
      </c>
      <c r="D43" s="296">
        <v>8.41</v>
      </c>
      <c r="E43" s="187"/>
      <c r="F43" s="295"/>
      <c r="G43" s="187"/>
      <c r="H43" s="295" t="s">
        <v>1170</v>
      </c>
      <c r="I43" s="294">
        <v>9.14</v>
      </c>
    </row>
    <row r="44" spans="2:9">
      <c r="B44" s="187" t="s">
        <v>841</v>
      </c>
      <c r="C44" s="187" t="s">
        <v>1173</v>
      </c>
      <c r="D44" s="296">
        <v>9.0399999999999991</v>
      </c>
      <c r="E44" s="296">
        <f>AVERAGE(D44:D45)</f>
        <v>9.18</v>
      </c>
      <c r="F44" s="295"/>
      <c r="G44" s="187"/>
      <c r="H44" s="295" t="s">
        <v>1182</v>
      </c>
      <c r="I44" s="294">
        <v>9.11</v>
      </c>
    </row>
    <row r="45" spans="2:9">
      <c r="B45" s="187" t="s">
        <v>840</v>
      </c>
      <c r="C45" s="187" t="s">
        <v>1173</v>
      </c>
      <c r="D45" s="296">
        <v>9.32</v>
      </c>
      <c r="E45" s="187"/>
      <c r="F45" s="295"/>
      <c r="G45" s="187"/>
      <c r="H45" s="295" t="s">
        <v>1166</v>
      </c>
      <c r="I45" s="294">
        <v>8.9749999999999996</v>
      </c>
    </row>
    <row r="46" spans="2:9">
      <c r="B46" s="187" t="s">
        <v>835</v>
      </c>
      <c r="C46" s="187" t="s">
        <v>1174</v>
      </c>
      <c r="D46" s="296">
        <v>10.5</v>
      </c>
      <c r="E46" s="296">
        <f>AVERAGE(D46:D47)</f>
        <v>10.574999999999999</v>
      </c>
      <c r="F46" s="295"/>
      <c r="G46" s="187"/>
      <c r="H46" s="295" t="s">
        <v>1172</v>
      </c>
      <c r="I46" s="294">
        <v>8.3150000000000013</v>
      </c>
    </row>
    <row r="47" spans="2:9">
      <c r="B47" s="187" t="s">
        <v>834</v>
      </c>
      <c r="C47" s="187" t="s">
        <v>1174</v>
      </c>
      <c r="D47" s="296">
        <v>10.65</v>
      </c>
      <c r="E47" s="187"/>
      <c r="F47" s="295"/>
      <c r="G47" s="187"/>
      <c r="H47" s="295"/>
      <c r="I47" s="294"/>
    </row>
    <row r="48" spans="2:9">
      <c r="B48" s="187" t="s">
        <v>829</v>
      </c>
      <c r="C48" s="187" t="s">
        <v>1175</v>
      </c>
      <c r="D48" s="296">
        <v>10.32</v>
      </c>
      <c r="E48" s="296">
        <f>AVERAGE(D48:D49)</f>
        <v>10.395</v>
      </c>
      <c r="F48" s="295"/>
      <c r="G48" s="187"/>
      <c r="H48" s="295"/>
      <c r="I48" s="294"/>
    </row>
    <row r="49" spans="2:9">
      <c r="B49" s="187" t="s">
        <v>828</v>
      </c>
      <c r="C49" s="187" t="s">
        <v>1175</v>
      </c>
      <c r="D49" s="296">
        <v>10.47</v>
      </c>
      <c r="E49" s="187"/>
      <c r="F49" s="295"/>
      <c r="G49" s="187"/>
      <c r="H49" s="295"/>
      <c r="I49" s="294"/>
    </row>
    <row r="50" spans="2:9">
      <c r="B50" s="187" t="s">
        <v>823</v>
      </c>
      <c r="C50" s="187" t="s">
        <v>1176</v>
      </c>
      <c r="D50" s="296">
        <v>9.9700000000000006</v>
      </c>
      <c r="E50" s="296">
        <f>AVERAGE(D50:D51)</f>
        <v>10.065000000000001</v>
      </c>
      <c r="F50" s="295"/>
      <c r="G50" s="187"/>
      <c r="H50" s="201"/>
      <c r="I50" s="294"/>
    </row>
    <row r="51" spans="2:9">
      <c r="B51" s="187" t="s">
        <v>822</v>
      </c>
      <c r="C51" s="187" t="s">
        <v>1176</v>
      </c>
      <c r="D51" s="296">
        <v>10.16</v>
      </c>
      <c r="E51" s="187"/>
      <c r="F51" s="295"/>
      <c r="G51" s="187"/>
      <c r="H51" s="295"/>
      <c r="I51" s="294"/>
    </row>
    <row r="52" spans="2:9">
      <c r="B52" s="187" t="s">
        <v>817</v>
      </c>
      <c r="C52" s="187" t="s">
        <v>1177</v>
      </c>
      <c r="D52" s="296">
        <v>10.66</v>
      </c>
      <c r="E52" s="296">
        <f>AVERAGE(D52:D53)</f>
        <v>10.754999999999999</v>
      </c>
      <c r="F52" s="295"/>
      <c r="G52" s="187"/>
      <c r="H52" s="295"/>
      <c r="I52" s="294"/>
    </row>
    <row r="53" spans="2:9">
      <c r="B53" s="187" t="s">
        <v>816</v>
      </c>
      <c r="C53" s="187" t="s">
        <v>1177</v>
      </c>
      <c r="D53" s="296">
        <v>10.85</v>
      </c>
      <c r="E53" s="187"/>
      <c r="F53" s="295"/>
      <c r="G53" s="187"/>
      <c r="H53" s="295"/>
      <c r="I53" s="294"/>
    </row>
    <row r="54" spans="2:9">
      <c r="B54" s="187" t="s">
        <v>811</v>
      </c>
      <c r="C54" s="187" t="s">
        <v>1178</v>
      </c>
      <c r="D54" s="296">
        <v>10.69</v>
      </c>
      <c r="E54" s="296">
        <f>AVERAGE(D54:D55)</f>
        <v>10.795</v>
      </c>
      <c r="F54" s="295"/>
      <c r="G54" s="187"/>
      <c r="H54" s="295"/>
    </row>
    <row r="55" spans="2:9">
      <c r="B55" s="187" t="s">
        <v>810</v>
      </c>
      <c r="C55" s="187" t="s">
        <v>1178</v>
      </c>
      <c r="D55" s="296">
        <v>10.9</v>
      </c>
      <c r="E55" s="187"/>
      <c r="F55" s="295"/>
      <c r="G55" s="187"/>
      <c r="H55" s="295"/>
    </row>
    <row r="56" spans="2:9">
      <c r="B56" s="187" t="s">
        <v>805</v>
      </c>
      <c r="C56" s="187" t="s">
        <v>1179</v>
      </c>
      <c r="D56" s="296">
        <v>9.34</v>
      </c>
      <c r="E56" s="296">
        <f>AVERAGE(D56:D57)</f>
        <v>9.5250000000000004</v>
      </c>
      <c r="F56" s="295"/>
      <c r="G56" s="187"/>
      <c r="H56" s="295"/>
    </row>
    <row r="57" spans="2:9">
      <c r="B57" s="187" t="s">
        <v>804</v>
      </c>
      <c r="C57" s="187" t="s">
        <v>1179</v>
      </c>
      <c r="D57" s="296">
        <v>9.7100000000000009</v>
      </c>
      <c r="E57" s="187"/>
      <c r="F57" s="295"/>
      <c r="G57" s="187"/>
      <c r="H57" s="295"/>
    </row>
    <row r="58" spans="2:9">
      <c r="B58" s="187" t="s">
        <v>845</v>
      </c>
      <c r="C58" s="187" t="s">
        <v>1180</v>
      </c>
      <c r="D58" s="296">
        <v>12.09</v>
      </c>
      <c r="E58" s="296">
        <f>AVERAGE(D58:D59)</f>
        <v>12.21</v>
      </c>
      <c r="F58" s="295"/>
      <c r="G58" s="187"/>
      <c r="H58" s="295"/>
    </row>
    <row r="59" spans="2:9">
      <c r="B59" s="187" t="s">
        <v>844</v>
      </c>
      <c r="C59" s="187" t="s">
        <v>1180</v>
      </c>
      <c r="D59" s="296">
        <v>12.33</v>
      </c>
      <c r="E59" s="187"/>
      <c r="F59" s="295"/>
      <c r="G59" s="187"/>
      <c r="H59" s="295"/>
    </row>
    <row r="60" spans="2:9">
      <c r="B60" s="187" t="s">
        <v>839</v>
      </c>
      <c r="C60" s="187" t="s">
        <v>1181</v>
      </c>
      <c r="D60" s="296">
        <v>9.43</v>
      </c>
      <c r="E60" s="296">
        <f>AVERAGE(D60:D61)</f>
        <v>9.5599999999999987</v>
      </c>
      <c r="F60" s="295"/>
      <c r="G60" s="187"/>
      <c r="H60" s="295"/>
    </row>
    <row r="61" spans="2:9">
      <c r="B61" s="187" t="s">
        <v>838</v>
      </c>
      <c r="C61" s="187" t="s">
        <v>1181</v>
      </c>
      <c r="D61" s="296">
        <v>9.69</v>
      </c>
      <c r="E61" s="187"/>
      <c r="F61" s="295"/>
      <c r="G61" s="187"/>
      <c r="H61" s="295"/>
    </row>
    <row r="62" spans="2:9">
      <c r="B62" s="187" t="s">
        <v>833</v>
      </c>
      <c r="C62" s="187" t="s">
        <v>1182</v>
      </c>
      <c r="D62" s="296">
        <v>9.01</v>
      </c>
      <c r="E62" s="296">
        <f>AVERAGE(D62:D63)</f>
        <v>9.11</v>
      </c>
      <c r="F62" s="295"/>
      <c r="H62" s="295"/>
    </row>
    <row r="63" spans="2:9">
      <c r="B63" s="187" t="s">
        <v>832</v>
      </c>
      <c r="C63" s="187" t="s">
        <v>1182</v>
      </c>
      <c r="D63" s="296">
        <v>9.2100000000000009</v>
      </c>
      <c r="E63" s="187"/>
      <c r="F63" s="295"/>
      <c r="H63" s="295"/>
    </row>
    <row r="64" spans="2:9">
      <c r="B64" s="187" t="s">
        <v>827</v>
      </c>
      <c r="C64" s="187" t="s">
        <v>1183</v>
      </c>
      <c r="D64" s="296">
        <v>9.23</v>
      </c>
      <c r="E64" s="296">
        <f>AVERAGE(D64:D65)</f>
        <v>9.2949999999999999</v>
      </c>
      <c r="F64" s="295"/>
      <c r="H64" s="201"/>
    </row>
    <row r="65" spans="2:8">
      <c r="B65" s="187" t="s">
        <v>826</v>
      </c>
      <c r="C65" s="187" t="s">
        <v>1183</v>
      </c>
      <c r="D65" s="296">
        <v>9.36</v>
      </c>
      <c r="E65" s="187"/>
      <c r="F65" s="295"/>
      <c r="H65" s="201"/>
    </row>
    <row r="66" spans="2:8">
      <c r="B66" s="187" t="s">
        <v>853</v>
      </c>
      <c r="C66" s="295" t="s">
        <v>850</v>
      </c>
      <c r="D66" s="296">
        <v>36.94</v>
      </c>
      <c r="E66" s="296">
        <f>AVERAGE(D66:D68)</f>
        <v>36.53</v>
      </c>
      <c r="F66" s="295"/>
      <c r="H66" s="295"/>
    </row>
    <row r="67" spans="2:8">
      <c r="B67" s="187" t="s">
        <v>852</v>
      </c>
      <c r="C67" s="295" t="s">
        <v>850</v>
      </c>
      <c r="D67" s="296">
        <v>36.39</v>
      </c>
      <c r="E67" s="187"/>
      <c r="F67" s="295"/>
      <c r="H67" s="201"/>
    </row>
    <row r="68" spans="2:8">
      <c r="B68" s="187" t="s">
        <v>851</v>
      </c>
      <c r="C68" s="295" t="s">
        <v>850</v>
      </c>
      <c r="D68" s="296">
        <v>36.26</v>
      </c>
      <c r="E68" s="187"/>
      <c r="F68" s="295"/>
      <c r="H68" s="201"/>
    </row>
  </sheetData>
  <pageMargins left="0.7" right="0.7" top="0.75" bottom="0.75" header="0.3" footer="0.3"/>
  <pageSetup orientation="portrait" horizontalDpi="0" verticalDpi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52E8-5533-9D4D-87C7-1591D528A0AB}">
  <dimension ref="A1:E11"/>
  <sheetViews>
    <sheetView workbookViewId="0">
      <selection activeCell="B14" sqref="B14"/>
    </sheetView>
  </sheetViews>
  <sheetFormatPr baseColWidth="10" defaultRowHeight="16"/>
  <sheetData>
    <row r="1" spans="1:5">
      <c r="A1" t="s">
        <v>294</v>
      </c>
    </row>
    <row r="2" spans="1:5">
      <c r="A2" t="s">
        <v>295</v>
      </c>
    </row>
    <row r="3" spans="1:5">
      <c r="A3" t="s">
        <v>296</v>
      </c>
    </row>
    <row r="5" spans="1:5">
      <c r="A5" s="20" t="s">
        <v>297</v>
      </c>
    </row>
    <row r="6" spans="1:5">
      <c r="A6" s="105" t="s">
        <v>298</v>
      </c>
      <c r="B6" s="19"/>
      <c r="C6" s="19"/>
      <c r="D6" s="19"/>
      <c r="E6" s="19"/>
    </row>
    <row r="7" spans="1:5">
      <c r="A7" s="104">
        <v>33.799999999999997</v>
      </c>
      <c r="C7" s="105" t="s">
        <v>302</v>
      </c>
      <c r="D7" s="87">
        <f>(A7/(660*180))*10^6</f>
        <v>284.51178451178447</v>
      </c>
    </row>
    <row r="9" spans="1:5">
      <c r="A9" s="20" t="s">
        <v>299</v>
      </c>
    </row>
    <row r="10" spans="1:5">
      <c r="A10" s="105" t="s">
        <v>298</v>
      </c>
      <c r="B10" s="105" t="s">
        <v>300</v>
      </c>
      <c r="C10" s="105" t="s">
        <v>301</v>
      </c>
    </row>
    <row r="11" spans="1:5">
      <c r="A11">
        <v>141.9</v>
      </c>
      <c r="B11">
        <v>1.75</v>
      </c>
      <c r="C11">
        <v>1.86</v>
      </c>
    </row>
  </sheetData>
  <pageMargins left="0.7" right="0.7" top="0.75" bottom="0.75" header="0.3" footer="0.3"/>
  <pageSetup orientation="portrait" horizontalDpi="0" verticalDpi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9F5CF-6C8D-A542-86B8-4B1DC78E98A4}">
  <dimension ref="A1:H21"/>
  <sheetViews>
    <sheetView workbookViewId="0">
      <selection activeCell="L31" sqref="L31"/>
    </sheetView>
  </sheetViews>
  <sheetFormatPr baseColWidth="10" defaultRowHeight="16"/>
  <sheetData>
    <row r="1" spans="1:8">
      <c r="A1" s="20" t="s">
        <v>303</v>
      </c>
      <c r="B1" s="20" t="s">
        <v>367</v>
      </c>
      <c r="C1" s="20" t="s">
        <v>379</v>
      </c>
      <c r="D1" s="20"/>
    </row>
    <row r="2" spans="1:8">
      <c r="A2" t="s">
        <v>1164</v>
      </c>
      <c r="B2" t="s">
        <v>368</v>
      </c>
      <c r="C2" t="s">
        <v>364</v>
      </c>
      <c r="E2" t="s">
        <v>340</v>
      </c>
      <c r="F2" t="s">
        <v>348</v>
      </c>
      <c r="G2" s="107" t="s">
        <v>361</v>
      </c>
      <c r="H2" s="107" t="s">
        <v>364</v>
      </c>
    </row>
    <row r="3" spans="1:8">
      <c r="A3" t="s">
        <v>1165</v>
      </c>
      <c r="B3" t="s">
        <v>369</v>
      </c>
      <c r="C3" t="s">
        <v>364</v>
      </c>
      <c r="E3" t="s">
        <v>341</v>
      </c>
      <c r="F3" t="s">
        <v>349</v>
      </c>
      <c r="G3" s="107" t="s">
        <v>361</v>
      </c>
      <c r="H3" s="107" t="s">
        <v>364</v>
      </c>
    </row>
    <row r="4" spans="1:8">
      <c r="A4" t="s">
        <v>1166</v>
      </c>
      <c r="B4" t="s">
        <v>370</v>
      </c>
      <c r="C4" t="s">
        <v>364</v>
      </c>
      <c r="E4" t="s">
        <v>342</v>
      </c>
      <c r="F4" t="s">
        <v>350</v>
      </c>
      <c r="G4" s="107" t="s">
        <v>361</v>
      </c>
      <c r="H4" s="107" t="s">
        <v>364</v>
      </c>
    </row>
    <row r="5" spans="1:8">
      <c r="A5" t="s">
        <v>1167</v>
      </c>
      <c r="B5" t="s">
        <v>371</v>
      </c>
      <c r="C5" t="s">
        <v>364</v>
      </c>
      <c r="E5" t="s">
        <v>343</v>
      </c>
      <c r="F5" t="s">
        <v>351</v>
      </c>
      <c r="G5" s="107" t="s">
        <v>361</v>
      </c>
      <c r="H5" s="107" t="s">
        <v>364</v>
      </c>
    </row>
    <row r="6" spans="1:8">
      <c r="A6" t="s">
        <v>1168</v>
      </c>
      <c r="B6" t="s">
        <v>372</v>
      </c>
      <c r="C6" t="s">
        <v>364</v>
      </c>
      <c r="E6" t="s">
        <v>344</v>
      </c>
      <c r="F6" t="s">
        <v>352</v>
      </c>
      <c r="G6" s="107" t="s">
        <v>361</v>
      </c>
      <c r="H6" s="107" t="s">
        <v>364</v>
      </c>
    </row>
    <row r="7" spans="1:8">
      <c r="A7" t="s">
        <v>1169</v>
      </c>
      <c r="B7" t="s">
        <v>373</v>
      </c>
      <c r="C7" t="s">
        <v>364</v>
      </c>
      <c r="E7" t="s">
        <v>345</v>
      </c>
      <c r="F7" t="s">
        <v>353</v>
      </c>
      <c r="G7" s="107" t="s">
        <v>361</v>
      </c>
      <c r="H7" s="107" t="s">
        <v>364</v>
      </c>
    </row>
    <row r="8" spans="1:8">
      <c r="A8" t="s">
        <v>1170</v>
      </c>
      <c r="B8" t="s">
        <v>374</v>
      </c>
      <c r="C8" t="s">
        <v>364</v>
      </c>
      <c r="E8" t="s">
        <v>346</v>
      </c>
      <c r="F8" t="s">
        <v>354</v>
      </c>
      <c r="G8" s="107" t="s">
        <v>361</v>
      </c>
      <c r="H8" s="107" t="s">
        <v>364</v>
      </c>
    </row>
    <row r="9" spans="1:8">
      <c r="A9" t="s">
        <v>1171</v>
      </c>
      <c r="B9" t="s">
        <v>375</v>
      </c>
      <c r="C9" t="s">
        <v>364</v>
      </c>
      <c r="E9" t="s">
        <v>347</v>
      </c>
      <c r="F9" t="s">
        <v>355</v>
      </c>
      <c r="G9" s="107" t="s">
        <v>361</v>
      </c>
      <c r="H9" s="107" t="s">
        <v>364</v>
      </c>
    </row>
    <row r="10" spans="1:8">
      <c r="A10" t="s">
        <v>1172</v>
      </c>
      <c r="B10" t="s">
        <v>368</v>
      </c>
      <c r="C10" t="s">
        <v>365</v>
      </c>
      <c r="E10" t="s">
        <v>340</v>
      </c>
      <c r="F10" t="s">
        <v>348</v>
      </c>
      <c r="G10" s="107" t="s">
        <v>362</v>
      </c>
      <c r="H10" s="107" t="s">
        <v>365</v>
      </c>
    </row>
    <row r="11" spans="1:8">
      <c r="A11" t="s">
        <v>1173</v>
      </c>
      <c r="B11" t="s">
        <v>369</v>
      </c>
      <c r="C11" t="s">
        <v>365</v>
      </c>
      <c r="E11" t="s">
        <v>341</v>
      </c>
      <c r="F11" t="s">
        <v>349</v>
      </c>
      <c r="G11" s="107" t="s">
        <v>362</v>
      </c>
      <c r="H11" s="107" t="s">
        <v>365</v>
      </c>
    </row>
    <row r="12" spans="1:8">
      <c r="A12" t="s">
        <v>1174</v>
      </c>
      <c r="B12" t="s">
        <v>370</v>
      </c>
      <c r="C12" t="s">
        <v>365</v>
      </c>
      <c r="E12" t="s">
        <v>342</v>
      </c>
      <c r="F12" t="s">
        <v>350</v>
      </c>
      <c r="G12" s="107" t="s">
        <v>362</v>
      </c>
      <c r="H12" s="107" t="s">
        <v>365</v>
      </c>
    </row>
    <row r="13" spans="1:8">
      <c r="A13" t="s">
        <v>1175</v>
      </c>
      <c r="B13" t="s">
        <v>371</v>
      </c>
      <c r="C13" t="s">
        <v>365</v>
      </c>
      <c r="E13" t="s">
        <v>343</v>
      </c>
      <c r="F13" t="s">
        <v>351</v>
      </c>
      <c r="G13" s="107" t="s">
        <v>362</v>
      </c>
      <c r="H13" s="107" t="s">
        <v>365</v>
      </c>
    </row>
    <row r="14" spans="1:8">
      <c r="A14" t="s">
        <v>1176</v>
      </c>
      <c r="B14" t="s">
        <v>372</v>
      </c>
      <c r="C14" t="s">
        <v>365</v>
      </c>
      <c r="E14" t="s">
        <v>344</v>
      </c>
      <c r="F14" t="s">
        <v>352</v>
      </c>
      <c r="G14" s="107" t="s">
        <v>362</v>
      </c>
      <c r="H14" s="107" t="s">
        <v>365</v>
      </c>
    </row>
    <row r="15" spans="1:8">
      <c r="A15" t="s">
        <v>1177</v>
      </c>
      <c r="B15" t="s">
        <v>373</v>
      </c>
      <c r="C15" t="s">
        <v>365</v>
      </c>
      <c r="E15" t="s">
        <v>345</v>
      </c>
      <c r="F15" t="s">
        <v>353</v>
      </c>
      <c r="G15" s="107" t="s">
        <v>362</v>
      </c>
      <c r="H15" s="107" t="s">
        <v>365</v>
      </c>
    </row>
    <row r="16" spans="1:8">
      <c r="A16" t="s">
        <v>1178</v>
      </c>
      <c r="B16" t="s">
        <v>374</v>
      </c>
      <c r="C16" t="s">
        <v>365</v>
      </c>
      <c r="E16" t="s">
        <v>346</v>
      </c>
      <c r="F16" t="s">
        <v>354</v>
      </c>
      <c r="G16" s="107" t="s">
        <v>362</v>
      </c>
      <c r="H16" s="107" t="s">
        <v>365</v>
      </c>
    </row>
    <row r="17" spans="1:8">
      <c r="A17" t="s">
        <v>1179</v>
      </c>
      <c r="B17" t="s">
        <v>375</v>
      </c>
      <c r="C17" t="s">
        <v>365</v>
      </c>
      <c r="E17" t="s">
        <v>347</v>
      </c>
      <c r="F17" t="s">
        <v>355</v>
      </c>
      <c r="G17" s="107" t="s">
        <v>362</v>
      </c>
      <c r="H17" s="107" t="s">
        <v>365</v>
      </c>
    </row>
    <row r="18" spans="1:8">
      <c r="A18" t="s">
        <v>1180</v>
      </c>
      <c r="B18" t="s">
        <v>368</v>
      </c>
      <c r="C18" t="s">
        <v>366</v>
      </c>
      <c r="E18" t="s">
        <v>340</v>
      </c>
      <c r="F18" t="s">
        <v>348</v>
      </c>
      <c r="G18" s="107" t="s">
        <v>363</v>
      </c>
      <c r="H18" s="107" t="s">
        <v>366</v>
      </c>
    </row>
    <row r="19" spans="1:8">
      <c r="A19" t="s">
        <v>1181</v>
      </c>
      <c r="B19" t="s">
        <v>369</v>
      </c>
      <c r="C19" t="s">
        <v>366</v>
      </c>
      <c r="E19" t="s">
        <v>341</v>
      </c>
      <c r="F19" t="s">
        <v>349</v>
      </c>
      <c r="G19" s="107" t="s">
        <v>363</v>
      </c>
      <c r="H19" s="107" t="s">
        <v>366</v>
      </c>
    </row>
    <row r="20" spans="1:8">
      <c r="A20" t="s">
        <v>1182</v>
      </c>
      <c r="B20" t="s">
        <v>370</v>
      </c>
      <c r="C20" t="s">
        <v>366</v>
      </c>
      <c r="E20" t="s">
        <v>342</v>
      </c>
      <c r="F20" t="s">
        <v>350</v>
      </c>
      <c r="G20" s="107" t="s">
        <v>363</v>
      </c>
      <c r="H20" s="107" t="s">
        <v>366</v>
      </c>
    </row>
    <row r="21" spans="1:8">
      <c r="A21" t="s">
        <v>1183</v>
      </c>
      <c r="B21" t="s">
        <v>371</v>
      </c>
      <c r="C21" t="s">
        <v>366</v>
      </c>
      <c r="E21" t="s">
        <v>343</v>
      </c>
      <c r="F21" t="s">
        <v>351</v>
      </c>
      <c r="G21" s="107" t="s">
        <v>363</v>
      </c>
      <c r="H21" s="107" t="s">
        <v>366</v>
      </c>
    </row>
  </sheetData>
  <pageMargins left="0.7" right="0.7" top="0.75" bottom="0.75" header="0.3" footer="0.3"/>
  <pageSetup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3278C-446E-7844-BE6A-F89B69F28C07}">
  <dimension ref="A1:D27"/>
  <sheetViews>
    <sheetView workbookViewId="0">
      <selection activeCell="D16" sqref="D16"/>
    </sheetView>
  </sheetViews>
  <sheetFormatPr baseColWidth="10" defaultRowHeight="16"/>
  <cols>
    <col min="1" max="1" width="11" bestFit="1" customWidth="1"/>
    <col min="2" max="2" width="70.5703125" bestFit="1" customWidth="1"/>
    <col min="3" max="3" width="8" bestFit="1" customWidth="1"/>
  </cols>
  <sheetData>
    <row r="1" spans="1:4" ht="17">
      <c r="A1" s="108" t="s">
        <v>419</v>
      </c>
      <c r="B1" s="108" t="s">
        <v>420</v>
      </c>
      <c r="C1" s="108" t="s">
        <v>421</v>
      </c>
      <c r="D1" s="108" t="s">
        <v>422</v>
      </c>
    </row>
    <row r="2" spans="1:4" ht="17">
      <c r="A2" s="106" t="s">
        <v>147</v>
      </c>
      <c r="B2" s="106" t="s">
        <v>356</v>
      </c>
      <c r="C2" s="109" t="s">
        <v>364</v>
      </c>
      <c r="D2" s="108"/>
    </row>
    <row r="3" spans="1:4" ht="17">
      <c r="A3" s="106" t="s">
        <v>357</v>
      </c>
      <c r="B3" s="106" t="s">
        <v>358</v>
      </c>
      <c r="C3" s="109" t="s">
        <v>365</v>
      </c>
      <c r="D3" s="108"/>
    </row>
    <row r="4" spans="1:4" ht="17">
      <c r="A4" s="106" t="s">
        <v>359</v>
      </c>
      <c r="B4" s="106" t="s">
        <v>360</v>
      </c>
      <c r="C4" s="110" t="s">
        <v>366</v>
      </c>
      <c r="D4" s="108"/>
    </row>
    <row r="5" spans="1:4" ht="17">
      <c r="A5" s="106" t="s">
        <v>401</v>
      </c>
      <c r="B5" s="106" t="s">
        <v>402</v>
      </c>
      <c r="C5" s="110" t="s">
        <v>425</v>
      </c>
      <c r="D5" s="108"/>
    </row>
    <row r="6" spans="1:4" ht="17">
      <c r="A6" s="106" t="s">
        <v>403</v>
      </c>
      <c r="B6" s="106" t="s">
        <v>404</v>
      </c>
      <c r="C6" s="110" t="s">
        <v>424</v>
      </c>
      <c r="D6" s="108"/>
    </row>
    <row r="7" spans="1:4" ht="17">
      <c r="A7" s="106" t="s">
        <v>405</v>
      </c>
      <c r="B7" s="106" t="s">
        <v>406</v>
      </c>
      <c r="C7" s="110" t="s">
        <v>423</v>
      </c>
      <c r="D7" s="108"/>
    </row>
    <row r="8" spans="1:4" ht="17">
      <c r="A8" s="106" t="s">
        <v>324</v>
      </c>
      <c r="B8" s="106" t="s">
        <v>325</v>
      </c>
      <c r="C8" s="110" t="s">
        <v>348</v>
      </c>
      <c r="D8" s="108" t="str" cm="1">
        <f t="array" ref="D8">[1]!revcom(C8)</f>
        <v>GAGTGG</v>
      </c>
    </row>
    <row r="9" spans="1:4" ht="17">
      <c r="A9" s="106" t="s">
        <v>326</v>
      </c>
      <c r="B9" s="106" t="s">
        <v>327</v>
      </c>
      <c r="C9" s="110" t="s">
        <v>349</v>
      </c>
      <c r="D9" s="108" t="str" cm="1">
        <f t="array" ref="D9">[1]!revcom(C9)</f>
        <v>GGTAGC</v>
      </c>
    </row>
    <row r="10" spans="1:4" ht="17">
      <c r="A10" s="106" t="s">
        <v>328</v>
      </c>
      <c r="B10" s="106" t="s">
        <v>329</v>
      </c>
      <c r="C10" s="110" t="s">
        <v>350</v>
      </c>
      <c r="D10" s="108" t="str" cm="1">
        <f t="array" ref="D10">[1]!revcom(C10)</f>
        <v>ACTGAT</v>
      </c>
    </row>
    <row r="11" spans="1:4" ht="17">
      <c r="A11" s="106" t="s">
        <v>330</v>
      </c>
      <c r="B11" s="106" t="s">
        <v>331</v>
      </c>
      <c r="C11" s="110" t="s">
        <v>351</v>
      </c>
      <c r="D11" s="108" t="str" cm="1">
        <f t="array" ref="D11">[1]!revcom(C11)</f>
        <v>ATGAGC</v>
      </c>
    </row>
    <row r="12" spans="1:4" ht="17">
      <c r="A12" s="106" t="s">
        <v>332</v>
      </c>
      <c r="B12" s="106" t="s">
        <v>333</v>
      </c>
      <c r="C12" s="110" t="s">
        <v>352</v>
      </c>
      <c r="D12" s="108" t="str" cm="1">
        <f t="array" ref="D12">[1]!revcom(C12)</f>
        <v>ATTCCT</v>
      </c>
    </row>
    <row r="13" spans="1:4" ht="17">
      <c r="A13" s="106" t="s">
        <v>334</v>
      </c>
      <c r="B13" s="106" t="s">
        <v>335</v>
      </c>
      <c r="C13" s="110" t="s">
        <v>353</v>
      </c>
      <c r="D13" s="108" t="str" cm="1">
        <f t="array" ref="D13">[1]!revcom(C13)</f>
        <v>CAAAAG</v>
      </c>
    </row>
    <row r="14" spans="1:4" ht="17">
      <c r="A14" s="106" t="s">
        <v>336</v>
      </c>
      <c r="B14" s="106" t="s">
        <v>337</v>
      </c>
      <c r="C14" s="110" t="s">
        <v>354</v>
      </c>
      <c r="D14" s="108" t="str" cm="1">
        <f t="array" ref="D14">[1]!revcom(C14)</f>
        <v>CAACTA</v>
      </c>
    </row>
    <row r="15" spans="1:4" ht="17">
      <c r="A15" s="106" t="s">
        <v>338</v>
      </c>
      <c r="B15" s="106" t="s">
        <v>339</v>
      </c>
      <c r="C15" s="110" t="s">
        <v>355</v>
      </c>
      <c r="D15" s="108" t="str" cm="1">
        <f t="array" ref="D15">[1]!revcom(C15)</f>
        <v>CACCGG</v>
      </c>
    </row>
    <row r="16" spans="1:4" ht="17">
      <c r="A16" s="106" t="s">
        <v>407</v>
      </c>
      <c r="B16" s="106" t="s">
        <v>380</v>
      </c>
      <c r="C16" s="110" t="s">
        <v>426</v>
      </c>
      <c r="D16" s="108" t="str" cm="1">
        <f t="array" ref="D16">[1]!revcom(C16)</f>
        <v>GTGT</v>
      </c>
    </row>
    <row r="17" spans="1:4" ht="17">
      <c r="A17" s="106" t="s">
        <v>408</v>
      </c>
      <c r="B17" s="106" t="s">
        <v>381</v>
      </c>
      <c r="C17" s="110" t="s">
        <v>427</v>
      </c>
      <c r="D17" s="108" t="str" cm="1">
        <f t="array" ref="D17">[1]!revcom(C17)</f>
        <v>AGAC</v>
      </c>
    </row>
    <row r="18" spans="1:4" ht="17">
      <c r="A18" s="106" t="s">
        <v>409</v>
      </c>
      <c r="B18" s="106" t="s">
        <v>382</v>
      </c>
      <c r="C18" s="110" t="s">
        <v>428</v>
      </c>
      <c r="D18" s="108" t="str" cm="1">
        <f t="array" ref="D18">[1]!revcom(C18)</f>
        <v>ACCA</v>
      </c>
    </row>
    <row r="19" spans="1:4" ht="17">
      <c r="A19" s="106" t="s">
        <v>410</v>
      </c>
      <c r="B19" s="106" t="s">
        <v>383</v>
      </c>
      <c r="C19" s="110" t="s">
        <v>392</v>
      </c>
      <c r="D19" s="108" t="str" cm="1">
        <f t="array" ref="D19">[1]!revcom(C19)</f>
        <v>AGTG</v>
      </c>
    </row>
    <row r="20" spans="1:4" ht="17">
      <c r="A20" s="106" t="s">
        <v>411</v>
      </c>
      <c r="B20" s="106" t="s">
        <v>384</v>
      </c>
      <c r="C20" s="110" t="s">
        <v>393</v>
      </c>
      <c r="D20" s="108" t="str" cm="1">
        <f t="array" ref="D20">[1]!revcom(C20)</f>
        <v>CATC</v>
      </c>
    </row>
    <row r="21" spans="1:4" ht="17">
      <c r="A21" s="106" t="s">
        <v>412</v>
      </c>
      <c r="B21" s="106" t="s">
        <v>385</v>
      </c>
      <c r="C21" s="110" t="s">
        <v>394</v>
      </c>
      <c r="D21" s="108" t="str" cm="1">
        <f t="array" ref="D21">[1]!revcom(C21)</f>
        <v>GTGA</v>
      </c>
    </row>
    <row r="22" spans="1:4" ht="17">
      <c r="A22" s="106" t="s">
        <v>413</v>
      </c>
      <c r="B22" s="106" t="s">
        <v>386</v>
      </c>
      <c r="C22" s="110" t="s">
        <v>395</v>
      </c>
      <c r="D22" s="108" t="str" cm="1">
        <f t="array" ref="D22">[1]!revcom(C22)</f>
        <v>TCAG</v>
      </c>
    </row>
    <row r="23" spans="1:4" ht="17">
      <c r="A23" s="106" t="s">
        <v>414</v>
      </c>
      <c r="B23" s="106" t="s">
        <v>387</v>
      </c>
      <c r="C23" s="110" t="s">
        <v>396</v>
      </c>
      <c r="D23" s="108" t="str" cm="1">
        <f t="array" ref="D23">[1]!revcom(C23)</f>
        <v>GCTT</v>
      </c>
    </row>
    <row r="24" spans="1:4" ht="17">
      <c r="A24" s="106" t="s">
        <v>415</v>
      </c>
      <c r="B24" s="106" t="s">
        <v>388</v>
      </c>
      <c r="C24" s="110" t="s">
        <v>397</v>
      </c>
      <c r="D24" s="108" t="str" cm="1">
        <f t="array" ref="D24">[1]!revcom(C24)</f>
        <v>CTAC</v>
      </c>
    </row>
    <row r="25" spans="1:4" ht="17">
      <c r="A25" s="106" t="s">
        <v>416</v>
      </c>
      <c r="B25" s="106" t="s">
        <v>389</v>
      </c>
      <c r="C25" s="110" t="s">
        <v>398</v>
      </c>
      <c r="D25" s="108" t="str" cm="1">
        <f t="array" ref="D25">[1]!revcom(C25)</f>
        <v>TGTC</v>
      </c>
    </row>
    <row r="26" spans="1:4" ht="17">
      <c r="A26" s="106" t="s">
        <v>417</v>
      </c>
      <c r="B26" s="106" t="s">
        <v>390</v>
      </c>
      <c r="C26" s="110" t="s">
        <v>399</v>
      </c>
      <c r="D26" s="108" t="str" cm="1">
        <f t="array" ref="D26">[1]!revcom(C26)</f>
        <v>TCAC</v>
      </c>
    </row>
    <row r="27" spans="1:4" ht="17">
      <c r="A27" s="106" t="s">
        <v>418</v>
      </c>
      <c r="B27" s="106" t="s">
        <v>391</v>
      </c>
      <c r="C27" s="110" t="s">
        <v>400</v>
      </c>
      <c r="D27" s="108" t="str" cm="1">
        <f t="array" ref="D27">[1]!revcom(C27)</f>
        <v>GACT</v>
      </c>
    </row>
  </sheetData>
  <pageMargins left="0.7" right="0.7" top="0.75" bottom="0.75" header="0.3" footer="0.3"/>
  <pageSetup orientation="portrait" horizontalDpi="0" verticalDpi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B8623-5F1C-A449-9C26-427A6D477382}">
  <dimension ref="A1:T241"/>
  <sheetViews>
    <sheetView workbookViewId="0">
      <selection activeCell="R1" sqref="R1:R1048576"/>
    </sheetView>
  </sheetViews>
  <sheetFormatPr baseColWidth="10" defaultRowHeight="16"/>
  <cols>
    <col min="1" max="1" width="12.42578125" customWidth="1"/>
    <col min="2" max="2" width="13.7109375" bestFit="1" customWidth="1"/>
    <col min="3" max="3" width="10.140625" bestFit="1" customWidth="1"/>
    <col min="4" max="4" width="14.85546875" bestFit="1" customWidth="1"/>
    <col min="5" max="5" width="16.28515625" bestFit="1" customWidth="1"/>
    <col min="6" max="6" width="6.85546875" bestFit="1" customWidth="1"/>
    <col min="8" max="8" width="6.140625" bestFit="1" customWidth="1"/>
    <col min="9" max="9" width="16.140625" bestFit="1" customWidth="1"/>
    <col min="10" max="10" width="12" bestFit="1" customWidth="1"/>
    <col min="11" max="11" width="12.5703125" bestFit="1" customWidth="1"/>
    <col min="12" max="13" width="6.85546875" bestFit="1" customWidth="1"/>
    <col min="14" max="14" width="10" bestFit="1" customWidth="1"/>
    <col min="15" max="15" width="8.85546875" bestFit="1" customWidth="1"/>
    <col min="16" max="16" width="12.42578125" customWidth="1"/>
  </cols>
  <sheetData>
    <row r="1" spans="1:20">
      <c r="A1" s="20" t="s">
        <v>376</v>
      </c>
      <c r="B1" s="20" t="s">
        <v>433</v>
      </c>
      <c r="C1" s="20" t="s">
        <v>429</v>
      </c>
      <c r="D1" s="20" t="s">
        <v>430</v>
      </c>
      <c r="E1" s="20" t="s">
        <v>431</v>
      </c>
      <c r="F1" s="20" t="s">
        <v>432</v>
      </c>
      <c r="H1" s="20" t="s">
        <v>434</v>
      </c>
      <c r="I1" s="20" t="s">
        <v>435</v>
      </c>
      <c r="J1" s="20" t="s">
        <v>436</v>
      </c>
      <c r="K1" s="20" t="s">
        <v>437</v>
      </c>
      <c r="L1" s="20" t="s">
        <v>438</v>
      </c>
      <c r="M1" s="20" t="s">
        <v>439</v>
      </c>
      <c r="N1" s="20" t="s">
        <v>440</v>
      </c>
      <c r="O1" s="20" t="s">
        <v>441</v>
      </c>
      <c r="P1" s="20"/>
      <c r="Q1" s="20" t="s">
        <v>721</v>
      </c>
      <c r="R1" s="20" t="s">
        <v>377</v>
      </c>
      <c r="S1" s="20" t="s">
        <v>722</v>
      </c>
      <c r="T1" s="20" t="s">
        <v>378</v>
      </c>
    </row>
    <row r="2" spans="1:20">
      <c r="A2" s="19" t="s">
        <v>892</v>
      </c>
      <c r="B2" t="s">
        <v>445</v>
      </c>
      <c r="C2" t="s">
        <v>442</v>
      </c>
      <c r="D2" t="s">
        <v>443</v>
      </c>
      <c r="E2" t="s">
        <v>444</v>
      </c>
      <c r="F2" s="111">
        <v>43690</v>
      </c>
      <c r="H2" t="s">
        <v>16</v>
      </c>
      <c r="I2" t="s">
        <v>446</v>
      </c>
      <c r="J2">
        <v>25.215699999999998</v>
      </c>
      <c r="K2">
        <v>-80.192400000000006</v>
      </c>
      <c r="L2">
        <v>168</v>
      </c>
      <c r="M2">
        <v>51.2</v>
      </c>
      <c r="N2" t="s">
        <v>447</v>
      </c>
      <c r="O2" t="s">
        <v>448</v>
      </c>
      <c r="P2" s="19"/>
      <c r="Q2" t="s">
        <v>868</v>
      </c>
      <c r="R2" t="s">
        <v>1164</v>
      </c>
      <c r="S2" t="s">
        <v>368</v>
      </c>
      <c r="T2" t="s">
        <v>364</v>
      </c>
    </row>
    <row r="3" spans="1:20">
      <c r="A3" s="19" t="s">
        <v>893</v>
      </c>
      <c r="B3" t="s">
        <v>451</v>
      </c>
      <c r="C3" t="s">
        <v>442</v>
      </c>
      <c r="D3" t="s">
        <v>449</v>
      </c>
      <c r="E3" t="s">
        <v>450</v>
      </c>
      <c r="F3" s="111">
        <v>43691</v>
      </c>
      <c r="H3" t="s">
        <v>8</v>
      </c>
      <c r="I3" t="s">
        <v>446</v>
      </c>
      <c r="J3">
        <v>25.158748330000002</v>
      </c>
      <c r="K3">
        <v>-80.219388330000001</v>
      </c>
      <c r="L3">
        <v>157</v>
      </c>
      <c r="M3">
        <v>47.9</v>
      </c>
      <c r="N3" t="s">
        <v>447</v>
      </c>
      <c r="O3" t="s">
        <v>448</v>
      </c>
      <c r="P3" s="19"/>
      <c r="Q3" t="s">
        <v>868</v>
      </c>
      <c r="R3" t="s">
        <v>1165</v>
      </c>
      <c r="S3" t="s">
        <v>369</v>
      </c>
      <c r="T3" t="s">
        <v>364</v>
      </c>
    </row>
    <row r="4" spans="1:20">
      <c r="A4" s="19" t="s">
        <v>894</v>
      </c>
      <c r="B4" t="s">
        <v>452</v>
      </c>
      <c r="C4" t="s">
        <v>442</v>
      </c>
      <c r="D4" t="s">
        <v>449</v>
      </c>
      <c r="E4" t="s">
        <v>450</v>
      </c>
      <c r="F4" s="111">
        <v>43691</v>
      </c>
      <c r="H4" t="s">
        <v>38</v>
      </c>
      <c r="I4" t="s">
        <v>446</v>
      </c>
      <c r="J4">
        <v>25.158748330000002</v>
      </c>
      <c r="K4">
        <v>-80.219388330000001</v>
      </c>
      <c r="L4">
        <v>142</v>
      </c>
      <c r="M4">
        <v>43.3</v>
      </c>
      <c r="N4" t="s">
        <v>447</v>
      </c>
      <c r="O4" t="s">
        <v>448</v>
      </c>
      <c r="P4" s="19"/>
      <c r="Q4" t="s">
        <v>868</v>
      </c>
      <c r="R4" t="s">
        <v>1166</v>
      </c>
      <c r="S4" t="s">
        <v>370</v>
      </c>
      <c r="T4" t="s">
        <v>364</v>
      </c>
    </row>
    <row r="5" spans="1:20">
      <c r="A5" s="19" t="s">
        <v>895</v>
      </c>
      <c r="B5" t="s">
        <v>454</v>
      </c>
      <c r="C5" t="s">
        <v>442</v>
      </c>
      <c r="D5" t="s">
        <v>449</v>
      </c>
      <c r="E5" t="s">
        <v>453</v>
      </c>
      <c r="F5" s="111">
        <v>43691</v>
      </c>
      <c r="H5" t="s">
        <v>49</v>
      </c>
      <c r="I5" t="s">
        <v>446</v>
      </c>
      <c r="J5">
        <v>25.155169999999998</v>
      </c>
      <c r="K5">
        <v>-80.233286669999998</v>
      </c>
      <c r="L5">
        <v>111</v>
      </c>
      <c r="M5">
        <v>33.799999999999997</v>
      </c>
      <c r="N5" t="s">
        <v>447</v>
      </c>
      <c r="O5" t="s">
        <v>448</v>
      </c>
      <c r="P5" s="19"/>
      <c r="Q5" t="s">
        <v>868</v>
      </c>
      <c r="R5" t="s">
        <v>1167</v>
      </c>
      <c r="S5" t="s">
        <v>371</v>
      </c>
      <c r="T5" t="s">
        <v>364</v>
      </c>
    </row>
    <row r="6" spans="1:20">
      <c r="A6" s="19" t="s">
        <v>896</v>
      </c>
      <c r="B6" t="s">
        <v>455</v>
      </c>
      <c r="C6" t="s">
        <v>442</v>
      </c>
      <c r="D6" t="s">
        <v>449</v>
      </c>
      <c r="E6" t="s">
        <v>453</v>
      </c>
      <c r="F6" s="111">
        <v>43691</v>
      </c>
      <c r="H6" t="s">
        <v>61</v>
      </c>
      <c r="I6" t="s">
        <v>446</v>
      </c>
      <c r="J6">
        <v>25.155169999999998</v>
      </c>
      <c r="K6">
        <v>-80.233286669999998</v>
      </c>
      <c r="L6">
        <v>111</v>
      </c>
      <c r="M6">
        <v>33.799999999999997</v>
      </c>
      <c r="N6" t="s">
        <v>447</v>
      </c>
      <c r="O6" t="s">
        <v>448</v>
      </c>
      <c r="P6" s="19"/>
      <c r="Q6" t="s">
        <v>868</v>
      </c>
      <c r="R6" t="s">
        <v>1168</v>
      </c>
      <c r="S6" t="s">
        <v>372</v>
      </c>
      <c r="T6" t="s">
        <v>364</v>
      </c>
    </row>
    <row r="7" spans="1:20">
      <c r="A7" s="19" t="s">
        <v>897</v>
      </c>
      <c r="B7" t="s">
        <v>458</v>
      </c>
      <c r="C7" t="s">
        <v>442</v>
      </c>
      <c r="D7" t="s">
        <v>456</v>
      </c>
      <c r="E7" t="s">
        <v>457</v>
      </c>
      <c r="F7" s="111">
        <v>43692</v>
      </c>
      <c r="H7" t="s">
        <v>72</v>
      </c>
      <c r="I7" t="s">
        <v>446</v>
      </c>
      <c r="J7">
        <v>25.108551670000001</v>
      </c>
      <c r="K7">
        <v>-80.261584999999997</v>
      </c>
      <c r="L7">
        <v>165</v>
      </c>
      <c r="M7">
        <v>50.3</v>
      </c>
      <c r="N7" t="s">
        <v>447</v>
      </c>
      <c r="O7" t="s">
        <v>448</v>
      </c>
      <c r="P7" s="19"/>
      <c r="Q7" t="s">
        <v>868</v>
      </c>
      <c r="R7" t="s">
        <v>1169</v>
      </c>
      <c r="S7" t="s">
        <v>373</v>
      </c>
      <c r="T7" t="s">
        <v>364</v>
      </c>
    </row>
    <row r="8" spans="1:20">
      <c r="A8" s="19" t="s">
        <v>898</v>
      </c>
      <c r="B8" t="s">
        <v>461</v>
      </c>
      <c r="C8" t="s">
        <v>442</v>
      </c>
      <c r="D8" t="s">
        <v>459</v>
      </c>
      <c r="E8" t="s">
        <v>460</v>
      </c>
      <c r="F8" s="111">
        <v>43692</v>
      </c>
      <c r="H8" t="s">
        <v>82</v>
      </c>
      <c r="I8" t="s">
        <v>446</v>
      </c>
      <c r="J8">
        <v>25.03631167</v>
      </c>
      <c r="K8">
        <v>-80.319590000000005</v>
      </c>
      <c r="L8">
        <v>160</v>
      </c>
      <c r="M8">
        <v>48.8</v>
      </c>
      <c r="N8" t="s">
        <v>447</v>
      </c>
      <c r="O8" t="s">
        <v>448</v>
      </c>
      <c r="P8" s="19"/>
      <c r="Q8" t="s">
        <v>868</v>
      </c>
      <c r="R8" t="s">
        <v>1170</v>
      </c>
      <c r="S8" t="s">
        <v>374</v>
      </c>
      <c r="T8" t="s">
        <v>364</v>
      </c>
    </row>
    <row r="9" spans="1:20">
      <c r="A9" s="19" t="s">
        <v>899</v>
      </c>
      <c r="B9" t="s">
        <v>462</v>
      </c>
      <c r="C9" t="s">
        <v>442</v>
      </c>
      <c r="D9" t="s">
        <v>459</v>
      </c>
      <c r="E9" t="s">
        <v>460</v>
      </c>
      <c r="F9" s="111">
        <v>43692</v>
      </c>
      <c r="H9" t="s">
        <v>14</v>
      </c>
      <c r="I9" t="s">
        <v>446</v>
      </c>
      <c r="J9">
        <v>25.03631167</v>
      </c>
      <c r="K9">
        <v>-80.319590000000005</v>
      </c>
      <c r="L9">
        <v>42</v>
      </c>
      <c r="M9">
        <v>12.8</v>
      </c>
      <c r="N9" t="s">
        <v>463</v>
      </c>
      <c r="O9" t="s">
        <v>448</v>
      </c>
      <c r="P9" s="19"/>
      <c r="Q9" t="s">
        <v>868</v>
      </c>
      <c r="R9" t="s">
        <v>1171</v>
      </c>
      <c r="S9" t="s">
        <v>375</v>
      </c>
      <c r="T9" t="s">
        <v>364</v>
      </c>
    </row>
    <row r="10" spans="1:20">
      <c r="A10" s="19" t="s">
        <v>900</v>
      </c>
      <c r="B10" t="s">
        <v>464</v>
      </c>
      <c r="C10" t="s">
        <v>442</v>
      </c>
      <c r="D10" t="s">
        <v>459</v>
      </c>
      <c r="E10" t="s">
        <v>460</v>
      </c>
      <c r="F10" s="111">
        <v>43692</v>
      </c>
      <c r="H10" t="s">
        <v>17</v>
      </c>
      <c r="I10" t="s">
        <v>446</v>
      </c>
      <c r="J10">
        <v>25.03631167</v>
      </c>
      <c r="K10">
        <v>-80.319590000000005</v>
      </c>
      <c r="L10">
        <v>141</v>
      </c>
      <c r="M10">
        <v>43</v>
      </c>
      <c r="N10" t="s">
        <v>447</v>
      </c>
      <c r="O10" t="s">
        <v>448</v>
      </c>
      <c r="P10" s="19"/>
      <c r="Q10" t="s">
        <v>869</v>
      </c>
      <c r="R10" t="s">
        <v>1164</v>
      </c>
      <c r="S10" t="s">
        <v>368</v>
      </c>
      <c r="T10" t="s">
        <v>364</v>
      </c>
    </row>
    <row r="11" spans="1:20">
      <c r="A11" s="19" t="s">
        <v>901</v>
      </c>
      <c r="B11" t="s">
        <v>468</v>
      </c>
      <c r="C11" t="s">
        <v>465</v>
      </c>
      <c r="D11" t="s">
        <v>466</v>
      </c>
      <c r="E11" t="s">
        <v>467</v>
      </c>
      <c r="F11" s="111">
        <v>43693</v>
      </c>
      <c r="H11" t="s">
        <v>28</v>
      </c>
      <c r="I11" t="s">
        <v>446</v>
      </c>
      <c r="J11">
        <v>24.491720000000001</v>
      </c>
      <c r="K11">
        <v>-81.593098330000004</v>
      </c>
      <c r="L11">
        <v>81</v>
      </c>
      <c r="M11">
        <v>24.7</v>
      </c>
      <c r="N11" t="s">
        <v>463</v>
      </c>
      <c r="O11" t="s">
        <v>448</v>
      </c>
      <c r="P11" s="19"/>
      <c r="Q11" t="s">
        <v>869</v>
      </c>
      <c r="R11" t="s">
        <v>1165</v>
      </c>
      <c r="S11" t="s">
        <v>369</v>
      </c>
      <c r="T11" t="s">
        <v>364</v>
      </c>
    </row>
    <row r="12" spans="1:20">
      <c r="A12" s="19" t="s">
        <v>902</v>
      </c>
      <c r="B12" t="s">
        <v>472</v>
      </c>
      <c r="C12" t="s">
        <v>469</v>
      </c>
      <c r="D12" t="s">
        <v>470</v>
      </c>
      <c r="E12" t="s">
        <v>471</v>
      </c>
      <c r="F12" s="111">
        <v>43699</v>
      </c>
      <c r="H12" t="s">
        <v>473</v>
      </c>
      <c r="I12" t="s">
        <v>446</v>
      </c>
      <c r="J12">
        <v>24.65211</v>
      </c>
      <c r="K12">
        <v>-83.103094999999996</v>
      </c>
      <c r="L12">
        <v>114</v>
      </c>
      <c r="M12">
        <v>34.700000000000003</v>
      </c>
      <c r="N12" t="s">
        <v>447</v>
      </c>
      <c r="O12" t="s">
        <v>474</v>
      </c>
      <c r="P12" s="19"/>
      <c r="Q12" t="s">
        <v>869</v>
      </c>
      <c r="R12" t="s">
        <v>1166</v>
      </c>
      <c r="S12" t="s">
        <v>370</v>
      </c>
      <c r="T12" t="s">
        <v>364</v>
      </c>
    </row>
    <row r="13" spans="1:20">
      <c r="A13" s="19" t="s">
        <v>903</v>
      </c>
      <c r="B13" t="s">
        <v>475</v>
      </c>
      <c r="C13" t="s">
        <v>469</v>
      </c>
      <c r="D13" t="s">
        <v>470</v>
      </c>
      <c r="E13" t="s">
        <v>471</v>
      </c>
      <c r="F13" s="111">
        <v>43699</v>
      </c>
      <c r="H13" t="s">
        <v>50</v>
      </c>
      <c r="I13" t="s">
        <v>446</v>
      </c>
      <c r="J13">
        <v>24.65211</v>
      </c>
      <c r="K13">
        <v>-83.103094999999996</v>
      </c>
      <c r="L13">
        <v>112</v>
      </c>
      <c r="M13">
        <v>34.1</v>
      </c>
      <c r="N13" t="s">
        <v>447</v>
      </c>
      <c r="O13" t="s">
        <v>474</v>
      </c>
      <c r="P13" s="19"/>
      <c r="Q13" t="s">
        <v>869</v>
      </c>
      <c r="R13" t="s">
        <v>1167</v>
      </c>
      <c r="S13" t="s">
        <v>371</v>
      </c>
      <c r="T13" t="s">
        <v>364</v>
      </c>
    </row>
    <row r="14" spans="1:20">
      <c r="A14" s="19" t="s">
        <v>904</v>
      </c>
      <c r="B14" t="s">
        <v>477</v>
      </c>
      <c r="C14" t="s">
        <v>469</v>
      </c>
      <c r="D14" t="s">
        <v>470</v>
      </c>
      <c r="E14" t="s">
        <v>476</v>
      </c>
      <c r="F14" s="111">
        <v>43700</v>
      </c>
      <c r="H14" t="s">
        <v>62</v>
      </c>
      <c r="I14" t="s">
        <v>446</v>
      </c>
      <c r="J14">
        <v>24.640419999999999</v>
      </c>
      <c r="K14">
        <v>-83.102943330000002</v>
      </c>
      <c r="L14">
        <v>101</v>
      </c>
      <c r="M14">
        <v>30.8</v>
      </c>
      <c r="N14" t="s">
        <v>447</v>
      </c>
      <c r="O14" t="s">
        <v>474</v>
      </c>
      <c r="P14" s="19"/>
      <c r="Q14" t="s">
        <v>869</v>
      </c>
      <c r="R14" t="s">
        <v>1168</v>
      </c>
      <c r="S14" t="s">
        <v>372</v>
      </c>
      <c r="T14" t="s">
        <v>364</v>
      </c>
    </row>
    <row r="15" spans="1:20">
      <c r="A15" s="19" t="s">
        <v>905</v>
      </c>
      <c r="B15" t="s">
        <v>478</v>
      </c>
      <c r="C15" t="s">
        <v>469</v>
      </c>
      <c r="D15" t="s">
        <v>470</v>
      </c>
      <c r="E15" t="s">
        <v>476</v>
      </c>
      <c r="F15" s="111">
        <v>43700</v>
      </c>
      <c r="H15" t="s">
        <v>73</v>
      </c>
      <c r="I15" t="s">
        <v>446</v>
      </c>
      <c r="J15">
        <v>24.640419999999999</v>
      </c>
      <c r="K15">
        <v>-83.102943330000002</v>
      </c>
      <c r="L15">
        <v>100</v>
      </c>
      <c r="M15">
        <v>30.5</v>
      </c>
      <c r="N15" t="s">
        <v>447</v>
      </c>
      <c r="O15" t="s">
        <v>474</v>
      </c>
      <c r="P15" s="19"/>
      <c r="Q15" t="s">
        <v>869</v>
      </c>
      <c r="R15" t="s">
        <v>1169</v>
      </c>
      <c r="S15" t="s">
        <v>373</v>
      </c>
      <c r="T15" t="s">
        <v>364</v>
      </c>
    </row>
    <row r="16" spans="1:20">
      <c r="A16" t="s">
        <v>906</v>
      </c>
      <c r="B16" t="s">
        <v>478</v>
      </c>
      <c r="C16" t="s">
        <v>469</v>
      </c>
      <c r="D16" t="s">
        <v>470</v>
      </c>
      <c r="E16" t="s">
        <v>476</v>
      </c>
      <c r="F16" s="111">
        <v>43700</v>
      </c>
      <c r="H16" t="s">
        <v>73</v>
      </c>
      <c r="I16" t="s">
        <v>446</v>
      </c>
      <c r="J16">
        <v>24.640419999999999</v>
      </c>
      <c r="K16">
        <v>-83.102943330000002</v>
      </c>
      <c r="L16">
        <v>100</v>
      </c>
      <c r="M16">
        <v>30.5</v>
      </c>
      <c r="N16" t="s">
        <v>447</v>
      </c>
      <c r="O16" t="s">
        <v>474</v>
      </c>
      <c r="P16" s="19"/>
      <c r="Q16" t="s">
        <v>870</v>
      </c>
      <c r="R16" t="s">
        <v>1182</v>
      </c>
      <c r="S16" t="s">
        <v>370</v>
      </c>
      <c r="T16" s="107" t="s">
        <v>366</v>
      </c>
    </row>
    <row r="17" spans="1:20">
      <c r="A17" t="s">
        <v>907</v>
      </c>
      <c r="B17" t="s">
        <v>478</v>
      </c>
      <c r="C17" t="s">
        <v>469</v>
      </c>
      <c r="D17" t="s">
        <v>470</v>
      </c>
      <c r="E17" t="s">
        <v>476</v>
      </c>
      <c r="F17" s="111">
        <v>43700</v>
      </c>
      <c r="H17" t="s">
        <v>73</v>
      </c>
      <c r="I17" t="s">
        <v>446</v>
      </c>
      <c r="J17">
        <v>24.640419999999999</v>
      </c>
      <c r="K17">
        <v>-83.102943330000002</v>
      </c>
      <c r="L17">
        <v>100</v>
      </c>
      <c r="M17">
        <v>30.5</v>
      </c>
      <c r="N17" t="s">
        <v>447</v>
      </c>
      <c r="O17" t="s">
        <v>474</v>
      </c>
      <c r="P17" s="19"/>
      <c r="Q17" t="s">
        <v>870</v>
      </c>
      <c r="R17" t="s">
        <v>1183</v>
      </c>
      <c r="S17" t="s">
        <v>371</v>
      </c>
      <c r="T17" s="107" t="s">
        <v>366</v>
      </c>
    </row>
    <row r="18" spans="1:20">
      <c r="A18" s="19" t="s">
        <v>908</v>
      </c>
      <c r="B18" t="s">
        <v>479</v>
      </c>
      <c r="C18" t="s">
        <v>469</v>
      </c>
      <c r="D18" t="s">
        <v>470</v>
      </c>
      <c r="E18" t="s">
        <v>476</v>
      </c>
      <c r="F18" s="111">
        <v>43700</v>
      </c>
      <c r="H18" t="s">
        <v>83</v>
      </c>
      <c r="I18" t="s">
        <v>446</v>
      </c>
      <c r="J18">
        <v>24.640419999999999</v>
      </c>
      <c r="K18">
        <v>-83.102943330000002</v>
      </c>
      <c r="L18">
        <v>101</v>
      </c>
      <c r="M18">
        <v>30.8</v>
      </c>
      <c r="N18" t="s">
        <v>447</v>
      </c>
      <c r="O18" t="s">
        <v>474</v>
      </c>
      <c r="P18" s="19"/>
      <c r="Q18" t="s">
        <v>869</v>
      </c>
      <c r="R18" t="s">
        <v>1170</v>
      </c>
      <c r="S18" t="s">
        <v>374</v>
      </c>
      <c r="T18" t="s">
        <v>364</v>
      </c>
    </row>
    <row r="19" spans="1:20">
      <c r="A19" s="19" t="s">
        <v>909</v>
      </c>
      <c r="B19" t="s">
        <v>480</v>
      </c>
      <c r="C19" t="s">
        <v>469</v>
      </c>
      <c r="D19" t="s">
        <v>470</v>
      </c>
      <c r="E19" t="s">
        <v>476</v>
      </c>
      <c r="F19" s="111">
        <v>43700</v>
      </c>
      <c r="H19" t="s">
        <v>92</v>
      </c>
      <c r="I19" t="s">
        <v>446</v>
      </c>
      <c r="J19">
        <v>24.640419999999999</v>
      </c>
      <c r="K19">
        <v>-83.102943330000002</v>
      </c>
      <c r="L19">
        <v>101</v>
      </c>
      <c r="M19">
        <v>30.8</v>
      </c>
      <c r="N19" t="s">
        <v>447</v>
      </c>
      <c r="O19" t="s">
        <v>474</v>
      </c>
      <c r="P19" s="19"/>
      <c r="Q19" t="s">
        <v>869</v>
      </c>
      <c r="R19" t="s">
        <v>1171</v>
      </c>
      <c r="S19" t="s">
        <v>375</v>
      </c>
      <c r="T19" t="s">
        <v>364</v>
      </c>
    </row>
    <row r="20" spans="1:20">
      <c r="A20" s="107" t="s">
        <v>910</v>
      </c>
      <c r="B20" t="s">
        <v>481</v>
      </c>
      <c r="C20" t="s">
        <v>469</v>
      </c>
      <c r="D20" t="s">
        <v>470</v>
      </c>
      <c r="E20" t="s">
        <v>476</v>
      </c>
      <c r="F20" s="111">
        <v>43700</v>
      </c>
      <c r="H20" t="s">
        <v>18</v>
      </c>
      <c r="I20" t="s">
        <v>446</v>
      </c>
      <c r="J20">
        <v>24.640419999999999</v>
      </c>
      <c r="K20">
        <v>-83.102943330000002</v>
      </c>
      <c r="L20">
        <v>98</v>
      </c>
      <c r="M20">
        <v>29.9</v>
      </c>
      <c r="N20" t="s">
        <v>463</v>
      </c>
      <c r="O20" t="s">
        <v>474</v>
      </c>
      <c r="P20" s="19"/>
      <c r="Q20" t="s">
        <v>871</v>
      </c>
      <c r="R20" t="s">
        <v>1164</v>
      </c>
      <c r="S20" t="s">
        <v>368</v>
      </c>
      <c r="T20" t="s">
        <v>364</v>
      </c>
    </row>
    <row r="21" spans="1:20">
      <c r="A21" s="19" t="s">
        <v>911</v>
      </c>
      <c r="B21" t="s">
        <v>482</v>
      </c>
      <c r="C21" t="s">
        <v>469</v>
      </c>
      <c r="D21" t="s">
        <v>470</v>
      </c>
      <c r="E21" t="s">
        <v>476</v>
      </c>
      <c r="F21" s="111">
        <v>43700</v>
      </c>
      <c r="H21" t="s">
        <v>29</v>
      </c>
      <c r="I21" t="s">
        <v>446</v>
      </c>
      <c r="J21">
        <v>24.640419999999999</v>
      </c>
      <c r="K21">
        <v>-83.102943330000002</v>
      </c>
      <c r="L21">
        <v>99</v>
      </c>
      <c r="M21">
        <v>30.2</v>
      </c>
      <c r="N21" t="s">
        <v>447</v>
      </c>
      <c r="O21" t="s">
        <v>474</v>
      </c>
      <c r="P21" s="19"/>
      <c r="Q21" t="s">
        <v>871</v>
      </c>
      <c r="R21" t="s">
        <v>1165</v>
      </c>
      <c r="S21" t="s">
        <v>369</v>
      </c>
      <c r="T21" t="s">
        <v>364</v>
      </c>
    </row>
    <row r="22" spans="1:20">
      <c r="A22" s="19" t="s">
        <v>912</v>
      </c>
      <c r="B22" t="s">
        <v>484</v>
      </c>
      <c r="C22" t="s">
        <v>469</v>
      </c>
      <c r="D22" t="s">
        <v>470</v>
      </c>
      <c r="E22" t="s">
        <v>483</v>
      </c>
      <c r="F22" s="111">
        <v>43700</v>
      </c>
      <c r="H22" t="s">
        <v>40</v>
      </c>
      <c r="I22" t="s">
        <v>446</v>
      </c>
      <c r="J22">
        <v>24.675186669999999</v>
      </c>
      <c r="K22">
        <v>-83.068584999999999</v>
      </c>
      <c r="L22">
        <v>67</v>
      </c>
      <c r="M22">
        <v>20.399999999999999</v>
      </c>
      <c r="N22" t="s">
        <v>463</v>
      </c>
      <c r="O22" t="s">
        <v>485</v>
      </c>
      <c r="P22" s="19"/>
      <c r="Q22" t="s">
        <v>871</v>
      </c>
      <c r="R22" t="s">
        <v>1166</v>
      </c>
      <c r="S22" t="s">
        <v>370</v>
      </c>
      <c r="T22" t="s">
        <v>364</v>
      </c>
    </row>
    <row r="23" spans="1:20">
      <c r="A23" s="19" t="s">
        <v>913</v>
      </c>
      <c r="B23" t="s">
        <v>486</v>
      </c>
      <c r="C23" t="s">
        <v>469</v>
      </c>
      <c r="D23" t="s">
        <v>470</v>
      </c>
      <c r="E23" t="s">
        <v>483</v>
      </c>
      <c r="F23" s="111">
        <v>43700</v>
      </c>
      <c r="H23" t="s">
        <v>51</v>
      </c>
      <c r="I23" t="s">
        <v>446</v>
      </c>
      <c r="J23">
        <v>24.675186669999999</v>
      </c>
      <c r="K23">
        <v>-83.068584999999999</v>
      </c>
      <c r="L23">
        <v>68</v>
      </c>
      <c r="M23">
        <v>20.7</v>
      </c>
      <c r="N23" t="s">
        <v>463</v>
      </c>
      <c r="O23" t="s">
        <v>485</v>
      </c>
      <c r="P23" s="19"/>
      <c r="Q23" t="s">
        <v>871</v>
      </c>
      <c r="R23" t="s">
        <v>1167</v>
      </c>
      <c r="S23" t="s">
        <v>371</v>
      </c>
      <c r="T23" t="s">
        <v>364</v>
      </c>
    </row>
    <row r="24" spans="1:20">
      <c r="A24" s="19" t="s">
        <v>914</v>
      </c>
      <c r="B24" t="s">
        <v>487</v>
      </c>
      <c r="C24" t="s">
        <v>469</v>
      </c>
      <c r="D24" t="s">
        <v>470</v>
      </c>
      <c r="E24" t="s">
        <v>483</v>
      </c>
      <c r="F24" s="111">
        <v>43700</v>
      </c>
      <c r="H24" t="s">
        <v>63</v>
      </c>
      <c r="I24" t="s">
        <v>446</v>
      </c>
      <c r="J24">
        <v>24.675186669999999</v>
      </c>
      <c r="K24">
        <v>-83.068584999999999</v>
      </c>
      <c r="L24">
        <v>67</v>
      </c>
      <c r="M24">
        <v>20.399999999999999</v>
      </c>
      <c r="N24" t="s">
        <v>463</v>
      </c>
      <c r="O24" t="s">
        <v>485</v>
      </c>
      <c r="P24" s="19"/>
      <c r="Q24" t="s">
        <v>871</v>
      </c>
      <c r="R24" t="s">
        <v>1168</v>
      </c>
      <c r="S24" t="s">
        <v>372</v>
      </c>
      <c r="T24" t="s">
        <v>364</v>
      </c>
    </row>
    <row r="25" spans="1:20">
      <c r="A25" s="19" t="s">
        <v>915</v>
      </c>
      <c r="B25" t="s">
        <v>488</v>
      </c>
      <c r="C25" t="s">
        <v>469</v>
      </c>
      <c r="D25" t="s">
        <v>470</v>
      </c>
      <c r="E25" t="s">
        <v>483</v>
      </c>
      <c r="F25" s="111">
        <v>43700</v>
      </c>
      <c r="H25" t="s">
        <v>74</v>
      </c>
      <c r="I25" t="s">
        <v>446</v>
      </c>
      <c r="J25">
        <v>24.675186669999999</v>
      </c>
      <c r="K25">
        <v>-83.068584999999999</v>
      </c>
      <c r="L25">
        <v>66</v>
      </c>
      <c r="M25">
        <v>20.100000000000001</v>
      </c>
      <c r="N25" t="s">
        <v>463</v>
      </c>
      <c r="O25" t="s">
        <v>485</v>
      </c>
      <c r="P25" s="19"/>
      <c r="Q25" t="s">
        <v>871</v>
      </c>
      <c r="R25" t="s">
        <v>1169</v>
      </c>
      <c r="S25" t="s">
        <v>373</v>
      </c>
      <c r="T25" t="s">
        <v>364</v>
      </c>
    </row>
    <row r="26" spans="1:20">
      <c r="A26" s="19" t="s">
        <v>916</v>
      </c>
      <c r="B26" t="s">
        <v>489</v>
      </c>
      <c r="C26" t="s">
        <v>469</v>
      </c>
      <c r="D26" t="s">
        <v>470</v>
      </c>
      <c r="E26" t="s">
        <v>483</v>
      </c>
      <c r="F26" s="111">
        <v>43700</v>
      </c>
      <c r="H26" t="s">
        <v>84</v>
      </c>
      <c r="I26" t="s">
        <v>446</v>
      </c>
      <c r="J26">
        <v>24.675186669999999</v>
      </c>
      <c r="K26">
        <v>-83.068584999999999</v>
      </c>
      <c r="L26">
        <v>65</v>
      </c>
      <c r="M26">
        <v>19.8</v>
      </c>
      <c r="N26" t="s">
        <v>463</v>
      </c>
      <c r="O26" t="s">
        <v>485</v>
      </c>
      <c r="P26" s="19"/>
      <c r="Q26" t="s">
        <v>871</v>
      </c>
      <c r="R26" t="s">
        <v>1170</v>
      </c>
      <c r="S26" t="s">
        <v>374</v>
      </c>
      <c r="T26" t="s">
        <v>364</v>
      </c>
    </row>
    <row r="27" spans="1:20">
      <c r="A27" s="19" t="s">
        <v>917</v>
      </c>
      <c r="B27" t="s">
        <v>490</v>
      </c>
      <c r="C27" t="s">
        <v>469</v>
      </c>
      <c r="D27" t="s">
        <v>470</v>
      </c>
      <c r="E27" t="s">
        <v>483</v>
      </c>
      <c r="F27" s="111">
        <v>43700</v>
      </c>
      <c r="H27" t="s">
        <v>93</v>
      </c>
      <c r="I27" t="s">
        <v>446</v>
      </c>
      <c r="J27">
        <v>24.675186669999999</v>
      </c>
      <c r="K27">
        <v>-83.068584999999999</v>
      </c>
      <c r="L27">
        <v>64</v>
      </c>
      <c r="M27">
        <v>19.5</v>
      </c>
      <c r="N27" t="s">
        <v>463</v>
      </c>
      <c r="O27" t="s">
        <v>485</v>
      </c>
      <c r="P27" s="19"/>
      <c r="Q27" t="s">
        <v>871</v>
      </c>
      <c r="R27" t="s">
        <v>1171</v>
      </c>
      <c r="S27" t="s">
        <v>375</v>
      </c>
      <c r="T27" t="s">
        <v>364</v>
      </c>
    </row>
    <row r="28" spans="1:20">
      <c r="A28" s="107" t="s">
        <v>918</v>
      </c>
      <c r="B28" t="s">
        <v>491</v>
      </c>
      <c r="C28" t="s">
        <v>469</v>
      </c>
      <c r="D28" t="s">
        <v>470</v>
      </c>
      <c r="E28" t="s">
        <v>483</v>
      </c>
      <c r="F28" s="111">
        <v>43700</v>
      </c>
      <c r="H28" t="s">
        <v>19</v>
      </c>
      <c r="I28" t="s">
        <v>446</v>
      </c>
      <c r="J28">
        <v>24.675186669999999</v>
      </c>
      <c r="K28">
        <v>-83.068584999999999</v>
      </c>
      <c r="L28">
        <v>68</v>
      </c>
      <c r="M28">
        <v>20.7</v>
      </c>
      <c r="N28" t="s">
        <v>463</v>
      </c>
      <c r="O28" t="s">
        <v>485</v>
      </c>
      <c r="P28" s="19"/>
      <c r="Q28" t="s">
        <v>872</v>
      </c>
      <c r="R28" t="s">
        <v>1164</v>
      </c>
      <c r="S28" t="s">
        <v>368</v>
      </c>
      <c r="T28" t="s">
        <v>364</v>
      </c>
    </row>
    <row r="29" spans="1:20">
      <c r="A29" s="19" t="s">
        <v>919</v>
      </c>
      <c r="B29" t="s">
        <v>492</v>
      </c>
      <c r="C29" t="s">
        <v>469</v>
      </c>
      <c r="D29" t="s">
        <v>470</v>
      </c>
      <c r="E29" t="s">
        <v>483</v>
      </c>
      <c r="F29" s="111">
        <v>43700</v>
      </c>
      <c r="H29" t="s">
        <v>30</v>
      </c>
      <c r="I29" t="s">
        <v>446</v>
      </c>
      <c r="J29">
        <v>24.675186669999999</v>
      </c>
      <c r="K29">
        <v>-83.068584999999999</v>
      </c>
      <c r="L29">
        <v>69</v>
      </c>
      <c r="M29">
        <v>21</v>
      </c>
      <c r="N29" t="s">
        <v>463</v>
      </c>
      <c r="O29" t="s">
        <v>485</v>
      </c>
      <c r="P29" s="19"/>
      <c r="Q29" t="s">
        <v>872</v>
      </c>
      <c r="R29" t="s">
        <v>1165</v>
      </c>
      <c r="S29" t="s">
        <v>369</v>
      </c>
      <c r="T29" t="s">
        <v>364</v>
      </c>
    </row>
    <row r="30" spans="1:20">
      <c r="A30" s="19" t="s">
        <v>920</v>
      </c>
      <c r="B30" t="s">
        <v>493</v>
      </c>
      <c r="C30" t="s">
        <v>469</v>
      </c>
      <c r="D30" t="s">
        <v>470</v>
      </c>
      <c r="E30" t="s">
        <v>483</v>
      </c>
      <c r="F30" s="111">
        <v>43700</v>
      </c>
      <c r="H30" t="s">
        <v>41</v>
      </c>
      <c r="I30" t="s">
        <v>446</v>
      </c>
      <c r="J30">
        <v>24.675186669999999</v>
      </c>
      <c r="K30">
        <v>-83.068584999999999</v>
      </c>
      <c r="L30">
        <v>66</v>
      </c>
      <c r="M30">
        <v>20.100000000000001</v>
      </c>
      <c r="N30" t="s">
        <v>463</v>
      </c>
      <c r="O30" t="s">
        <v>485</v>
      </c>
      <c r="P30" s="19"/>
      <c r="Q30" t="s">
        <v>872</v>
      </c>
      <c r="R30" t="s">
        <v>1166</v>
      </c>
      <c r="S30" t="s">
        <v>370</v>
      </c>
      <c r="T30" t="s">
        <v>364</v>
      </c>
    </row>
    <row r="31" spans="1:20">
      <c r="A31" s="19" t="s">
        <v>921</v>
      </c>
      <c r="B31" t="s">
        <v>494</v>
      </c>
      <c r="C31" t="s">
        <v>469</v>
      </c>
      <c r="D31" t="s">
        <v>470</v>
      </c>
      <c r="E31" t="s">
        <v>483</v>
      </c>
      <c r="F31" s="111">
        <v>43700</v>
      </c>
      <c r="H31" t="s">
        <v>52</v>
      </c>
      <c r="I31" t="s">
        <v>446</v>
      </c>
      <c r="J31">
        <v>24.675186669999999</v>
      </c>
      <c r="K31">
        <v>-83.068584999999999</v>
      </c>
      <c r="L31">
        <v>69</v>
      </c>
      <c r="M31">
        <v>21</v>
      </c>
      <c r="N31" t="s">
        <v>463</v>
      </c>
      <c r="O31" t="s">
        <v>485</v>
      </c>
      <c r="P31" s="19"/>
      <c r="Q31" t="s">
        <v>872</v>
      </c>
      <c r="R31" t="s">
        <v>1167</v>
      </c>
      <c r="S31" t="s">
        <v>371</v>
      </c>
      <c r="T31" t="s">
        <v>364</v>
      </c>
    </row>
    <row r="32" spans="1:20">
      <c r="A32" s="19" t="s">
        <v>922</v>
      </c>
      <c r="B32" t="s">
        <v>495</v>
      </c>
      <c r="C32" t="s">
        <v>469</v>
      </c>
      <c r="D32" t="s">
        <v>470</v>
      </c>
      <c r="E32" t="s">
        <v>483</v>
      </c>
      <c r="F32" s="111">
        <v>43700</v>
      </c>
      <c r="H32" t="s">
        <v>11</v>
      </c>
      <c r="I32" t="s">
        <v>446</v>
      </c>
      <c r="J32">
        <v>24.675186669999999</v>
      </c>
      <c r="K32">
        <v>-83.068584999999999</v>
      </c>
      <c r="L32">
        <v>68</v>
      </c>
      <c r="M32">
        <v>20.7</v>
      </c>
      <c r="N32" t="s">
        <v>463</v>
      </c>
      <c r="O32" t="s">
        <v>485</v>
      </c>
      <c r="P32" s="19"/>
      <c r="Q32" t="s">
        <v>872</v>
      </c>
      <c r="R32" t="s">
        <v>1168</v>
      </c>
      <c r="S32" t="s">
        <v>372</v>
      </c>
      <c r="T32" t="s">
        <v>364</v>
      </c>
    </row>
    <row r="33" spans="1:20">
      <c r="A33" t="s">
        <v>923</v>
      </c>
      <c r="B33" t="s">
        <v>495</v>
      </c>
      <c r="C33" t="s">
        <v>469</v>
      </c>
      <c r="D33" t="s">
        <v>470</v>
      </c>
      <c r="E33" t="s">
        <v>483</v>
      </c>
      <c r="F33" s="111">
        <v>43700</v>
      </c>
      <c r="H33" t="s">
        <v>11</v>
      </c>
      <c r="I33" t="s">
        <v>446</v>
      </c>
      <c r="J33">
        <v>24.675186669999999</v>
      </c>
      <c r="K33">
        <v>-83.068584999999999</v>
      </c>
      <c r="L33">
        <v>68</v>
      </c>
      <c r="M33">
        <v>20.7</v>
      </c>
      <c r="N33" t="s">
        <v>463</v>
      </c>
      <c r="O33" t="s">
        <v>485</v>
      </c>
      <c r="P33" s="19"/>
      <c r="Q33" t="s">
        <v>394</v>
      </c>
      <c r="R33" t="s">
        <v>1180</v>
      </c>
      <c r="S33" t="s">
        <v>368</v>
      </c>
      <c r="T33" s="107" t="s">
        <v>366</v>
      </c>
    </row>
    <row r="34" spans="1:20">
      <c r="A34" s="19" t="s">
        <v>924</v>
      </c>
      <c r="B34" t="s">
        <v>496</v>
      </c>
      <c r="C34" t="s">
        <v>469</v>
      </c>
      <c r="D34" t="s">
        <v>470</v>
      </c>
      <c r="E34" t="s">
        <v>483</v>
      </c>
      <c r="F34" s="111">
        <v>43700</v>
      </c>
      <c r="H34" t="s">
        <v>12</v>
      </c>
      <c r="I34" t="s">
        <v>446</v>
      </c>
      <c r="J34">
        <v>24.675186669999999</v>
      </c>
      <c r="K34">
        <v>-83.068584999999999</v>
      </c>
      <c r="L34">
        <v>67</v>
      </c>
      <c r="M34">
        <v>20.399999999999999</v>
      </c>
      <c r="N34" t="s">
        <v>463</v>
      </c>
      <c r="O34" t="s">
        <v>485</v>
      </c>
      <c r="P34" s="19"/>
      <c r="Q34" t="s">
        <v>872</v>
      </c>
      <c r="R34" t="s">
        <v>1169</v>
      </c>
      <c r="S34" t="s">
        <v>373</v>
      </c>
      <c r="T34" t="s">
        <v>364</v>
      </c>
    </row>
    <row r="35" spans="1:20">
      <c r="A35" s="19" t="s">
        <v>925</v>
      </c>
      <c r="B35" t="s">
        <v>497</v>
      </c>
      <c r="C35" t="s">
        <v>469</v>
      </c>
      <c r="D35" t="s">
        <v>470</v>
      </c>
      <c r="E35" t="s">
        <v>483</v>
      </c>
      <c r="F35" s="111">
        <v>43700</v>
      </c>
      <c r="H35" t="s">
        <v>85</v>
      </c>
      <c r="I35" t="s">
        <v>446</v>
      </c>
      <c r="J35">
        <v>24.675186669999999</v>
      </c>
      <c r="K35">
        <v>-83.068584999999999</v>
      </c>
      <c r="L35">
        <v>69</v>
      </c>
      <c r="M35">
        <v>21</v>
      </c>
      <c r="N35" t="s">
        <v>463</v>
      </c>
      <c r="O35" t="s">
        <v>485</v>
      </c>
      <c r="P35" s="19"/>
      <c r="Q35" t="s">
        <v>872</v>
      </c>
      <c r="R35" t="s">
        <v>1170</v>
      </c>
      <c r="S35" t="s">
        <v>374</v>
      </c>
      <c r="T35" t="s">
        <v>364</v>
      </c>
    </row>
    <row r="36" spans="1:20">
      <c r="A36" s="19" t="s">
        <v>926</v>
      </c>
      <c r="B36" t="s">
        <v>498</v>
      </c>
      <c r="C36" t="s">
        <v>469</v>
      </c>
      <c r="D36" t="s">
        <v>470</v>
      </c>
      <c r="E36" t="s">
        <v>483</v>
      </c>
      <c r="F36" s="111">
        <v>43700</v>
      </c>
      <c r="H36" t="s">
        <v>94</v>
      </c>
      <c r="I36" t="s">
        <v>446</v>
      </c>
      <c r="J36">
        <v>24.675186669999999</v>
      </c>
      <c r="K36">
        <v>-83.068584999999999</v>
      </c>
      <c r="L36">
        <v>64</v>
      </c>
      <c r="M36">
        <v>19.5</v>
      </c>
      <c r="N36" t="s">
        <v>463</v>
      </c>
      <c r="O36" t="s">
        <v>485</v>
      </c>
      <c r="P36" s="19"/>
      <c r="Q36" t="s">
        <v>872</v>
      </c>
      <c r="R36" t="s">
        <v>1171</v>
      </c>
      <c r="S36" t="s">
        <v>375</v>
      </c>
      <c r="T36" t="s">
        <v>364</v>
      </c>
    </row>
    <row r="37" spans="1:20">
      <c r="A37" s="19" t="s">
        <v>927</v>
      </c>
      <c r="B37" t="s">
        <v>499</v>
      </c>
      <c r="C37" t="s">
        <v>469</v>
      </c>
      <c r="D37" t="s">
        <v>470</v>
      </c>
      <c r="E37" t="s">
        <v>483</v>
      </c>
      <c r="F37" s="111">
        <v>43700</v>
      </c>
      <c r="H37" t="s">
        <v>20</v>
      </c>
      <c r="I37" t="s">
        <v>446</v>
      </c>
      <c r="J37">
        <v>24.675186669999999</v>
      </c>
      <c r="K37">
        <v>-83.068584999999999</v>
      </c>
      <c r="L37">
        <v>66</v>
      </c>
      <c r="M37">
        <v>20.100000000000001</v>
      </c>
      <c r="N37" t="s">
        <v>463</v>
      </c>
      <c r="O37" t="s">
        <v>485</v>
      </c>
      <c r="P37" s="19"/>
      <c r="Q37" t="s">
        <v>873</v>
      </c>
      <c r="R37" t="s">
        <v>1164</v>
      </c>
      <c r="S37" t="s">
        <v>368</v>
      </c>
      <c r="T37" t="s">
        <v>364</v>
      </c>
    </row>
    <row r="38" spans="1:20">
      <c r="A38" s="19" t="s">
        <v>928</v>
      </c>
      <c r="B38" t="s">
        <v>500</v>
      </c>
      <c r="C38" t="s">
        <v>469</v>
      </c>
      <c r="D38" t="s">
        <v>470</v>
      </c>
      <c r="E38" t="s">
        <v>483</v>
      </c>
      <c r="F38" s="111">
        <v>43700</v>
      </c>
      <c r="H38" t="s">
        <v>31</v>
      </c>
      <c r="I38" t="s">
        <v>446</v>
      </c>
      <c r="J38">
        <v>24.675186669999999</v>
      </c>
      <c r="K38">
        <v>-83.068584999999999</v>
      </c>
      <c r="L38">
        <v>65</v>
      </c>
      <c r="M38">
        <v>19.8</v>
      </c>
      <c r="N38" t="s">
        <v>463</v>
      </c>
      <c r="O38" t="s">
        <v>485</v>
      </c>
      <c r="P38" s="19"/>
      <c r="Q38" t="s">
        <v>873</v>
      </c>
      <c r="R38" t="s">
        <v>1165</v>
      </c>
      <c r="S38" t="s">
        <v>369</v>
      </c>
      <c r="T38" t="s">
        <v>364</v>
      </c>
    </row>
    <row r="39" spans="1:20">
      <c r="A39" s="19" t="s">
        <v>929</v>
      </c>
      <c r="B39" t="s">
        <v>501</v>
      </c>
      <c r="C39" t="s">
        <v>469</v>
      </c>
      <c r="D39" t="s">
        <v>470</v>
      </c>
      <c r="E39" t="s">
        <v>483</v>
      </c>
      <c r="F39" s="111">
        <v>43700</v>
      </c>
      <c r="H39" t="s">
        <v>42</v>
      </c>
      <c r="I39" t="s">
        <v>446</v>
      </c>
      <c r="J39">
        <v>24.675186669999999</v>
      </c>
      <c r="K39">
        <v>-83.068584999999999</v>
      </c>
      <c r="L39">
        <v>66</v>
      </c>
      <c r="M39">
        <v>20.100000000000001</v>
      </c>
      <c r="N39" t="s">
        <v>463</v>
      </c>
      <c r="O39" t="s">
        <v>485</v>
      </c>
      <c r="P39" s="19"/>
      <c r="Q39" t="s">
        <v>873</v>
      </c>
      <c r="R39" t="s">
        <v>1166</v>
      </c>
      <c r="S39" t="s">
        <v>370</v>
      </c>
      <c r="T39" t="s">
        <v>364</v>
      </c>
    </row>
    <row r="40" spans="1:20">
      <c r="A40" s="19" t="s">
        <v>930</v>
      </c>
      <c r="B40" t="s">
        <v>502</v>
      </c>
      <c r="C40" t="s">
        <v>469</v>
      </c>
      <c r="D40" t="s">
        <v>470</v>
      </c>
      <c r="E40" t="s">
        <v>483</v>
      </c>
      <c r="F40" s="111">
        <v>43700</v>
      </c>
      <c r="H40" t="s">
        <v>53</v>
      </c>
      <c r="I40" t="s">
        <v>446</v>
      </c>
      <c r="J40">
        <v>24.675186669999999</v>
      </c>
      <c r="K40">
        <v>-83.068584999999999</v>
      </c>
      <c r="L40">
        <v>66</v>
      </c>
      <c r="M40">
        <v>20.100000000000001</v>
      </c>
      <c r="N40" t="s">
        <v>463</v>
      </c>
      <c r="O40" t="s">
        <v>485</v>
      </c>
      <c r="P40" s="19"/>
      <c r="Q40" t="s">
        <v>873</v>
      </c>
      <c r="R40" t="s">
        <v>1167</v>
      </c>
      <c r="S40" t="s">
        <v>371</v>
      </c>
      <c r="T40" t="s">
        <v>364</v>
      </c>
    </row>
    <row r="41" spans="1:20">
      <c r="A41" s="19" t="s">
        <v>931</v>
      </c>
      <c r="B41" t="s">
        <v>503</v>
      </c>
      <c r="C41" t="s">
        <v>469</v>
      </c>
      <c r="D41" t="s">
        <v>470</v>
      </c>
      <c r="E41" t="s">
        <v>483</v>
      </c>
      <c r="F41" s="111">
        <v>43700</v>
      </c>
      <c r="H41" t="s">
        <v>64</v>
      </c>
      <c r="I41" t="s">
        <v>446</v>
      </c>
      <c r="J41">
        <v>24.675186669999999</v>
      </c>
      <c r="K41">
        <v>-83.068584999999999</v>
      </c>
      <c r="L41">
        <v>67</v>
      </c>
      <c r="M41">
        <v>20.399999999999999</v>
      </c>
      <c r="N41" t="s">
        <v>463</v>
      </c>
      <c r="O41" t="s">
        <v>485</v>
      </c>
      <c r="P41" s="19"/>
      <c r="Q41" t="s">
        <v>873</v>
      </c>
      <c r="R41" t="s">
        <v>1168</v>
      </c>
      <c r="S41" t="s">
        <v>372</v>
      </c>
      <c r="T41" t="s">
        <v>364</v>
      </c>
    </row>
    <row r="42" spans="1:20">
      <c r="A42" s="19" t="s">
        <v>932</v>
      </c>
      <c r="B42" t="s">
        <v>504</v>
      </c>
      <c r="C42" t="s">
        <v>469</v>
      </c>
      <c r="D42" t="s">
        <v>470</v>
      </c>
      <c r="E42" t="s">
        <v>483</v>
      </c>
      <c r="F42" s="111">
        <v>43700</v>
      </c>
      <c r="H42" t="s">
        <v>75</v>
      </c>
      <c r="I42" t="s">
        <v>446</v>
      </c>
      <c r="J42">
        <v>24.675186669999999</v>
      </c>
      <c r="K42">
        <v>-83.068584999999999</v>
      </c>
      <c r="L42">
        <v>64</v>
      </c>
      <c r="M42">
        <v>19.5</v>
      </c>
      <c r="N42" t="s">
        <v>463</v>
      </c>
      <c r="O42" t="s">
        <v>485</v>
      </c>
      <c r="P42" s="19"/>
      <c r="Q42" t="s">
        <v>873</v>
      </c>
      <c r="R42" t="s">
        <v>1169</v>
      </c>
      <c r="S42" t="s">
        <v>373</v>
      </c>
      <c r="T42" t="s">
        <v>364</v>
      </c>
    </row>
    <row r="43" spans="1:20">
      <c r="A43" s="19" t="s">
        <v>933</v>
      </c>
      <c r="B43" t="s">
        <v>505</v>
      </c>
      <c r="C43" t="s">
        <v>469</v>
      </c>
      <c r="D43" t="s">
        <v>470</v>
      </c>
      <c r="E43" t="s">
        <v>483</v>
      </c>
      <c r="F43" s="111">
        <v>43700</v>
      </c>
      <c r="H43" t="s">
        <v>86</v>
      </c>
      <c r="I43" t="s">
        <v>446</v>
      </c>
      <c r="J43">
        <v>24.675186669999999</v>
      </c>
      <c r="K43">
        <v>-83.068584999999999</v>
      </c>
      <c r="L43">
        <v>66</v>
      </c>
      <c r="M43">
        <v>20.100000000000001</v>
      </c>
      <c r="N43" t="s">
        <v>463</v>
      </c>
      <c r="O43" t="s">
        <v>485</v>
      </c>
      <c r="P43" s="19"/>
      <c r="Q43" t="s">
        <v>873</v>
      </c>
      <c r="R43" t="s">
        <v>1170</v>
      </c>
      <c r="S43" t="s">
        <v>374</v>
      </c>
      <c r="T43" t="s">
        <v>364</v>
      </c>
    </row>
    <row r="44" spans="1:20">
      <c r="A44" s="19" t="s">
        <v>934</v>
      </c>
      <c r="B44" t="s">
        <v>506</v>
      </c>
      <c r="C44" t="s">
        <v>469</v>
      </c>
      <c r="D44" t="s">
        <v>470</v>
      </c>
      <c r="E44" t="s">
        <v>483</v>
      </c>
      <c r="F44" s="111">
        <v>43700</v>
      </c>
      <c r="H44" t="s">
        <v>95</v>
      </c>
      <c r="I44" t="s">
        <v>446</v>
      </c>
      <c r="J44">
        <v>24.675186669999999</v>
      </c>
      <c r="K44">
        <v>-83.068584999999999</v>
      </c>
      <c r="L44">
        <v>65</v>
      </c>
      <c r="M44">
        <v>19.8</v>
      </c>
      <c r="N44" t="s">
        <v>463</v>
      </c>
      <c r="O44" t="s">
        <v>485</v>
      </c>
      <c r="P44" s="19"/>
      <c r="Q44" t="s">
        <v>873</v>
      </c>
      <c r="R44" t="s">
        <v>1171</v>
      </c>
      <c r="S44" t="s">
        <v>375</v>
      </c>
      <c r="T44" t="s">
        <v>364</v>
      </c>
    </row>
    <row r="45" spans="1:20">
      <c r="A45" s="19" t="s">
        <v>935</v>
      </c>
      <c r="B45" t="s">
        <v>507</v>
      </c>
      <c r="C45" t="s">
        <v>469</v>
      </c>
      <c r="D45" t="s">
        <v>470</v>
      </c>
      <c r="E45" t="s">
        <v>483</v>
      </c>
      <c r="F45" s="111">
        <v>43700</v>
      </c>
      <c r="H45" t="s">
        <v>21</v>
      </c>
      <c r="I45" t="s">
        <v>446</v>
      </c>
      <c r="J45">
        <v>24.675186669999999</v>
      </c>
      <c r="K45">
        <v>-83.068584999999999</v>
      </c>
      <c r="L45">
        <v>65</v>
      </c>
      <c r="M45">
        <v>19.8</v>
      </c>
      <c r="N45" t="s">
        <v>463</v>
      </c>
      <c r="O45" t="s">
        <v>485</v>
      </c>
      <c r="P45" s="19"/>
      <c r="Q45" t="s">
        <v>399</v>
      </c>
      <c r="R45" t="s">
        <v>1164</v>
      </c>
      <c r="S45" t="s">
        <v>368</v>
      </c>
      <c r="T45" t="s">
        <v>364</v>
      </c>
    </row>
    <row r="46" spans="1:20">
      <c r="A46" s="19" t="s">
        <v>936</v>
      </c>
      <c r="B46" t="s">
        <v>508</v>
      </c>
      <c r="C46" t="s">
        <v>469</v>
      </c>
      <c r="D46" t="s">
        <v>470</v>
      </c>
      <c r="E46" t="s">
        <v>483</v>
      </c>
      <c r="F46" s="111">
        <v>43700</v>
      </c>
      <c r="H46" t="s">
        <v>32</v>
      </c>
      <c r="I46" t="s">
        <v>446</v>
      </c>
      <c r="J46">
        <v>24.675186669999999</v>
      </c>
      <c r="K46">
        <v>-83.068584999999999</v>
      </c>
      <c r="L46">
        <v>66</v>
      </c>
      <c r="M46">
        <v>20.100000000000001</v>
      </c>
      <c r="N46" t="s">
        <v>463</v>
      </c>
      <c r="O46" t="s">
        <v>485</v>
      </c>
      <c r="P46" s="19"/>
      <c r="Q46" t="s">
        <v>399</v>
      </c>
      <c r="R46" t="s">
        <v>1165</v>
      </c>
      <c r="S46" t="s">
        <v>369</v>
      </c>
      <c r="T46" t="s">
        <v>364</v>
      </c>
    </row>
    <row r="47" spans="1:20">
      <c r="A47" s="19" t="s">
        <v>937</v>
      </c>
      <c r="B47" t="s">
        <v>509</v>
      </c>
      <c r="C47" t="s">
        <v>469</v>
      </c>
      <c r="D47" t="s">
        <v>470</v>
      </c>
      <c r="E47" t="s">
        <v>476</v>
      </c>
      <c r="F47" s="111">
        <v>43700</v>
      </c>
      <c r="H47" t="s">
        <v>43</v>
      </c>
      <c r="I47" t="s">
        <v>446</v>
      </c>
      <c r="J47">
        <v>24.640415000000001</v>
      </c>
      <c r="K47">
        <v>-83.102946669999994</v>
      </c>
      <c r="L47">
        <v>97</v>
      </c>
      <c r="M47">
        <v>29.6</v>
      </c>
      <c r="N47" t="s">
        <v>463</v>
      </c>
      <c r="O47" t="s">
        <v>485</v>
      </c>
      <c r="P47" s="19"/>
      <c r="Q47" t="s">
        <v>399</v>
      </c>
      <c r="R47" t="s">
        <v>1166</v>
      </c>
      <c r="S47" t="s">
        <v>370</v>
      </c>
      <c r="T47" t="s">
        <v>364</v>
      </c>
    </row>
    <row r="48" spans="1:20">
      <c r="A48" s="19" t="s">
        <v>938</v>
      </c>
      <c r="B48" t="s">
        <v>510</v>
      </c>
      <c r="C48" t="s">
        <v>469</v>
      </c>
      <c r="D48" t="s">
        <v>470</v>
      </c>
      <c r="E48" t="s">
        <v>476</v>
      </c>
      <c r="F48" s="111">
        <v>43700</v>
      </c>
      <c r="H48" t="s">
        <v>54</v>
      </c>
      <c r="I48" t="s">
        <v>446</v>
      </c>
      <c r="J48">
        <v>24.640415000000001</v>
      </c>
      <c r="K48">
        <v>-83.102946669999994</v>
      </c>
      <c r="L48">
        <v>97</v>
      </c>
      <c r="M48">
        <v>29.6</v>
      </c>
      <c r="N48" t="s">
        <v>463</v>
      </c>
      <c r="O48" t="s">
        <v>485</v>
      </c>
      <c r="P48" s="19"/>
      <c r="Q48" t="s">
        <v>399</v>
      </c>
      <c r="R48" t="s">
        <v>1167</v>
      </c>
      <c r="S48" t="s">
        <v>371</v>
      </c>
      <c r="T48" t="s">
        <v>364</v>
      </c>
    </row>
    <row r="49" spans="1:20">
      <c r="A49" s="19" t="s">
        <v>939</v>
      </c>
      <c r="B49" t="s">
        <v>511</v>
      </c>
      <c r="C49" t="s">
        <v>469</v>
      </c>
      <c r="D49" t="s">
        <v>470</v>
      </c>
      <c r="E49" t="s">
        <v>476</v>
      </c>
      <c r="F49" s="111">
        <v>43700</v>
      </c>
      <c r="H49" t="s">
        <v>65</v>
      </c>
      <c r="I49" t="s">
        <v>446</v>
      </c>
      <c r="J49">
        <v>24.640415000000001</v>
      </c>
      <c r="K49">
        <v>-83.102946669999994</v>
      </c>
      <c r="L49">
        <v>100</v>
      </c>
      <c r="M49">
        <v>30.5</v>
      </c>
      <c r="N49" t="s">
        <v>447</v>
      </c>
      <c r="O49" t="s">
        <v>485</v>
      </c>
      <c r="P49" s="19"/>
      <c r="Q49" t="s">
        <v>399</v>
      </c>
      <c r="R49" t="s">
        <v>1168</v>
      </c>
      <c r="S49" t="s">
        <v>372</v>
      </c>
      <c r="T49" t="s">
        <v>364</v>
      </c>
    </row>
    <row r="50" spans="1:20">
      <c r="A50" s="19" t="s">
        <v>940</v>
      </c>
      <c r="B50" t="s">
        <v>512</v>
      </c>
      <c r="C50" t="s">
        <v>469</v>
      </c>
      <c r="D50" t="s">
        <v>470</v>
      </c>
      <c r="E50" t="s">
        <v>476</v>
      </c>
      <c r="F50" s="111">
        <v>43700</v>
      </c>
      <c r="H50" t="s">
        <v>76</v>
      </c>
      <c r="I50" t="s">
        <v>446</v>
      </c>
      <c r="J50">
        <v>24.640415000000001</v>
      </c>
      <c r="K50">
        <v>-83.102946669999994</v>
      </c>
      <c r="L50">
        <v>101</v>
      </c>
      <c r="M50">
        <v>30.8</v>
      </c>
      <c r="N50" t="s">
        <v>447</v>
      </c>
      <c r="O50" t="s">
        <v>485</v>
      </c>
      <c r="P50" s="19"/>
      <c r="Q50" t="s">
        <v>399</v>
      </c>
      <c r="R50" t="s">
        <v>1169</v>
      </c>
      <c r="S50" t="s">
        <v>373</v>
      </c>
      <c r="T50" t="s">
        <v>364</v>
      </c>
    </row>
    <row r="51" spans="1:20">
      <c r="A51" s="19" t="s">
        <v>941</v>
      </c>
      <c r="B51" t="s">
        <v>513</v>
      </c>
      <c r="C51" t="s">
        <v>469</v>
      </c>
      <c r="D51" t="s">
        <v>470</v>
      </c>
      <c r="E51" t="s">
        <v>476</v>
      </c>
      <c r="F51" s="111">
        <v>43700</v>
      </c>
      <c r="H51" t="s">
        <v>87</v>
      </c>
      <c r="I51" t="s">
        <v>446</v>
      </c>
      <c r="J51">
        <v>24.640415000000001</v>
      </c>
      <c r="K51">
        <v>-83.102946669999994</v>
      </c>
      <c r="L51">
        <v>100</v>
      </c>
      <c r="M51">
        <v>30.5</v>
      </c>
      <c r="N51" t="s">
        <v>447</v>
      </c>
      <c r="O51" t="s">
        <v>485</v>
      </c>
      <c r="P51" s="19"/>
      <c r="Q51" t="s">
        <v>399</v>
      </c>
      <c r="R51" t="s">
        <v>1170</v>
      </c>
      <c r="S51" t="s">
        <v>374</v>
      </c>
      <c r="T51" t="s">
        <v>364</v>
      </c>
    </row>
    <row r="52" spans="1:20">
      <c r="A52" s="19" t="s">
        <v>942</v>
      </c>
      <c r="B52" t="s">
        <v>514</v>
      </c>
      <c r="C52" t="s">
        <v>469</v>
      </c>
      <c r="D52" t="s">
        <v>470</v>
      </c>
      <c r="E52" t="s">
        <v>476</v>
      </c>
      <c r="F52" s="111">
        <v>43700</v>
      </c>
      <c r="H52" t="s">
        <v>96</v>
      </c>
      <c r="I52" t="s">
        <v>446</v>
      </c>
      <c r="J52">
        <v>24.640415000000001</v>
      </c>
      <c r="K52">
        <v>-83.102946669999994</v>
      </c>
      <c r="L52">
        <v>101</v>
      </c>
      <c r="M52">
        <v>30.8</v>
      </c>
      <c r="N52" t="s">
        <v>447</v>
      </c>
      <c r="O52" t="s">
        <v>485</v>
      </c>
      <c r="P52" s="19"/>
      <c r="Q52" t="s">
        <v>399</v>
      </c>
      <c r="R52" t="s">
        <v>1171</v>
      </c>
      <c r="S52" t="s">
        <v>375</v>
      </c>
      <c r="T52" t="s">
        <v>364</v>
      </c>
    </row>
    <row r="53" spans="1:20">
      <c r="A53" s="19" t="s">
        <v>943</v>
      </c>
      <c r="B53" t="s">
        <v>515</v>
      </c>
      <c r="C53" t="s">
        <v>469</v>
      </c>
      <c r="D53" t="s">
        <v>470</v>
      </c>
      <c r="E53" t="s">
        <v>476</v>
      </c>
      <c r="F53" s="111">
        <v>43700</v>
      </c>
      <c r="H53" t="s">
        <v>22</v>
      </c>
      <c r="I53" t="s">
        <v>446</v>
      </c>
      <c r="J53">
        <v>24.640415000000001</v>
      </c>
      <c r="K53">
        <v>-83.102946669999994</v>
      </c>
      <c r="L53">
        <v>96</v>
      </c>
      <c r="M53">
        <v>29.3</v>
      </c>
      <c r="N53" t="s">
        <v>463</v>
      </c>
      <c r="O53" t="s">
        <v>485</v>
      </c>
      <c r="P53" s="19"/>
      <c r="Q53" t="s">
        <v>874</v>
      </c>
      <c r="R53" t="s">
        <v>1164</v>
      </c>
      <c r="S53" t="s">
        <v>368</v>
      </c>
      <c r="T53" t="s">
        <v>364</v>
      </c>
    </row>
    <row r="54" spans="1:20">
      <c r="A54" s="19" t="s">
        <v>944</v>
      </c>
      <c r="B54" t="s">
        <v>516</v>
      </c>
      <c r="C54" t="s">
        <v>469</v>
      </c>
      <c r="D54" t="s">
        <v>470</v>
      </c>
      <c r="E54" t="s">
        <v>476</v>
      </c>
      <c r="F54" s="111">
        <v>43700</v>
      </c>
      <c r="H54" t="s">
        <v>517</v>
      </c>
      <c r="I54" t="s">
        <v>446</v>
      </c>
      <c r="J54">
        <v>24.640415000000001</v>
      </c>
      <c r="K54">
        <v>-83.102946669999994</v>
      </c>
      <c r="L54">
        <v>99</v>
      </c>
      <c r="M54">
        <v>30.2</v>
      </c>
      <c r="N54" t="s">
        <v>447</v>
      </c>
      <c r="O54" t="s">
        <v>485</v>
      </c>
      <c r="P54" s="19"/>
      <c r="Q54" t="s">
        <v>874</v>
      </c>
      <c r="R54" t="s">
        <v>1165</v>
      </c>
      <c r="S54" t="s">
        <v>369</v>
      </c>
      <c r="T54" t="s">
        <v>364</v>
      </c>
    </row>
    <row r="55" spans="1:20">
      <c r="A55" s="19" t="s">
        <v>945</v>
      </c>
      <c r="B55" t="s">
        <v>518</v>
      </c>
      <c r="C55" t="s">
        <v>469</v>
      </c>
      <c r="D55" t="s">
        <v>470</v>
      </c>
      <c r="E55" t="s">
        <v>476</v>
      </c>
      <c r="F55" s="111">
        <v>43700</v>
      </c>
      <c r="H55" t="s">
        <v>44</v>
      </c>
      <c r="I55" t="s">
        <v>446</v>
      </c>
      <c r="J55">
        <v>24.640415000000001</v>
      </c>
      <c r="K55">
        <v>-83.102946669999994</v>
      </c>
      <c r="L55">
        <v>101</v>
      </c>
      <c r="M55">
        <v>30.8</v>
      </c>
      <c r="N55" t="s">
        <v>447</v>
      </c>
      <c r="O55" t="s">
        <v>485</v>
      </c>
      <c r="P55" s="19"/>
      <c r="Q55" t="s">
        <v>874</v>
      </c>
      <c r="R55" t="s">
        <v>1166</v>
      </c>
      <c r="S55" t="s">
        <v>370</v>
      </c>
      <c r="T55" t="s">
        <v>364</v>
      </c>
    </row>
    <row r="56" spans="1:20">
      <c r="A56" s="19" t="s">
        <v>946</v>
      </c>
      <c r="B56" t="s">
        <v>519</v>
      </c>
      <c r="C56" t="s">
        <v>469</v>
      </c>
      <c r="D56" t="s">
        <v>470</v>
      </c>
      <c r="E56" t="s">
        <v>476</v>
      </c>
      <c r="F56" s="111">
        <v>43700</v>
      </c>
      <c r="H56" t="s">
        <v>55</v>
      </c>
      <c r="I56" t="s">
        <v>446</v>
      </c>
      <c r="J56">
        <v>24.640415000000001</v>
      </c>
      <c r="K56">
        <v>-83.102946669999994</v>
      </c>
      <c r="L56">
        <v>101</v>
      </c>
      <c r="M56">
        <v>30.8</v>
      </c>
      <c r="N56" t="s">
        <v>447</v>
      </c>
      <c r="O56" t="s">
        <v>485</v>
      </c>
      <c r="P56" s="19"/>
      <c r="Q56" t="s">
        <v>874</v>
      </c>
      <c r="R56" t="s">
        <v>1167</v>
      </c>
      <c r="S56" t="s">
        <v>371</v>
      </c>
      <c r="T56" t="s">
        <v>364</v>
      </c>
    </row>
    <row r="57" spans="1:20">
      <c r="A57" s="19" t="s">
        <v>947</v>
      </c>
      <c r="B57" t="s">
        <v>520</v>
      </c>
      <c r="C57" t="s">
        <v>469</v>
      </c>
      <c r="D57" t="s">
        <v>470</v>
      </c>
      <c r="E57" t="s">
        <v>476</v>
      </c>
      <c r="F57" s="111">
        <v>43700</v>
      </c>
      <c r="H57" t="s">
        <v>66</v>
      </c>
      <c r="I57" t="s">
        <v>446</v>
      </c>
      <c r="J57">
        <v>24.640415000000001</v>
      </c>
      <c r="K57">
        <v>-83.102946669999994</v>
      </c>
      <c r="L57">
        <v>100</v>
      </c>
      <c r="M57">
        <v>30.5</v>
      </c>
      <c r="N57" t="s">
        <v>447</v>
      </c>
      <c r="O57" t="s">
        <v>485</v>
      </c>
      <c r="P57" s="19"/>
      <c r="Q57" t="s">
        <v>874</v>
      </c>
      <c r="R57" t="s">
        <v>1168</v>
      </c>
      <c r="S57" t="s">
        <v>372</v>
      </c>
      <c r="T57" t="s">
        <v>364</v>
      </c>
    </row>
    <row r="58" spans="1:20">
      <c r="A58" s="19" t="s">
        <v>948</v>
      </c>
      <c r="B58" t="s">
        <v>521</v>
      </c>
      <c r="C58" t="s">
        <v>469</v>
      </c>
      <c r="D58" t="s">
        <v>470</v>
      </c>
      <c r="E58" t="s">
        <v>476</v>
      </c>
      <c r="F58" s="111">
        <v>43700</v>
      </c>
      <c r="H58" t="s">
        <v>522</v>
      </c>
      <c r="I58" t="s">
        <v>446</v>
      </c>
      <c r="J58">
        <v>24.640415000000001</v>
      </c>
      <c r="K58">
        <v>-83.102946669999994</v>
      </c>
      <c r="L58">
        <v>100</v>
      </c>
      <c r="M58">
        <v>30.5</v>
      </c>
      <c r="N58" t="s">
        <v>447</v>
      </c>
      <c r="O58" t="s">
        <v>485</v>
      </c>
      <c r="P58" s="19"/>
      <c r="Q58" t="s">
        <v>874</v>
      </c>
      <c r="R58" t="s">
        <v>1169</v>
      </c>
      <c r="S58" t="s">
        <v>373</v>
      </c>
      <c r="T58" t="s">
        <v>364</v>
      </c>
    </row>
    <row r="59" spans="1:20">
      <c r="A59" s="19" t="s">
        <v>949</v>
      </c>
      <c r="B59" t="s">
        <v>523</v>
      </c>
      <c r="C59" t="s">
        <v>469</v>
      </c>
      <c r="D59" t="s">
        <v>470</v>
      </c>
      <c r="E59" t="s">
        <v>476</v>
      </c>
      <c r="F59" s="111">
        <v>43700</v>
      </c>
      <c r="H59" t="s">
        <v>88</v>
      </c>
      <c r="I59" t="s">
        <v>446</v>
      </c>
      <c r="J59">
        <v>24.640415000000001</v>
      </c>
      <c r="K59">
        <v>-83.102946669999994</v>
      </c>
      <c r="L59">
        <v>100</v>
      </c>
      <c r="M59">
        <v>30.5</v>
      </c>
      <c r="N59" t="s">
        <v>447</v>
      </c>
      <c r="O59" t="s">
        <v>485</v>
      </c>
      <c r="P59" s="19"/>
      <c r="Q59" t="s">
        <v>874</v>
      </c>
      <c r="R59" t="s">
        <v>1170</v>
      </c>
      <c r="S59" t="s">
        <v>374</v>
      </c>
      <c r="T59" t="s">
        <v>364</v>
      </c>
    </row>
    <row r="60" spans="1:20">
      <c r="A60" s="19" t="s">
        <v>950</v>
      </c>
      <c r="B60" t="s">
        <v>524</v>
      </c>
      <c r="C60" t="s">
        <v>469</v>
      </c>
      <c r="D60" t="s">
        <v>470</v>
      </c>
      <c r="E60" t="s">
        <v>476</v>
      </c>
      <c r="F60" s="111">
        <v>43700</v>
      </c>
      <c r="H60" t="s">
        <v>97</v>
      </c>
      <c r="I60" t="s">
        <v>446</v>
      </c>
      <c r="J60">
        <v>24.640415000000001</v>
      </c>
      <c r="K60">
        <v>-83.102946669999994</v>
      </c>
      <c r="L60">
        <v>101</v>
      </c>
      <c r="M60">
        <v>30.8</v>
      </c>
      <c r="N60" t="s">
        <v>447</v>
      </c>
      <c r="O60" t="s">
        <v>485</v>
      </c>
      <c r="P60" s="19"/>
      <c r="Q60" t="s">
        <v>874</v>
      </c>
      <c r="R60" t="s">
        <v>1171</v>
      </c>
      <c r="S60" t="s">
        <v>375</v>
      </c>
      <c r="T60" t="s">
        <v>364</v>
      </c>
    </row>
    <row r="61" spans="1:20">
      <c r="A61" s="19" t="s">
        <v>951</v>
      </c>
      <c r="B61" t="s">
        <v>525</v>
      </c>
      <c r="C61" t="s">
        <v>469</v>
      </c>
      <c r="D61" t="s">
        <v>470</v>
      </c>
      <c r="E61" t="s">
        <v>476</v>
      </c>
      <c r="F61" s="111">
        <v>43700</v>
      </c>
      <c r="H61" t="s">
        <v>23</v>
      </c>
      <c r="I61" t="s">
        <v>446</v>
      </c>
      <c r="J61">
        <v>24.640415000000001</v>
      </c>
      <c r="K61">
        <v>-83.102946669999994</v>
      </c>
      <c r="L61">
        <v>100</v>
      </c>
      <c r="M61">
        <v>30.5</v>
      </c>
      <c r="N61" t="s">
        <v>447</v>
      </c>
      <c r="O61" t="s">
        <v>485</v>
      </c>
      <c r="P61" s="19"/>
      <c r="Q61" t="s">
        <v>875</v>
      </c>
      <c r="R61" t="s">
        <v>1164</v>
      </c>
      <c r="S61" t="s">
        <v>368</v>
      </c>
      <c r="T61" t="s">
        <v>364</v>
      </c>
    </row>
    <row r="62" spans="1:20">
      <c r="A62" s="19" t="s">
        <v>952</v>
      </c>
      <c r="B62" t="s">
        <v>526</v>
      </c>
      <c r="C62" t="s">
        <v>469</v>
      </c>
      <c r="D62" t="s">
        <v>470</v>
      </c>
      <c r="E62" t="s">
        <v>476</v>
      </c>
      <c r="F62" s="111">
        <v>43700</v>
      </c>
      <c r="H62" t="s">
        <v>34</v>
      </c>
      <c r="I62" t="s">
        <v>446</v>
      </c>
      <c r="J62">
        <v>24.640415000000001</v>
      </c>
      <c r="K62">
        <v>-83.102946669999994</v>
      </c>
      <c r="L62">
        <v>98</v>
      </c>
      <c r="M62">
        <v>29.9</v>
      </c>
      <c r="N62" t="s">
        <v>463</v>
      </c>
      <c r="O62" t="s">
        <v>485</v>
      </c>
      <c r="P62" s="19"/>
      <c r="Q62" t="s">
        <v>875</v>
      </c>
      <c r="R62" t="s">
        <v>1165</v>
      </c>
      <c r="S62" t="s">
        <v>369</v>
      </c>
      <c r="T62" t="s">
        <v>364</v>
      </c>
    </row>
    <row r="63" spans="1:20">
      <c r="A63" s="19" t="s">
        <v>953</v>
      </c>
      <c r="B63" t="s">
        <v>527</v>
      </c>
      <c r="C63" t="s">
        <v>469</v>
      </c>
      <c r="D63" t="s">
        <v>470</v>
      </c>
      <c r="E63" t="s">
        <v>476</v>
      </c>
      <c r="F63" s="111">
        <v>43700</v>
      </c>
      <c r="H63" t="s">
        <v>528</v>
      </c>
      <c r="I63" t="s">
        <v>446</v>
      </c>
      <c r="J63">
        <v>24.640415000000001</v>
      </c>
      <c r="K63">
        <v>-83.102946669999994</v>
      </c>
      <c r="L63">
        <v>100</v>
      </c>
      <c r="M63">
        <v>30.5</v>
      </c>
      <c r="N63" t="s">
        <v>447</v>
      </c>
      <c r="O63" t="s">
        <v>485</v>
      </c>
      <c r="P63" s="19"/>
      <c r="Q63" t="s">
        <v>875</v>
      </c>
      <c r="R63" t="s">
        <v>1166</v>
      </c>
      <c r="S63" t="s">
        <v>370</v>
      </c>
      <c r="T63" t="s">
        <v>364</v>
      </c>
    </row>
    <row r="64" spans="1:20">
      <c r="A64" s="19" t="s">
        <v>954</v>
      </c>
      <c r="B64" t="s">
        <v>529</v>
      </c>
      <c r="C64" t="s">
        <v>469</v>
      </c>
      <c r="D64" t="s">
        <v>470</v>
      </c>
      <c r="E64" t="s">
        <v>476</v>
      </c>
      <c r="F64" s="111">
        <v>43700</v>
      </c>
      <c r="H64" t="s">
        <v>56</v>
      </c>
      <c r="I64" t="s">
        <v>446</v>
      </c>
      <c r="J64">
        <v>24.640415000000001</v>
      </c>
      <c r="K64">
        <v>-83.102946669999994</v>
      </c>
      <c r="L64">
        <v>100</v>
      </c>
      <c r="M64">
        <v>30.5</v>
      </c>
      <c r="N64" t="s">
        <v>447</v>
      </c>
      <c r="O64" t="s">
        <v>485</v>
      </c>
      <c r="P64" s="19"/>
      <c r="Q64" t="s">
        <v>875</v>
      </c>
      <c r="R64" t="s">
        <v>1167</v>
      </c>
      <c r="S64" t="s">
        <v>371</v>
      </c>
      <c r="T64" t="s">
        <v>364</v>
      </c>
    </row>
    <row r="65" spans="1:20">
      <c r="A65" s="19" t="s">
        <v>955</v>
      </c>
      <c r="B65" t="s">
        <v>530</v>
      </c>
      <c r="C65" t="s">
        <v>469</v>
      </c>
      <c r="D65" t="s">
        <v>470</v>
      </c>
      <c r="E65" t="s">
        <v>476</v>
      </c>
      <c r="F65" s="111">
        <v>43700</v>
      </c>
      <c r="H65" t="s">
        <v>67</v>
      </c>
      <c r="I65" t="s">
        <v>446</v>
      </c>
      <c r="J65">
        <v>24.640415000000001</v>
      </c>
      <c r="K65">
        <v>-83.102946669999994</v>
      </c>
      <c r="L65">
        <v>100</v>
      </c>
      <c r="M65">
        <v>30.5</v>
      </c>
      <c r="N65" t="s">
        <v>447</v>
      </c>
      <c r="O65" t="s">
        <v>485</v>
      </c>
      <c r="P65" s="19"/>
      <c r="Q65" t="s">
        <v>875</v>
      </c>
      <c r="R65" t="s">
        <v>1168</v>
      </c>
      <c r="S65" t="s">
        <v>372</v>
      </c>
      <c r="T65" t="s">
        <v>364</v>
      </c>
    </row>
    <row r="66" spans="1:20">
      <c r="A66" s="19" t="s">
        <v>956</v>
      </c>
      <c r="B66" t="s">
        <v>531</v>
      </c>
      <c r="C66" t="s">
        <v>469</v>
      </c>
      <c r="D66" t="s">
        <v>470</v>
      </c>
      <c r="E66" t="s">
        <v>476</v>
      </c>
      <c r="F66" s="111">
        <v>43700</v>
      </c>
      <c r="H66" t="s">
        <v>78</v>
      </c>
      <c r="I66" t="s">
        <v>446</v>
      </c>
      <c r="J66">
        <v>24.640415000000001</v>
      </c>
      <c r="K66">
        <v>-83.102946669999994</v>
      </c>
      <c r="L66">
        <v>98</v>
      </c>
      <c r="M66">
        <v>29.9</v>
      </c>
      <c r="N66" t="s">
        <v>463</v>
      </c>
      <c r="O66" t="s">
        <v>485</v>
      </c>
      <c r="P66" s="19"/>
      <c r="Q66" t="s">
        <v>875</v>
      </c>
      <c r="R66" t="s">
        <v>1169</v>
      </c>
      <c r="S66" t="s">
        <v>373</v>
      </c>
      <c r="T66" t="s">
        <v>364</v>
      </c>
    </row>
    <row r="67" spans="1:20">
      <c r="A67" s="19" t="s">
        <v>957</v>
      </c>
      <c r="B67" t="s">
        <v>535</v>
      </c>
      <c r="C67" t="s">
        <v>532</v>
      </c>
      <c r="D67" t="s">
        <v>533</v>
      </c>
      <c r="E67" t="s">
        <v>534</v>
      </c>
      <c r="F67" s="111">
        <v>43701</v>
      </c>
      <c r="H67" t="s">
        <v>15</v>
      </c>
      <c r="I67" t="s">
        <v>446</v>
      </c>
      <c r="J67">
        <v>24.493960000000001</v>
      </c>
      <c r="K67">
        <v>-83.096078329999997</v>
      </c>
      <c r="L67">
        <v>108</v>
      </c>
      <c r="M67">
        <v>32.9</v>
      </c>
      <c r="N67" t="s">
        <v>447</v>
      </c>
      <c r="O67" t="s">
        <v>474</v>
      </c>
      <c r="P67" s="19"/>
      <c r="Q67" t="s">
        <v>875</v>
      </c>
      <c r="R67" t="s">
        <v>1170</v>
      </c>
      <c r="S67" t="s">
        <v>374</v>
      </c>
      <c r="T67" t="s">
        <v>364</v>
      </c>
    </row>
    <row r="68" spans="1:20">
      <c r="A68" s="19" t="s">
        <v>958</v>
      </c>
      <c r="B68" t="s">
        <v>536</v>
      </c>
      <c r="C68" t="s">
        <v>532</v>
      </c>
      <c r="D68" t="s">
        <v>533</v>
      </c>
      <c r="E68" t="s">
        <v>534</v>
      </c>
      <c r="F68" s="111">
        <v>43701</v>
      </c>
      <c r="H68" t="s">
        <v>98</v>
      </c>
      <c r="I68" t="s">
        <v>446</v>
      </c>
      <c r="J68">
        <v>24.493960000000001</v>
      </c>
      <c r="K68">
        <v>-83.096078329999997</v>
      </c>
      <c r="L68">
        <v>109</v>
      </c>
      <c r="M68">
        <v>33.200000000000003</v>
      </c>
      <c r="N68" t="s">
        <v>447</v>
      </c>
      <c r="O68" t="s">
        <v>474</v>
      </c>
      <c r="P68" s="19"/>
      <c r="Q68" t="s">
        <v>875</v>
      </c>
      <c r="R68" t="s">
        <v>1171</v>
      </c>
      <c r="S68" t="s">
        <v>375</v>
      </c>
      <c r="T68" t="s">
        <v>364</v>
      </c>
    </row>
    <row r="69" spans="1:20">
      <c r="A69" s="19" t="s">
        <v>959</v>
      </c>
      <c r="B69" t="s">
        <v>537</v>
      </c>
      <c r="C69" t="s">
        <v>532</v>
      </c>
      <c r="D69" t="s">
        <v>533</v>
      </c>
      <c r="E69" t="s">
        <v>534</v>
      </c>
      <c r="F69" s="111">
        <v>43701</v>
      </c>
      <c r="H69" t="s">
        <v>24</v>
      </c>
      <c r="I69" t="s">
        <v>446</v>
      </c>
      <c r="J69">
        <v>24.493960000000001</v>
      </c>
      <c r="K69">
        <v>-83.096078329999997</v>
      </c>
      <c r="L69">
        <v>108</v>
      </c>
      <c r="M69">
        <v>32.9</v>
      </c>
      <c r="N69" t="s">
        <v>447</v>
      </c>
      <c r="O69" t="s">
        <v>474</v>
      </c>
      <c r="P69" s="19"/>
      <c r="Q69" t="s">
        <v>876</v>
      </c>
      <c r="R69" t="s">
        <v>1164</v>
      </c>
      <c r="S69" t="s">
        <v>368</v>
      </c>
      <c r="T69" t="s">
        <v>364</v>
      </c>
    </row>
    <row r="70" spans="1:20">
      <c r="A70" s="19" t="s">
        <v>960</v>
      </c>
      <c r="B70" t="s">
        <v>538</v>
      </c>
      <c r="C70" t="s">
        <v>532</v>
      </c>
      <c r="D70" t="s">
        <v>533</v>
      </c>
      <c r="E70" t="s">
        <v>534</v>
      </c>
      <c r="F70" s="111">
        <v>43701</v>
      </c>
      <c r="H70" t="s">
        <v>35</v>
      </c>
      <c r="I70" t="s">
        <v>446</v>
      </c>
      <c r="J70">
        <v>24.493960000000001</v>
      </c>
      <c r="K70">
        <v>-83.096078329999997</v>
      </c>
      <c r="L70">
        <v>107</v>
      </c>
      <c r="M70">
        <v>32.6</v>
      </c>
      <c r="N70" t="s">
        <v>447</v>
      </c>
      <c r="O70" t="s">
        <v>474</v>
      </c>
      <c r="P70" s="19"/>
      <c r="Q70" t="s">
        <v>876</v>
      </c>
      <c r="R70" t="s">
        <v>1165</v>
      </c>
      <c r="S70" t="s">
        <v>369</v>
      </c>
      <c r="T70" t="s">
        <v>364</v>
      </c>
    </row>
    <row r="71" spans="1:20">
      <c r="A71" s="19" t="s">
        <v>961</v>
      </c>
      <c r="B71" t="s">
        <v>539</v>
      </c>
      <c r="C71" t="s">
        <v>532</v>
      </c>
      <c r="D71" t="s">
        <v>533</v>
      </c>
      <c r="E71" t="s">
        <v>534</v>
      </c>
      <c r="F71" s="111">
        <v>43701</v>
      </c>
      <c r="H71" t="s">
        <v>46</v>
      </c>
      <c r="I71" t="s">
        <v>446</v>
      </c>
      <c r="J71">
        <v>24.493960000000001</v>
      </c>
      <c r="K71">
        <v>-83.096078329999997</v>
      </c>
      <c r="L71">
        <v>108</v>
      </c>
      <c r="M71">
        <v>32.9</v>
      </c>
      <c r="N71" t="s">
        <v>447</v>
      </c>
      <c r="O71" t="s">
        <v>474</v>
      </c>
      <c r="P71" s="19"/>
      <c r="Q71" t="s">
        <v>876</v>
      </c>
      <c r="R71" t="s">
        <v>1166</v>
      </c>
      <c r="S71" t="s">
        <v>370</v>
      </c>
      <c r="T71" t="s">
        <v>364</v>
      </c>
    </row>
    <row r="72" spans="1:20">
      <c r="A72" s="19" t="s">
        <v>962</v>
      </c>
      <c r="B72" t="s">
        <v>540</v>
      </c>
      <c r="C72" t="s">
        <v>532</v>
      </c>
      <c r="D72" t="s">
        <v>533</v>
      </c>
      <c r="E72" t="s">
        <v>534</v>
      </c>
      <c r="F72" s="111">
        <v>43701</v>
      </c>
      <c r="H72" t="s">
        <v>57</v>
      </c>
      <c r="I72" t="s">
        <v>446</v>
      </c>
      <c r="J72">
        <v>24.493960000000001</v>
      </c>
      <c r="K72">
        <v>-83.096078329999997</v>
      </c>
      <c r="L72">
        <v>105</v>
      </c>
      <c r="M72">
        <v>32</v>
      </c>
      <c r="N72" t="s">
        <v>447</v>
      </c>
      <c r="O72" t="s">
        <v>474</v>
      </c>
      <c r="P72" s="19"/>
      <c r="Q72" t="s">
        <v>876</v>
      </c>
      <c r="R72" t="s">
        <v>1167</v>
      </c>
      <c r="S72" t="s">
        <v>371</v>
      </c>
      <c r="T72" t="s">
        <v>364</v>
      </c>
    </row>
    <row r="73" spans="1:20">
      <c r="A73" s="19" t="s">
        <v>963</v>
      </c>
      <c r="B73" t="s">
        <v>541</v>
      </c>
      <c r="C73" t="s">
        <v>532</v>
      </c>
      <c r="D73" t="s">
        <v>533</v>
      </c>
      <c r="E73" t="s">
        <v>534</v>
      </c>
      <c r="F73" s="111">
        <v>43701</v>
      </c>
      <c r="H73" t="s">
        <v>68</v>
      </c>
      <c r="I73" t="s">
        <v>446</v>
      </c>
      <c r="J73">
        <v>24.493960000000001</v>
      </c>
      <c r="K73">
        <v>-83.096078329999997</v>
      </c>
      <c r="L73">
        <v>109</v>
      </c>
      <c r="M73">
        <v>33.200000000000003</v>
      </c>
      <c r="N73" t="s">
        <v>447</v>
      </c>
      <c r="O73" t="s">
        <v>474</v>
      </c>
      <c r="P73" s="19"/>
      <c r="Q73" t="s">
        <v>876</v>
      </c>
      <c r="R73" t="s">
        <v>1168</v>
      </c>
      <c r="S73" t="s">
        <v>372</v>
      </c>
      <c r="T73" t="s">
        <v>364</v>
      </c>
    </row>
    <row r="74" spans="1:20">
      <c r="A74" s="19" t="s">
        <v>964</v>
      </c>
      <c r="B74" t="s">
        <v>542</v>
      </c>
      <c r="C74" t="s">
        <v>532</v>
      </c>
      <c r="D74" t="s">
        <v>533</v>
      </c>
      <c r="E74" t="s">
        <v>534</v>
      </c>
      <c r="F74" s="111">
        <v>43701</v>
      </c>
      <c r="H74" t="s">
        <v>13</v>
      </c>
      <c r="I74" t="s">
        <v>446</v>
      </c>
      <c r="J74">
        <v>24.493960000000001</v>
      </c>
      <c r="K74">
        <v>-83.096078329999997</v>
      </c>
      <c r="L74">
        <v>104</v>
      </c>
      <c r="M74">
        <v>31.7</v>
      </c>
      <c r="N74" t="s">
        <v>447</v>
      </c>
      <c r="O74" t="s">
        <v>474</v>
      </c>
      <c r="P74" s="19"/>
      <c r="Q74" t="s">
        <v>876</v>
      </c>
      <c r="R74" t="s">
        <v>1169</v>
      </c>
      <c r="S74" t="s">
        <v>373</v>
      </c>
      <c r="T74" t="s">
        <v>364</v>
      </c>
    </row>
    <row r="75" spans="1:20">
      <c r="A75" s="19" t="s">
        <v>965</v>
      </c>
      <c r="B75" t="s">
        <v>543</v>
      </c>
      <c r="C75" t="s">
        <v>532</v>
      </c>
      <c r="D75" t="s">
        <v>533</v>
      </c>
      <c r="E75" t="s">
        <v>534</v>
      </c>
      <c r="F75" s="111">
        <v>43701</v>
      </c>
      <c r="H75" t="s">
        <v>89</v>
      </c>
      <c r="I75" t="s">
        <v>446</v>
      </c>
      <c r="J75">
        <v>24.493960000000001</v>
      </c>
      <c r="K75">
        <v>-83.096078329999997</v>
      </c>
      <c r="L75">
        <v>106</v>
      </c>
      <c r="M75">
        <v>32.299999999999997</v>
      </c>
      <c r="N75" t="s">
        <v>447</v>
      </c>
      <c r="O75" t="s">
        <v>474</v>
      </c>
      <c r="P75" s="19"/>
      <c r="Q75" t="s">
        <v>876</v>
      </c>
      <c r="R75" t="s">
        <v>1170</v>
      </c>
      <c r="S75" t="s">
        <v>374</v>
      </c>
      <c r="T75" t="s">
        <v>364</v>
      </c>
    </row>
    <row r="76" spans="1:20">
      <c r="A76" s="19" t="s">
        <v>966</v>
      </c>
      <c r="B76" t="s">
        <v>544</v>
      </c>
      <c r="C76" t="s">
        <v>532</v>
      </c>
      <c r="D76" t="s">
        <v>533</v>
      </c>
      <c r="E76" t="s">
        <v>534</v>
      </c>
      <c r="F76" s="111">
        <v>43701</v>
      </c>
      <c r="H76" t="s">
        <v>99</v>
      </c>
      <c r="I76" t="s">
        <v>446</v>
      </c>
      <c r="J76">
        <v>24.493960000000001</v>
      </c>
      <c r="K76">
        <v>-83.096078329999997</v>
      </c>
      <c r="L76">
        <v>107</v>
      </c>
      <c r="M76">
        <v>32.6</v>
      </c>
      <c r="N76" t="s">
        <v>447</v>
      </c>
      <c r="O76" t="s">
        <v>474</v>
      </c>
      <c r="P76" s="19"/>
      <c r="Q76" t="s">
        <v>876</v>
      </c>
      <c r="R76" t="s">
        <v>1171</v>
      </c>
      <c r="S76" t="s">
        <v>375</v>
      </c>
      <c r="T76" t="s">
        <v>364</v>
      </c>
    </row>
    <row r="77" spans="1:20">
      <c r="A77" s="19" t="s">
        <v>967</v>
      </c>
      <c r="B77" t="s">
        <v>546</v>
      </c>
      <c r="C77" t="s">
        <v>532</v>
      </c>
      <c r="D77" t="s">
        <v>533</v>
      </c>
      <c r="E77" t="s">
        <v>545</v>
      </c>
      <c r="F77" s="111">
        <v>43701</v>
      </c>
      <c r="H77" t="s">
        <v>25</v>
      </c>
      <c r="I77" t="s">
        <v>446</v>
      </c>
      <c r="J77">
        <v>24.517808330000001</v>
      </c>
      <c r="K77">
        <v>-83.097901669999999</v>
      </c>
      <c r="L77">
        <v>83</v>
      </c>
      <c r="M77">
        <v>25.3</v>
      </c>
      <c r="N77" t="s">
        <v>463</v>
      </c>
      <c r="O77" t="s">
        <v>485</v>
      </c>
      <c r="P77" s="19"/>
      <c r="Q77" t="s">
        <v>877</v>
      </c>
      <c r="R77" t="s">
        <v>1164</v>
      </c>
      <c r="S77" t="s">
        <v>368</v>
      </c>
      <c r="T77" t="s">
        <v>364</v>
      </c>
    </row>
    <row r="78" spans="1:20">
      <c r="A78" s="19" t="s">
        <v>968</v>
      </c>
      <c r="B78" t="s">
        <v>547</v>
      </c>
      <c r="C78" t="s">
        <v>532</v>
      </c>
      <c r="D78" t="s">
        <v>533</v>
      </c>
      <c r="E78" t="s">
        <v>545</v>
      </c>
      <c r="F78" s="111">
        <v>43701</v>
      </c>
      <c r="H78" t="s">
        <v>36</v>
      </c>
      <c r="I78" t="s">
        <v>446</v>
      </c>
      <c r="J78">
        <v>24.517808330000001</v>
      </c>
      <c r="K78">
        <v>-83.097901669999999</v>
      </c>
      <c r="L78">
        <v>83</v>
      </c>
      <c r="M78">
        <v>25.3</v>
      </c>
      <c r="N78" t="s">
        <v>463</v>
      </c>
      <c r="O78" t="s">
        <v>485</v>
      </c>
      <c r="P78" s="19"/>
      <c r="Q78" t="s">
        <v>877</v>
      </c>
      <c r="R78" t="s">
        <v>1165</v>
      </c>
      <c r="S78" t="s">
        <v>369</v>
      </c>
      <c r="T78" t="s">
        <v>364</v>
      </c>
    </row>
    <row r="79" spans="1:20">
      <c r="A79" s="19" t="s">
        <v>969</v>
      </c>
      <c r="B79" t="s">
        <v>548</v>
      </c>
      <c r="C79" t="s">
        <v>532</v>
      </c>
      <c r="D79" t="s">
        <v>533</v>
      </c>
      <c r="E79" t="s">
        <v>545</v>
      </c>
      <c r="F79" s="111">
        <v>43701</v>
      </c>
      <c r="H79" t="s">
        <v>9</v>
      </c>
      <c r="I79" t="s">
        <v>446</v>
      </c>
      <c r="J79">
        <v>24.517808330000001</v>
      </c>
      <c r="K79">
        <v>-83.097901669999999</v>
      </c>
      <c r="L79">
        <v>84</v>
      </c>
      <c r="M79">
        <v>25.6</v>
      </c>
      <c r="N79" t="s">
        <v>463</v>
      </c>
      <c r="O79" t="s">
        <v>485</v>
      </c>
      <c r="P79" s="19"/>
      <c r="Q79" t="s">
        <v>877</v>
      </c>
      <c r="R79" t="s">
        <v>1166</v>
      </c>
      <c r="S79" t="s">
        <v>370</v>
      </c>
      <c r="T79" t="s">
        <v>364</v>
      </c>
    </row>
    <row r="80" spans="1:20">
      <c r="A80" s="19" t="s">
        <v>970</v>
      </c>
      <c r="B80" t="s">
        <v>549</v>
      </c>
      <c r="C80" t="s">
        <v>532</v>
      </c>
      <c r="D80" t="s">
        <v>533</v>
      </c>
      <c r="E80" t="s">
        <v>545</v>
      </c>
      <c r="F80" s="111">
        <v>43701</v>
      </c>
      <c r="H80" t="s">
        <v>58</v>
      </c>
      <c r="I80" t="s">
        <v>446</v>
      </c>
      <c r="J80">
        <v>24.517808330000001</v>
      </c>
      <c r="K80">
        <v>-83.097901669999999</v>
      </c>
      <c r="L80">
        <v>84</v>
      </c>
      <c r="M80">
        <v>25.6</v>
      </c>
      <c r="N80" t="s">
        <v>463</v>
      </c>
      <c r="O80" t="s">
        <v>485</v>
      </c>
      <c r="P80" s="19"/>
      <c r="Q80" t="s">
        <v>877</v>
      </c>
      <c r="R80" t="s">
        <v>1167</v>
      </c>
      <c r="S80" t="s">
        <v>371</v>
      </c>
      <c r="T80" t="s">
        <v>364</v>
      </c>
    </row>
    <row r="81" spans="1:20">
      <c r="A81" s="19" t="s">
        <v>971</v>
      </c>
      <c r="B81" t="s">
        <v>550</v>
      </c>
      <c r="C81" t="s">
        <v>532</v>
      </c>
      <c r="D81" t="s">
        <v>533</v>
      </c>
      <c r="E81" t="s">
        <v>545</v>
      </c>
      <c r="F81" s="111">
        <v>43701</v>
      </c>
      <c r="H81" t="s">
        <v>69</v>
      </c>
      <c r="I81" t="s">
        <v>446</v>
      </c>
      <c r="J81">
        <v>24.517808330000001</v>
      </c>
      <c r="K81">
        <v>-83.097901669999999</v>
      </c>
      <c r="L81">
        <v>84</v>
      </c>
      <c r="M81">
        <v>25.6</v>
      </c>
      <c r="N81" t="s">
        <v>463</v>
      </c>
      <c r="O81" t="s">
        <v>485</v>
      </c>
      <c r="P81" s="19"/>
      <c r="Q81" t="s">
        <v>877</v>
      </c>
      <c r="R81" t="s">
        <v>1168</v>
      </c>
      <c r="S81" t="s">
        <v>372</v>
      </c>
      <c r="T81" t="s">
        <v>364</v>
      </c>
    </row>
    <row r="82" spans="1:20">
      <c r="A82" s="19" t="s">
        <v>972</v>
      </c>
      <c r="B82" t="s">
        <v>551</v>
      </c>
      <c r="C82" t="s">
        <v>532</v>
      </c>
      <c r="D82" t="s">
        <v>533</v>
      </c>
      <c r="E82" t="s">
        <v>545</v>
      </c>
      <c r="F82" s="111">
        <v>43701</v>
      </c>
      <c r="H82" t="s">
        <v>79</v>
      </c>
      <c r="I82" t="s">
        <v>446</v>
      </c>
      <c r="J82">
        <v>24.517808330000001</v>
      </c>
      <c r="K82">
        <v>-83.097901669999999</v>
      </c>
      <c r="L82">
        <v>84</v>
      </c>
      <c r="M82">
        <v>25.6</v>
      </c>
      <c r="N82" t="s">
        <v>463</v>
      </c>
      <c r="O82" t="s">
        <v>485</v>
      </c>
      <c r="P82" s="19"/>
      <c r="Q82" t="s">
        <v>877</v>
      </c>
      <c r="R82" t="s">
        <v>1169</v>
      </c>
      <c r="S82" t="s">
        <v>373</v>
      </c>
      <c r="T82" t="s">
        <v>364</v>
      </c>
    </row>
    <row r="83" spans="1:20">
      <c r="A83" s="19" t="s">
        <v>973</v>
      </c>
      <c r="B83" t="s">
        <v>552</v>
      </c>
      <c r="C83" t="s">
        <v>532</v>
      </c>
      <c r="D83" t="s">
        <v>533</v>
      </c>
      <c r="E83" t="s">
        <v>545</v>
      </c>
      <c r="F83" s="111">
        <v>43701</v>
      </c>
      <c r="H83" t="s">
        <v>90</v>
      </c>
      <c r="I83" t="s">
        <v>446</v>
      </c>
      <c r="J83">
        <v>24.517808330000001</v>
      </c>
      <c r="K83">
        <v>-83.097901669999999</v>
      </c>
      <c r="L83">
        <v>83</v>
      </c>
      <c r="M83">
        <v>25.3</v>
      </c>
      <c r="N83" t="s">
        <v>463</v>
      </c>
      <c r="O83" t="s">
        <v>485</v>
      </c>
      <c r="P83" s="19"/>
      <c r="Q83" t="s">
        <v>877</v>
      </c>
      <c r="R83" t="s">
        <v>1170</v>
      </c>
      <c r="S83" t="s">
        <v>374</v>
      </c>
      <c r="T83" t="s">
        <v>364</v>
      </c>
    </row>
    <row r="84" spans="1:20">
      <c r="A84" s="19" t="s">
        <v>974</v>
      </c>
      <c r="B84" t="s">
        <v>553</v>
      </c>
      <c r="C84" t="s">
        <v>532</v>
      </c>
      <c r="D84" t="s">
        <v>533</v>
      </c>
      <c r="E84" t="s">
        <v>545</v>
      </c>
      <c r="F84" s="111">
        <v>43701</v>
      </c>
      <c r="H84" t="s">
        <v>554</v>
      </c>
      <c r="I84" t="s">
        <v>446</v>
      </c>
      <c r="J84">
        <v>24.517808330000001</v>
      </c>
      <c r="K84">
        <v>-83.097901669999999</v>
      </c>
      <c r="L84">
        <v>83</v>
      </c>
      <c r="M84">
        <v>25.3</v>
      </c>
      <c r="N84" t="s">
        <v>463</v>
      </c>
      <c r="O84" t="s">
        <v>485</v>
      </c>
      <c r="P84" s="19"/>
      <c r="Q84" t="s">
        <v>877</v>
      </c>
      <c r="R84" t="s">
        <v>1171</v>
      </c>
      <c r="S84" t="s">
        <v>375</v>
      </c>
      <c r="T84" t="s">
        <v>364</v>
      </c>
    </row>
    <row r="85" spans="1:20">
      <c r="A85" s="19" t="s">
        <v>975</v>
      </c>
      <c r="B85" t="s">
        <v>555</v>
      </c>
      <c r="C85" t="s">
        <v>532</v>
      </c>
      <c r="D85" t="s">
        <v>533</v>
      </c>
      <c r="E85" t="s">
        <v>545</v>
      </c>
      <c r="F85" s="111">
        <v>43701</v>
      </c>
      <c r="H85" t="s">
        <v>26</v>
      </c>
      <c r="I85" t="s">
        <v>446</v>
      </c>
      <c r="J85">
        <v>24.517808330000001</v>
      </c>
      <c r="K85">
        <v>-83.097901669999999</v>
      </c>
      <c r="L85">
        <v>83</v>
      </c>
      <c r="M85">
        <v>25.3</v>
      </c>
      <c r="N85" t="s">
        <v>463</v>
      </c>
      <c r="O85" t="s">
        <v>485</v>
      </c>
      <c r="P85" s="19"/>
      <c r="Q85" t="s">
        <v>394</v>
      </c>
      <c r="R85" t="s">
        <v>1164</v>
      </c>
      <c r="S85" t="s">
        <v>368</v>
      </c>
      <c r="T85" t="s">
        <v>364</v>
      </c>
    </row>
    <row r="86" spans="1:20">
      <c r="A86" s="19" t="s">
        <v>976</v>
      </c>
      <c r="B86" t="s">
        <v>556</v>
      </c>
      <c r="C86" t="s">
        <v>532</v>
      </c>
      <c r="D86" t="s">
        <v>533</v>
      </c>
      <c r="E86" t="s">
        <v>545</v>
      </c>
      <c r="F86" s="111">
        <v>43701</v>
      </c>
      <c r="H86" t="s">
        <v>37</v>
      </c>
      <c r="I86" t="s">
        <v>446</v>
      </c>
      <c r="J86">
        <v>24.517808330000001</v>
      </c>
      <c r="K86">
        <v>-83.097901669999999</v>
      </c>
      <c r="L86">
        <v>83</v>
      </c>
      <c r="M86">
        <v>25.3</v>
      </c>
      <c r="N86" t="s">
        <v>463</v>
      </c>
      <c r="O86" t="s">
        <v>485</v>
      </c>
      <c r="P86" s="19"/>
      <c r="Q86" t="s">
        <v>394</v>
      </c>
      <c r="R86" t="s">
        <v>1165</v>
      </c>
      <c r="S86" t="s">
        <v>369</v>
      </c>
      <c r="T86" t="s">
        <v>364</v>
      </c>
    </row>
    <row r="87" spans="1:20">
      <c r="A87" s="19" t="s">
        <v>977</v>
      </c>
      <c r="B87" t="s">
        <v>557</v>
      </c>
      <c r="C87" t="s">
        <v>532</v>
      </c>
      <c r="D87" t="s">
        <v>533</v>
      </c>
      <c r="E87" t="s">
        <v>545</v>
      </c>
      <c r="F87" s="111">
        <v>43701</v>
      </c>
      <c r="H87" t="s">
        <v>47</v>
      </c>
      <c r="I87" t="s">
        <v>446</v>
      </c>
      <c r="J87">
        <v>24.517808330000001</v>
      </c>
      <c r="K87">
        <v>-83.097901669999999</v>
      </c>
      <c r="L87">
        <v>84</v>
      </c>
      <c r="M87">
        <v>25.6</v>
      </c>
      <c r="N87" t="s">
        <v>463</v>
      </c>
      <c r="O87" t="s">
        <v>485</v>
      </c>
      <c r="P87" s="19"/>
      <c r="Q87" t="s">
        <v>394</v>
      </c>
      <c r="R87" t="s">
        <v>1166</v>
      </c>
      <c r="S87" t="s">
        <v>370</v>
      </c>
      <c r="T87" t="s">
        <v>364</v>
      </c>
    </row>
    <row r="88" spans="1:20">
      <c r="A88" s="19" t="s">
        <v>978</v>
      </c>
      <c r="B88" t="s">
        <v>558</v>
      </c>
      <c r="C88" t="s">
        <v>532</v>
      </c>
      <c r="D88" t="s">
        <v>533</v>
      </c>
      <c r="E88" t="s">
        <v>545</v>
      </c>
      <c r="F88" s="111">
        <v>43701</v>
      </c>
      <c r="H88" t="s">
        <v>59</v>
      </c>
      <c r="I88" t="s">
        <v>446</v>
      </c>
      <c r="J88">
        <v>24.517808330000001</v>
      </c>
      <c r="K88">
        <v>-83.097901669999999</v>
      </c>
      <c r="L88">
        <v>82</v>
      </c>
      <c r="M88">
        <v>25</v>
      </c>
      <c r="N88" t="s">
        <v>463</v>
      </c>
      <c r="O88" t="s">
        <v>485</v>
      </c>
      <c r="P88" s="19"/>
      <c r="Q88" t="s">
        <v>394</v>
      </c>
      <c r="R88" t="s">
        <v>1167</v>
      </c>
      <c r="S88" t="s">
        <v>371</v>
      </c>
      <c r="T88" t="s">
        <v>364</v>
      </c>
    </row>
    <row r="89" spans="1:20">
      <c r="A89" s="19" t="s">
        <v>979</v>
      </c>
      <c r="B89" t="s">
        <v>559</v>
      </c>
      <c r="C89" t="s">
        <v>532</v>
      </c>
      <c r="D89" t="s">
        <v>533</v>
      </c>
      <c r="E89" t="s">
        <v>545</v>
      </c>
      <c r="F89" s="111">
        <v>43701</v>
      </c>
      <c r="H89" t="s">
        <v>70</v>
      </c>
      <c r="I89" t="s">
        <v>446</v>
      </c>
      <c r="J89">
        <v>24.517808330000001</v>
      </c>
      <c r="K89">
        <v>-83.097901669999999</v>
      </c>
      <c r="L89">
        <v>83</v>
      </c>
      <c r="M89">
        <v>25.3</v>
      </c>
      <c r="N89" t="s">
        <v>463</v>
      </c>
      <c r="O89" t="s">
        <v>485</v>
      </c>
      <c r="P89" s="19"/>
      <c r="Q89" t="s">
        <v>394</v>
      </c>
      <c r="R89" t="s">
        <v>1168</v>
      </c>
      <c r="S89" t="s">
        <v>372</v>
      </c>
      <c r="T89" t="s">
        <v>364</v>
      </c>
    </row>
    <row r="90" spans="1:20">
      <c r="A90" s="19" t="s">
        <v>980</v>
      </c>
      <c r="B90" t="s">
        <v>560</v>
      </c>
      <c r="C90" t="s">
        <v>532</v>
      </c>
      <c r="D90" t="s">
        <v>533</v>
      </c>
      <c r="E90" t="s">
        <v>545</v>
      </c>
      <c r="F90" s="111">
        <v>43701</v>
      </c>
      <c r="H90" t="s">
        <v>80</v>
      </c>
      <c r="I90" t="s">
        <v>446</v>
      </c>
      <c r="J90">
        <v>24.517808330000001</v>
      </c>
      <c r="K90">
        <v>-83.097901669999999</v>
      </c>
      <c r="L90">
        <v>83</v>
      </c>
      <c r="M90">
        <v>25.3</v>
      </c>
      <c r="N90" t="s">
        <v>463</v>
      </c>
      <c r="O90" t="s">
        <v>485</v>
      </c>
      <c r="P90" s="19"/>
      <c r="Q90" t="s">
        <v>394</v>
      </c>
      <c r="R90" t="s">
        <v>1169</v>
      </c>
      <c r="S90" t="s">
        <v>373</v>
      </c>
      <c r="T90" t="s">
        <v>364</v>
      </c>
    </row>
    <row r="91" spans="1:20">
      <c r="A91" s="19" t="s">
        <v>981</v>
      </c>
      <c r="B91" t="s">
        <v>561</v>
      </c>
      <c r="C91" t="s">
        <v>532</v>
      </c>
      <c r="D91" t="s">
        <v>533</v>
      </c>
      <c r="E91" t="s">
        <v>545</v>
      </c>
      <c r="F91" s="111">
        <v>43701</v>
      </c>
      <c r="H91" t="s">
        <v>91</v>
      </c>
      <c r="I91" t="s">
        <v>446</v>
      </c>
      <c r="J91">
        <v>24.517808330000001</v>
      </c>
      <c r="K91">
        <v>-83.097901669999999</v>
      </c>
      <c r="L91">
        <v>83</v>
      </c>
      <c r="M91">
        <v>25.3</v>
      </c>
      <c r="N91" t="s">
        <v>463</v>
      </c>
      <c r="O91" t="s">
        <v>485</v>
      </c>
      <c r="P91" s="19"/>
      <c r="Q91" t="s">
        <v>394</v>
      </c>
      <c r="R91" t="s">
        <v>1170</v>
      </c>
      <c r="S91" t="s">
        <v>374</v>
      </c>
      <c r="T91" t="s">
        <v>364</v>
      </c>
    </row>
    <row r="92" spans="1:20">
      <c r="A92" s="19" t="s">
        <v>982</v>
      </c>
      <c r="B92" t="s">
        <v>562</v>
      </c>
      <c r="C92" t="s">
        <v>532</v>
      </c>
      <c r="D92" t="s">
        <v>533</v>
      </c>
      <c r="E92" t="s">
        <v>545</v>
      </c>
      <c r="F92" s="111">
        <v>43701</v>
      </c>
      <c r="H92" t="s">
        <v>100</v>
      </c>
      <c r="I92" t="s">
        <v>446</v>
      </c>
      <c r="J92">
        <v>24.517808330000001</v>
      </c>
      <c r="K92">
        <v>-83.097901669999999</v>
      </c>
      <c r="L92">
        <v>84</v>
      </c>
      <c r="M92">
        <v>25.6</v>
      </c>
      <c r="N92" t="s">
        <v>463</v>
      </c>
      <c r="O92" t="s">
        <v>485</v>
      </c>
      <c r="P92" s="19"/>
      <c r="Q92" t="s">
        <v>394</v>
      </c>
      <c r="R92" t="s">
        <v>1171</v>
      </c>
      <c r="S92" t="s">
        <v>375</v>
      </c>
      <c r="T92" t="s">
        <v>364</v>
      </c>
    </row>
    <row r="93" spans="1:20">
      <c r="A93" s="19" t="s">
        <v>983</v>
      </c>
      <c r="B93" t="s">
        <v>563</v>
      </c>
      <c r="C93" t="s">
        <v>532</v>
      </c>
      <c r="D93" t="s">
        <v>533</v>
      </c>
      <c r="E93" t="s">
        <v>545</v>
      </c>
      <c r="F93" s="111">
        <v>43701</v>
      </c>
      <c r="H93" t="s">
        <v>27</v>
      </c>
      <c r="I93" t="s">
        <v>446</v>
      </c>
      <c r="J93">
        <v>24.517808330000001</v>
      </c>
      <c r="K93">
        <v>-83.097901669999999</v>
      </c>
      <c r="L93">
        <v>83</v>
      </c>
      <c r="M93">
        <v>25.3</v>
      </c>
      <c r="N93" t="s">
        <v>463</v>
      </c>
      <c r="O93" t="s">
        <v>485</v>
      </c>
      <c r="P93" s="19"/>
      <c r="Q93" t="s">
        <v>870</v>
      </c>
      <c r="R93" t="s">
        <v>1164</v>
      </c>
      <c r="S93" t="s">
        <v>368</v>
      </c>
      <c r="T93" t="s">
        <v>364</v>
      </c>
    </row>
    <row r="94" spans="1:20">
      <c r="A94" s="19" t="s">
        <v>984</v>
      </c>
      <c r="B94" t="s">
        <v>564</v>
      </c>
      <c r="C94" t="s">
        <v>532</v>
      </c>
      <c r="D94" t="s">
        <v>533</v>
      </c>
      <c r="E94" t="s">
        <v>545</v>
      </c>
      <c r="F94" s="111">
        <v>43701</v>
      </c>
      <c r="H94" t="s">
        <v>10</v>
      </c>
      <c r="I94" t="s">
        <v>446</v>
      </c>
      <c r="J94">
        <v>24.517808330000001</v>
      </c>
      <c r="K94">
        <v>-83.097901669999999</v>
      </c>
      <c r="L94">
        <v>82</v>
      </c>
      <c r="M94">
        <v>25</v>
      </c>
      <c r="N94" t="s">
        <v>463</v>
      </c>
      <c r="O94" t="s">
        <v>485</v>
      </c>
      <c r="P94" s="19"/>
      <c r="Q94" t="s">
        <v>870</v>
      </c>
      <c r="R94" t="s">
        <v>1165</v>
      </c>
      <c r="S94" t="s">
        <v>369</v>
      </c>
      <c r="T94" t="s">
        <v>364</v>
      </c>
    </row>
    <row r="95" spans="1:20">
      <c r="A95" s="19" t="s">
        <v>985</v>
      </c>
      <c r="B95" t="s">
        <v>565</v>
      </c>
      <c r="C95" t="s">
        <v>532</v>
      </c>
      <c r="D95" t="s">
        <v>533</v>
      </c>
      <c r="E95" t="s">
        <v>545</v>
      </c>
      <c r="F95" s="111">
        <v>43701</v>
      </c>
      <c r="H95" t="s">
        <v>48</v>
      </c>
      <c r="I95" t="s">
        <v>446</v>
      </c>
      <c r="J95">
        <v>24.517808330000001</v>
      </c>
      <c r="K95">
        <v>-83.097901669999999</v>
      </c>
      <c r="L95">
        <v>85</v>
      </c>
      <c r="M95">
        <v>25.9</v>
      </c>
      <c r="N95" t="s">
        <v>463</v>
      </c>
      <c r="O95" t="s">
        <v>485</v>
      </c>
      <c r="P95" s="19"/>
      <c r="Q95" t="s">
        <v>870</v>
      </c>
      <c r="R95" t="s">
        <v>1166</v>
      </c>
      <c r="S95" t="s">
        <v>370</v>
      </c>
      <c r="T95" t="s">
        <v>364</v>
      </c>
    </row>
    <row r="96" spans="1:20">
      <c r="A96" s="19" t="s">
        <v>986</v>
      </c>
      <c r="B96" t="s">
        <v>566</v>
      </c>
      <c r="C96" t="s">
        <v>532</v>
      </c>
      <c r="D96" t="s">
        <v>533</v>
      </c>
      <c r="E96" t="s">
        <v>545</v>
      </c>
      <c r="F96" s="111">
        <v>43701</v>
      </c>
      <c r="H96" t="s">
        <v>60</v>
      </c>
      <c r="I96" t="s">
        <v>446</v>
      </c>
      <c r="J96">
        <v>24.517808330000001</v>
      </c>
      <c r="K96">
        <v>-83.097901669999999</v>
      </c>
      <c r="L96">
        <v>84</v>
      </c>
      <c r="M96">
        <v>25.6</v>
      </c>
      <c r="N96" t="s">
        <v>463</v>
      </c>
      <c r="O96" t="s">
        <v>485</v>
      </c>
      <c r="P96" s="19"/>
      <c r="Q96" t="s">
        <v>870</v>
      </c>
      <c r="R96" t="s">
        <v>1167</v>
      </c>
      <c r="S96" t="s">
        <v>371</v>
      </c>
      <c r="T96" t="s">
        <v>364</v>
      </c>
    </row>
    <row r="97" spans="1:20">
      <c r="A97" s="19" t="s">
        <v>987</v>
      </c>
      <c r="B97" t="s">
        <v>567</v>
      </c>
      <c r="C97" t="s">
        <v>532</v>
      </c>
      <c r="D97" t="s">
        <v>533</v>
      </c>
      <c r="E97" t="s">
        <v>545</v>
      </c>
      <c r="F97" s="111">
        <v>43701</v>
      </c>
      <c r="H97" t="s">
        <v>71</v>
      </c>
      <c r="I97" t="s">
        <v>446</v>
      </c>
      <c r="J97">
        <v>24.517808330000001</v>
      </c>
      <c r="K97">
        <v>-83.097901669999999</v>
      </c>
      <c r="L97">
        <v>84</v>
      </c>
      <c r="M97">
        <v>25.6</v>
      </c>
      <c r="N97" t="s">
        <v>463</v>
      </c>
      <c r="O97" t="s">
        <v>485</v>
      </c>
      <c r="P97" s="19"/>
      <c r="Q97" t="s">
        <v>870</v>
      </c>
      <c r="R97" t="s">
        <v>1168</v>
      </c>
      <c r="S97" t="s">
        <v>372</v>
      </c>
      <c r="T97" t="s">
        <v>364</v>
      </c>
    </row>
    <row r="98" spans="1:20">
      <c r="A98" s="19" t="s">
        <v>988</v>
      </c>
      <c r="B98" t="s">
        <v>568</v>
      </c>
      <c r="C98" t="s">
        <v>532</v>
      </c>
      <c r="D98" t="s">
        <v>533</v>
      </c>
      <c r="E98" t="s">
        <v>545</v>
      </c>
      <c r="F98" s="111">
        <v>43701</v>
      </c>
      <c r="H98" t="s">
        <v>81</v>
      </c>
      <c r="I98" t="s">
        <v>446</v>
      </c>
      <c r="J98">
        <v>24.517808330000001</v>
      </c>
      <c r="K98">
        <v>-83.097901669999999</v>
      </c>
      <c r="L98">
        <v>83</v>
      </c>
      <c r="M98">
        <v>25.3</v>
      </c>
      <c r="N98" t="s">
        <v>463</v>
      </c>
      <c r="O98" t="s">
        <v>485</v>
      </c>
      <c r="P98" s="19"/>
      <c r="Q98" t="s">
        <v>870</v>
      </c>
      <c r="R98" t="s">
        <v>1169</v>
      </c>
      <c r="S98" t="s">
        <v>373</v>
      </c>
      <c r="T98" t="s">
        <v>364</v>
      </c>
    </row>
    <row r="99" spans="1:20">
      <c r="A99" s="19" t="s">
        <v>989</v>
      </c>
      <c r="B99" t="s">
        <v>569</v>
      </c>
      <c r="C99" t="s">
        <v>532</v>
      </c>
      <c r="D99" t="s">
        <v>533</v>
      </c>
      <c r="E99" t="s">
        <v>545</v>
      </c>
      <c r="F99" s="111">
        <v>43701</v>
      </c>
      <c r="H99" t="s">
        <v>570</v>
      </c>
      <c r="I99" t="s">
        <v>446</v>
      </c>
      <c r="J99">
        <v>24.517808330000001</v>
      </c>
      <c r="K99">
        <v>-83.097901669999999</v>
      </c>
      <c r="L99">
        <v>84</v>
      </c>
      <c r="M99">
        <v>25.6</v>
      </c>
      <c r="N99" t="s">
        <v>463</v>
      </c>
      <c r="O99" t="s">
        <v>485</v>
      </c>
      <c r="P99" s="19"/>
      <c r="Q99" t="s">
        <v>870</v>
      </c>
      <c r="R99" t="s">
        <v>1170</v>
      </c>
      <c r="S99" t="s">
        <v>374</v>
      </c>
      <c r="T99" t="s">
        <v>364</v>
      </c>
    </row>
    <row r="100" spans="1:20">
      <c r="A100" s="19" t="s">
        <v>990</v>
      </c>
      <c r="B100" t="s">
        <v>571</v>
      </c>
      <c r="C100" t="s">
        <v>532</v>
      </c>
      <c r="D100" t="s">
        <v>533</v>
      </c>
      <c r="E100" t="s">
        <v>545</v>
      </c>
      <c r="F100" s="111">
        <v>43701</v>
      </c>
      <c r="H100" t="s">
        <v>101</v>
      </c>
      <c r="I100" t="s">
        <v>446</v>
      </c>
      <c r="J100">
        <v>24.517808330000001</v>
      </c>
      <c r="K100">
        <v>-83.097901669999999</v>
      </c>
      <c r="L100">
        <v>84</v>
      </c>
      <c r="M100">
        <v>25.6</v>
      </c>
      <c r="N100" t="s">
        <v>463</v>
      </c>
      <c r="O100" t="s">
        <v>485</v>
      </c>
      <c r="P100" s="19"/>
      <c r="Q100" t="s">
        <v>870</v>
      </c>
      <c r="R100" t="s">
        <v>1171</v>
      </c>
      <c r="S100" t="s">
        <v>375</v>
      </c>
      <c r="T100" t="s">
        <v>364</v>
      </c>
    </row>
    <row r="101" spans="1:20">
      <c r="A101" t="s">
        <v>991</v>
      </c>
      <c r="B101" t="s">
        <v>572</v>
      </c>
      <c r="C101" t="s">
        <v>532</v>
      </c>
      <c r="D101" t="s">
        <v>533</v>
      </c>
      <c r="E101" t="s">
        <v>545</v>
      </c>
      <c r="F101" s="111">
        <v>43701</v>
      </c>
      <c r="H101" t="s">
        <v>151</v>
      </c>
      <c r="I101" t="s">
        <v>446</v>
      </c>
      <c r="J101">
        <v>24.517808330000001</v>
      </c>
      <c r="K101">
        <v>-83.097901669999999</v>
      </c>
      <c r="L101">
        <v>84</v>
      </c>
      <c r="M101">
        <v>25.6</v>
      </c>
      <c r="N101" t="s">
        <v>463</v>
      </c>
      <c r="O101" t="s">
        <v>485</v>
      </c>
      <c r="P101" s="19"/>
      <c r="Q101" t="s">
        <v>868</v>
      </c>
      <c r="R101" t="s">
        <v>1172</v>
      </c>
      <c r="S101" t="s">
        <v>368</v>
      </c>
      <c r="T101" s="107" t="s">
        <v>365</v>
      </c>
    </row>
    <row r="102" spans="1:20">
      <c r="A102" t="s">
        <v>992</v>
      </c>
      <c r="B102" t="s">
        <v>573</v>
      </c>
      <c r="C102" t="s">
        <v>532</v>
      </c>
      <c r="D102" t="s">
        <v>533</v>
      </c>
      <c r="E102" t="s">
        <v>545</v>
      </c>
      <c r="F102" s="111">
        <v>43701</v>
      </c>
      <c r="H102" t="s">
        <v>163</v>
      </c>
      <c r="I102" t="s">
        <v>446</v>
      </c>
      <c r="J102">
        <v>24.517808330000001</v>
      </c>
      <c r="K102">
        <v>-83.097901669999999</v>
      </c>
      <c r="L102">
        <v>83</v>
      </c>
      <c r="M102">
        <v>25.3</v>
      </c>
      <c r="N102" t="s">
        <v>463</v>
      </c>
      <c r="O102" t="s">
        <v>485</v>
      </c>
      <c r="P102" s="19"/>
      <c r="Q102" t="s">
        <v>868</v>
      </c>
      <c r="R102" t="s">
        <v>1173</v>
      </c>
      <c r="S102" t="s">
        <v>369</v>
      </c>
      <c r="T102" s="107" t="s">
        <v>365</v>
      </c>
    </row>
    <row r="103" spans="1:20">
      <c r="A103" t="s">
        <v>993</v>
      </c>
      <c r="B103" t="s">
        <v>574</v>
      </c>
      <c r="C103" t="s">
        <v>532</v>
      </c>
      <c r="D103" t="s">
        <v>533</v>
      </c>
      <c r="E103" t="s">
        <v>545</v>
      </c>
      <c r="F103" s="111">
        <v>43701</v>
      </c>
      <c r="H103" t="s">
        <v>175</v>
      </c>
      <c r="I103" t="s">
        <v>446</v>
      </c>
      <c r="J103">
        <v>24.517808330000001</v>
      </c>
      <c r="K103">
        <v>-83.097901669999999</v>
      </c>
      <c r="L103">
        <v>93</v>
      </c>
      <c r="M103">
        <v>28.3</v>
      </c>
      <c r="N103" t="s">
        <v>463</v>
      </c>
      <c r="O103" t="s">
        <v>485</v>
      </c>
      <c r="P103" s="19"/>
      <c r="Q103" t="s">
        <v>868</v>
      </c>
      <c r="R103" t="s">
        <v>1174</v>
      </c>
      <c r="S103" t="s">
        <v>370</v>
      </c>
      <c r="T103" s="107" t="s">
        <v>365</v>
      </c>
    </row>
    <row r="104" spans="1:20">
      <c r="A104" t="s">
        <v>994</v>
      </c>
      <c r="B104" t="s">
        <v>575</v>
      </c>
      <c r="C104" t="s">
        <v>532</v>
      </c>
      <c r="D104" t="s">
        <v>533</v>
      </c>
      <c r="E104" t="s">
        <v>545</v>
      </c>
      <c r="F104" s="111">
        <v>43701</v>
      </c>
      <c r="H104" t="s">
        <v>187</v>
      </c>
      <c r="I104" t="s">
        <v>446</v>
      </c>
      <c r="J104">
        <v>24.517808330000001</v>
      </c>
      <c r="K104">
        <v>-83.097901669999999</v>
      </c>
      <c r="L104">
        <v>83</v>
      </c>
      <c r="M104">
        <v>25.3</v>
      </c>
      <c r="N104" t="s">
        <v>463</v>
      </c>
      <c r="O104" t="s">
        <v>485</v>
      </c>
      <c r="P104" s="19"/>
      <c r="Q104" t="s">
        <v>868</v>
      </c>
      <c r="R104" t="s">
        <v>1175</v>
      </c>
      <c r="S104" t="s">
        <v>371</v>
      </c>
      <c r="T104" s="107" t="s">
        <v>365</v>
      </c>
    </row>
    <row r="105" spans="1:20">
      <c r="A105" t="s">
        <v>995</v>
      </c>
      <c r="B105" t="s">
        <v>577</v>
      </c>
      <c r="C105" t="s">
        <v>532</v>
      </c>
      <c r="D105" t="s">
        <v>533</v>
      </c>
      <c r="E105" t="s">
        <v>576</v>
      </c>
      <c r="F105" s="111">
        <v>43701</v>
      </c>
      <c r="H105" t="s">
        <v>199</v>
      </c>
      <c r="I105" t="s">
        <v>446</v>
      </c>
      <c r="J105">
        <v>24.48925667</v>
      </c>
      <c r="K105">
        <v>-83.122694999999993</v>
      </c>
      <c r="L105">
        <v>123</v>
      </c>
      <c r="M105">
        <v>37.5</v>
      </c>
      <c r="N105" t="s">
        <v>447</v>
      </c>
      <c r="O105" t="s">
        <v>474</v>
      </c>
      <c r="P105" s="19"/>
      <c r="Q105" t="s">
        <v>868</v>
      </c>
      <c r="R105" t="s">
        <v>1176</v>
      </c>
      <c r="S105" t="s">
        <v>372</v>
      </c>
      <c r="T105" s="107" t="s">
        <v>365</v>
      </c>
    </row>
    <row r="106" spans="1:20">
      <c r="A106" t="s">
        <v>996</v>
      </c>
      <c r="B106" t="s">
        <v>578</v>
      </c>
      <c r="C106" t="s">
        <v>532</v>
      </c>
      <c r="D106" t="s">
        <v>533</v>
      </c>
      <c r="E106" t="s">
        <v>576</v>
      </c>
      <c r="F106" s="111">
        <v>43701</v>
      </c>
      <c r="H106" t="s">
        <v>211</v>
      </c>
      <c r="I106" t="s">
        <v>446</v>
      </c>
      <c r="J106">
        <v>24.48925667</v>
      </c>
      <c r="K106">
        <v>-83.122694999999993</v>
      </c>
      <c r="L106">
        <v>119</v>
      </c>
      <c r="M106">
        <v>36.299999999999997</v>
      </c>
      <c r="N106" t="s">
        <v>447</v>
      </c>
      <c r="O106" t="s">
        <v>474</v>
      </c>
      <c r="P106" s="19"/>
      <c r="Q106" t="s">
        <v>868</v>
      </c>
      <c r="R106" t="s">
        <v>1177</v>
      </c>
      <c r="S106" t="s">
        <v>373</v>
      </c>
      <c r="T106" s="107" t="s">
        <v>365</v>
      </c>
    </row>
    <row r="107" spans="1:20">
      <c r="A107" t="s">
        <v>997</v>
      </c>
      <c r="B107" t="s">
        <v>579</v>
      </c>
      <c r="C107" t="s">
        <v>532</v>
      </c>
      <c r="D107" t="s">
        <v>533</v>
      </c>
      <c r="E107" t="s">
        <v>576</v>
      </c>
      <c r="F107" s="111">
        <v>43701</v>
      </c>
      <c r="H107" t="s">
        <v>222</v>
      </c>
      <c r="I107" t="s">
        <v>446</v>
      </c>
      <c r="J107">
        <v>24.48925667</v>
      </c>
      <c r="K107">
        <v>-83.122694999999993</v>
      </c>
      <c r="L107">
        <v>118</v>
      </c>
      <c r="M107">
        <v>36</v>
      </c>
      <c r="N107" t="s">
        <v>447</v>
      </c>
      <c r="O107" t="s">
        <v>474</v>
      </c>
      <c r="P107" s="19"/>
      <c r="Q107" t="s">
        <v>868</v>
      </c>
      <c r="R107" t="s">
        <v>1178</v>
      </c>
      <c r="S107" t="s">
        <v>374</v>
      </c>
      <c r="T107" s="107" t="s">
        <v>365</v>
      </c>
    </row>
    <row r="108" spans="1:20">
      <c r="A108" t="s">
        <v>998</v>
      </c>
      <c r="B108" t="s">
        <v>580</v>
      </c>
      <c r="C108" t="s">
        <v>532</v>
      </c>
      <c r="D108" t="s">
        <v>533</v>
      </c>
      <c r="E108" t="s">
        <v>576</v>
      </c>
      <c r="F108" s="111">
        <v>43701</v>
      </c>
      <c r="H108" t="s">
        <v>234</v>
      </c>
      <c r="I108" t="s">
        <v>446</v>
      </c>
      <c r="J108">
        <v>24.48925667</v>
      </c>
      <c r="K108">
        <v>-83.122694999999993</v>
      </c>
      <c r="L108">
        <v>120</v>
      </c>
      <c r="M108">
        <v>36.6</v>
      </c>
      <c r="N108" t="s">
        <v>447</v>
      </c>
      <c r="O108" t="s">
        <v>474</v>
      </c>
      <c r="P108" s="19"/>
      <c r="Q108" t="s">
        <v>868</v>
      </c>
      <c r="R108" t="s">
        <v>1179</v>
      </c>
      <c r="S108" t="s">
        <v>375</v>
      </c>
      <c r="T108" s="107" t="s">
        <v>365</v>
      </c>
    </row>
    <row r="109" spans="1:20">
      <c r="A109" t="s">
        <v>999</v>
      </c>
      <c r="B109" t="s">
        <v>581</v>
      </c>
      <c r="C109" t="s">
        <v>532</v>
      </c>
      <c r="D109" t="s">
        <v>533</v>
      </c>
      <c r="E109" t="s">
        <v>576</v>
      </c>
      <c r="F109" s="111">
        <v>43701</v>
      </c>
      <c r="H109" t="s">
        <v>152</v>
      </c>
      <c r="I109" t="s">
        <v>446</v>
      </c>
      <c r="J109">
        <v>24.48925667</v>
      </c>
      <c r="K109">
        <v>-83.122694999999993</v>
      </c>
      <c r="L109">
        <v>119</v>
      </c>
      <c r="M109">
        <v>36.299999999999997</v>
      </c>
      <c r="N109" t="s">
        <v>447</v>
      </c>
      <c r="O109" t="s">
        <v>474</v>
      </c>
      <c r="P109" s="19"/>
      <c r="Q109" t="s">
        <v>869</v>
      </c>
      <c r="R109" t="s">
        <v>1172</v>
      </c>
      <c r="S109" t="s">
        <v>368</v>
      </c>
      <c r="T109" s="107" t="s">
        <v>365</v>
      </c>
    </row>
    <row r="110" spans="1:20">
      <c r="A110" t="s">
        <v>1000</v>
      </c>
      <c r="B110" t="s">
        <v>582</v>
      </c>
      <c r="C110" t="s">
        <v>532</v>
      </c>
      <c r="D110" t="s">
        <v>533</v>
      </c>
      <c r="E110" t="s">
        <v>576</v>
      </c>
      <c r="F110" s="111">
        <v>43701</v>
      </c>
      <c r="H110" t="s">
        <v>164</v>
      </c>
      <c r="I110" t="s">
        <v>446</v>
      </c>
      <c r="J110">
        <v>24.48925667</v>
      </c>
      <c r="K110">
        <v>-83.122694999999993</v>
      </c>
      <c r="L110">
        <v>121</v>
      </c>
      <c r="M110">
        <v>36.9</v>
      </c>
      <c r="N110" t="s">
        <v>447</v>
      </c>
      <c r="O110" t="s">
        <v>474</v>
      </c>
      <c r="P110" s="19"/>
      <c r="Q110" t="s">
        <v>869</v>
      </c>
      <c r="R110" t="s">
        <v>1173</v>
      </c>
      <c r="S110" t="s">
        <v>369</v>
      </c>
      <c r="T110" s="107" t="s">
        <v>365</v>
      </c>
    </row>
    <row r="111" spans="1:20">
      <c r="A111" t="s">
        <v>1001</v>
      </c>
      <c r="B111" t="s">
        <v>583</v>
      </c>
      <c r="C111" t="s">
        <v>532</v>
      </c>
      <c r="D111" t="s">
        <v>533</v>
      </c>
      <c r="E111" t="s">
        <v>576</v>
      </c>
      <c r="F111" s="111">
        <v>43701</v>
      </c>
      <c r="H111" t="s">
        <v>176</v>
      </c>
      <c r="I111" t="s">
        <v>446</v>
      </c>
      <c r="J111">
        <v>24.48925667</v>
      </c>
      <c r="K111">
        <v>-83.122694999999993</v>
      </c>
      <c r="L111">
        <v>122</v>
      </c>
      <c r="M111">
        <v>37.200000000000003</v>
      </c>
      <c r="N111" t="s">
        <v>447</v>
      </c>
      <c r="O111" t="s">
        <v>474</v>
      </c>
      <c r="P111" s="19"/>
      <c r="Q111" t="s">
        <v>869</v>
      </c>
      <c r="R111" t="s">
        <v>1174</v>
      </c>
      <c r="S111" t="s">
        <v>370</v>
      </c>
      <c r="T111" s="107" t="s">
        <v>365</v>
      </c>
    </row>
    <row r="112" spans="1:20">
      <c r="A112" t="s">
        <v>1002</v>
      </c>
      <c r="B112" t="s">
        <v>584</v>
      </c>
      <c r="C112" t="s">
        <v>532</v>
      </c>
      <c r="D112" t="s">
        <v>533</v>
      </c>
      <c r="E112" t="s">
        <v>576</v>
      </c>
      <c r="F112" s="111">
        <v>43701</v>
      </c>
      <c r="H112" t="s">
        <v>188</v>
      </c>
      <c r="I112" t="s">
        <v>446</v>
      </c>
      <c r="J112">
        <v>24.48925667</v>
      </c>
      <c r="K112">
        <v>-83.122694999999993</v>
      </c>
      <c r="L112">
        <v>119</v>
      </c>
      <c r="M112">
        <v>36.299999999999997</v>
      </c>
      <c r="N112" t="s">
        <v>447</v>
      </c>
      <c r="O112" t="s">
        <v>474</v>
      </c>
      <c r="P112" s="19"/>
      <c r="Q112" t="s">
        <v>869</v>
      </c>
      <c r="R112" t="s">
        <v>1175</v>
      </c>
      <c r="S112" t="s">
        <v>371</v>
      </c>
      <c r="T112" s="107" t="s">
        <v>365</v>
      </c>
    </row>
    <row r="113" spans="1:20">
      <c r="A113" t="s">
        <v>1003</v>
      </c>
      <c r="B113" t="s">
        <v>585</v>
      </c>
      <c r="C113" t="s">
        <v>532</v>
      </c>
      <c r="D113" t="s">
        <v>533</v>
      </c>
      <c r="E113" t="s">
        <v>576</v>
      </c>
      <c r="F113" s="111">
        <v>43701</v>
      </c>
      <c r="H113" t="s">
        <v>200</v>
      </c>
      <c r="I113" t="s">
        <v>446</v>
      </c>
      <c r="J113">
        <v>24.48925667</v>
      </c>
      <c r="K113">
        <v>-83.122694999999993</v>
      </c>
      <c r="L113">
        <v>124</v>
      </c>
      <c r="M113">
        <v>37.799999999999997</v>
      </c>
      <c r="N113" t="s">
        <v>447</v>
      </c>
      <c r="O113" t="s">
        <v>474</v>
      </c>
      <c r="P113" s="19"/>
      <c r="Q113" t="s">
        <v>869</v>
      </c>
      <c r="R113" t="s">
        <v>1176</v>
      </c>
      <c r="S113" t="s">
        <v>372</v>
      </c>
      <c r="T113" s="107" t="s">
        <v>365</v>
      </c>
    </row>
    <row r="114" spans="1:20">
      <c r="A114" t="s">
        <v>1004</v>
      </c>
      <c r="B114" t="s">
        <v>587</v>
      </c>
      <c r="C114" t="s">
        <v>532</v>
      </c>
      <c r="D114" t="s">
        <v>533</v>
      </c>
      <c r="E114" t="s">
        <v>586</v>
      </c>
      <c r="F114" s="111">
        <v>43701</v>
      </c>
      <c r="H114" t="s">
        <v>212</v>
      </c>
      <c r="I114" t="s">
        <v>446</v>
      </c>
      <c r="J114">
        <v>24.51135833</v>
      </c>
      <c r="K114">
        <v>-83.095160000000007</v>
      </c>
      <c r="L114">
        <v>90</v>
      </c>
      <c r="M114">
        <v>27.4</v>
      </c>
      <c r="N114" t="s">
        <v>463</v>
      </c>
      <c r="O114" t="s">
        <v>485</v>
      </c>
      <c r="P114" s="19"/>
      <c r="Q114" t="s">
        <v>869</v>
      </c>
      <c r="R114" t="s">
        <v>1177</v>
      </c>
      <c r="S114" t="s">
        <v>373</v>
      </c>
      <c r="T114" s="107" t="s">
        <v>365</v>
      </c>
    </row>
    <row r="115" spans="1:20">
      <c r="A115" t="s">
        <v>1005</v>
      </c>
      <c r="B115" t="s">
        <v>588</v>
      </c>
      <c r="C115" t="s">
        <v>532</v>
      </c>
      <c r="D115" t="s">
        <v>533</v>
      </c>
      <c r="E115" t="s">
        <v>586</v>
      </c>
      <c r="F115" s="111">
        <v>43701</v>
      </c>
      <c r="H115" t="s">
        <v>223</v>
      </c>
      <c r="I115" t="s">
        <v>446</v>
      </c>
      <c r="J115">
        <v>24.51135833</v>
      </c>
      <c r="K115">
        <v>-83.095160000000007</v>
      </c>
      <c r="L115">
        <v>90</v>
      </c>
      <c r="M115">
        <v>27.4</v>
      </c>
      <c r="N115" t="s">
        <v>463</v>
      </c>
      <c r="O115" t="s">
        <v>485</v>
      </c>
      <c r="P115" s="19"/>
      <c r="Q115" t="s">
        <v>869</v>
      </c>
      <c r="R115" t="s">
        <v>1178</v>
      </c>
      <c r="S115" t="s">
        <v>374</v>
      </c>
      <c r="T115" s="107" t="s">
        <v>365</v>
      </c>
    </row>
    <row r="116" spans="1:20">
      <c r="A116" t="s">
        <v>1006</v>
      </c>
      <c r="B116" t="s">
        <v>590</v>
      </c>
      <c r="C116" t="s">
        <v>532</v>
      </c>
      <c r="D116" t="s">
        <v>533</v>
      </c>
      <c r="E116" t="s">
        <v>589</v>
      </c>
      <c r="F116" s="111">
        <v>43702</v>
      </c>
      <c r="H116" t="s">
        <v>235</v>
      </c>
      <c r="I116" t="s">
        <v>446</v>
      </c>
      <c r="J116">
        <v>24.484660000000002</v>
      </c>
      <c r="K116">
        <v>-83.110725000000002</v>
      </c>
      <c r="L116">
        <v>152</v>
      </c>
      <c r="M116">
        <v>46.3</v>
      </c>
      <c r="N116" t="s">
        <v>447</v>
      </c>
      <c r="O116" t="s">
        <v>474</v>
      </c>
      <c r="P116" s="19"/>
      <c r="Q116" t="s">
        <v>869</v>
      </c>
      <c r="R116" t="s">
        <v>1179</v>
      </c>
      <c r="S116" t="s">
        <v>375</v>
      </c>
      <c r="T116" s="107" t="s">
        <v>365</v>
      </c>
    </row>
    <row r="117" spans="1:20">
      <c r="A117" t="s">
        <v>1007</v>
      </c>
      <c r="B117" t="s">
        <v>591</v>
      </c>
      <c r="C117" t="s">
        <v>532</v>
      </c>
      <c r="D117" t="s">
        <v>533</v>
      </c>
      <c r="E117" t="s">
        <v>589</v>
      </c>
      <c r="F117" s="111">
        <v>43702</v>
      </c>
      <c r="H117" t="s">
        <v>153</v>
      </c>
      <c r="I117" t="s">
        <v>446</v>
      </c>
      <c r="J117">
        <v>24.484660000000002</v>
      </c>
      <c r="K117">
        <v>-83.110725000000002</v>
      </c>
      <c r="L117">
        <v>147</v>
      </c>
      <c r="M117">
        <v>44.8</v>
      </c>
      <c r="N117" t="s">
        <v>447</v>
      </c>
      <c r="O117" t="s">
        <v>474</v>
      </c>
      <c r="P117" s="19"/>
      <c r="Q117" t="s">
        <v>871</v>
      </c>
      <c r="R117" t="s">
        <v>1172</v>
      </c>
      <c r="S117" t="s">
        <v>368</v>
      </c>
      <c r="T117" s="107" t="s">
        <v>365</v>
      </c>
    </row>
    <row r="118" spans="1:20">
      <c r="A118" t="s">
        <v>1008</v>
      </c>
      <c r="B118" t="s">
        <v>592</v>
      </c>
      <c r="C118" t="s">
        <v>532</v>
      </c>
      <c r="D118" t="s">
        <v>533</v>
      </c>
      <c r="E118" t="s">
        <v>589</v>
      </c>
      <c r="F118" s="111">
        <v>43702</v>
      </c>
      <c r="H118" t="s">
        <v>165</v>
      </c>
      <c r="I118" t="s">
        <v>446</v>
      </c>
      <c r="J118">
        <v>24.484660000000002</v>
      </c>
      <c r="K118">
        <v>-83.110725000000002</v>
      </c>
      <c r="L118">
        <v>145</v>
      </c>
      <c r="M118">
        <v>44.2</v>
      </c>
      <c r="N118" t="s">
        <v>447</v>
      </c>
      <c r="O118" t="s">
        <v>474</v>
      </c>
      <c r="P118" s="19"/>
      <c r="Q118" t="s">
        <v>871</v>
      </c>
      <c r="R118" t="s">
        <v>1173</v>
      </c>
      <c r="S118" t="s">
        <v>369</v>
      </c>
      <c r="T118" s="107" t="s">
        <v>365</v>
      </c>
    </row>
    <row r="119" spans="1:20">
      <c r="A119" t="s">
        <v>1009</v>
      </c>
      <c r="B119" t="s">
        <v>593</v>
      </c>
      <c r="C119" t="s">
        <v>532</v>
      </c>
      <c r="D119" t="s">
        <v>533</v>
      </c>
      <c r="E119" t="s">
        <v>589</v>
      </c>
      <c r="F119" s="111">
        <v>43702</v>
      </c>
      <c r="H119" t="s">
        <v>177</v>
      </c>
      <c r="I119" t="s">
        <v>446</v>
      </c>
      <c r="J119">
        <v>24.484660000000002</v>
      </c>
      <c r="K119">
        <v>-83.110725000000002</v>
      </c>
      <c r="L119">
        <v>154</v>
      </c>
      <c r="M119">
        <v>46.9</v>
      </c>
      <c r="N119" t="s">
        <v>447</v>
      </c>
      <c r="O119" t="s">
        <v>474</v>
      </c>
      <c r="P119" s="19"/>
      <c r="Q119" t="s">
        <v>871</v>
      </c>
      <c r="R119" t="s">
        <v>1174</v>
      </c>
      <c r="S119" t="s">
        <v>370</v>
      </c>
      <c r="T119" s="107" t="s">
        <v>365</v>
      </c>
    </row>
    <row r="120" spans="1:20">
      <c r="A120" t="s">
        <v>1010</v>
      </c>
      <c r="B120" t="s">
        <v>594</v>
      </c>
      <c r="C120" t="s">
        <v>532</v>
      </c>
      <c r="D120" t="s">
        <v>533</v>
      </c>
      <c r="E120" t="s">
        <v>589</v>
      </c>
      <c r="F120" s="111">
        <v>43702</v>
      </c>
      <c r="H120" t="s">
        <v>189</v>
      </c>
      <c r="I120" t="s">
        <v>446</v>
      </c>
      <c r="J120">
        <v>24.484660000000002</v>
      </c>
      <c r="K120">
        <v>-83.110725000000002</v>
      </c>
      <c r="L120">
        <v>154</v>
      </c>
      <c r="M120">
        <v>46.9</v>
      </c>
      <c r="N120" t="s">
        <v>447</v>
      </c>
      <c r="O120" t="s">
        <v>474</v>
      </c>
      <c r="P120" s="19"/>
      <c r="Q120" t="s">
        <v>871</v>
      </c>
      <c r="R120" t="s">
        <v>1175</v>
      </c>
      <c r="S120" t="s">
        <v>371</v>
      </c>
      <c r="T120" s="107" t="s">
        <v>365</v>
      </c>
    </row>
    <row r="121" spans="1:20">
      <c r="A121" t="s">
        <v>1011</v>
      </c>
      <c r="B121" t="s">
        <v>595</v>
      </c>
      <c r="C121" t="s">
        <v>532</v>
      </c>
      <c r="D121" t="s">
        <v>533</v>
      </c>
      <c r="E121" t="s">
        <v>589</v>
      </c>
      <c r="F121" s="111">
        <v>43702</v>
      </c>
      <c r="H121" t="s">
        <v>201</v>
      </c>
      <c r="I121" t="s">
        <v>446</v>
      </c>
      <c r="J121">
        <v>24.484660000000002</v>
      </c>
      <c r="K121">
        <v>-83.110725000000002</v>
      </c>
      <c r="L121">
        <v>153</v>
      </c>
      <c r="M121">
        <v>46.6</v>
      </c>
      <c r="N121" t="s">
        <v>447</v>
      </c>
      <c r="O121" t="s">
        <v>474</v>
      </c>
      <c r="P121" s="19"/>
      <c r="Q121" t="s">
        <v>871</v>
      </c>
      <c r="R121" t="s">
        <v>1176</v>
      </c>
      <c r="S121" t="s">
        <v>372</v>
      </c>
      <c r="T121" s="107" t="s">
        <v>365</v>
      </c>
    </row>
    <row r="122" spans="1:20">
      <c r="A122" t="s">
        <v>1012</v>
      </c>
      <c r="B122" t="s">
        <v>596</v>
      </c>
      <c r="C122" t="s">
        <v>532</v>
      </c>
      <c r="D122" t="s">
        <v>533</v>
      </c>
      <c r="E122" t="s">
        <v>589</v>
      </c>
      <c r="F122" s="111">
        <v>43702</v>
      </c>
      <c r="H122" t="s">
        <v>213</v>
      </c>
      <c r="I122" t="s">
        <v>446</v>
      </c>
      <c r="J122">
        <v>24.484660000000002</v>
      </c>
      <c r="K122">
        <v>-83.110725000000002</v>
      </c>
      <c r="L122">
        <v>151</v>
      </c>
      <c r="M122">
        <v>46</v>
      </c>
      <c r="N122" t="s">
        <v>447</v>
      </c>
      <c r="O122" t="s">
        <v>474</v>
      </c>
      <c r="P122" s="19"/>
      <c r="Q122" t="s">
        <v>871</v>
      </c>
      <c r="R122" t="s">
        <v>1177</v>
      </c>
      <c r="S122" t="s">
        <v>373</v>
      </c>
      <c r="T122" s="107" t="s">
        <v>365</v>
      </c>
    </row>
    <row r="123" spans="1:20">
      <c r="A123" t="s">
        <v>1013</v>
      </c>
      <c r="B123" t="s">
        <v>597</v>
      </c>
      <c r="C123" t="s">
        <v>532</v>
      </c>
      <c r="D123" t="s">
        <v>533</v>
      </c>
      <c r="E123" t="s">
        <v>589</v>
      </c>
      <c r="F123" s="111">
        <v>43702</v>
      </c>
      <c r="H123" t="s">
        <v>224</v>
      </c>
      <c r="I123" t="s">
        <v>446</v>
      </c>
      <c r="J123">
        <v>24.484660000000002</v>
      </c>
      <c r="K123">
        <v>-83.110725000000002</v>
      </c>
      <c r="L123">
        <v>148</v>
      </c>
      <c r="M123">
        <v>45.1</v>
      </c>
      <c r="N123" t="s">
        <v>447</v>
      </c>
      <c r="O123" t="s">
        <v>474</v>
      </c>
      <c r="P123" s="19"/>
      <c r="Q123" t="s">
        <v>871</v>
      </c>
      <c r="R123" t="s">
        <v>1178</v>
      </c>
      <c r="S123" t="s">
        <v>374</v>
      </c>
      <c r="T123" s="107" t="s">
        <v>365</v>
      </c>
    </row>
    <row r="124" spans="1:20">
      <c r="A124" t="s">
        <v>1014</v>
      </c>
      <c r="B124" t="s">
        <v>598</v>
      </c>
      <c r="C124" t="s">
        <v>532</v>
      </c>
      <c r="D124" t="s">
        <v>533</v>
      </c>
      <c r="E124" t="s">
        <v>589</v>
      </c>
      <c r="F124" s="111">
        <v>43702</v>
      </c>
      <c r="H124" t="s">
        <v>236</v>
      </c>
      <c r="I124" t="s">
        <v>446</v>
      </c>
      <c r="J124">
        <v>24.484660000000002</v>
      </c>
      <c r="K124">
        <v>-83.110725000000002</v>
      </c>
      <c r="L124">
        <v>145</v>
      </c>
      <c r="M124">
        <v>44.2</v>
      </c>
      <c r="N124" t="s">
        <v>447</v>
      </c>
      <c r="O124" t="s">
        <v>474</v>
      </c>
      <c r="P124" s="19"/>
      <c r="Q124" t="s">
        <v>871</v>
      </c>
      <c r="R124" t="s">
        <v>1179</v>
      </c>
      <c r="S124" t="s">
        <v>375</v>
      </c>
      <c r="T124" s="107" t="s">
        <v>365</v>
      </c>
    </row>
    <row r="125" spans="1:20">
      <c r="A125" t="s">
        <v>1015</v>
      </c>
      <c r="B125" t="s">
        <v>599</v>
      </c>
      <c r="C125" t="s">
        <v>532</v>
      </c>
      <c r="D125" t="s">
        <v>533</v>
      </c>
      <c r="E125" t="s">
        <v>589</v>
      </c>
      <c r="F125" s="111">
        <v>43702</v>
      </c>
      <c r="H125" t="s">
        <v>154</v>
      </c>
      <c r="I125" t="s">
        <v>446</v>
      </c>
      <c r="J125">
        <v>24.484660000000002</v>
      </c>
      <c r="K125">
        <v>-83.110725000000002</v>
      </c>
      <c r="L125">
        <v>143</v>
      </c>
      <c r="M125">
        <v>43.6</v>
      </c>
      <c r="N125" t="s">
        <v>447</v>
      </c>
      <c r="O125" t="s">
        <v>474</v>
      </c>
      <c r="P125" s="19"/>
      <c r="Q125" t="s">
        <v>872</v>
      </c>
      <c r="R125" t="s">
        <v>1172</v>
      </c>
      <c r="S125" t="s">
        <v>368</v>
      </c>
      <c r="T125" s="107" t="s">
        <v>365</v>
      </c>
    </row>
    <row r="126" spans="1:20">
      <c r="A126" t="s">
        <v>1016</v>
      </c>
      <c r="B126" t="s">
        <v>599</v>
      </c>
      <c r="C126" t="s">
        <v>532</v>
      </c>
      <c r="D126" t="s">
        <v>533</v>
      </c>
      <c r="E126" t="s">
        <v>589</v>
      </c>
      <c r="F126" s="111">
        <v>43702</v>
      </c>
      <c r="H126" t="s">
        <v>154</v>
      </c>
      <c r="I126" t="s">
        <v>446</v>
      </c>
      <c r="J126">
        <v>24.484660000000002</v>
      </c>
      <c r="K126">
        <v>-83.110725000000002</v>
      </c>
      <c r="L126">
        <v>143</v>
      </c>
      <c r="M126">
        <v>43.6</v>
      </c>
      <c r="N126" t="s">
        <v>447</v>
      </c>
      <c r="O126" t="s">
        <v>474</v>
      </c>
      <c r="P126" s="19"/>
      <c r="Q126" t="s">
        <v>394</v>
      </c>
      <c r="R126" t="s">
        <v>1182</v>
      </c>
      <c r="S126" t="s">
        <v>370</v>
      </c>
      <c r="T126" s="107" t="s">
        <v>366</v>
      </c>
    </row>
    <row r="127" spans="1:20">
      <c r="A127" t="s">
        <v>1017</v>
      </c>
      <c r="B127" t="s">
        <v>599</v>
      </c>
      <c r="C127" t="s">
        <v>532</v>
      </c>
      <c r="D127" t="s">
        <v>533</v>
      </c>
      <c r="E127" t="s">
        <v>589</v>
      </c>
      <c r="F127" s="111">
        <v>43702</v>
      </c>
      <c r="H127" t="s">
        <v>154</v>
      </c>
      <c r="I127" t="s">
        <v>446</v>
      </c>
      <c r="J127">
        <v>24.484660000000002</v>
      </c>
      <c r="K127">
        <v>-83.110725000000002</v>
      </c>
      <c r="L127">
        <v>143</v>
      </c>
      <c r="M127">
        <v>43.6</v>
      </c>
      <c r="N127" t="s">
        <v>447</v>
      </c>
      <c r="O127" t="s">
        <v>474</v>
      </c>
      <c r="P127" s="19"/>
      <c r="Q127" t="s">
        <v>394</v>
      </c>
      <c r="R127" t="s">
        <v>1183</v>
      </c>
      <c r="S127" t="s">
        <v>371</v>
      </c>
      <c r="T127" s="107" t="s">
        <v>366</v>
      </c>
    </row>
    <row r="128" spans="1:20">
      <c r="A128" t="s">
        <v>1018</v>
      </c>
      <c r="B128" t="s">
        <v>600</v>
      </c>
      <c r="C128" t="s">
        <v>532</v>
      </c>
      <c r="D128" t="s">
        <v>533</v>
      </c>
      <c r="E128" t="s">
        <v>589</v>
      </c>
      <c r="F128" s="111">
        <v>43702</v>
      </c>
      <c r="H128" t="s">
        <v>166</v>
      </c>
      <c r="I128" t="s">
        <v>446</v>
      </c>
      <c r="J128">
        <v>24.484660000000002</v>
      </c>
      <c r="K128">
        <v>-83.110725000000002</v>
      </c>
      <c r="L128">
        <v>142</v>
      </c>
      <c r="M128">
        <v>43.3</v>
      </c>
      <c r="N128" t="s">
        <v>447</v>
      </c>
      <c r="O128" t="s">
        <v>474</v>
      </c>
      <c r="P128" s="19"/>
      <c r="Q128" t="s">
        <v>872</v>
      </c>
      <c r="R128" t="s">
        <v>1173</v>
      </c>
      <c r="S128" t="s">
        <v>369</v>
      </c>
      <c r="T128" s="107" t="s">
        <v>365</v>
      </c>
    </row>
    <row r="129" spans="1:20">
      <c r="A129" t="s">
        <v>1019</v>
      </c>
      <c r="B129" t="s">
        <v>602</v>
      </c>
      <c r="C129" t="s">
        <v>465</v>
      </c>
      <c r="D129" t="s">
        <v>466</v>
      </c>
      <c r="E129" t="s">
        <v>601</v>
      </c>
      <c r="F129" s="111">
        <v>43703</v>
      </c>
      <c r="H129" t="s">
        <v>178</v>
      </c>
      <c r="I129" t="s">
        <v>446</v>
      </c>
      <c r="J129">
        <v>24.493956669999999</v>
      </c>
      <c r="K129">
        <v>-81.588311669999996</v>
      </c>
      <c r="L129">
        <v>116</v>
      </c>
      <c r="M129">
        <v>35.4</v>
      </c>
      <c r="N129" t="s">
        <v>447</v>
      </c>
      <c r="O129" t="s">
        <v>474</v>
      </c>
      <c r="P129" s="19"/>
      <c r="Q129" t="s">
        <v>872</v>
      </c>
      <c r="R129" t="s">
        <v>1174</v>
      </c>
      <c r="S129" t="s">
        <v>370</v>
      </c>
      <c r="T129" s="107" t="s">
        <v>365</v>
      </c>
    </row>
    <row r="130" spans="1:20">
      <c r="A130" t="s">
        <v>1020</v>
      </c>
      <c r="B130" t="s">
        <v>603</v>
      </c>
      <c r="C130" t="s">
        <v>465</v>
      </c>
      <c r="D130" t="s">
        <v>466</v>
      </c>
      <c r="E130" t="s">
        <v>601</v>
      </c>
      <c r="F130" s="111">
        <v>43703</v>
      </c>
      <c r="H130" t="s">
        <v>190</v>
      </c>
      <c r="I130" t="s">
        <v>446</v>
      </c>
      <c r="J130">
        <v>24.493956669999999</v>
      </c>
      <c r="K130">
        <v>-81.588311669999996</v>
      </c>
      <c r="L130">
        <v>114</v>
      </c>
      <c r="M130">
        <v>34.700000000000003</v>
      </c>
      <c r="N130" t="s">
        <v>447</v>
      </c>
      <c r="O130" t="s">
        <v>474</v>
      </c>
      <c r="P130" s="19"/>
      <c r="Q130" t="s">
        <v>872</v>
      </c>
      <c r="R130" t="s">
        <v>1175</v>
      </c>
      <c r="S130" t="s">
        <v>371</v>
      </c>
      <c r="T130" s="107" t="s">
        <v>365</v>
      </c>
    </row>
    <row r="131" spans="1:20">
      <c r="A131" t="s">
        <v>1021</v>
      </c>
      <c r="B131" t="s">
        <v>604</v>
      </c>
      <c r="C131" t="s">
        <v>465</v>
      </c>
      <c r="D131" t="s">
        <v>466</v>
      </c>
      <c r="E131" t="s">
        <v>601</v>
      </c>
      <c r="F131" s="111">
        <v>43703</v>
      </c>
      <c r="H131" t="s">
        <v>202</v>
      </c>
      <c r="I131" t="s">
        <v>446</v>
      </c>
      <c r="J131">
        <v>24.493956669999999</v>
      </c>
      <c r="K131">
        <v>-81.588311669999996</v>
      </c>
      <c r="L131">
        <v>113</v>
      </c>
      <c r="M131">
        <v>34.4</v>
      </c>
      <c r="N131" t="s">
        <v>447</v>
      </c>
      <c r="O131" t="s">
        <v>474</v>
      </c>
      <c r="P131" s="19"/>
      <c r="Q131" t="s">
        <v>872</v>
      </c>
      <c r="R131" t="s">
        <v>1176</v>
      </c>
      <c r="S131" t="s">
        <v>372</v>
      </c>
      <c r="T131" s="107" t="s">
        <v>365</v>
      </c>
    </row>
    <row r="132" spans="1:20">
      <c r="A132" t="s">
        <v>1022</v>
      </c>
      <c r="B132" t="s">
        <v>605</v>
      </c>
      <c r="C132" t="s">
        <v>465</v>
      </c>
      <c r="D132" t="s">
        <v>466</v>
      </c>
      <c r="E132" t="s">
        <v>601</v>
      </c>
      <c r="F132" s="111">
        <v>43703</v>
      </c>
      <c r="H132" t="s">
        <v>214</v>
      </c>
      <c r="I132" t="s">
        <v>446</v>
      </c>
      <c r="J132">
        <v>24.493956669999999</v>
      </c>
      <c r="K132">
        <v>-81.588311669999996</v>
      </c>
      <c r="L132">
        <v>109</v>
      </c>
      <c r="M132">
        <v>33.200000000000003</v>
      </c>
      <c r="N132" t="s">
        <v>447</v>
      </c>
      <c r="O132" t="s">
        <v>474</v>
      </c>
      <c r="P132" s="19"/>
      <c r="Q132" t="s">
        <v>872</v>
      </c>
      <c r="R132" t="s">
        <v>1177</v>
      </c>
      <c r="S132" t="s">
        <v>373</v>
      </c>
      <c r="T132" s="107" t="s">
        <v>365</v>
      </c>
    </row>
    <row r="133" spans="1:20">
      <c r="A133" t="s">
        <v>1023</v>
      </c>
      <c r="B133" t="s">
        <v>606</v>
      </c>
      <c r="C133" t="s">
        <v>465</v>
      </c>
      <c r="D133" t="s">
        <v>466</v>
      </c>
      <c r="E133" t="s">
        <v>601</v>
      </c>
      <c r="F133" s="111">
        <v>43703</v>
      </c>
      <c r="H133" t="s">
        <v>225</v>
      </c>
      <c r="I133" t="s">
        <v>446</v>
      </c>
      <c r="J133">
        <v>24.493956669999999</v>
      </c>
      <c r="K133">
        <v>-81.588311669999996</v>
      </c>
      <c r="L133">
        <v>109</v>
      </c>
      <c r="M133">
        <v>33.200000000000003</v>
      </c>
      <c r="N133" t="s">
        <v>447</v>
      </c>
      <c r="O133" t="s">
        <v>474</v>
      </c>
      <c r="P133" s="19"/>
      <c r="Q133" t="s">
        <v>872</v>
      </c>
      <c r="R133" t="s">
        <v>1178</v>
      </c>
      <c r="S133" t="s">
        <v>374</v>
      </c>
      <c r="T133" s="107" t="s">
        <v>365</v>
      </c>
    </row>
    <row r="134" spans="1:20">
      <c r="A134" t="s">
        <v>1024</v>
      </c>
      <c r="B134" t="s">
        <v>607</v>
      </c>
      <c r="C134" t="s">
        <v>465</v>
      </c>
      <c r="D134" t="s">
        <v>466</v>
      </c>
      <c r="E134" t="s">
        <v>601</v>
      </c>
      <c r="F134" s="111">
        <v>43703</v>
      </c>
      <c r="H134" t="s">
        <v>237</v>
      </c>
      <c r="I134" t="s">
        <v>446</v>
      </c>
      <c r="J134">
        <v>24.493956669999999</v>
      </c>
      <c r="K134">
        <v>-81.588311669999996</v>
      </c>
      <c r="L134">
        <v>107</v>
      </c>
      <c r="M134">
        <v>32.6</v>
      </c>
      <c r="N134" t="s">
        <v>447</v>
      </c>
      <c r="O134" t="s">
        <v>474</v>
      </c>
      <c r="P134" s="19"/>
      <c r="Q134" t="s">
        <v>872</v>
      </c>
      <c r="R134" t="s">
        <v>1179</v>
      </c>
      <c r="S134" t="s">
        <v>375</v>
      </c>
      <c r="T134" s="107" t="s">
        <v>365</v>
      </c>
    </row>
    <row r="135" spans="1:20">
      <c r="A135" t="s">
        <v>1025</v>
      </c>
      <c r="B135" t="s">
        <v>608</v>
      </c>
      <c r="C135" t="s">
        <v>465</v>
      </c>
      <c r="D135" t="s">
        <v>466</v>
      </c>
      <c r="E135" t="s">
        <v>601</v>
      </c>
      <c r="F135" s="111">
        <v>43703</v>
      </c>
      <c r="H135" t="s">
        <v>155</v>
      </c>
      <c r="I135" t="s">
        <v>446</v>
      </c>
      <c r="J135">
        <v>24.493956669999999</v>
      </c>
      <c r="K135">
        <v>-81.588311669999996</v>
      </c>
      <c r="L135">
        <v>107</v>
      </c>
      <c r="M135">
        <v>32.6</v>
      </c>
      <c r="N135" t="s">
        <v>447</v>
      </c>
      <c r="O135" t="s">
        <v>474</v>
      </c>
      <c r="P135" s="19"/>
      <c r="Q135" t="s">
        <v>873</v>
      </c>
      <c r="R135" t="s">
        <v>1172</v>
      </c>
      <c r="S135" t="s">
        <v>368</v>
      </c>
      <c r="T135" s="107" t="s">
        <v>365</v>
      </c>
    </row>
    <row r="136" spans="1:20">
      <c r="A136" t="s">
        <v>1026</v>
      </c>
      <c r="B136" t="s">
        <v>609</v>
      </c>
      <c r="C136" t="s">
        <v>465</v>
      </c>
      <c r="D136" t="s">
        <v>466</v>
      </c>
      <c r="E136" t="s">
        <v>601</v>
      </c>
      <c r="F136" s="111">
        <v>43703</v>
      </c>
      <c r="H136" t="s">
        <v>167</v>
      </c>
      <c r="I136" t="s">
        <v>446</v>
      </c>
      <c r="J136">
        <v>24.493956669999999</v>
      </c>
      <c r="K136">
        <v>-81.588311669999996</v>
      </c>
      <c r="L136">
        <v>106</v>
      </c>
      <c r="M136">
        <v>32.299999999999997</v>
      </c>
      <c r="N136" t="s">
        <v>447</v>
      </c>
      <c r="O136" t="s">
        <v>474</v>
      </c>
      <c r="P136" s="19"/>
      <c r="Q136" t="s">
        <v>873</v>
      </c>
      <c r="R136" t="s">
        <v>1173</v>
      </c>
      <c r="S136" t="s">
        <v>369</v>
      </c>
      <c r="T136" s="107" t="s">
        <v>365</v>
      </c>
    </row>
    <row r="137" spans="1:20">
      <c r="A137" t="s">
        <v>1027</v>
      </c>
      <c r="B137" t="s">
        <v>610</v>
      </c>
      <c r="C137" t="s">
        <v>465</v>
      </c>
      <c r="D137" t="s">
        <v>466</v>
      </c>
      <c r="E137" t="s">
        <v>601</v>
      </c>
      <c r="F137" s="111">
        <v>43703</v>
      </c>
      <c r="H137" t="s">
        <v>179</v>
      </c>
      <c r="I137" t="s">
        <v>446</v>
      </c>
      <c r="J137">
        <v>24.493956669999999</v>
      </c>
      <c r="K137">
        <v>-81.588311669999996</v>
      </c>
      <c r="L137">
        <v>107</v>
      </c>
      <c r="M137">
        <v>32.6</v>
      </c>
      <c r="N137" t="s">
        <v>447</v>
      </c>
      <c r="O137" t="s">
        <v>474</v>
      </c>
      <c r="P137" s="19"/>
      <c r="Q137" t="s">
        <v>873</v>
      </c>
      <c r="R137" t="s">
        <v>1174</v>
      </c>
      <c r="S137" t="s">
        <v>370</v>
      </c>
      <c r="T137" s="107" t="s">
        <v>365</v>
      </c>
    </row>
    <row r="138" spans="1:20">
      <c r="A138" t="s">
        <v>1028</v>
      </c>
      <c r="B138" t="s">
        <v>611</v>
      </c>
      <c r="C138" t="s">
        <v>465</v>
      </c>
      <c r="D138" t="s">
        <v>466</v>
      </c>
      <c r="E138" t="s">
        <v>601</v>
      </c>
      <c r="F138" s="111">
        <v>43703</v>
      </c>
      <c r="H138" t="s">
        <v>191</v>
      </c>
      <c r="I138" t="s">
        <v>446</v>
      </c>
      <c r="J138">
        <v>24.493956669999999</v>
      </c>
      <c r="K138">
        <v>-81.588311669999996</v>
      </c>
      <c r="L138">
        <v>108</v>
      </c>
      <c r="M138">
        <v>32.9</v>
      </c>
      <c r="N138" t="s">
        <v>447</v>
      </c>
      <c r="O138" t="s">
        <v>474</v>
      </c>
      <c r="P138" s="19"/>
      <c r="Q138" t="s">
        <v>873</v>
      </c>
      <c r="R138" t="s">
        <v>1175</v>
      </c>
      <c r="S138" t="s">
        <v>371</v>
      </c>
      <c r="T138" s="107" t="s">
        <v>365</v>
      </c>
    </row>
    <row r="139" spans="1:20">
      <c r="A139" t="s">
        <v>1029</v>
      </c>
      <c r="B139" t="s">
        <v>612</v>
      </c>
      <c r="C139" t="s">
        <v>465</v>
      </c>
      <c r="D139" t="s">
        <v>466</v>
      </c>
      <c r="E139" t="s">
        <v>601</v>
      </c>
      <c r="F139" s="111">
        <v>43703</v>
      </c>
      <c r="H139" t="s">
        <v>203</v>
      </c>
      <c r="I139" t="s">
        <v>446</v>
      </c>
      <c r="J139">
        <v>24.493956669999999</v>
      </c>
      <c r="K139">
        <v>-81.588311669999996</v>
      </c>
      <c r="L139">
        <v>107</v>
      </c>
      <c r="M139">
        <v>32.6</v>
      </c>
      <c r="N139" t="s">
        <v>447</v>
      </c>
      <c r="O139" t="s">
        <v>474</v>
      </c>
      <c r="P139" s="19"/>
      <c r="Q139" t="s">
        <v>873</v>
      </c>
      <c r="R139" t="s">
        <v>1176</v>
      </c>
      <c r="S139" t="s">
        <v>372</v>
      </c>
      <c r="T139" s="107" t="s">
        <v>365</v>
      </c>
    </row>
    <row r="140" spans="1:20">
      <c r="A140" t="s">
        <v>1030</v>
      </c>
      <c r="B140" t="s">
        <v>613</v>
      </c>
      <c r="C140" t="s">
        <v>465</v>
      </c>
      <c r="D140" t="s">
        <v>466</v>
      </c>
      <c r="E140" t="s">
        <v>601</v>
      </c>
      <c r="F140" s="111">
        <v>43703</v>
      </c>
      <c r="H140" t="s">
        <v>215</v>
      </c>
      <c r="I140" t="s">
        <v>446</v>
      </c>
      <c r="J140">
        <v>24.493956669999999</v>
      </c>
      <c r="K140">
        <v>-81.588311669999996</v>
      </c>
      <c r="L140">
        <v>113</v>
      </c>
      <c r="M140">
        <v>34.4</v>
      </c>
      <c r="N140" t="s">
        <v>447</v>
      </c>
      <c r="O140" t="s">
        <v>474</v>
      </c>
      <c r="P140" s="19"/>
      <c r="Q140" t="s">
        <v>873</v>
      </c>
      <c r="R140" t="s">
        <v>1177</v>
      </c>
      <c r="S140" t="s">
        <v>373</v>
      </c>
      <c r="T140" s="107" t="s">
        <v>365</v>
      </c>
    </row>
    <row r="141" spans="1:20">
      <c r="A141" t="s">
        <v>1031</v>
      </c>
      <c r="B141" t="s">
        <v>614</v>
      </c>
      <c r="C141" t="s">
        <v>465</v>
      </c>
      <c r="D141" t="s">
        <v>466</v>
      </c>
      <c r="E141" t="s">
        <v>601</v>
      </c>
      <c r="F141" s="111">
        <v>43703</v>
      </c>
      <c r="H141" t="s">
        <v>226</v>
      </c>
      <c r="I141" t="s">
        <v>446</v>
      </c>
      <c r="J141">
        <v>24.493956669999999</v>
      </c>
      <c r="K141">
        <v>-81.588311669999996</v>
      </c>
      <c r="L141">
        <v>113</v>
      </c>
      <c r="M141">
        <v>34.4</v>
      </c>
      <c r="N141" t="s">
        <v>447</v>
      </c>
      <c r="O141" t="s">
        <v>474</v>
      </c>
      <c r="P141" s="19"/>
      <c r="Q141" t="s">
        <v>873</v>
      </c>
      <c r="R141" t="s">
        <v>1178</v>
      </c>
      <c r="S141" t="s">
        <v>374</v>
      </c>
      <c r="T141" s="107" t="s">
        <v>365</v>
      </c>
    </row>
    <row r="142" spans="1:20">
      <c r="A142" t="s">
        <v>1032</v>
      </c>
      <c r="B142" t="s">
        <v>615</v>
      </c>
      <c r="C142" t="s">
        <v>465</v>
      </c>
      <c r="D142" t="s">
        <v>466</v>
      </c>
      <c r="E142" t="s">
        <v>601</v>
      </c>
      <c r="F142" s="111">
        <v>43703</v>
      </c>
      <c r="H142" t="s">
        <v>238</v>
      </c>
      <c r="I142" t="s">
        <v>446</v>
      </c>
      <c r="J142">
        <v>24.493956669999999</v>
      </c>
      <c r="K142">
        <v>-81.588311669999996</v>
      </c>
      <c r="L142">
        <v>111</v>
      </c>
      <c r="M142">
        <v>33.799999999999997</v>
      </c>
      <c r="N142" t="s">
        <v>447</v>
      </c>
      <c r="O142" t="s">
        <v>474</v>
      </c>
      <c r="P142" s="19"/>
      <c r="Q142" t="s">
        <v>873</v>
      </c>
      <c r="R142" t="s">
        <v>1179</v>
      </c>
      <c r="S142" t="s">
        <v>375</v>
      </c>
      <c r="T142" s="107" t="s">
        <v>365</v>
      </c>
    </row>
    <row r="143" spans="1:20">
      <c r="A143" t="s">
        <v>1033</v>
      </c>
      <c r="B143" t="s">
        <v>616</v>
      </c>
      <c r="C143" t="s">
        <v>465</v>
      </c>
      <c r="D143" t="s">
        <v>466</v>
      </c>
      <c r="E143" t="s">
        <v>601</v>
      </c>
      <c r="F143" s="111">
        <v>43703</v>
      </c>
      <c r="H143" t="s">
        <v>156</v>
      </c>
      <c r="I143" t="s">
        <v>446</v>
      </c>
      <c r="J143">
        <v>24.493956669999999</v>
      </c>
      <c r="K143">
        <v>-81.588311669999996</v>
      </c>
      <c r="L143">
        <v>110</v>
      </c>
      <c r="M143">
        <v>33.5</v>
      </c>
      <c r="N143" t="s">
        <v>447</v>
      </c>
      <c r="O143" t="s">
        <v>474</v>
      </c>
      <c r="P143" s="19"/>
      <c r="Q143" t="s">
        <v>399</v>
      </c>
      <c r="R143" t="s">
        <v>1172</v>
      </c>
      <c r="S143" t="s">
        <v>368</v>
      </c>
      <c r="T143" s="107" t="s">
        <v>365</v>
      </c>
    </row>
    <row r="144" spans="1:20">
      <c r="A144" t="s">
        <v>1034</v>
      </c>
      <c r="B144" t="s">
        <v>617</v>
      </c>
      <c r="C144" t="s">
        <v>465</v>
      </c>
      <c r="D144" t="s">
        <v>466</v>
      </c>
      <c r="E144" t="s">
        <v>601</v>
      </c>
      <c r="F144" s="111">
        <v>43703</v>
      </c>
      <c r="H144" t="s">
        <v>168</v>
      </c>
      <c r="I144" t="s">
        <v>446</v>
      </c>
      <c r="J144">
        <v>24.493956669999999</v>
      </c>
      <c r="K144">
        <v>-81.588311669999996</v>
      </c>
      <c r="L144">
        <v>106</v>
      </c>
      <c r="M144">
        <v>32.299999999999997</v>
      </c>
      <c r="N144" t="s">
        <v>447</v>
      </c>
      <c r="O144" t="s">
        <v>474</v>
      </c>
      <c r="P144" s="19"/>
      <c r="Q144" t="s">
        <v>399</v>
      </c>
      <c r="R144" t="s">
        <v>1173</v>
      </c>
      <c r="S144" t="s">
        <v>369</v>
      </c>
      <c r="T144" s="107" t="s">
        <v>365</v>
      </c>
    </row>
    <row r="145" spans="1:20">
      <c r="A145" t="s">
        <v>1035</v>
      </c>
      <c r="B145" t="s">
        <v>618</v>
      </c>
      <c r="C145" t="s">
        <v>465</v>
      </c>
      <c r="D145" t="s">
        <v>466</v>
      </c>
      <c r="E145" t="s">
        <v>601</v>
      </c>
      <c r="F145" s="111">
        <v>43703</v>
      </c>
      <c r="H145" t="s">
        <v>180</v>
      </c>
      <c r="I145" t="s">
        <v>446</v>
      </c>
      <c r="J145">
        <v>24.493956669999999</v>
      </c>
      <c r="K145">
        <v>-81.588311669999996</v>
      </c>
      <c r="L145">
        <v>103</v>
      </c>
      <c r="M145">
        <v>31.4</v>
      </c>
      <c r="N145" t="s">
        <v>447</v>
      </c>
      <c r="O145" t="s">
        <v>474</v>
      </c>
      <c r="P145" s="19"/>
      <c r="Q145" t="s">
        <v>399</v>
      </c>
      <c r="R145" t="s">
        <v>1174</v>
      </c>
      <c r="S145" t="s">
        <v>370</v>
      </c>
      <c r="T145" s="107" t="s">
        <v>365</v>
      </c>
    </row>
    <row r="146" spans="1:20">
      <c r="A146" t="s">
        <v>1036</v>
      </c>
      <c r="B146" t="s">
        <v>619</v>
      </c>
      <c r="C146" t="s">
        <v>465</v>
      </c>
      <c r="D146" t="s">
        <v>466</v>
      </c>
      <c r="E146" t="s">
        <v>601</v>
      </c>
      <c r="F146" s="111">
        <v>43703</v>
      </c>
      <c r="H146" t="s">
        <v>192</v>
      </c>
      <c r="I146" t="s">
        <v>446</v>
      </c>
      <c r="J146">
        <v>24.493956669999999</v>
      </c>
      <c r="K146">
        <v>-81.588311669999996</v>
      </c>
      <c r="L146">
        <v>105</v>
      </c>
      <c r="M146">
        <v>32</v>
      </c>
      <c r="N146" t="s">
        <v>447</v>
      </c>
      <c r="O146" t="s">
        <v>474</v>
      </c>
      <c r="P146" s="19"/>
      <c r="Q146" t="s">
        <v>399</v>
      </c>
      <c r="R146" t="s">
        <v>1175</v>
      </c>
      <c r="S146" t="s">
        <v>371</v>
      </c>
      <c r="T146" s="107" t="s">
        <v>365</v>
      </c>
    </row>
    <row r="147" spans="1:20">
      <c r="A147" t="s">
        <v>1037</v>
      </c>
      <c r="B147" t="s">
        <v>620</v>
      </c>
      <c r="C147" t="s">
        <v>465</v>
      </c>
      <c r="D147" t="s">
        <v>466</v>
      </c>
      <c r="E147" t="s">
        <v>601</v>
      </c>
      <c r="F147" s="111">
        <v>43703</v>
      </c>
      <c r="H147" t="s">
        <v>204</v>
      </c>
      <c r="I147" t="s">
        <v>446</v>
      </c>
      <c r="J147">
        <v>24.493956669999999</v>
      </c>
      <c r="K147">
        <v>-81.588311669999996</v>
      </c>
      <c r="L147">
        <v>106</v>
      </c>
      <c r="M147">
        <v>32.299999999999997</v>
      </c>
      <c r="N147" t="s">
        <v>447</v>
      </c>
      <c r="O147" t="s">
        <v>474</v>
      </c>
      <c r="P147" s="19"/>
      <c r="Q147" t="s">
        <v>399</v>
      </c>
      <c r="R147" t="s">
        <v>1176</v>
      </c>
      <c r="S147" t="s">
        <v>372</v>
      </c>
      <c r="T147" s="107" t="s">
        <v>365</v>
      </c>
    </row>
    <row r="148" spans="1:20">
      <c r="A148" t="s">
        <v>1038</v>
      </c>
      <c r="B148" t="s">
        <v>621</v>
      </c>
      <c r="C148" t="s">
        <v>465</v>
      </c>
      <c r="D148" t="s">
        <v>466</v>
      </c>
      <c r="E148" t="s">
        <v>601</v>
      </c>
      <c r="F148" s="111">
        <v>43703</v>
      </c>
      <c r="H148" t="s">
        <v>622</v>
      </c>
      <c r="I148" t="s">
        <v>446</v>
      </c>
      <c r="J148">
        <v>24.493956669999999</v>
      </c>
      <c r="K148">
        <v>-81.588311669999996</v>
      </c>
      <c r="L148">
        <v>108</v>
      </c>
      <c r="M148">
        <v>32.9</v>
      </c>
      <c r="N148" t="s">
        <v>447</v>
      </c>
      <c r="O148" t="s">
        <v>474</v>
      </c>
      <c r="P148" s="19"/>
      <c r="Q148" t="s">
        <v>399</v>
      </c>
      <c r="R148" t="s">
        <v>1177</v>
      </c>
      <c r="S148" t="s">
        <v>373</v>
      </c>
      <c r="T148" s="107" t="s">
        <v>365</v>
      </c>
    </row>
    <row r="149" spans="1:20">
      <c r="A149" t="s">
        <v>1039</v>
      </c>
      <c r="B149" t="s">
        <v>623</v>
      </c>
      <c r="C149" t="s">
        <v>465</v>
      </c>
      <c r="D149" t="s">
        <v>466</v>
      </c>
      <c r="E149" t="s">
        <v>601</v>
      </c>
      <c r="F149" s="111">
        <v>43703</v>
      </c>
      <c r="H149" t="s">
        <v>227</v>
      </c>
      <c r="I149" t="s">
        <v>446</v>
      </c>
      <c r="J149">
        <v>24.493956669999999</v>
      </c>
      <c r="K149">
        <v>-81.588311669999996</v>
      </c>
      <c r="L149">
        <v>108</v>
      </c>
      <c r="M149">
        <v>32.9</v>
      </c>
      <c r="N149" t="s">
        <v>447</v>
      </c>
      <c r="O149" t="s">
        <v>474</v>
      </c>
      <c r="P149" s="19"/>
      <c r="Q149" t="s">
        <v>399</v>
      </c>
      <c r="R149" t="s">
        <v>1178</v>
      </c>
      <c r="S149" t="s">
        <v>374</v>
      </c>
      <c r="T149" s="107" t="s">
        <v>365</v>
      </c>
    </row>
    <row r="150" spans="1:20">
      <c r="A150" t="s">
        <v>1040</v>
      </c>
      <c r="B150" t="s">
        <v>624</v>
      </c>
      <c r="C150" t="s">
        <v>465</v>
      </c>
      <c r="D150" t="s">
        <v>466</v>
      </c>
      <c r="E150" t="s">
        <v>601</v>
      </c>
      <c r="F150" s="111">
        <v>43703</v>
      </c>
      <c r="H150" t="s">
        <v>239</v>
      </c>
      <c r="I150" t="s">
        <v>446</v>
      </c>
      <c r="J150">
        <v>24.493956669999999</v>
      </c>
      <c r="K150">
        <v>-81.588311669999996</v>
      </c>
      <c r="L150">
        <v>107</v>
      </c>
      <c r="M150">
        <v>32.6</v>
      </c>
      <c r="N150" t="s">
        <v>447</v>
      </c>
      <c r="O150" t="s">
        <v>474</v>
      </c>
      <c r="P150" s="19"/>
      <c r="Q150" t="s">
        <v>399</v>
      </c>
      <c r="R150" t="s">
        <v>1179</v>
      </c>
      <c r="S150" t="s">
        <v>375</v>
      </c>
      <c r="T150" s="107" t="s">
        <v>365</v>
      </c>
    </row>
    <row r="151" spans="1:20">
      <c r="A151" t="s">
        <v>1041</v>
      </c>
      <c r="B151" t="s">
        <v>625</v>
      </c>
      <c r="C151" t="s">
        <v>465</v>
      </c>
      <c r="D151" t="s">
        <v>466</v>
      </c>
      <c r="E151" t="s">
        <v>601</v>
      </c>
      <c r="F151" s="111">
        <v>43703</v>
      </c>
      <c r="H151" t="s">
        <v>157</v>
      </c>
      <c r="I151" t="s">
        <v>446</v>
      </c>
      <c r="J151">
        <v>24.493956669999999</v>
      </c>
      <c r="K151">
        <v>-81.588311669999996</v>
      </c>
      <c r="L151">
        <v>106</v>
      </c>
      <c r="M151">
        <v>32.299999999999997</v>
      </c>
      <c r="N151" t="s">
        <v>447</v>
      </c>
      <c r="O151" t="s">
        <v>474</v>
      </c>
      <c r="P151" s="19"/>
      <c r="Q151" t="s">
        <v>874</v>
      </c>
      <c r="R151" t="s">
        <v>1172</v>
      </c>
      <c r="S151" t="s">
        <v>368</v>
      </c>
      <c r="T151" s="107" t="s">
        <v>365</v>
      </c>
    </row>
    <row r="152" spans="1:20">
      <c r="A152" t="s">
        <v>1042</v>
      </c>
      <c r="B152" t="s">
        <v>627</v>
      </c>
      <c r="C152" t="s">
        <v>465</v>
      </c>
      <c r="D152" t="s">
        <v>466</v>
      </c>
      <c r="E152" t="s">
        <v>626</v>
      </c>
      <c r="F152" s="111">
        <v>43703</v>
      </c>
      <c r="H152" t="s">
        <v>169</v>
      </c>
      <c r="I152" t="s">
        <v>446</v>
      </c>
      <c r="J152">
        <v>24.49297</v>
      </c>
      <c r="K152">
        <v>-81.598926669999997</v>
      </c>
      <c r="L152">
        <v>59</v>
      </c>
      <c r="M152">
        <v>18</v>
      </c>
      <c r="N152" t="s">
        <v>463</v>
      </c>
      <c r="O152" t="s">
        <v>485</v>
      </c>
      <c r="P152" s="19"/>
      <c r="Q152" t="s">
        <v>874</v>
      </c>
      <c r="R152" t="s">
        <v>1173</v>
      </c>
      <c r="S152" t="s">
        <v>369</v>
      </c>
      <c r="T152" s="107" t="s">
        <v>365</v>
      </c>
    </row>
    <row r="153" spans="1:20">
      <c r="A153" t="s">
        <v>1043</v>
      </c>
      <c r="B153" t="s">
        <v>628</v>
      </c>
      <c r="C153" t="s">
        <v>465</v>
      </c>
      <c r="D153" t="s">
        <v>466</v>
      </c>
      <c r="E153" t="s">
        <v>626</v>
      </c>
      <c r="F153" s="111">
        <v>43703</v>
      </c>
      <c r="H153" t="s">
        <v>181</v>
      </c>
      <c r="I153" t="s">
        <v>446</v>
      </c>
      <c r="J153">
        <v>24.49297</v>
      </c>
      <c r="K153">
        <v>-81.598926669999997</v>
      </c>
      <c r="L153">
        <v>59</v>
      </c>
      <c r="M153">
        <v>18</v>
      </c>
      <c r="N153" t="s">
        <v>463</v>
      </c>
      <c r="O153" t="s">
        <v>485</v>
      </c>
      <c r="P153" s="19"/>
      <c r="Q153" t="s">
        <v>874</v>
      </c>
      <c r="R153" t="s">
        <v>1174</v>
      </c>
      <c r="S153" t="s">
        <v>370</v>
      </c>
      <c r="T153" s="107" t="s">
        <v>365</v>
      </c>
    </row>
    <row r="154" spans="1:20">
      <c r="A154" t="s">
        <v>1044</v>
      </c>
      <c r="B154" t="s">
        <v>629</v>
      </c>
      <c r="C154" t="s">
        <v>465</v>
      </c>
      <c r="D154" t="s">
        <v>466</v>
      </c>
      <c r="E154" t="s">
        <v>626</v>
      </c>
      <c r="F154" s="111">
        <v>43703</v>
      </c>
      <c r="H154" t="s">
        <v>193</v>
      </c>
      <c r="I154" t="s">
        <v>446</v>
      </c>
      <c r="J154">
        <v>24.49297</v>
      </c>
      <c r="K154">
        <v>-81.598926669999997</v>
      </c>
      <c r="L154">
        <v>59</v>
      </c>
      <c r="M154">
        <v>18</v>
      </c>
      <c r="N154" t="s">
        <v>463</v>
      </c>
      <c r="O154" t="s">
        <v>485</v>
      </c>
      <c r="P154" s="19"/>
      <c r="Q154" t="s">
        <v>874</v>
      </c>
      <c r="R154" t="s">
        <v>1175</v>
      </c>
      <c r="S154" t="s">
        <v>371</v>
      </c>
      <c r="T154" s="107" t="s">
        <v>365</v>
      </c>
    </row>
    <row r="155" spans="1:20">
      <c r="A155" t="s">
        <v>1045</v>
      </c>
      <c r="B155" t="s">
        <v>630</v>
      </c>
      <c r="C155" t="s">
        <v>465</v>
      </c>
      <c r="D155" t="s">
        <v>466</v>
      </c>
      <c r="E155" t="s">
        <v>626</v>
      </c>
      <c r="F155" s="111">
        <v>43703</v>
      </c>
      <c r="H155" t="s">
        <v>205</v>
      </c>
      <c r="I155" t="s">
        <v>446</v>
      </c>
      <c r="J155">
        <v>24.49297</v>
      </c>
      <c r="K155">
        <v>-81.598926669999997</v>
      </c>
      <c r="L155">
        <v>57</v>
      </c>
      <c r="M155">
        <v>17.399999999999999</v>
      </c>
      <c r="N155" t="s">
        <v>463</v>
      </c>
      <c r="O155" t="s">
        <v>485</v>
      </c>
      <c r="P155" s="19"/>
      <c r="Q155" t="s">
        <v>874</v>
      </c>
      <c r="R155" t="s">
        <v>1176</v>
      </c>
      <c r="S155" t="s">
        <v>372</v>
      </c>
      <c r="T155" s="107" t="s">
        <v>365</v>
      </c>
    </row>
    <row r="156" spans="1:20">
      <c r="A156" t="s">
        <v>1046</v>
      </c>
      <c r="B156" t="s">
        <v>631</v>
      </c>
      <c r="C156" t="s">
        <v>465</v>
      </c>
      <c r="D156" t="s">
        <v>466</v>
      </c>
      <c r="E156" t="s">
        <v>626</v>
      </c>
      <c r="F156" s="111">
        <v>43703</v>
      </c>
      <c r="H156" t="s">
        <v>216</v>
      </c>
      <c r="I156" t="s">
        <v>446</v>
      </c>
      <c r="J156">
        <v>24.49297</v>
      </c>
      <c r="K156">
        <v>-81.598926669999997</v>
      </c>
      <c r="L156">
        <v>57</v>
      </c>
      <c r="M156">
        <v>17.399999999999999</v>
      </c>
      <c r="N156" t="s">
        <v>463</v>
      </c>
      <c r="O156" t="s">
        <v>485</v>
      </c>
      <c r="P156" s="19"/>
      <c r="Q156" t="s">
        <v>874</v>
      </c>
      <c r="R156" t="s">
        <v>1177</v>
      </c>
      <c r="S156" t="s">
        <v>373</v>
      </c>
      <c r="T156" s="107" t="s">
        <v>365</v>
      </c>
    </row>
    <row r="157" spans="1:20">
      <c r="A157" t="s">
        <v>1047</v>
      </c>
      <c r="B157" t="s">
        <v>632</v>
      </c>
      <c r="C157" t="s">
        <v>465</v>
      </c>
      <c r="D157" t="s">
        <v>466</v>
      </c>
      <c r="E157" t="s">
        <v>626</v>
      </c>
      <c r="F157" s="111">
        <v>43703</v>
      </c>
      <c r="H157" t="s">
        <v>228</v>
      </c>
      <c r="I157" t="s">
        <v>446</v>
      </c>
      <c r="J157">
        <v>24.49297</v>
      </c>
      <c r="K157">
        <v>-81.598926669999997</v>
      </c>
      <c r="L157">
        <v>57</v>
      </c>
      <c r="M157">
        <v>17.399999999999999</v>
      </c>
      <c r="N157" t="s">
        <v>463</v>
      </c>
      <c r="O157" t="s">
        <v>485</v>
      </c>
      <c r="P157" s="19"/>
      <c r="Q157" t="s">
        <v>874</v>
      </c>
      <c r="R157" t="s">
        <v>1178</v>
      </c>
      <c r="S157" t="s">
        <v>374</v>
      </c>
      <c r="T157" s="107" t="s">
        <v>365</v>
      </c>
    </row>
    <row r="158" spans="1:20">
      <c r="A158" t="s">
        <v>1048</v>
      </c>
      <c r="B158" t="s">
        <v>633</v>
      </c>
      <c r="C158" t="s">
        <v>465</v>
      </c>
      <c r="D158" t="s">
        <v>466</v>
      </c>
      <c r="E158" t="s">
        <v>626</v>
      </c>
      <c r="F158" s="111">
        <v>43703</v>
      </c>
      <c r="H158" t="s">
        <v>240</v>
      </c>
      <c r="I158" t="s">
        <v>446</v>
      </c>
      <c r="J158">
        <v>24.49297</v>
      </c>
      <c r="K158">
        <v>-81.598926669999997</v>
      </c>
      <c r="L158">
        <v>59</v>
      </c>
      <c r="M158">
        <v>18</v>
      </c>
      <c r="N158" t="s">
        <v>463</v>
      </c>
      <c r="O158" t="s">
        <v>485</v>
      </c>
      <c r="P158" s="19"/>
      <c r="Q158" t="s">
        <v>874</v>
      </c>
      <c r="R158" t="s">
        <v>1179</v>
      </c>
      <c r="S158" t="s">
        <v>375</v>
      </c>
      <c r="T158" s="107" t="s">
        <v>365</v>
      </c>
    </row>
    <row r="159" spans="1:20">
      <c r="A159" t="s">
        <v>1049</v>
      </c>
      <c r="B159" t="s">
        <v>634</v>
      </c>
      <c r="C159" t="s">
        <v>465</v>
      </c>
      <c r="D159" t="s">
        <v>466</v>
      </c>
      <c r="E159" t="s">
        <v>626</v>
      </c>
      <c r="F159" s="111">
        <v>43703</v>
      </c>
      <c r="H159" t="s">
        <v>158</v>
      </c>
      <c r="I159" t="s">
        <v>446</v>
      </c>
      <c r="J159">
        <v>24.49297</v>
      </c>
      <c r="K159">
        <v>-81.598926669999997</v>
      </c>
      <c r="L159">
        <v>59</v>
      </c>
      <c r="M159">
        <v>18</v>
      </c>
      <c r="N159" t="s">
        <v>463</v>
      </c>
      <c r="O159" t="s">
        <v>485</v>
      </c>
      <c r="P159" s="19"/>
      <c r="Q159" t="s">
        <v>875</v>
      </c>
      <c r="R159" t="s">
        <v>1172</v>
      </c>
      <c r="S159" t="s">
        <v>368</v>
      </c>
      <c r="T159" s="107" t="s">
        <v>365</v>
      </c>
    </row>
    <row r="160" spans="1:20">
      <c r="A160" t="s">
        <v>1050</v>
      </c>
      <c r="B160" t="s">
        <v>635</v>
      </c>
      <c r="C160" t="s">
        <v>465</v>
      </c>
      <c r="D160" t="s">
        <v>466</v>
      </c>
      <c r="E160" t="s">
        <v>626</v>
      </c>
      <c r="F160" s="111">
        <v>43703</v>
      </c>
      <c r="H160" t="s">
        <v>170</v>
      </c>
      <c r="I160" t="s">
        <v>446</v>
      </c>
      <c r="J160">
        <v>24.49297</v>
      </c>
      <c r="K160">
        <v>-81.598926669999997</v>
      </c>
      <c r="L160">
        <v>59</v>
      </c>
      <c r="M160">
        <v>18</v>
      </c>
      <c r="N160" t="s">
        <v>463</v>
      </c>
      <c r="O160" t="s">
        <v>485</v>
      </c>
      <c r="P160" s="19"/>
      <c r="Q160" t="s">
        <v>875</v>
      </c>
      <c r="R160" t="s">
        <v>1173</v>
      </c>
      <c r="S160" t="s">
        <v>369</v>
      </c>
      <c r="T160" s="107" t="s">
        <v>365</v>
      </c>
    </row>
    <row r="161" spans="1:20">
      <c r="A161" t="s">
        <v>1051</v>
      </c>
      <c r="B161" t="s">
        <v>636</v>
      </c>
      <c r="C161" t="s">
        <v>465</v>
      </c>
      <c r="D161" t="s">
        <v>466</v>
      </c>
      <c r="E161" t="s">
        <v>626</v>
      </c>
      <c r="F161" s="111">
        <v>43703</v>
      </c>
      <c r="H161" t="s">
        <v>182</v>
      </c>
      <c r="I161" t="s">
        <v>446</v>
      </c>
      <c r="J161">
        <v>24.49297</v>
      </c>
      <c r="K161">
        <v>-81.598926669999997</v>
      </c>
      <c r="L161">
        <v>59</v>
      </c>
      <c r="M161">
        <v>18</v>
      </c>
      <c r="N161" t="s">
        <v>463</v>
      </c>
      <c r="O161" t="s">
        <v>485</v>
      </c>
      <c r="P161" s="19"/>
      <c r="Q161" t="s">
        <v>875</v>
      </c>
      <c r="R161" t="s">
        <v>1174</v>
      </c>
      <c r="S161" t="s">
        <v>370</v>
      </c>
      <c r="T161" s="107" t="s">
        <v>365</v>
      </c>
    </row>
    <row r="162" spans="1:20">
      <c r="A162" t="s">
        <v>1052</v>
      </c>
      <c r="B162" t="s">
        <v>637</v>
      </c>
      <c r="C162" t="s">
        <v>465</v>
      </c>
      <c r="D162" t="s">
        <v>466</v>
      </c>
      <c r="E162" t="s">
        <v>626</v>
      </c>
      <c r="F162" s="111">
        <v>43703</v>
      </c>
      <c r="H162" t="s">
        <v>194</v>
      </c>
      <c r="I162" t="s">
        <v>446</v>
      </c>
      <c r="J162">
        <v>24.49297</v>
      </c>
      <c r="K162">
        <v>-81.598926669999997</v>
      </c>
      <c r="L162">
        <v>58</v>
      </c>
      <c r="M162">
        <v>17.7</v>
      </c>
      <c r="N162" t="s">
        <v>463</v>
      </c>
      <c r="O162" t="s">
        <v>485</v>
      </c>
      <c r="P162" s="19"/>
      <c r="Q162" t="s">
        <v>875</v>
      </c>
      <c r="R162" t="s">
        <v>1175</v>
      </c>
      <c r="S162" t="s">
        <v>371</v>
      </c>
      <c r="T162" s="107" t="s">
        <v>365</v>
      </c>
    </row>
    <row r="163" spans="1:20">
      <c r="A163" t="s">
        <v>1053</v>
      </c>
      <c r="B163" t="s">
        <v>638</v>
      </c>
      <c r="C163" t="s">
        <v>465</v>
      </c>
      <c r="D163" t="s">
        <v>466</v>
      </c>
      <c r="E163" t="s">
        <v>626</v>
      </c>
      <c r="F163" s="111">
        <v>43703</v>
      </c>
      <c r="H163" t="s">
        <v>206</v>
      </c>
      <c r="I163" t="s">
        <v>446</v>
      </c>
      <c r="J163">
        <v>24.49297</v>
      </c>
      <c r="K163">
        <v>-81.598926669999997</v>
      </c>
      <c r="L163">
        <v>56</v>
      </c>
      <c r="M163">
        <v>17.100000000000001</v>
      </c>
      <c r="N163" t="s">
        <v>463</v>
      </c>
      <c r="O163" t="s">
        <v>485</v>
      </c>
      <c r="P163" s="19"/>
      <c r="Q163" t="s">
        <v>875</v>
      </c>
      <c r="R163" t="s">
        <v>1176</v>
      </c>
      <c r="S163" t="s">
        <v>372</v>
      </c>
      <c r="T163" s="107" t="s">
        <v>365</v>
      </c>
    </row>
    <row r="164" spans="1:20">
      <c r="A164" t="s">
        <v>1054</v>
      </c>
      <c r="B164" t="s">
        <v>639</v>
      </c>
      <c r="C164" t="s">
        <v>465</v>
      </c>
      <c r="D164" t="s">
        <v>466</v>
      </c>
      <c r="E164" t="s">
        <v>626</v>
      </c>
      <c r="F164" s="111">
        <v>43703</v>
      </c>
      <c r="H164" t="s">
        <v>217</v>
      </c>
      <c r="I164" t="s">
        <v>446</v>
      </c>
      <c r="J164">
        <v>24.49297</v>
      </c>
      <c r="K164">
        <v>-81.598926669999997</v>
      </c>
      <c r="L164">
        <v>56</v>
      </c>
      <c r="M164">
        <v>17.100000000000001</v>
      </c>
      <c r="N164" t="s">
        <v>463</v>
      </c>
      <c r="O164" t="s">
        <v>485</v>
      </c>
      <c r="P164" s="19"/>
      <c r="Q164" t="s">
        <v>875</v>
      </c>
      <c r="R164" t="s">
        <v>1177</v>
      </c>
      <c r="S164" t="s">
        <v>373</v>
      </c>
      <c r="T164" s="107" t="s">
        <v>365</v>
      </c>
    </row>
    <row r="165" spans="1:20">
      <c r="A165" t="s">
        <v>1055</v>
      </c>
      <c r="B165" t="s">
        <v>640</v>
      </c>
      <c r="C165" t="s">
        <v>465</v>
      </c>
      <c r="D165" t="s">
        <v>466</v>
      </c>
      <c r="E165" t="s">
        <v>626</v>
      </c>
      <c r="F165" s="111">
        <v>43703</v>
      </c>
      <c r="H165" t="s">
        <v>229</v>
      </c>
      <c r="I165" t="s">
        <v>446</v>
      </c>
      <c r="J165">
        <v>24.49297</v>
      </c>
      <c r="K165">
        <v>-81.598926669999997</v>
      </c>
      <c r="L165">
        <v>57</v>
      </c>
      <c r="M165">
        <v>17.399999999999999</v>
      </c>
      <c r="N165" t="s">
        <v>463</v>
      </c>
      <c r="O165" t="s">
        <v>485</v>
      </c>
      <c r="P165" s="19"/>
      <c r="Q165" t="s">
        <v>875</v>
      </c>
      <c r="R165" t="s">
        <v>1178</v>
      </c>
      <c r="S165" t="s">
        <v>374</v>
      </c>
      <c r="T165" s="107" t="s">
        <v>365</v>
      </c>
    </row>
    <row r="166" spans="1:20">
      <c r="A166" t="s">
        <v>1056</v>
      </c>
      <c r="B166" t="s">
        <v>640</v>
      </c>
      <c r="C166" t="s">
        <v>465</v>
      </c>
      <c r="D166" t="s">
        <v>466</v>
      </c>
      <c r="E166" t="s">
        <v>626</v>
      </c>
      <c r="F166" s="111">
        <v>43703</v>
      </c>
      <c r="H166" t="s">
        <v>229</v>
      </c>
      <c r="I166" t="s">
        <v>446</v>
      </c>
      <c r="J166">
        <v>24.49297</v>
      </c>
      <c r="K166">
        <v>-81.598926669999997</v>
      </c>
      <c r="L166">
        <v>57</v>
      </c>
      <c r="M166">
        <v>17.399999999999999</v>
      </c>
      <c r="N166" t="s">
        <v>463</v>
      </c>
      <c r="O166" t="s">
        <v>485</v>
      </c>
      <c r="P166" s="19"/>
      <c r="Q166" t="s">
        <v>394</v>
      </c>
      <c r="R166" t="s">
        <v>1181</v>
      </c>
      <c r="S166" t="s">
        <v>369</v>
      </c>
      <c r="T166" s="107" t="s">
        <v>366</v>
      </c>
    </row>
    <row r="167" spans="1:20">
      <c r="A167" t="s">
        <v>1057</v>
      </c>
      <c r="B167" t="s">
        <v>641</v>
      </c>
      <c r="C167" t="s">
        <v>465</v>
      </c>
      <c r="D167" t="s">
        <v>466</v>
      </c>
      <c r="E167" t="s">
        <v>626</v>
      </c>
      <c r="F167" s="111">
        <v>43703</v>
      </c>
      <c r="H167" t="s">
        <v>241</v>
      </c>
      <c r="I167" t="s">
        <v>446</v>
      </c>
      <c r="J167">
        <v>24.49297</v>
      </c>
      <c r="K167">
        <v>-81.598926669999997</v>
      </c>
      <c r="L167">
        <v>56</v>
      </c>
      <c r="M167">
        <v>17.100000000000001</v>
      </c>
      <c r="N167" t="s">
        <v>463</v>
      </c>
      <c r="O167" t="s">
        <v>485</v>
      </c>
      <c r="P167" s="19"/>
      <c r="Q167" t="s">
        <v>875</v>
      </c>
      <c r="R167" t="s">
        <v>1179</v>
      </c>
      <c r="S167" t="s">
        <v>375</v>
      </c>
      <c r="T167" s="107" t="s">
        <v>365</v>
      </c>
    </row>
    <row r="168" spans="1:20">
      <c r="A168" t="s">
        <v>1058</v>
      </c>
      <c r="B168" t="s">
        <v>642</v>
      </c>
      <c r="C168" t="s">
        <v>465</v>
      </c>
      <c r="D168" t="s">
        <v>466</v>
      </c>
      <c r="E168" t="s">
        <v>626</v>
      </c>
      <c r="F168" s="111">
        <v>43703</v>
      </c>
      <c r="H168" t="s">
        <v>159</v>
      </c>
      <c r="I168" t="s">
        <v>446</v>
      </c>
      <c r="J168">
        <v>24.49297</v>
      </c>
      <c r="K168">
        <v>-81.598926669999997</v>
      </c>
      <c r="L168">
        <v>55</v>
      </c>
      <c r="M168">
        <v>16.8</v>
      </c>
      <c r="N168" t="s">
        <v>463</v>
      </c>
      <c r="O168" t="s">
        <v>485</v>
      </c>
      <c r="P168" s="19"/>
      <c r="Q168" t="s">
        <v>876</v>
      </c>
      <c r="R168" t="s">
        <v>1172</v>
      </c>
      <c r="S168" t="s">
        <v>368</v>
      </c>
      <c r="T168" s="107" t="s">
        <v>365</v>
      </c>
    </row>
    <row r="169" spans="1:20">
      <c r="A169" t="s">
        <v>1059</v>
      </c>
      <c r="B169" t="s">
        <v>643</v>
      </c>
      <c r="C169" t="s">
        <v>465</v>
      </c>
      <c r="D169" t="s">
        <v>466</v>
      </c>
      <c r="E169" t="s">
        <v>626</v>
      </c>
      <c r="F169" s="111">
        <v>43703</v>
      </c>
      <c r="H169" t="s">
        <v>171</v>
      </c>
      <c r="I169" t="s">
        <v>446</v>
      </c>
      <c r="J169">
        <v>24.49297</v>
      </c>
      <c r="K169">
        <v>-81.598926669999997</v>
      </c>
      <c r="L169">
        <v>56</v>
      </c>
      <c r="M169">
        <v>17.100000000000001</v>
      </c>
      <c r="N169" t="s">
        <v>463</v>
      </c>
      <c r="O169" t="s">
        <v>485</v>
      </c>
      <c r="P169" s="19"/>
      <c r="Q169" t="s">
        <v>876</v>
      </c>
      <c r="R169" t="s">
        <v>1173</v>
      </c>
      <c r="S169" t="s">
        <v>369</v>
      </c>
      <c r="T169" s="107" t="s">
        <v>365</v>
      </c>
    </row>
    <row r="170" spans="1:20">
      <c r="A170" t="s">
        <v>1060</v>
      </c>
      <c r="B170" t="s">
        <v>644</v>
      </c>
      <c r="C170" t="s">
        <v>465</v>
      </c>
      <c r="D170" t="s">
        <v>466</v>
      </c>
      <c r="E170" t="s">
        <v>626</v>
      </c>
      <c r="F170" s="111">
        <v>43703</v>
      </c>
      <c r="H170" t="s">
        <v>183</v>
      </c>
      <c r="I170" t="s">
        <v>446</v>
      </c>
      <c r="J170">
        <v>24.49297</v>
      </c>
      <c r="K170">
        <v>-81.598926669999997</v>
      </c>
      <c r="L170">
        <v>57</v>
      </c>
      <c r="M170">
        <v>17.399999999999999</v>
      </c>
      <c r="N170" t="s">
        <v>463</v>
      </c>
      <c r="O170" t="s">
        <v>485</v>
      </c>
      <c r="P170" s="19"/>
      <c r="Q170" t="s">
        <v>876</v>
      </c>
      <c r="R170" t="s">
        <v>1174</v>
      </c>
      <c r="S170" t="s">
        <v>370</v>
      </c>
      <c r="T170" s="107" t="s">
        <v>365</v>
      </c>
    </row>
    <row r="171" spans="1:20">
      <c r="A171" t="s">
        <v>1061</v>
      </c>
      <c r="B171" t="s">
        <v>645</v>
      </c>
      <c r="C171" t="s">
        <v>465</v>
      </c>
      <c r="D171" t="s">
        <v>466</v>
      </c>
      <c r="E171" t="s">
        <v>626</v>
      </c>
      <c r="F171" s="111">
        <v>43703</v>
      </c>
      <c r="H171" t="s">
        <v>195</v>
      </c>
      <c r="I171" t="s">
        <v>446</v>
      </c>
      <c r="J171">
        <v>24.49297</v>
      </c>
      <c r="K171">
        <v>-81.598926669999997</v>
      </c>
      <c r="L171">
        <v>57</v>
      </c>
      <c r="M171">
        <v>17.399999999999999</v>
      </c>
      <c r="N171" t="s">
        <v>463</v>
      </c>
      <c r="O171" t="s">
        <v>485</v>
      </c>
      <c r="P171" s="19"/>
      <c r="Q171" t="s">
        <v>876</v>
      </c>
      <c r="R171" t="s">
        <v>1175</v>
      </c>
      <c r="S171" t="s">
        <v>371</v>
      </c>
      <c r="T171" s="107" t="s">
        <v>365</v>
      </c>
    </row>
    <row r="172" spans="1:20">
      <c r="A172" t="s">
        <v>1062</v>
      </c>
      <c r="B172" t="s">
        <v>646</v>
      </c>
      <c r="C172" t="s">
        <v>465</v>
      </c>
      <c r="D172" t="s">
        <v>466</v>
      </c>
      <c r="E172" t="s">
        <v>626</v>
      </c>
      <c r="F172" s="111">
        <v>43703</v>
      </c>
      <c r="H172" t="s">
        <v>207</v>
      </c>
      <c r="I172" t="s">
        <v>446</v>
      </c>
      <c r="J172">
        <v>24.49297</v>
      </c>
      <c r="K172">
        <v>-81.598926669999997</v>
      </c>
      <c r="L172">
        <v>58</v>
      </c>
      <c r="M172">
        <v>17.7</v>
      </c>
      <c r="N172" t="s">
        <v>463</v>
      </c>
      <c r="O172" t="s">
        <v>485</v>
      </c>
      <c r="P172" s="19"/>
      <c r="Q172" t="s">
        <v>876</v>
      </c>
      <c r="R172" t="s">
        <v>1176</v>
      </c>
      <c r="S172" t="s">
        <v>372</v>
      </c>
      <c r="T172" s="107" t="s">
        <v>365</v>
      </c>
    </row>
    <row r="173" spans="1:20">
      <c r="A173" t="s">
        <v>1063</v>
      </c>
      <c r="B173" t="s">
        <v>647</v>
      </c>
      <c r="C173" t="s">
        <v>465</v>
      </c>
      <c r="D173" t="s">
        <v>466</v>
      </c>
      <c r="E173" t="s">
        <v>626</v>
      </c>
      <c r="F173" s="111">
        <v>43703</v>
      </c>
      <c r="H173" t="s">
        <v>218</v>
      </c>
      <c r="I173" t="s">
        <v>446</v>
      </c>
      <c r="J173">
        <v>24.49297</v>
      </c>
      <c r="K173">
        <v>-81.598926669999997</v>
      </c>
      <c r="L173">
        <v>57</v>
      </c>
      <c r="M173">
        <v>17.399999999999999</v>
      </c>
      <c r="N173" t="s">
        <v>463</v>
      </c>
      <c r="O173" t="s">
        <v>485</v>
      </c>
      <c r="P173" s="19"/>
      <c r="Q173" t="s">
        <v>876</v>
      </c>
      <c r="R173" t="s">
        <v>1177</v>
      </c>
      <c r="S173" t="s">
        <v>373</v>
      </c>
      <c r="T173" s="107" t="s">
        <v>365</v>
      </c>
    </row>
    <row r="174" spans="1:20">
      <c r="A174" t="s">
        <v>1064</v>
      </c>
      <c r="B174" t="s">
        <v>648</v>
      </c>
      <c r="C174" t="s">
        <v>465</v>
      </c>
      <c r="D174" t="s">
        <v>466</v>
      </c>
      <c r="E174" t="s">
        <v>626</v>
      </c>
      <c r="F174" s="111">
        <v>43703</v>
      </c>
      <c r="H174" t="s">
        <v>230</v>
      </c>
      <c r="I174" t="s">
        <v>446</v>
      </c>
      <c r="J174">
        <v>24.49297</v>
      </c>
      <c r="K174">
        <v>-81.598926669999997</v>
      </c>
      <c r="L174">
        <v>57</v>
      </c>
      <c r="M174">
        <v>17.399999999999999</v>
      </c>
      <c r="N174" t="s">
        <v>463</v>
      </c>
      <c r="O174" t="s">
        <v>485</v>
      </c>
      <c r="P174" s="19"/>
      <c r="Q174" t="s">
        <v>876</v>
      </c>
      <c r="R174" t="s">
        <v>1178</v>
      </c>
      <c r="S174" t="s">
        <v>374</v>
      </c>
      <c r="T174" s="107" t="s">
        <v>365</v>
      </c>
    </row>
    <row r="175" spans="1:20">
      <c r="A175" t="s">
        <v>1065</v>
      </c>
      <c r="B175" t="s">
        <v>649</v>
      </c>
      <c r="C175" t="s">
        <v>465</v>
      </c>
      <c r="D175" t="s">
        <v>466</v>
      </c>
      <c r="E175" t="s">
        <v>626</v>
      </c>
      <c r="F175" s="111">
        <v>43703</v>
      </c>
      <c r="H175" t="s">
        <v>242</v>
      </c>
      <c r="I175" t="s">
        <v>446</v>
      </c>
      <c r="J175">
        <v>24.49297</v>
      </c>
      <c r="K175">
        <v>-81.598926669999997</v>
      </c>
      <c r="L175">
        <v>57</v>
      </c>
      <c r="M175">
        <v>17.399999999999999</v>
      </c>
      <c r="N175" t="s">
        <v>463</v>
      </c>
      <c r="O175" t="s">
        <v>485</v>
      </c>
      <c r="P175" s="19"/>
      <c r="Q175" t="s">
        <v>876</v>
      </c>
      <c r="R175" t="s">
        <v>1179</v>
      </c>
      <c r="S175" t="s">
        <v>375</v>
      </c>
      <c r="T175" s="107" t="s">
        <v>365</v>
      </c>
    </row>
    <row r="176" spans="1:20">
      <c r="A176" t="s">
        <v>1066</v>
      </c>
      <c r="B176" t="s">
        <v>650</v>
      </c>
      <c r="C176" t="s">
        <v>465</v>
      </c>
      <c r="D176" t="s">
        <v>466</v>
      </c>
      <c r="E176" t="s">
        <v>626</v>
      </c>
      <c r="F176" s="111">
        <v>43703</v>
      </c>
      <c r="H176" t="s">
        <v>160</v>
      </c>
      <c r="I176" t="s">
        <v>446</v>
      </c>
      <c r="J176">
        <v>24.49297</v>
      </c>
      <c r="K176">
        <v>-81.598926669999997</v>
      </c>
      <c r="L176">
        <v>59</v>
      </c>
      <c r="M176">
        <v>18</v>
      </c>
      <c r="N176" t="s">
        <v>463</v>
      </c>
      <c r="O176" t="s">
        <v>485</v>
      </c>
      <c r="P176" s="19"/>
      <c r="Q176" t="s">
        <v>877</v>
      </c>
      <c r="R176" t="s">
        <v>1172</v>
      </c>
      <c r="S176" t="s">
        <v>368</v>
      </c>
      <c r="T176" s="107" t="s">
        <v>365</v>
      </c>
    </row>
    <row r="177" spans="1:20">
      <c r="A177" t="s">
        <v>1067</v>
      </c>
      <c r="B177" t="s">
        <v>651</v>
      </c>
      <c r="C177" t="s">
        <v>465</v>
      </c>
      <c r="D177" t="s">
        <v>466</v>
      </c>
      <c r="E177" t="s">
        <v>626</v>
      </c>
      <c r="F177" s="111">
        <v>43703</v>
      </c>
      <c r="H177" t="s">
        <v>172</v>
      </c>
      <c r="I177" t="s">
        <v>446</v>
      </c>
      <c r="J177">
        <v>24.49297</v>
      </c>
      <c r="K177">
        <v>-81.598926669999997</v>
      </c>
      <c r="L177">
        <v>59</v>
      </c>
      <c r="M177">
        <v>18</v>
      </c>
      <c r="N177" t="s">
        <v>463</v>
      </c>
      <c r="O177" t="s">
        <v>485</v>
      </c>
      <c r="P177" s="19"/>
      <c r="Q177" t="s">
        <v>877</v>
      </c>
      <c r="R177" t="s">
        <v>1173</v>
      </c>
      <c r="S177" t="s">
        <v>369</v>
      </c>
      <c r="T177" s="107" t="s">
        <v>365</v>
      </c>
    </row>
    <row r="178" spans="1:20">
      <c r="A178" t="s">
        <v>1068</v>
      </c>
      <c r="B178" t="s">
        <v>652</v>
      </c>
      <c r="C178" t="s">
        <v>465</v>
      </c>
      <c r="D178" t="s">
        <v>466</v>
      </c>
      <c r="E178" t="s">
        <v>626</v>
      </c>
      <c r="F178" s="111">
        <v>43703</v>
      </c>
      <c r="H178" t="s">
        <v>184</v>
      </c>
      <c r="I178" t="s">
        <v>446</v>
      </c>
      <c r="J178">
        <v>24.49297</v>
      </c>
      <c r="K178">
        <v>-81.598926669999997</v>
      </c>
      <c r="L178">
        <v>57</v>
      </c>
      <c r="M178">
        <v>17.399999999999999</v>
      </c>
      <c r="N178" t="s">
        <v>463</v>
      </c>
      <c r="O178" t="s">
        <v>485</v>
      </c>
      <c r="P178" s="19"/>
      <c r="Q178" t="s">
        <v>877</v>
      </c>
      <c r="R178" t="s">
        <v>1174</v>
      </c>
      <c r="S178" t="s">
        <v>370</v>
      </c>
      <c r="T178" s="107" t="s">
        <v>365</v>
      </c>
    </row>
    <row r="179" spans="1:20">
      <c r="A179" t="s">
        <v>1069</v>
      </c>
      <c r="B179" t="s">
        <v>653</v>
      </c>
      <c r="C179" t="s">
        <v>465</v>
      </c>
      <c r="D179" t="s">
        <v>466</v>
      </c>
      <c r="E179" t="s">
        <v>626</v>
      </c>
      <c r="F179" s="111">
        <v>43703</v>
      </c>
      <c r="H179" t="s">
        <v>196</v>
      </c>
      <c r="I179" t="s">
        <v>446</v>
      </c>
      <c r="J179">
        <v>24.49297</v>
      </c>
      <c r="K179">
        <v>-81.598926669999997</v>
      </c>
      <c r="L179">
        <v>58</v>
      </c>
      <c r="M179">
        <v>17.7</v>
      </c>
      <c r="N179" t="s">
        <v>463</v>
      </c>
      <c r="O179" t="s">
        <v>485</v>
      </c>
      <c r="P179" s="19"/>
      <c r="Q179" t="s">
        <v>877</v>
      </c>
      <c r="R179" t="s">
        <v>1175</v>
      </c>
      <c r="S179" t="s">
        <v>371</v>
      </c>
      <c r="T179" s="107" t="s">
        <v>365</v>
      </c>
    </row>
    <row r="180" spans="1:20">
      <c r="A180" t="s">
        <v>1070</v>
      </c>
      <c r="B180" t="s">
        <v>654</v>
      </c>
      <c r="C180" t="s">
        <v>465</v>
      </c>
      <c r="D180" t="s">
        <v>466</v>
      </c>
      <c r="E180" t="s">
        <v>626</v>
      </c>
      <c r="F180" s="111">
        <v>43703</v>
      </c>
      <c r="H180" t="s">
        <v>208</v>
      </c>
      <c r="I180" t="s">
        <v>446</v>
      </c>
      <c r="J180">
        <v>24.49297</v>
      </c>
      <c r="K180">
        <v>-81.598926669999997</v>
      </c>
      <c r="L180">
        <v>57</v>
      </c>
      <c r="M180">
        <v>17.399999999999999</v>
      </c>
      <c r="N180" t="s">
        <v>463</v>
      </c>
      <c r="O180" t="s">
        <v>485</v>
      </c>
      <c r="P180" s="19"/>
      <c r="Q180" t="s">
        <v>877</v>
      </c>
      <c r="R180" t="s">
        <v>1176</v>
      </c>
      <c r="S180" t="s">
        <v>372</v>
      </c>
      <c r="T180" s="107" t="s">
        <v>365</v>
      </c>
    </row>
    <row r="181" spans="1:20">
      <c r="A181" t="s">
        <v>1071</v>
      </c>
      <c r="B181" t="s">
        <v>655</v>
      </c>
      <c r="C181" t="s">
        <v>465</v>
      </c>
      <c r="D181" t="s">
        <v>466</v>
      </c>
      <c r="E181" t="s">
        <v>626</v>
      </c>
      <c r="F181" s="111">
        <v>43703</v>
      </c>
      <c r="H181" t="s">
        <v>219</v>
      </c>
      <c r="I181" t="s">
        <v>446</v>
      </c>
      <c r="J181">
        <v>24.49297</v>
      </c>
      <c r="K181">
        <v>-81.598926669999997</v>
      </c>
      <c r="L181">
        <v>56</v>
      </c>
      <c r="M181">
        <v>17.100000000000001</v>
      </c>
      <c r="N181" t="s">
        <v>463</v>
      </c>
      <c r="O181" t="s">
        <v>485</v>
      </c>
      <c r="P181" s="19"/>
      <c r="Q181" t="s">
        <v>877</v>
      </c>
      <c r="R181" t="s">
        <v>1177</v>
      </c>
      <c r="S181" t="s">
        <v>373</v>
      </c>
      <c r="T181" s="107" t="s">
        <v>365</v>
      </c>
    </row>
    <row r="182" spans="1:20">
      <c r="A182" t="s">
        <v>1072</v>
      </c>
      <c r="B182" t="s">
        <v>656</v>
      </c>
      <c r="C182" t="s">
        <v>465</v>
      </c>
      <c r="D182" t="s">
        <v>466</v>
      </c>
      <c r="E182" t="s">
        <v>601</v>
      </c>
      <c r="F182" s="111">
        <v>43703</v>
      </c>
      <c r="H182" t="s">
        <v>231</v>
      </c>
      <c r="I182" t="s">
        <v>446</v>
      </c>
      <c r="J182">
        <v>24.494035</v>
      </c>
      <c r="K182">
        <v>-81.587908330000005</v>
      </c>
      <c r="L182">
        <v>110</v>
      </c>
      <c r="M182">
        <v>33.5</v>
      </c>
      <c r="N182" t="s">
        <v>447</v>
      </c>
      <c r="O182" t="s">
        <v>474</v>
      </c>
      <c r="P182" s="19"/>
      <c r="Q182" t="s">
        <v>877</v>
      </c>
      <c r="R182" t="s">
        <v>1178</v>
      </c>
      <c r="S182" t="s">
        <v>374</v>
      </c>
      <c r="T182" s="107" t="s">
        <v>365</v>
      </c>
    </row>
    <row r="183" spans="1:20">
      <c r="A183" t="s">
        <v>1073</v>
      </c>
      <c r="B183" t="s">
        <v>657</v>
      </c>
      <c r="C183" t="s">
        <v>465</v>
      </c>
      <c r="D183" t="s">
        <v>466</v>
      </c>
      <c r="E183" t="s">
        <v>601</v>
      </c>
      <c r="F183" s="111">
        <v>43703</v>
      </c>
      <c r="H183" t="s">
        <v>243</v>
      </c>
      <c r="I183" t="s">
        <v>446</v>
      </c>
      <c r="J183">
        <v>24.494035</v>
      </c>
      <c r="K183">
        <v>-81.587908330000005</v>
      </c>
      <c r="L183">
        <v>108</v>
      </c>
      <c r="M183">
        <v>32.9</v>
      </c>
      <c r="N183" t="s">
        <v>447</v>
      </c>
      <c r="O183" t="s">
        <v>474</v>
      </c>
      <c r="P183" s="19"/>
      <c r="Q183" t="s">
        <v>877</v>
      </c>
      <c r="R183" t="s">
        <v>1179</v>
      </c>
      <c r="S183" t="s">
        <v>375</v>
      </c>
      <c r="T183" s="107" t="s">
        <v>365</v>
      </c>
    </row>
    <row r="184" spans="1:20">
      <c r="A184" t="s">
        <v>1074</v>
      </c>
      <c r="B184" t="s">
        <v>658</v>
      </c>
      <c r="C184" t="s">
        <v>465</v>
      </c>
      <c r="D184" t="s">
        <v>466</v>
      </c>
      <c r="E184" t="s">
        <v>601</v>
      </c>
      <c r="F184" s="111">
        <v>43703</v>
      </c>
      <c r="H184" t="s">
        <v>161</v>
      </c>
      <c r="I184" t="s">
        <v>446</v>
      </c>
      <c r="J184">
        <v>24.494035</v>
      </c>
      <c r="K184">
        <v>-81.587908330000005</v>
      </c>
      <c r="L184">
        <v>108</v>
      </c>
      <c r="M184">
        <v>32.9</v>
      </c>
      <c r="N184" t="s">
        <v>447</v>
      </c>
      <c r="O184" t="s">
        <v>474</v>
      </c>
      <c r="P184" s="19"/>
      <c r="Q184" t="s">
        <v>394</v>
      </c>
      <c r="R184" t="s">
        <v>1172</v>
      </c>
      <c r="S184" t="s">
        <v>368</v>
      </c>
      <c r="T184" s="107" t="s">
        <v>365</v>
      </c>
    </row>
    <row r="185" spans="1:20">
      <c r="A185" t="s">
        <v>1075</v>
      </c>
      <c r="B185" t="s">
        <v>659</v>
      </c>
      <c r="C185" t="s">
        <v>465</v>
      </c>
      <c r="D185" t="s">
        <v>466</v>
      </c>
      <c r="E185" t="s">
        <v>601</v>
      </c>
      <c r="F185" s="111">
        <v>43703</v>
      </c>
      <c r="H185" t="s">
        <v>173</v>
      </c>
      <c r="I185" t="s">
        <v>446</v>
      </c>
      <c r="J185">
        <v>24.494035</v>
      </c>
      <c r="K185">
        <v>-81.587908330000005</v>
      </c>
      <c r="L185">
        <v>106</v>
      </c>
      <c r="M185">
        <v>32.299999999999997</v>
      </c>
      <c r="N185" t="s">
        <v>447</v>
      </c>
      <c r="O185" t="s">
        <v>474</v>
      </c>
      <c r="P185" s="19"/>
      <c r="Q185" t="s">
        <v>394</v>
      </c>
      <c r="R185" t="s">
        <v>1173</v>
      </c>
      <c r="S185" t="s">
        <v>369</v>
      </c>
      <c r="T185" s="107" t="s">
        <v>365</v>
      </c>
    </row>
    <row r="186" spans="1:20">
      <c r="A186" t="s">
        <v>1076</v>
      </c>
      <c r="B186" t="s">
        <v>660</v>
      </c>
      <c r="C186" t="s">
        <v>465</v>
      </c>
      <c r="D186" t="s">
        <v>466</v>
      </c>
      <c r="E186" t="s">
        <v>601</v>
      </c>
      <c r="F186" s="111">
        <v>43703</v>
      </c>
      <c r="H186" t="s">
        <v>185</v>
      </c>
      <c r="I186" t="s">
        <v>446</v>
      </c>
      <c r="J186">
        <v>24.494035</v>
      </c>
      <c r="K186">
        <v>-81.587908330000005</v>
      </c>
      <c r="L186">
        <v>106</v>
      </c>
      <c r="M186">
        <v>32.299999999999997</v>
      </c>
      <c r="N186" t="s">
        <v>447</v>
      </c>
      <c r="O186" t="s">
        <v>474</v>
      </c>
      <c r="P186" s="19"/>
      <c r="Q186" t="s">
        <v>394</v>
      </c>
      <c r="R186" t="s">
        <v>1174</v>
      </c>
      <c r="S186" t="s">
        <v>370</v>
      </c>
      <c r="T186" s="107" t="s">
        <v>365</v>
      </c>
    </row>
    <row r="187" spans="1:20">
      <c r="A187" t="s">
        <v>1077</v>
      </c>
      <c r="B187" t="s">
        <v>661</v>
      </c>
      <c r="C187" t="s">
        <v>465</v>
      </c>
      <c r="D187" t="s">
        <v>466</v>
      </c>
      <c r="E187" t="s">
        <v>601</v>
      </c>
      <c r="F187" s="111">
        <v>43703</v>
      </c>
      <c r="H187" t="s">
        <v>197</v>
      </c>
      <c r="I187" t="s">
        <v>446</v>
      </c>
      <c r="J187">
        <v>24.494035</v>
      </c>
      <c r="K187">
        <v>-81.587908330000005</v>
      </c>
      <c r="L187">
        <v>106</v>
      </c>
      <c r="M187">
        <v>32.299999999999997</v>
      </c>
      <c r="N187" t="s">
        <v>447</v>
      </c>
      <c r="O187" t="s">
        <v>474</v>
      </c>
      <c r="P187" s="19"/>
      <c r="Q187" t="s">
        <v>394</v>
      </c>
      <c r="R187" t="s">
        <v>1175</v>
      </c>
      <c r="S187" t="s">
        <v>371</v>
      </c>
      <c r="T187" s="107" t="s">
        <v>365</v>
      </c>
    </row>
    <row r="188" spans="1:20">
      <c r="A188" t="s">
        <v>1078</v>
      </c>
      <c r="B188" t="s">
        <v>662</v>
      </c>
      <c r="C188" t="s">
        <v>465</v>
      </c>
      <c r="D188" t="s">
        <v>466</v>
      </c>
      <c r="E188" t="s">
        <v>601</v>
      </c>
      <c r="F188" s="111">
        <v>43703</v>
      </c>
      <c r="H188" t="s">
        <v>209</v>
      </c>
      <c r="I188" t="s">
        <v>446</v>
      </c>
      <c r="J188">
        <v>24.494035</v>
      </c>
      <c r="K188">
        <v>-81.587908330000005</v>
      </c>
      <c r="L188">
        <v>106</v>
      </c>
      <c r="M188">
        <v>32.299999999999997</v>
      </c>
      <c r="N188" t="s">
        <v>447</v>
      </c>
      <c r="O188" t="s">
        <v>474</v>
      </c>
      <c r="P188" s="19"/>
      <c r="Q188" t="s">
        <v>394</v>
      </c>
      <c r="R188" t="s">
        <v>1176</v>
      </c>
      <c r="S188" t="s">
        <v>372</v>
      </c>
      <c r="T188" s="107" t="s">
        <v>365</v>
      </c>
    </row>
    <row r="189" spans="1:20">
      <c r="A189" t="s">
        <v>1079</v>
      </c>
      <c r="B189" t="s">
        <v>664</v>
      </c>
      <c r="C189" t="s">
        <v>442</v>
      </c>
      <c r="D189" t="s">
        <v>449</v>
      </c>
      <c r="E189" t="s">
        <v>663</v>
      </c>
      <c r="F189" s="111">
        <v>43704</v>
      </c>
      <c r="H189" t="s">
        <v>220</v>
      </c>
      <c r="I189" t="s">
        <v>446</v>
      </c>
      <c r="J189">
        <v>25.152184999999999</v>
      </c>
      <c r="K189">
        <v>-80.231620000000007</v>
      </c>
      <c r="L189">
        <v>117</v>
      </c>
      <c r="M189">
        <v>35.700000000000003</v>
      </c>
      <c r="N189" t="s">
        <v>447</v>
      </c>
      <c r="O189" t="s">
        <v>474</v>
      </c>
      <c r="P189" s="19"/>
      <c r="Q189" t="s">
        <v>394</v>
      </c>
      <c r="R189" t="s">
        <v>1177</v>
      </c>
      <c r="S189" t="s">
        <v>373</v>
      </c>
      <c r="T189" s="107" t="s">
        <v>365</v>
      </c>
    </row>
    <row r="190" spans="1:20">
      <c r="A190" t="s">
        <v>1080</v>
      </c>
      <c r="B190" t="s">
        <v>665</v>
      </c>
      <c r="C190" t="s">
        <v>442</v>
      </c>
      <c r="D190" t="s">
        <v>449</v>
      </c>
      <c r="E190" t="s">
        <v>663</v>
      </c>
      <c r="F190" s="111">
        <v>43704</v>
      </c>
      <c r="H190" t="s">
        <v>232</v>
      </c>
      <c r="I190" t="s">
        <v>446</v>
      </c>
      <c r="J190">
        <v>25.152184999999999</v>
      </c>
      <c r="K190">
        <v>-80.231620000000007</v>
      </c>
      <c r="L190">
        <v>117</v>
      </c>
      <c r="M190">
        <v>35.700000000000003</v>
      </c>
      <c r="N190" t="s">
        <v>447</v>
      </c>
      <c r="O190" t="s">
        <v>474</v>
      </c>
      <c r="P190" s="19"/>
      <c r="Q190" t="s">
        <v>394</v>
      </c>
      <c r="R190" t="s">
        <v>1178</v>
      </c>
      <c r="S190" t="s">
        <v>374</v>
      </c>
      <c r="T190" s="107" t="s">
        <v>365</v>
      </c>
    </row>
    <row r="191" spans="1:20">
      <c r="A191" t="s">
        <v>1081</v>
      </c>
      <c r="B191" t="s">
        <v>666</v>
      </c>
      <c r="C191" t="s">
        <v>442</v>
      </c>
      <c r="D191" t="s">
        <v>449</v>
      </c>
      <c r="E191" t="s">
        <v>663</v>
      </c>
      <c r="F191" s="111">
        <v>43704</v>
      </c>
      <c r="H191" t="s">
        <v>244</v>
      </c>
      <c r="I191" t="s">
        <v>446</v>
      </c>
      <c r="J191">
        <v>25.152184999999999</v>
      </c>
      <c r="K191">
        <v>-80.231620000000007</v>
      </c>
      <c r="L191">
        <v>118</v>
      </c>
      <c r="M191">
        <v>36</v>
      </c>
      <c r="N191" t="s">
        <v>447</v>
      </c>
      <c r="O191" t="s">
        <v>474</v>
      </c>
      <c r="P191" s="19"/>
      <c r="Q191" t="s">
        <v>394</v>
      </c>
      <c r="R191" t="s">
        <v>1179</v>
      </c>
      <c r="S191" t="s">
        <v>375</v>
      </c>
      <c r="T191" s="107" t="s">
        <v>365</v>
      </c>
    </row>
    <row r="192" spans="1:20">
      <c r="A192" t="s">
        <v>1082</v>
      </c>
      <c r="B192" t="s">
        <v>667</v>
      </c>
      <c r="C192" t="s">
        <v>442</v>
      </c>
      <c r="D192" t="s">
        <v>449</v>
      </c>
      <c r="E192" t="s">
        <v>663</v>
      </c>
      <c r="F192" s="111">
        <v>43704</v>
      </c>
      <c r="H192" t="s">
        <v>162</v>
      </c>
      <c r="I192" t="s">
        <v>446</v>
      </c>
      <c r="J192">
        <v>25.152184999999999</v>
      </c>
      <c r="K192">
        <v>-80.231620000000007</v>
      </c>
      <c r="L192">
        <v>116</v>
      </c>
      <c r="M192">
        <v>35.4</v>
      </c>
      <c r="N192" t="s">
        <v>447</v>
      </c>
      <c r="O192" t="s">
        <v>474</v>
      </c>
      <c r="P192" s="19"/>
      <c r="Q192" t="s">
        <v>870</v>
      </c>
      <c r="R192" t="s">
        <v>1172</v>
      </c>
      <c r="S192" t="s">
        <v>368</v>
      </c>
      <c r="T192" s="107" t="s">
        <v>365</v>
      </c>
    </row>
    <row r="193" spans="1:20">
      <c r="A193" t="s">
        <v>1083</v>
      </c>
      <c r="B193" t="s">
        <v>668</v>
      </c>
      <c r="C193" t="s">
        <v>442</v>
      </c>
      <c r="D193" t="s">
        <v>449</v>
      </c>
      <c r="E193" t="s">
        <v>663</v>
      </c>
      <c r="F193" s="111">
        <v>43704</v>
      </c>
      <c r="H193" t="s">
        <v>174</v>
      </c>
      <c r="I193" t="s">
        <v>446</v>
      </c>
      <c r="J193">
        <v>25.152184999999999</v>
      </c>
      <c r="K193">
        <v>-80.231620000000007</v>
      </c>
      <c r="L193">
        <v>116</v>
      </c>
      <c r="M193">
        <v>35.4</v>
      </c>
      <c r="N193" t="s">
        <v>447</v>
      </c>
      <c r="O193" t="s">
        <v>474</v>
      </c>
      <c r="P193" s="19"/>
      <c r="Q193" t="s">
        <v>870</v>
      </c>
      <c r="R193" t="s">
        <v>1173</v>
      </c>
      <c r="S193" t="s">
        <v>369</v>
      </c>
      <c r="T193" s="107" t="s">
        <v>365</v>
      </c>
    </row>
    <row r="194" spans="1:20">
      <c r="A194" t="s">
        <v>1084</v>
      </c>
      <c r="B194" t="s">
        <v>669</v>
      </c>
      <c r="C194" t="s">
        <v>442</v>
      </c>
      <c r="D194" t="s">
        <v>449</v>
      </c>
      <c r="E194" t="s">
        <v>663</v>
      </c>
      <c r="F194" s="111">
        <v>43704</v>
      </c>
      <c r="H194" t="s">
        <v>186</v>
      </c>
      <c r="I194" t="s">
        <v>446</v>
      </c>
      <c r="J194">
        <v>25.152184999999999</v>
      </c>
      <c r="K194">
        <v>-80.231620000000007</v>
      </c>
      <c r="L194">
        <v>116</v>
      </c>
      <c r="M194">
        <v>35.4</v>
      </c>
      <c r="N194" t="s">
        <v>447</v>
      </c>
      <c r="O194" t="s">
        <v>474</v>
      </c>
      <c r="P194" s="19"/>
      <c r="Q194" t="s">
        <v>870</v>
      </c>
      <c r="R194" t="s">
        <v>1174</v>
      </c>
      <c r="S194" t="s">
        <v>370</v>
      </c>
      <c r="T194" s="107" t="s">
        <v>365</v>
      </c>
    </row>
    <row r="195" spans="1:20">
      <c r="A195" t="s">
        <v>1085</v>
      </c>
      <c r="B195" t="s">
        <v>670</v>
      </c>
      <c r="C195" t="s">
        <v>442</v>
      </c>
      <c r="D195" t="s">
        <v>449</v>
      </c>
      <c r="E195" t="s">
        <v>663</v>
      </c>
      <c r="F195" s="111">
        <v>43704</v>
      </c>
      <c r="H195" t="s">
        <v>198</v>
      </c>
      <c r="I195" t="s">
        <v>446</v>
      </c>
      <c r="J195">
        <v>25.152184999999999</v>
      </c>
      <c r="K195">
        <v>-80.231620000000007</v>
      </c>
      <c r="L195">
        <v>117</v>
      </c>
      <c r="M195">
        <v>35.700000000000003</v>
      </c>
      <c r="N195" t="s">
        <v>447</v>
      </c>
      <c r="O195" t="s">
        <v>474</v>
      </c>
      <c r="P195" s="19"/>
      <c r="Q195" t="s">
        <v>870</v>
      </c>
      <c r="R195" t="s">
        <v>1175</v>
      </c>
      <c r="S195" t="s">
        <v>371</v>
      </c>
      <c r="T195" s="107" t="s">
        <v>365</v>
      </c>
    </row>
    <row r="196" spans="1:20">
      <c r="A196" t="s">
        <v>1086</v>
      </c>
      <c r="B196" t="s">
        <v>671</v>
      </c>
      <c r="C196" t="s">
        <v>442</v>
      </c>
      <c r="D196" t="s">
        <v>449</v>
      </c>
      <c r="E196" t="s">
        <v>663</v>
      </c>
      <c r="F196" s="111">
        <v>43704</v>
      </c>
      <c r="H196" t="s">
        <v>210</v>
      </c>
      <c r="I196" t="s">
        <v>446</v>
      </c>
      <c r="J196">
        <v>25.152184999999999</v>
      </c>
      <c r="K196">
        <v>-80.231620000000007</v>
      </c>
      <c r="L196">
        <v>117</v>
      </c>
      <c r="M196">
        <v>35.700000000000003</v>
      </c>
      <c r="N196" t="s">
        <v>447</v>
      </c>
      <c r="O196" t="s">
        <v>474</v>
      </c>
      <c r="P196" s="19"/>
      <c r="Q196" t="s">
        <v>870</v>
      </c>
      <c r="R196" t="s">
        <v>1176</v>
      </c>
      <c r="S196" t="s">
        <v>372</v>
      </c>
      <c r="T196" s="107" t="s">
        <v>365</v>
      </c>
    </row>
    <row r="197" spans="1:20">
      <c r="A197" t="s">
        <v>1087</v>
      </c>
      <c r="B197" t="s">
        <v>672</v>
      </c>
      <c r="C197" t="s">
        <v>442</v>
      </c>
      <c r="D197" t="s">
        <v>449</v>
      </c>
      <c r="E197" t="s">
        <v>663</v>
      </c>
      <c r="F197" s="111">
        <v>43704</v>
      </c>
      <c r="H197" t="s">
        <v>221</v>
      </c>
      <c r="I197" t="s">
        <v>446</v>
      </c>
      <c r="J197">
        <v>25.144156670000001</v>
      </c>
      <c r="K197">
        <v>-80.252054999999999</v>
      </c>
      <c r="L197">
        <v>78</v>
      </c>
      <c r="M197">
        <v>23.8</v>
      </c>
      <c r="N197" t="s">
        <v>463</v>
      </c>
      <c r="O197" t="s">
        <v>485</v>
      </c>
      <c r="P197" s="19"/>
      <c r="Q197" t="s">
        <v>870</v>
      </c>
      <c r="R197" t="s">
        <v>1177</v>
      </c>
      <c r="S197" t="s">
        <v>373</v>
      </c>
      <c r="T197" s="107" t="s">
        <v>365</v>
      </c>
    </row>
    <row r="198" spans="1:20">
      <c r="A198" t="s">
        <v>1088</v>
      </c>
      <c r="B198" t="s">
        <v>672</v>
      </c>
      <c r="C198" t="s">
        <v>442</v>
      </c>
      <c r="D198" t="s">
        <v>449</v>
      </c>
      <c r="E198" t="s">
        <v>663</v>
      </c>
      <c r="F198" s="111">
        <v>43704</v>
      </c>
      <c r="H198" t="s">
        <v>221</v>
      </c>
      <c r="I198" t="s">
        <v>446</v>
      </c>
      <c r="J198">
        <v>25.144156670000001</v>
      </c>
      <c r="K198">
        <v>-80.252054999999999</v>
      </c>
      <c r="L198">
        <v>78</v>
      </c>
      <c r="M198">
        <v>23.8</v>
      </c>
      <c r="N198" t="s">
        <v>463</v>
      </c>
      <c r="O198" t="s">
        <v>485</v>
      </c>
      <c r="P198" s="19"/>
      <c r="Q198" t="s">
        <v>870</v>
      </c>
      <c r="R198" t="s">
        <v>1180</v>
      </c>
      <c r="S198" t="s">
        <v>368</v>
      </c>
      <c r="T198" s="107" t="s">
        <v>366</v>
      </c>
    </row>
    <row r="199" spans="1:20">
      <c r="A199" t="s">
        <v>1089</v>
      </c>
      <c r="B199" t="s">
        <v>672</v>
      </c>
      <c r="C199" t="s">
        <v>442</v>
      </c>
      <c r="D199" t="s">
        <v>449</v>
      </c>
      <c r="E199" t="s">
        <v>663</v>
      </c>
      <c r="F199" s="111">
        <v>43704</v>
      </c>
      <c r="H199" t="s">
        <v>221</v>
      </c>
      <c r="I199" t="s">
        <v>446</v>
      </c>
      <c r="J199">
        <v>25.144156670000001</v>
      </c>
      <c r="K199">
        <v>-80.252054999999999</v>
      </c>
      <c r="L199">
        <v>78</v>
      </c>
      <c r="M199">
        <v>23.8</v>
      </c>
      <c r="N199" t="s">
        <v>463</v>
      </c>
      <c r="O199" t="s">
        <v>485</v>
      </c>
      <c r="P199" s="19"/>
      <c r="Q199" t="s">
        <v>870</v>
      </c>
      <c r="R199" t="s">
        <v>1181</v>
      </c>
      <c r="S199" t="s">
        <v>369</v>
      </c>
      <c r="T199" s="107" t="s">
        <v>366</v>
      </c>
    </row>
    <row r="200" spans="1:20">
      <c r="A200" t="s">
        <v>1090</v>
      </c>
      <c r="B200" t="s">
        <v>673</v>
      </c>
      <c r="C200" t="s">
        <v>442</v>
      </c>
      <c r="D200" t="s">
        <v>449</v>
      </c>
      <c r="E200" t="s">
        <v>663</v>
      </c>
      <c r="F200" s="111">
        <v>43704</v>
      </c>
      <c r="H200" t="s">
        <v>233</v>
      </c>
      <c r="I200" t="s">
        <v>446</v>
      </c>
      <c r="J200">
        <v>25.144156670000001</v>
      </c>
      <c r="K200">
        <v>-80.252054999999999</v>
      </c>
      <c r="L200">
        <v>72</v>
      </c>
      <c r="M200">
        <v>21.9</v>
      </c>
      <c r="N200" t="s">
        <v>463</v>
      </c>
      <c r="O200" t="s">
        <v>485</v>
      </c>
      <c r="P200" s="19"/>
      <c r="Q200" t="s">
        <v>870</v>
      </c>
      <c r="R200" t="s">
        <v>1178</v>
      </c>
      <c r="S200" t="s">
        <v>374</v>
      </c>
      <c r="T200" s="107" t="s">
        <v>365</v>
      </c>
    </row>
    <row r="201" spans="1:20">
      <c r="A201" t="s">
        <v>1091</v>
      </c>
      <c r="B201" t="s">
        <v>674</v>
      </c>
      <c r="C201" t="s">
        <v>442</v>
      </c>
      <c r="D201" t="s">
        <v>449</v>
      </c>
      <c r="E201" t="s">
        <v>663</v>
      </c>
      <c r="F201" s="111">
        <v>43704</v>
      </c>
      <c r="H201" t="s">
        <v>245</v>
      </c>
      <c r="I201" t="s">
        <v>446</v>
      </c>
      <c r="J201">
        <v>25.144156670000001</v>
      </c>
      <c r="K201">
        <v>-80.252054999999999</v>
      </c>
      <c r="L201">
        <v>75</v>
      </c>
      <c r="M201">
        <v>22.9</v>
      </c>
      <c r="N201" t="s">
        <v>463</v>
      </c>
      <c r="O201" t="s">
        <v>485</v>
      </c>
      <c r="P201" s="19"/>
      <c r="Q201" t="s">
        <v>870</v>
      </c>
      <c r="R201" t="s">
        <v>1179</v>
      </c>
      <c r="S201" t="s">
        <v>375</v>
      </c>
      <c r="T201" s="107" t="s">
        <v>365</v>
      </c>
    </row>
    <row r="202" spans="1:20">
      <c r="A202" t="s">
        <v>1092</v>
      </c>
      <c r="B202" t="s">
        <v>675</v>
      </c>
      <c r="C202" t="s">
        <v>442</v>
      </c>
      <c r="D202" t="s">
        <v>449</v>
      </c>
      <c r="E202" t="s">
        <v>663</v>
      </c>
      <c r="F202" s="111">
        <v>43704</v>
      </c>
      <c r="H202" t="s">
        <v>246</v>
      </c>
      <c r="I202" t="s">
        <v>446</v>
      </c>
      <c r="J202">
        <v>25.144156670000001</v>
      </c>
      <c r="K202">
        <v>-80.252054999999999</v>
      </c>
      <c r="L202">
        <v>73</v>
      </c>
      <c r="M202">
        <v>22.3</v>
      </c>
      <c r="N202" t="s">
        <v>463</v>
      </c>
      <c r="O202" t="s">
        <v>485</v>
      </c>
      <c r="P202" s="19"/>
      <c r="Q202" t="s">
        <v>868</v>
      </c>
      <c r="R202" t="s">
        <v>1180</v>
      </c>
      <c r="S202" t="s">
        <v>368</v>
      </c>
      <c r="T202" s="107" t="s">
        <v>366</v>
      </c>
    </row>
    <row r="203" spans="1:20">
      <c r="A203" t="s">
        <v>1093</v>
      </c>
      <c r="B203" t="s">
        <v>676</v>
      </c>
      <c r="C203" t="s">
        <v>442</v>
      </c>
      <c r="D203" t="s">
        <v>449</v>
      </c>
      <c r="E203" t="s">
        <v>663</v>
      </c>
      <c r="F203" s="111">
        <v>43704</v>
      </c>
      <c r="H203" t="s">
        <v>256</v>
      </c>
      <c r="I203" t="s">
        <v>446</v>
      </c>
      <c r="J203">
        <v>25.144156670000001</v>
      </c>
      <c r="K203">
        <v>-80.252054999999999</v>
      </c>
      <c r="L203">
        <v>73</v>
      </c>
      <c r="M203">
        <v>22.3</v>
      </c>
      <c r="N203" t="s">
        <v>463</v>
      </c>
      <c r="O203" t="s">
        <v>485</v>
      </c>
      <c r="P203" s="19"/>
      <c r="Q203" t="s">
        <v>868</v>
      </c>
      <c r="R203" t="s">
        <v>1181</v>
      </c>
      <c r="S203" t="s">
        <v>369</v>
      </c>
      <c r="T203" s="107" t="s">
        <v>366</v>
      </c>
    </row>
    <row r="204" spans="1:20">
      <c r="A204" t="s">
        <v>1094</v>
      </c>
      <c r="B204" t="s">
        <v>677</v>
      </c>
      <c r="C204" t="s">
        <v>442</v>
      </c>
      <c r="D204" t="s">
        <v>449</v>
      </c>
      <c r="E204" t="s">
        <v>663</v>
      </c>
      <c r="F204" s="111">
        <v>43704</v>
      </c>
      <c r="H204" t="s">
        <v>266</v>
      </c>
      <c r="I204" t="s">
        <v>446</v>
      </c>
      <c r="J204">
        <v>25.144156670000001</v>
      </c>
      <c r="K204">
        <v>-80.252054999999999</v>
      </c>
      <c r="L204">
        <v>70</v>
      </c>
      <c r="M204">
        <v>21.3</v>
      </c>
      <c r="N204" t="s">
        <v>463</v>
      </c>
      <c r="O204" t="s">
        <v>485</v>
      </c>
      <c r="P204" s="19"/>
      <c r="Q204" t="s">
        <v>868</v>
      </c>
      <c r="R204" t="s">
        <v>1182</v>
      </c>
      <c r="S204" t="s">
        <v>370</v>
      </c>
      <c r="T204" s="107" t="s">
        <v>366</v>
      </c>
    </row>
    <row r="205" spans="1:20">
      <c r="A205" t="s">
        <v>1095</v>
      </c>
      <c r="B205" t="s">
        <v>678</v>
      </c>
      <c r="C205" t="s">
        <v>442</v>
      </c>
      <c r="D205" t="s">
        <v>449</v>
      </c>
      <c r="E205" t="s">
        <v>663</v>
      </c>
      <c r="F205" s="111">
        <v>43704</v>
      </c>
      <c r="H205" t="s">
        <v>276</v>
      </c>
      <c r="I205" t="s">
        <v>446</v>
      </c>
      <c r="J205">
        <v>25.144156670000001</v>
      </c>
      <c r="K205">
        <v>-80.252054999999999</v>
      </c>
      <c r="L205">
        <v>70</v>
      </c>
      <c r="M205">
        <v>21.3</v>
      </c>
      <c r="N205" t="s">
        <v>463</v>
      </c>
      <c r="O205" t="s">
        <v>485</v>
      </c>
      <c r="P205" s="19"/>
      <c r="Q205" t="s">
        <v>868</v>
      </c>
      <c r="R205" t="s">
        <v>1183</v>
      </c>
      <c r="S205" t="s">
        <v>371</v>
      </c>
      <c r="T205" s="107" t="s">
        <v>366</v>
      </c>
    </row>
    <row r="206" spans="1:20">
      <c r="A206" t="s">
        <v>1096</v>
      </c>
      <c r="B206" t="s">
        <v>679</v>
      </c>
      <c r="C206" t="s">
        <v>442</v>
      </c>
      <c r="D206" t="s">
        <v>449</v>
      </c>
      <c r="E206" t="s">
        <v>663</v>
      </c>
      <c r="F206" s="111">
        <v>43704</v>
      </c>
      <c r="H206" t="s">
        <v>247</v>
      </c>
      <c r="I206" t="s">
        <v>446</v>
      </c>
      <c r="J206">
        <v>25.144156670000001</v>
      </c>
      <c r="K206">
        <v>-80.252054999999999</v>
      </c>
      <c r="L206">
        <v>69</v>
      </c>
      <c r="M206">
        <v>21</v>
      </c>
      <c r="N206" t="s">
        <v>463</v>
      </c>
      <c r="O206" t="s">
        <v>485</v>
      </c>
      <c r="P206" s="19"/>
      <c r="Q206" t="s">
        <v>869</v>
      </c>
      <c r="R206" t="s">
        <v>1180</v>
      </c>
      <c r="S206" t="s">
        <v>368</v>
      </c>
      <c r="T206" s="107" t="s">
        <v>366</v>
      </c>
    </row>
    <row r="207" spans="1:20">
      <c r="A207" t="s">
        <v>1097</v>
      </c>
      <c r="B207" t="s">
        <v>681</v>
      </c>
      <c r="C207" t="s">
        <v>442</v>
      </c>
      <c r="D207" t="s">
        <v>449</v>
      </c>
      <c r="E207" t="s">
        <v>680</v>
      </c>
      <c r="F207" s="111">
        <v>43704</v>
      </c>
      <c r="H207" t="s">
        <v>257</v>
      </c>
      <c r="I207" t="s">
        <v>446</v>
      </c>
      <c r="J207">
        <v>25.158233330000002</v>
      </c>
      <c r="K207">
        <v>-80.220640000000003</v>
      </c>
      <c r="L207">
        <v>143</v>
      </c>
      <c r="M207">
        <v>43.6</v>
      </c>
      <c r="N207" t="s">
        <v>447</v>
      </c>
      <c r="O207" t="s">
        <v>474</v>
      </c>
      <c r="P207" s="19"/>
      <c r="Q207" t="s">
        <v>869</v>
      </c>
      <c r="R207" t="s">
        <v>1181</v>
      </c>
      <c r="S207" t="s">
        <v>369</v>
      </c>
      <c r="T207" s="107" t="s">
        <v>366</v>
      </c>
    </row>
    <row r="208" spans="1:20">
      <c r="A208" t="s">
        <v>1098</v>
      </c>
      <c r="B208" t="s">
        <v>682</v>
      </c>
      <c r="C208" t="s">
        <v>442</v>
      </c>
      <c r="D208" t="s">
        <v>449</v>
      </c>
      <c r="E208" t="s">
        <v>680</v>
      </c>
      <c r="F208" s="111">
        <v>43704</v>
      </c>
      <c r="H208" t="s">
        <v>267</v>
      </c>
      <c r="I208" t="s">
        <v>446</v>
      </c>
      <c r="J208">
        <v>25.158233330000002</v>
      </c>
      <c r="K208">
        <v>-80.220640000000003</v>
      </c>
      <c r="L208">
        <v>142</v>
      </c>
      <c r="M208">
        <v>43.3</v>
      </c>
      <c r="N208" t="s">
        <v>447</v>
      </c>
      <c r="O208" t="s">
        <v>474</v>
      </c>
      <c r="P208" s="19"/>
      <c r="Q208" t="s">
        <v>869</v>
      </c>
      <c r="R208" t="s">
        <v>1182</v>
      </c>
      <c r="S208" t="s">
        <v>370</v>
      </c>
      <c r="T208" s="107" t="s">
        <v>366</v>
      </c>
    </row>
    <row r="209" spans="1:20">
      <c r="A209" t="s">
        <v>1099</v>
      </c>
      <c r="B209" t="s">
        <v>683</v>
      </c>
      <c r="C209" t="s">
        <v>442</v>
      </c>
      <c r="D209" t="s">
        <v>449</v>
      </c>
      <c r="E209" t="s">
        <v>680</v>
      </c>
      <c r="F209" s="111">
        <v>43704</v>
      </c>
      <c r="H209" t="s">
        <v>277</v>
      </c>
      <c r="I209" t="s">
        <v>446</v>
      </c>
      <c r="J209">
        <v>25.158233330000002</v>
      </c>
      <c r="K209">
        <v>-80.220640000000003</v>
      </c>
      <c r="L209">
        <v>141</v>
      </c>
      <c r="M209">
        <v>43</v>
      </c>
      <c r="N209" t="s">
        <v>447</v>
      </c>
      <c r="O209" t="s">
        <v>474</v>
      </c>
      <c r="P209" s="19"/>
      <c r="Q209" t="s">
        <v>869</v>
      </c>
      <c r="R209" t="s">
        <v>1183</v>
      </c>
      <c r="S209" t="s">
        <v>371</v>
      </c>
      <c r="T209" s="107" t="s">
        <v>366</v>
      </c>
    </row>
    <row r="210" spans="1:20">
      <c r="A210" t="s">
        <v>1100</v>
      </c>
      <c r="B210" t="s">
        <v>684</v>
      </c>
      <c r="C210" t="s">
        <v>442</v>
      </c>
      <c r="D210" t="s">
        <v>449</v>
      </c>
      <c r="E210" t="s">
        <v>680</v>
      </c>
      <c r="F210" s="111">
        <v>43704</v>
      </c>
      <c r="H210" t="s">
        <v>248</v>
      </c>
      <c r="I210" t="s">
        <v>446</v>
      </c>
      <c r="J210">
        <v>25.158233330000002</v>
      </c>
      <c r="K210">
        <v>-80.220640000000003</v>
      </c>
      <c r="L210">
        <v>141</v>
      </c>
      <c r="M210">
        <v>43</v>
      </c>
      <c r="N210" t="s">
        <v>447</v>
      </c>
      <c r="O210" t="s">
        <v>474</v>
      </c>
      <c r="P210" s="19"/>
      <c r="Q210" t="s">
        <v>871</v>
      </c>
      <c r="R210" t="s">
        <v>1180</v>
      </c>
      <c r="S210" t="s">
        <v>368</v>
      </c>
      <c r="T210" s="107" t="s">
        <v>366</v>
      </c>
    </row>
    <row r="211" spans="1:20">
      <c r="A211" t="s">
        <v>1101</v>
      </c>
      <c r="B211" t="s">
        <v>685</v>
      </c>
      <c r="C211" t="s">
        <v>442</v>
      </c>
      <c r="D211" t="s">
        <v>449</v>
      </c>
      <c r="E211" t="s">
        <v>680</v>
      </c>
      <c r="F211" s="111">
        <v>43704</v>
      </c>
      <c r="H211" t="s">
        <v>258</v>
      </c>
      <c r="I211" t="s">
        <v>446</v>
      </c>
      <c r="J211">
        <v>25.158233330000002</v>
      </c>
      <c r="K211">
        <v>-80.220640000000003</v>
      </c>
      <c r="L211">
        <v>141</v>
      </c>
      <c r="M211">
        <v>43</v>
      </c>
      <c r="N211" t="s">
        <v>447</v>
      </c>
      <c r="O211" t="s">
        <v>474</v>
      </c>
      <c r="P211" s="19"/>
      <c r="Q211" t="s">
        <v>871</v>
      </c>
      <c r="R211" t="s">
        <v>1181</v>
      </c>
      <c r="S211" t="s">
        <v>369</v>
      </c>
      <c r="T211" s="107" t="s">
        <v>366</v>
      </c>
    </row>
    <row r="212" spans="1:20">
      <c r="A212" t="s">
        <v>1102</v>
      </c>
      <c r="B212" t="s">
        <v>686</v>
      </c>
      <c r="C212" t="s">
        <v>442</v>
      </c>
      <c r="D212" t="s">
        <v>449</v>
      </c>
      <c r="E212" t="s">
        <v>680</v>
      </c>
      <c r="F212" s="111">
        <v>43704</v>
      </c>
      <c r="H212" t="s">
        <v>268</v>
      </c>
      <c r="I212" t="s">
        <v>446</v>
      </c>
      <c r="J212">
        <v>25.158233330000002</v>
      </c>
      <c r="K212">
        <v>-80.220640000000003</v>
      </c>
      <c r="L212">
        <v>141</v>
      </c>
      <c r="M212">
        <v>43</v>
      </c>
      <c r="N212" t="s">
        <v>447</v>
      </c>
      <c r="O212" t="s">
        <v>474</v>
      </c>
      <c r="P212" s="19"/>
      <c r="Q212" t="s">
        <v>871</v>
      </c>
      <c r="R212" t="s">
        <v>1182</v>
      </c>
      <c r="S212" t="s">
        <v>370</v>
      </c>
      <c r="T212" s="107" t="s">
        <v>366</v>
      </c>
    </row>
    <row r="213" spans="1:20">
      <c r="A213" t="s">
        <v>1103</v>
      </c>
      <c r="B213" t="s">
        <v>688</v>
      </c>
      <c r="C213" t="s">
        <v>442</v>
      </c>
      <c r="D213" t="s">
        <v>449</v>
      </c>
      <c r="E213" t="s">
        <v>687</v>
      </c>
      <c r="F213" s="111">
        <v>43704</v>
      </c>
      <c r="H213" t="s">
        <v>278</v>
      </c>
      <c r="I213" t="s">
        <v>446</v>
      </c>
      <c r="J213">
        <v>25.14404833</v>
      </c>
      <c r="K213">
        <v>-80.252588329999995</v>
      </c>
      <c r="L213">
        <v>67</v>
      </c>
      <c r="M213">
        <v>20.399999999999999</v>
      </c>
      <c r="N213" t="s">
        <v>463</v>
      </c>
      <c r="O213" t="s">
        <v>485</v>
      </c>
      <c r="P213" s="19"/>
      <c r="Q213" t="s">
        <v>871</v>
      </c>
      <c r="R213" t="s">
        <v>1183</v>
      </c>
      <c r="S213" t="s">
        <v>371</v>
      </c>
      <c r="T213" s="107" t="s">
        <v>366</v>
      </c>
    </row>
    <row r="214" spans="1:20">
      <c r="A214" t="s">
        <v>1104</v>
      </c>
      <c r="B214" t="s">
        <v>689</v>
      </c>
      <c r="C214" t="s">
        <v>442</v>
      </c>
      <c r="D214" t="s">
        <v>449</v>
      </c>
      <c r="E214" t="s">
        <v>687</v>
      </c>
      <c r="F214" s="111">
        <v>43704</v>
      </c>
      <c r="H214" t="s">
        <v>249</v>
      </c>
      <c r="I214" t="s">
        <v>446</v>
      </c>
      <c r="J214">
        <v>25.14404833</v>
      </c>
      <c r="K214">
        <v>-80.252588329999995</v>
      </c>
      <c r="L214">
        <v>67</v>
      </c>
      <c r="M214">
        <v>20.399999999999999</v>
      </c>
      <c r="N214" t="s">
        <v>463</v>
      </c>
      <c r="O214" t="s">
        <v>485</v>
      </c>
      <c r="P214" s="19"/>
      <c r="Q214" t="s">
        <v>872</v>
      </c>
      <c r="R214" t="s">
        <v>1180</v>
      </c>
      <c r="S214" t="s">
        <v>368</v>
      </c>
      <c r="T214" s="107" t="s">
        <v>366</v>
      </c>
    </row>
    <row r="215" spans="1:20">
      <c r="A215" t="s">
        <v>1105</v>
      </c>
      <c r="B215" t="s">
        <v>690</v>
      </c>
      <c r="C215" t="s">
        <v>442</v>
      </c>
      <c r="D215" t="s">
        <v>449</v>
      </c>
      <c r="E215" t="s">
        <v>687</v>
      </c>
      <c r="F215" s="111">
        <v>43704</v>
      </c>
      <c r="H215" t="s">
        <v>259</v>
      </c>
      <c r="I215" t="s">
        <v>446</v>
      </c>
      <c r="J215">
        <v>25.14404833</v>
      </c>
      <c r="K215">
        <v>-80.252588329999995</v>
      </c>
      <c r="L215">
        <v>67</v>
      </c>
      <c r="M215">
        <v>20.399999999999999</v>
      </c>
      <c r="N215" t="s">
        <v>463</v>
      </c>
      <c r="O215" t="s">
        <v>485</v>
      </c>
      <c r="P215" s="19"/>
      <c r="Q215" t="s">
        <v>872</v>
      </c>
      <c r="R215" t="s">
        <v>1181</v>
      </c>
      <c r="S215" t="s">
        <v>369</v>
      </c>
      <c r="T215" s="107" t="s">
        <v>366</v>
      </c>
    </row>
    <row r="216" spans="1:20">
      <c r="A216" t="s">
        <v>1106</v>
      </c>
      <c r="B216" t="s">
        <v>691</v>
      </c>
      <c r="C216" t="s">
        <v>442</v>
      </c>
      <c r="D216" t="s">
        <v>449</v>
      </c>
      <c r="E216" t="s">
        <v>687</v>
      </c>
      <c r="F216" s="111">
        <v>43704</v>
      </c>
      <c r="H216" t="s">
        <v>269</v>
      </c>
      <c r="I216" t="s">
        <v>446</v>
      </c>
      <c r="J216">
        <v>25.14404833</v>
      </c>
      <c r="K216">
        <v>-80.252588329999995</v>
      </c>
      <c r="L216">
        <v>64</v>
      </c>
      <c r="M216">
        <v>19.5</v>
      </c>
      <c r="N216" t="s">
        <v>463</v>
      </c>
      <c r="O216" t="s">
        <v>485</v>
      </c>
      <c r="P216" s="19"/>
      <c r="Q216" t="s">
        <v>872</v>
      </c>
      <c r="R216" t="s">
        <v>1182</v>
      </c>
      <c r="S216" t="s">
        <v>370</v>
      </c>
      <c r="T216" s="107" t="s">
        <v>366</v>
      </c>
    </row>
    <row r="217" spans="1:20">
      <c r="A217" t="s">
        <v>1107</v>
      </c>
      <c r="B217" t="s">
        <v>692</v>
      </c>
      <c r="C217" t="s">
        <v>442</v>
      </c>
      <c r="D217" t="s">
        <v>449</v>
      </c>
      <c r="E217" t="s">
        <v>687</v>
      </c>
      <c r="F217" s="111">
        <v>43704</v>
      </c>
      <c r="H217" t="s">
        <v>279</v>
      </c>
      <c r="I217" t="s">
        <v>446</v>
      </c>
      <c r="J217">
        <v>25.14404833</v>
      </c>
      <c r="K217">
        <v>-80.252588329999995</v>
      </c>
      <c r="L217">
        <v>64</v>
      </c>
      <c r="M217">
        <v>19.5</v>
      </c>
      <c r="N217" t="s">
        <v>463</v>
      </c>
      <c r="O217" t="s">
        <v>485</v>
      </c>
      <c r="P217" s="19"/>
      <c r="Q217" t="s">
        <v>872</v>
      </c>
      <c r="R217" t="s">
        <v>1183</v>
      </c>
      <c r="S217" t="s">
        <v>371</v>
      </c>
      <c r="T217" s="107" t="s">
        <v>366</v>
      </c>
    </row>
    <row r="218" spans="1:20">
      <c r="A218" t="s">
        <v>1108</v>
      </c>
      <c r="B218" t="s">
        <v>693</v>
      </c>
      <c r="C218" t="s">
        <v>442</v>
      </c>
      <c r="D218" t="s">
        <v>449</v>
      </c>
      <c r="E218" t="s">
        <v>687</v>
      </c>
      <c r="F218" s="111">
        <v>43704</v>
      </c>
      <c r="H218" t="s">
        <v>250</v>
      </c>
      <c r="I218" t="s">
        <v>446</v>
      </c>
      <c r="J218">
        <v>25.14404833</v>
      </c>
      <c r="K218">
        <v>-80.252588329999995</v>
      </c>
      <c r="L218">
        <v>60</v>
      </c>
      <c r="M218">
        <v>18.3</v>
      </c>
      <c r="N218" t="s">
        <v>463</v>
      </c>
      <c r="O218" t="s">
        <v>485</v>
      </c>
      <c r="P218" s="19"/>
      <c r="Q218" t="s">
        <v>873</v>
      </c>
      <c r="R218" t="s">
        <v>1180</v>
      </c>
      <c r="S218" t="s">
        <v>368</v>
      </c>
      <c r="T218" s="107" t="s">
        <v>366</v>
      </c>
    </row>
    <row r="219" spans="1:20">
      <c r="A219" t="s">
        <v>1109</v>
      </c>
      <c r="B219" t="s">
        <v>694</v>
      </c>
      <c r="C219" t="s">
        <v>442</v>
      </c>
      <c r="D219" t="s">
        <v>449</v>
      </c>
      <c r="E219" t="s">
        <v>687</v>
      </c>
      <c r="F219" s="111">
        <v>43704</v>
      </c>
      <c r="H219" t="s">
        <v>260</v>
      </c>
      <c r="I219" t="s">
        <v>446</v>
      </c>
      <c r="J219">
        <v>25.14404833</v>
      </c>
      <c r="K219">
        <v>-80.252588329999995</v>
      </c>
      <c r="L219">
        <v>63</v>
      </c>
      <c r="M219">
        <v>19.2</v>
      </c>
      <c r="N219" t="s">
        <v>463</v>
      </c>
      <c r="O219" t="s">
        <v>485</v>
      </c>
      <c r="P219" s="19"/>
      <c r="Q219" t="s">
        <v>873</v>
      </c>
      <c r="R219" t="s">
        <v>1181</v>
      </c>
      <c r="S219" t="s">
        <v>369</v>
      </c>
      <c r="T219" s="107" t="s">
        <v>366</v>
      </c>
    </row>
    <row r="220" spans="1:20">
      <c r="A220" t="s">
        <v>1110</v>
      </c>
      <c r="B220" t="s">
        <v>696</v>
      </c>
      <c r="C220" t="s">
        <v>442</v>
      </c>
      <c r="D220" t="s">
        <v>443</v>
      </c>
      <c r="E220" t="s">
        <v>695</v>
      </c>
      <c r="F220" s="111">
        <v>43705</v>
      </c>
      <c r="H220" t="s">
        <v>270</v>
      </c>
      <c r="I220" t="s">
        <v>446</v>
      </c>
      <c r="J220">
        <v>25.217545000000001</v>
      </c>
      <c r="K220">
        <v>-80.193413329999998</v>
      </c>
      <c r="L220">
        <v>141</v>
      </c>
      <c r="M220">
        <v>43</v>
      </c>
      <c r="N220" t="s">
        <v>447</v>
      </c>
      <c r="O220" t="s">
        <v>474</v>
      </c>
      <c r="P220" s="19"/>
      <c r="Q220" t="s">
        <v>873</v>
      </c>
      <c r="R220" t="s">
        <v>1182</v>
      </c>
      <c r="S220" t="s">
        <v>370</v>
      </c>
      <c r="T220" s="107" t="s">
        <v>366</v>
      </c>
    </row>
    <row r="221" spans="1:20">
      <c r="A221" t="s">
        <v>1111</v>
      </c>
      <c r="B221" t="s">
        <v>697</v>
      </c>
      <c r="C221" t="s">
        <v>442</v>
      </c>
      <c r="D221" t="s">
        <v>443</v>
      </c>
      <c r="E221" t="s">
        <v>695</v>
      </c>
      <c r="F221" s="111">
        <v>43705</v>
      </c>
      <c r="H221" t="s">
        <v>280</v>
      </c>
      <c r="I221" t="s">
        <v>446</v>
      </c>
      <c r="J221">
        <v>25.217545000000001</v>
      </c>
      <c r="K221">
        <v>-80.193413329999998</v>
      </c>
      <c r="L221">
        <v>142</v>
      </c>
      <c r="M221">
        <v>43.3</v>
      </c>
      <c r="N221" t="s">
        <v>447</v>
      </c>
      <c r="O221" t="s">
        <v>474</v>
      </c>
      <c r="P221" s="19"/>
      <c r="Q221" t="s">
        <v>873</v>
      </c>
      <c r="R221" t="s">
        <v>1183</v>
      </c>
      <c r="S221" t="s">
        <v>371</v>
      </c>
      <c r="T221" s="107" t="s">
        <v>366</v>
      </c>
    </row>
    <row r="222" spans="1:20">
      <c r="A222" t="s">
        <v>1112</v>
      </c>
      <c r="B222" t="s">
        <v>698</v>
      </c>
      <c r="C222" t="s">
        <v>442</v>
      </c>
      <c r="D222" t="s">
        <v>443</v>
      </c>
      <c r="E222" t="s">
        <v>695</v>
      </c>
      <c r="F222" s="111">
        <v>43705</v>
      </c>
      <c r="H222" t="s">
        <v>251</v>
      </c>
      <c r="I222" t="s">
        <v>446</v>
      </c>
      <c r="J222">
        <v>25.217545000000001</v>
      </c>
      <c r="K222">
        <v>-80.193413329999998</v>
      </c>
      <c r="L222">
        <v>142</v>
      </c>
      <c r="M222">
        <v>43.3</v>
      </c>
      <c r="N222" t="s">
        <v>447</v>
      </c>
      <c r="O222" t="s">
        <v>474</v>
      </c>
      <c r="P222" s="19"/>
      <c r="Q222" t="s">
        <v>399</v>
      </c>
      <c r="R222" t="s">
        <v>1180</v>
      </c>
      <c r="S222" t="s">
        <v>368</v>
      </c>
      <c r="T222" s="107" t="s">
        <v>366</v>
      </c>
    </row>
    <row r="223" spans="1:20">
      <c r="A223" t="s">
        <v>1113</v>
      </c>
      <c r="B223" t="s">
        <v>699</v>
      </c>
      <c r="C223" t="s">
        <v>442</v>
      </c>
      <c r="D223" t="s">
        <v>443</v>
      </c>
      <c r="E223" t="s">
        <v>695</v>
      </c>
      <c r="F223" s="111">
        <v>43705</v>
      </c>
      <c r="H223" t="s">
        <v>261</v>
      </c>
      <c r="I223" t="s">
        <v>446</v>
      </c>
      <c r="J223">
        <v>25.21752</v>
      </c>
      <c r="K223">
        <v>-80.193368329999998</v>
      </c>
      <c r="L223">
        <v>149</v>
      </c>
      <c r="M223">
        <v>45.4</v>
      </c>
      <c r="N223" t="s">
        <v>447</v>
      </c>
      <c r="O223" t="s">
        <v>474</v>
      </c>
      <c r="P223" s="19"/>
      <c r="Q223" t="s">
        <v>399</v>
      </c>
      <c r="R223" t="s">
        <v>1181</v>
      </c>
      <c r="S223" t="s">
        <v>369</v>
      </c>
      <c r="T223" s="107" t="s">
        <v>366</v>
      </c>
    </row>
    <row r="224" spans="1:20">
      <c r="A224" t="s">
        <v>1114</v>
      </c>
      <c r="B224" t="s">
        <v>700</v>
      </c>
      <c r="C224" t="s">
        <v>442</v>
      </c>
      <c r="D224" t="s">
        <v>443</v>
      </c>
      <c r="E224" t="s">
        <v>695</v>
      </c>
      <c r="F224" s="111">
        <v>43705</v>
      </c>
      <c r="H224" t="s">
        <v>271</v>
      </c>
      <c r="I224" t="s">
        <v>446</v>
      </c>
      <c r="J224">
        <v>25.21752</v>
      </c>
      <c r="K224">
        <v>-80.193368329999998</v>
      </c>
      <c r="L224">
        <v>149</v>
      </c>
      <c r="M224">
        <v>45.4</v>
      </c>
      <c r="N224" t="s">
        <v>447</v>
      </c>
      <c r="O224" t="s">
        <v>474</v>
      </c>
      <c r="P224" s="19"/>
      <c r="Q224" t="s">
        <v>399</v>
      </c>
      <c r="R224" t="s">
        <v>1182</v>
      </c>
      <c r="S224" t="s">
        <v>370</v>
      </c>
      <c r="T224" s="107" t="s">
        <v>366</v>
      </c>
    </row>
    <row r="225" spans="1:20">
      <c r="A225" t="s">
        <v>1115</v>
      </c>
      <c r="B225" t="s">
        <v>701</v>
      </c>
      <c r="C225" t="s">
        <v>442</v>
      </c>
      <c r="D225" t="s">
        <v>443</v>
      </c>
      <c r="E225" t="s">
        <v>695</v>
      </c>
      <c r="F225" s="111">
        <v>43705</v>
      </c>
      <c r="H225" t="s">
        <v>281</v>
      </c>
      <c r="I225" t="s">
        <v>446</v>
      </c>
      <c r="J225">
        <v>25.21752</v>
      </c>
      <c r="K225">
        <v>-80.193368329999998</v>
      </c>
      <c r="L225">
        <v>148</v>
      </c>
      <c r="M225">
        <v>45.1</v>
      </c>
      <c r="N225" t="s">
        <v>447</v>
      </c>
      <c r="O225" t="s">
        <v>474</v>
      </c>
      <c r="P225" s="19"/>
      <c r="Q225" t="s">
        <v>399</v>
      </c>
      <c r="R225" t="s">
        <v>1183</v>
      </c>
      <c r="S225" t="s">
        <v>371</v>
      </c>
      <c r="T225" s="107" t="s">
        <v>366</v>
      </c>
    </row>
    <row r="226" spans="1:20">
      <c r="A226" t="s">
        <v>1116</v>
      </c>
      <c r="B226" t="s">
        <v>702</v>
      </c>
      <c r="C226" t="s">
        <v>442</v>
      </c>
      <c r="D226" t="s">
        <v>443</v>
      </c>
      <c r="E226" t="s">
        <v>695</v>
      </c>
      <c r="F226" s="111">
        <v>43705</v>
      </c>
      <c r="H226" t="s">
        <v>252</v>
      </c>
      <c r="I226" t="s">
        <v>446</v>
      </c>
      <c r="J226">
        <v>25.21752</v>
      </c>
      <c r="K226">
        <v>-80.193368329999998</v>
      </c>
      <c r="L226">
        <v>149</v>
      </c>
      <c r="M226">
        <v>45.4</v>
      </c>
      <c r="N226" t="s">
        <v>447</v>
      </c>
      <c r="O226" t="s">
        <v>474</v>
      </c>
      <c r="P226" s="19"/>
      <c r="Q226" t="s">
        <v>874</v>
      </c>
      <c r="R226" t="s">
        <v>1180</v>
      </c>
      <c r="S226" t="s">
        <v>368</v>
      </c>
      <c r="T226" s="107" t="s">
        <v>366</v>
      </c>
    </row>
    <row r="227" spans="1:20">
      <c r="A227" t="s">
        <v>1117</v>
      </c>
      <c r="B227" t="s">
        <v>703</v>
      </c>
      <c r="C227" t="s">
        <v>442</v>
      </c>
      <c r="D227" t="s">
        <v>443</v>
      </c>
      <c r="E227" t="s">
        <v>695</v>
      </c>
      <c r="F227" s="111">
        <v>43705</v>
      </c>
      <c r="H227" t="s">
        <v>262</v>
      </c>
      <c r="I227" t="s">
        <v>446</v>
      </c>
      <c r="J227">
        <v>25.21752</v>
      </c>
      <c r="K227">
        <v>-80.193368329999998</v>
      </c>
      <c r="L227">
        <v>148</v>
      </c>
      <c r="M227">
        <v>45.1</v>
      </c>
      <c r="N227" t="s">
        <v>447</v>
      </c>
      <c r="O227" t="s">
        <v>474</v>
      </c>
      <c r="P227" s="19"/>
      <c r="Q227" t="s">
        <v>874</v>
      </c>
      <c r="R227" t="s">
        <v>1181</v>
      </c>
      <c r="S227" t="s">
        <v>369</v>
      </c>
      <c r="T227" s="107" t="s">
        <v>366</v>
      </c>
    </row>
    <row r="228" spans="1:20">
      <c r="A228" t="s">
        <v>1118</v>
      </c>
      <c r="B228" t="s">
        <v>705</v>
      </c>
      <c r="C228" t="s">
        <v>442</v>
      </c>
      <c r="D228" t="s">
        <v>443</v>
      </c>
      <c r="E228" t="s">
        <v>704</v>
      </c>
      <c r="F228" s="111">
        <v>43705</v>
      </c>
      <c r="H228" t="s">
        <v>272</v>
      </c>
      <c r="I228" t="s">
        <v>446</v>
      </c>
      <c r="J228">
        <v>25.220359999999999</v>
      </c>
      <c r="K228">
        <v>-80.200943330000001</v>
      </c>
      <c r="L228">
        <v>88</v>
      </c>
      <c r="M228">
        <v>26.8</v>
      </c>
      <c r="N228" t="s">
        <v>463</v>
      </c>
      <c r="O228" t="s">
        <v>485</v>
      </c>
      <c r="P228" s="19"/>
      <c r="Q228" t="s">
        <v>874</v>
      </c>
      <c r="R228" t="s">
        <v>1182</v>
      </c>
      <c r="S228" t="s">
        <v>370</v>
      </c>
      <c r="T228" s="107" t="s">
        <v>366</v>
      </c>
    </row>
    <row r="229" spans="1:20">
      <c r="A229" t="s">
        <v>1119</v>
      </c>
      <c r="B229" t="s">
        <v>706</v>
      </c>
      <c r="C229" t="s">
        <v>442</v>
      </c>
      <c r="D229" t="s">
        <v>443</v>
      </c>
      <c r="E229" t="s">
        <v>704</v>
      </c>
      <c r="F229" s="111">
        <v>43705</v>
      </c>
      <c r="H229" t="s">
        <v>282</v>
      </c>
      <c r="I229" t="s">
        <v>446</v>
      </c>
      <c r="J229">
        <v>25.220359999999999</v>
      </c>
      <c r="K229">
        <v>-80.200943330000001</v>
      </c>
      <c r="L229">
        <v>88</v>
      </c>
      <c r="M229">
        <v>26.8</v>
      </c>
      <c r="N229" t="s">
        <v>463</v>
      </c>
      <c r="O229" t="s">
        <v>485</v>
      </c>
      <c r="P229" s="19"/>
      <c r="Q229" t="s">
        <v>874</v>
      </c>
      <c r="R229" t="s">
        <v>1183</v>
      </c>
      <c r="S229" t="s">
        <v>371</v>
      </c>
      <c r="T229" s="107" t="s">
        <v>366</v>
      </c>
    </row>
    <row r="230" spans="1:20">
      <c r="A230" t="s">
        <v>1120</v>
      </c>
      <c r="B230" t="s">
        <v>707</v>
      </c>
      <c r="C230" t="s">
        <v>442</v>
      </c>
      <c r="D230" t="s">
        <v>443</v>
      </c>
      <c r="E230" t="s">
        <v>704</v>
      </c>
      <c r="F230" s="111">
        <v>43705</v>
      </c>
      <c r="H230" t="s">
        <v>253</v>
      </c>
      <c r="I230" t="s">
        <v>446</v>
      </c>
      <c r="J230">
        <v>25.220359999999999</v>
      </c>
      <c r="K230">
        <v>-80.200943330000001</v>
      </c>
      <c r="L230">
        <v>82</v>
      </c>
      <c r="M230">
        <v>25</v>
      </c>
      <c r="N230" t="s">
        <v>463</v>
      </c>
      <c r="O230" t="s">
        <v>485</v>
      </c>
      <c r="P230" s="19"/>
      <c r="Q230" t="s">
        <v>875</v>
      </c>
      <c r="R230" t="s">
        <v>1180</v>
      </c>
      <c r="S230" t="s">
        <v>368</v>
      </c>
      <c r="T230" s="107" t="s">
        <v>366</v>
      </c>
    </row>
    <row r="231" spans="1:20">
      <c r="A231" t="s">
        <v>1121</v>
      </c>
      <c r="B231" t="s">
        <v>708</v>
      </c>
      <c r="C231" t="s">
        <v>442</v>
      </c>
      <c r="D231" t="s">
        <v>443</v>
      </c>
      <c r="E231" t="s">
        <v>704</v>
      </c>
      <c r="F231" s="111">
        <v>43705</v>
      </c>
      <c r="H231" t="s">
        <v>263</v>
      </c>
      <c r="I231" t="s">
        <v>446</v>
      </c>
      <c r="J231">
        <v>25.220359999999999</v>
      </c>
      <c r="K231">
        <v>-80.200943330000001</v>
      </c>
      <c r="L231">
        <v>82</v>
      </c>
      <c r="M231">
        <v>25</v>
      </c>
      <c r="N231" t="s">
        <v>463</v>
      </c>
      <c r="O231" t="s">
        <v>485</v>
      </c>
      <c r="P231" s="19"/>
      <c r="Q231" t="s">
        <v>875</v>
      </c>
      <c r="R231" t="s">
        <v>1181</v>
      </c>
      <c r="S231" t="s">
        <v>369</v>
      </c>
      <c r="T231" s="107" t="s">
        <v>366</v>
      </c>
    </row>
    <row r="232" spans="1:20">
      <c r="A232" t="s">
        <v>1122</v>
      </c>
      <c r="B232" t="s">
        <v>709</v>
      </c>
      <c r="C232" t="s">
        <v>442</v>
      </c>
      <c r="D232" t="s">
        <v>443</v>
      </c>
      <c r="E232" t="s">
        <v>704</v>
      </c>
      <c r="F232" s="111">
        <v>43705</v>
      </c>
      <c r="H232" t="s">
        <v>273</v>
      </c>
      <c r="I232" t="s">
        <v>446</v>
      </c>
      <c r="J232">
        <v>25.220359999999999</v>
      </c>
      <c r="K232">
        <v>-80.200943330000001</v>
      </c>
      <c r="L232">
        <v>85</v>
      </c>
      <c r="M232">
        <v>25.9</v>
      </c>
      <c r="N232" t="s">
        <v>463</v>
      </c>
      <c r="O232" t="s">
        <v>485</v>
      </c>
      <c r="P232" s="19"/>
      <c r="Q232" t="s">
        <v>875</v>
      </c>
      <c r="R232" t="s">
        <v>1182</v>
      </c>
      <c r="S232" t="s">
        <v>370</v>
      </c>
      <c r="T232" s="107" t="s">
        <v>366</v>
      </c>
    </row>
    <row r="233" spans="1:20">
      <c r="A233" t="s">
        <v>1123</v>
      </c>
      <c r="B233" t="s">
        <v>710</v>
      </c>
      <c r="C233" t="s">
        <v>442</v>
      </c>
      <c r="D233" t="s">
        <v>443</v>
      </c>
      <c r="E233" t="s">
        <v>704</v>
      </c>
      <c r="F233" s="111">
        <v>43705</v>
      </c>
      <c r="H233" t="s">
        <v>283</v>
      </c>
      <c r="I233" t="s">
        <v>446</v>
      </c>
      <c r="J233">
        <v>25.220359999999999</v>
      </c>
      <c r="K233">
        <v>-80.200943330000001</v>
      </c>
      <c r="L233">
        <v>84</v>
      </c>
      <c r="M233">
        <v>25.6</v>
      </c>
      <c r="N233" t="s">
        <v>463</v>
      </c>
      <c r="O233" t="s">
        <v>485</v>
      </c>
      <c r="P233" s="19"/>
      <c r="Q233" t="s">
        <v>875</v>
      </c>
      <c r="R233" t="s">
        <v>1183</v>
      </c>
      <c r="S233" t="s">
        <v>371</v>
      </c>
      <c r="T233" s="107" t="s">
        <v>366</v>
      </c>
    </row>
    <row r="234" spans="1:20">
      <c r="A234" t="s">
        <v>1124</v>
      </c>
      <c r="B234" t="s">
        <v>711</v>
      </c>
      <c r="C234" t="s">
        <v>442</v>
      </c>
      <c r="D234" t="s">
        <v>443</v>
      </c>
      <c r="E234" t="s">
        <v>704</v>
      </c>
      <c r="F234" s="111">
        <v>43705</v>
      </c>
      <c r="H234" t="s">
        <v>254</v>
      </c>
      <c r="I234" t="s">
        <v>446</v>
      </c>
      <c r="J234">
        <v>25.220359999999999</v>
      </c>
      <c r="K234">
        <v>-80.200943330000001</v>
      </c>
      <c r="L234">
        <v>86</v>
      </c>
      <c r="M234">
        <v>26.2</v>
      </c>
      <c r="N234" t="s">
        <v>463</v>
      </c>
      <c r="O234" t="s">
        <v>485</v>
      </c>
      <c r="P234" s="19"/>
      <c r="Q234" t="s">
        <v>876</v>
      </c>
      <c r="R234" t="s">
        <v>1180</v>
      </c>
      <c r="S234" t="s">
        <v>368</v>
      </c>
      <c r="T234" s="107" t="s">
        <v>366</v>
      </c>
    </row>
    <row r="235" spans="1:20">
      <c r="A235" t="s">
        <v>1125</v>
      </c>
      <c r="B235" t="s">
        <v>712</v>
      </c>
      <c r="C235" t="s">
        <v>442</v>
      </c>
      <c r="D235" t="s">
        <v>443</v>
      </c>
      <c r="E235" t="s">
        <v>704</v>
      </c>
      <c r="F235" s="111">
        <v>43705</v>
      </c>
      <c r="H235" t="s">
        <v>264</v>
      </c>
      <c r="I235" t="s">
        <v>446</v>
      </c>
      <c r="J235">
        <v>25.220359999999999</v>
      </c>
      <c r="K235">
        <v>-80.200943330000001</v>
      </c>
      <c r="L235">
        <v>84</v>
      </c>
      <c r="M235">
        <v>25.6</v>
      </c>
      <c r="N235" t="s">
        <v>463</v>
      </c>
      <c r="O235" t="s">
        <v>485</v>
      </c>
      <c r="P235" s="19"/>
      <c r="Q235" t="s">
        <v>876</v>
      </c>
      <c r="R235" t="s">
        <v>1181</v>
      </c>
      <c r="S235" t="s">
        <v>369</v>
      </c>
      <c r="T235" s="107" t="s">
        <v>366</v>
      </c>
    </row>
    <row r="236" spans="1:20">
      <c r="A236" t="s">
        <v>1126</v>
      </c>
      <c r="B236" t="s">
        <v>713</v>
      </c>
      <c r="C236" t="s">
        <v>442</v>
      </c>
      <c r="D236" t="s">
        <v>443</v>
      </c>
      <c r="E236" t="s">
        <v>704</v>
      </c>
      <c r="F236" s="111">
        <v>43705</v>
      </c>
      <c r="H236" t="s">
        <v>274</v>
      </c>
      <c r="I236" t="s">
        <v>446</v>
      </c>
      <c r="J236">
        <v>25.220359999999999</v>
      </c>
      <c r="K236">
        <v>-80.200943330000001</v>
      </c>
      <c r="L236">
        <v>83</v>
      </c>
      <c r="M236">
        <v>25.3</v>
      </c>
      <c r="N236" t="s">
        <v>463</v>
      </c>
      <c r="O236" t="s">
        <v>485</v>
      </c>
      <c r="P236" s="19"/>
      <c r="Q236" t="s">
        <v>876</v>
      </c>
      <c r="R236" t="s">
        <v>1182</v>
      </c>
      <c r="S236" t="s">
        <v>370</v>
      </c>
      <c r="T236" s="107" t="s">
        <v>366</v>
      </c>
    </row>
    <row r="237" spans="1:20">
      <c r="A237" t="s">
        <v>1127</v>
      </c>
      <c r="B237" t="s">
        <v>714</v>
      </c>
      <c r="C237" t="s">
        <v>442</v>
      </c>
      <c r="D237" t="s">
        <v>443</v>
      </c>
      <c r="E237" t="s">
        <v>704</v>
      </c>
      <c r="F237" s="111">
        <v>43705</v>
      </c>
      <c r="H237" t="s">
        <v>284</v>
      </c>
      <c r="I237" t="s">
        <v>446</v>
      </c>
      <c r="J237">
        <v>25.220359999999999</v>
      </c>
      <c r="K237">
        <v>-80.200943330000001</v>
      </c>
      <c r="L237">
        <v>81</v>
      </c>
      <c r="M237">
        <v>24.7</v>
      </c>
      <c r="N237" t="s">
        <v>463</v>
      </c>
      <c r="O237" t="s">
        <v>485</v>
      </c>
      <c r="P237" s="19"/>
      <c r="Q237" t="s">
        <v>876</v>
      </c>
      <c r="R237" t="s">
        <v>1183</v>
      </c>
      <c r="S237" t="s">
        <v>371</v>
      </c>
      <c r="T237" s="107" t="s">
        <v>366</v>
      </c>
    </row>
    <row r="238" spans="1:20">
      <c r="A238" t="s">
        <v>1128</v>
      </c>
      <c r="B238" t="s">
        <v>715</v>
      </c>
      <c r="C238" t="s">
        <v>442</v>
      </c>
      <c r="D238" t="s">
        <v>443</v>
      </c>
      <c r="E238" t="s">
        <v>704</v>
      </c>
      <c r="F238" s="111">
        <v>43705</v>
      </c>
      <c r="H238" t="s">
        <v>255</v>
      </c>
      <c r="I238" t="s">
        <v>446</v>
      </c>
      <c r="J238">
        <v>25.220359999999999</v>
      </c>
      <c r="K238">
        <v>-80.200943330000001</v>
      </c>
      <c r="L238">
        <v>81</v>
      </c>
      <c r="M238">
        <v>24.7</v>
      </c>
      <c r="N238" t="s">
        <v>463</v>
      </c>
      <c r="O238" t="s">
        <v>485</v>
      </c>
      <c r="P238" s="19"/>
      <c r="Q238" t="s">
        <v>877</v>
      </c>
      <c r="R238" t="s">
        <v>1180</v>
      </c>
      <c r="S238" t="s">
        <v>368</v>
      </c>
      <c r="T238" s="107" t="s">
        <v>366</v>
      </c>
    </row>
    <row r="239" spans="1:20">
      <c r="A239" t="s">
        <v>1129</v>
      </c>
      <c r="B239" t="s">
        <v>716</v>
      </c>
      <c r="C239" t="s">
        <v>442</v>
      </c>
      <c r="D239" t="s">
        <v>443</v>
      </c>
      <c r="E239" t="s">
        <v>704</v>
      </c>
      <c r="F239" s="111">
        <v>43705</v>
      </c>
      <c r="H239" t="s">
        <v>265</v>
      </c>
      <c r="I239" t="s">
        <v>446</v>
      </c>
      <c r="J239">
        <v>25.220359999999999</v>
      </c>
      <c r="K239">
        <v>-80.200943330000001</v>
      </c>
      <c r="L239">
        <v>83</v>
      </c>
      <c r="M239">
        <v>25.3</v>
      </c>
      <c r="N239" t="s">
        <v>463</v>
      </c>
      <c r="O239" t="s">
        <v>485</v>
      </c>
      <c r="P239" s="19"/>
      <c r="Q239" t="s">
        <v>877</v>
      </c>
      <c r="R239" t="s">
        <v>1181</v>
      </c>
      <c r="S239" t="s">
        <v>369</v>
      </c>
      <c r="T239" s="107" t="s">
        <v>366</v>
      </c>
    </row>
    <row r="240" spans="1:20">
      <c r="A240" t="s">
        <v>1130</v>
      </c>
      <c r="B240" t="s">
        <v>717</v>
      </c>
      <c r="C240" t="s">
        <v>442</v>
      </c>
      <c r="D240" t="s">
        <v>443</v>
      </c>
      <c r="E240" t="s">
        <v>704</v>
      </c>
      <c r="F240" s="111">
        <v>43705</v>
      </c>
      <c r="H240" t="s">
        <v>275</v>
      </c>
      <c r="I240" t="s">
        <v>446</v>
      </c>
      <c r="J240">
        <v>25.220359999999999</v>
      </c>
      <c r="K240">
        <v>-80.200943330000001</v>
      </c>
      <c r="L240">
        <v>82</v>
      </c>
      <c r="M240">
        <v>25</v>
      </c>
      <c r="N240" t="s">
        <v>463</v>
      </c>
      <c r="O240" t="s">
        <v>485</v>
      </c>
      <c r="P240" s="19"/>
      <c r="Q240" t="s">
        <v>877</v>
      </c>
      <c r="R240" t="s">
        <v>1182</v>
      </c>
      <c r="S240" t="s">
        <v>370</v>
      </c>
      <c r="T240" s="107" t="s">
        <v>366</v>
      </c>
    </row>
    <row r="241" spans="1:20">
      <c r="A241" t="s">
        <v>1131</v>
      </c>
      <c r="B241" t="s">
        <v>718</v>
      </c>
      <c r="C241" t="s">
        <v>442</v>
      </c>
      <c r="D241" t="s">
        <v>443</v>
      </c>
      <c r="E241" t="s">
        <v>704</v>
      </c>
      <c r="F241" s="111">
        <v>43705</v>
      </c>
      <c r="H241" t="s">
        <v>285</v>
      </c>
      <c r="I241" t="s">
        <v>446</v>
      </c>
      <c r="J241">
        <v>25.220359999999999</v>
      </c>
      <c r="K241">
        <v>-80.200943330000001</v>
      </c>
      <c r="L241">
        <v>85</v>
      </c>
      <c r="M241">
        <v>25.9</v>
      </c>
      <c r="N241" t="s">
        <v>463</v>
      </c>
      <c r="O241" t="s">
        <v>485</v>
      </c>
      <c r="P241" s="19"/>
      <c r="Q241" t="s">
        <v>877</v>
      </c>
      <c r="R241" t="s">
        <v>1183</v>
      </c>
      <c r="S241" t="s">
        <v>371</v>
      </c>
      <c r="T241" s="107" t="s">
        <v>366</v>
      </c>
    </row>
  </sheetData>
  <sortState xmlns:xlrd2="http://schemas.microsoft.com/office/spreadsheetml/2017/richdata2" ref="A2:T272">
    <sortCondition ref="A2:A272"/>
  </sortState>
  <phoneticPr fontId="9" type="noConversion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Samples</vt:lpstr>
      <vt:lpstr>Quantification</vt:lpstr>
      <vt:lpstr>Dilutions</vt:lpstr>
      <vt:lpstr>Dilution_Plate_1</vt:lpstr>
      <vt:lpstr>Dilution_Plate_2</vt:lpstr>
      <vt:lpstr>Dilution_Plate_3</vt:lpstr>
      <vt:lpstr>Ligation_Plate1</vt:lpstr>
      <vt:lpstr>Ligation_Plate2</vt:lpstr>
      <vt:lpstr>Ligation_Plate3</vt:lpstr>
      <vt:lpstr>qPCR_Plate1.1</vt:lpstr>
      <vt:lpstr>qPCR_Plate1.2</vt:lpstr>
      <vt:lpstr>qPCR_Plate1.3</vt:lpstr>
      <vt:lpstr>qPCR_Plate2.1</vt:lpstr>
      <vt:lpstr>qPCR_Plate2.2</vt:lpstr>
      <vt:lpstr>qPCR_Plate3.1</vt:lpstr>
      <vt:lpstr>Plate1_Test_PCR</vt:lpstr>
      <vt:lpstr>2bRAD_Plate1</vt:lpstr>
      <vt:lpstr>2bRAD_Plate2</vt:lpstr>
      <vt:lpstr>2bRAD_Plate3</vt:lpstr>
      <vt:lpstr>Size Selection</vt:lpstr>
      <vt:lpstr>Pool X1.3 re-amplicifation</vt:lpstr>
      <vt:lpstr>qPCR_SeqPools</vt:lpstr>
      <vt:lpstr>FinalPool</vt:lpstr>
      <vt:lpstr>BarcodedPools</vt:lpstr>
      <vt:lpstr>AllBarcodes</vt:lpstr>
      <vt:lpstr>BarcodedSamples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Eckert</dc:creator>
  <cp:lastModifiedBy>Ryan Eckert</cp:lastModifiedBy>
  <cp:lastPrinted>2020-08-20T21:18:27Z</cp:lastPrinted>
  <dcterms:created xsi:type="dcterms:W3CDTF">2020-08-11T15:24:03Z</dcterms:created>
  <dcterms:modified xsi:type="dcterms:W3CDTF">2021-02-17T16:48:21Z</dcterms:modified>
</cp:coreProperties>
</file>