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yaneckert/Documents/GitHub/2bRAD/"/>
    </mc:Choice>
  </mc:AlternateContent>
  <xr:revisionPtr revIDLastSave="0" documentId="13_ncr:1_{F30FECC2-A4F2-9045-8506-17A9F809FC60}" xr6:coauthVersionLast="46" xr6:coauthVersionMax="46" xr10:uidLastSave="{00000000-0000-0000-0000-000000000000}"/>
  <bookViews>
    <workbookView xWindow="1080" yWindow="780" windowWidth="31720" windowHeight="16940" xr2:uid="{E7B1845F-E331-8A4C-8C07-7D7B69413E5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9" i="1" l="1"/>
  <c r="I29" i="1"/>
  <c r="H29" i="1"/>
  <c r="I25" i="1"/>
  <c r="J25" i="1"/>
  <c r="I32" i="1"/>
  <c r="J32" i="1" s="1"/>
  <c r="I24" i="1"/>
  <c r="J24" i="1" s="1"/>
  <c r="I28" i="1"/>
  <c r="J28" i="1" s="1"/>
  <c r="J19" i="1"/>
  <c r="J11" i="1"/>
  <c r="I31" i="1"/>
  <c r="J21" i="1"/>
  <c r="I22" i="1"/>
  <c r="J22" i="1" s="1"/>
  <c r="I30" i="1"/>
  <c r="J30" i="1" l="1"/>
  <c r="I17" i="1"/>
  <c r="J17" i="1" s="1"/>
  <c r="J16" i="1"/>
  <c r="J3" i="1"/>
  <c r="J6" i="1"/>
  <c r="J7" i="1"/>
  <c r="J8" i="1"/>
  <c r="J9" i="1"/>
  <c r="J10" i="1"/>
  <c r="J12" i="1"/>
  <c r="J13" i="1"/>
  <c r="J18" i="1"/>
  <c r="J23" i="1"/>
  <c r="J26" i="1"/>
  <c r="J2" i="1"/>
  <c r="I15" i="1"/>
  <c r="J15" i="1" s="1"/>
  <c r="I27" i="1"/>
  <c r="J27" i="1" s="1"/>
  <c r="J34" i="1" l="1"/>
</calcChain>
</file>

<file path=xl/sharedStrings.xml><?xml version="1.0" encoding="utf-8"?>
<sst xmlns="http://schemas.openxmlformats.org/spreadsheetml/2006/main" count="235" uniqueCount="153">
  <si>
    <t>D4014</t>
  </si>
  <si>
    <t>R0545S</t>
  </si>
  <si>
    <t>50-812-221</t>
  </si>
  <si>
    <t>https://www.fishersci.com/shop/products/bcgi-250-u/50812221</t>
  </si>
  <si>
    <t>50-811-603</t>
  </si>
  <si>
    <t>M0202L</t>
  </si>
  <si>
    <t>Unit Price</t>
  </si>
  <si>
    <t>Fisher Cat. No.</t>
  </si>
  <si>
    <t>Mfg. Cat. No.</t>
  </si>
  <si>
    <t>Link</t>
  </si>
  <si>
    <t>Item</t>
  </si>
  <si>
    <t>https://www.fishersci.com/shop/products/t4-dna-lig-100-000-ut4-dna-lig/50811603</t>
  </si>
  <si>
    <t>N/A</t>
  </si>
  <si>
    <t>https://www.takarabio.com/products/pcr/high-yield-pcr/titanium-taq-products/titanium-taq-dna-polymerase?catalog=639209</t>
  </si>
  <si>
    <t>Use</t>
  </si>
  <si>
    <t>DNA extraction</t>
  </si>
  <si>
    <t>AC327115000</t>
  </si>
  <si>
    <t>BP1145-1</t>
  </si>
  <si>
    <t>Digestion</t>
  </si>
  <si>
    <t>Ligation</t>
  </si>
  <si>
    <t>Amplification</t>
  </si>
  <si>
    <t>BP1150-500</t>
  </si>
  <si>
    <t>https://www.fishersci.com/shop/products/isoamyl-alcohol-molecular-biology-fisher-bioreagents/BP1150500</t>
  </si>
  <si>
    <t>https://www.fishersci.com/shop/products/chloroform-approx-0-75-ethanol-as-preservative-molecular-biology-fisher-bioreagents/BP11451</t>
  </si>
  <si>
    <t>https://www.fishersci.com/shop/products/phenol-chloroform-isoamyl-alcohol-25-24-1-stabilized-molecular-biology-dnas-acros-organics-3/AC327115000</t>
  </si>
  <si>
    <t>https://www.fishersci.com/shop/products/ambion-trizol-reagent-2/p-4918750</t>
  </si>
  <si>
    <r>
      <t xml:space="preserve">Invitrogen </t>
    </r>
    <r>
      <rPr>
        <b/>
        <sz val="12"/>
        <color theme="1"/>
        <rFont val="Helvetica"/>
        <family val="2"/>
      </rPr>
      <t>TRIzol Reagent</t>
    </r>
  </si>
  <si>
    <t>15-596-018</t>
  </si>
  <si>
    <t>https://www.fishersci.com/shop/products/guanidine-thiocyanate-white-crystalline-powder-fisher-bioreagents-2/BP2211</t>
  </si>
  <si>
    <t>BP221-1</t>
  </si>
  <si>
    <t>S279-500</t>
  </si>
  <si>
    <t>https://www.fishersci.com/shop/products/sodium-citrate-dihydrate-granular-certified-fisher-chemical-6/S279500</t>
  </si>
  <si>
    <t>O3446I-100</t>
  </si>
  <si>
    <t>https://www.fishersci.com/shop/products/fermentas-pcr-grade-recombinant-proteinase-k/p-4521362</t>
  </si>
  <si>
    <t>https://www.fishersci.com/shop/products/2-mercaptoethanol-reagent-fisher-chemical/O3446I100</t>
  </si>
  <si>
    <t>Cost per RXN</t>
  </si>
  <si>
    <t>Qty per RXN</t>
  </si>
  <si>
    <t># of RXN</t>
  </si>
  <si>
    <t>Qty</t>
  </si>
  <si>
    <t>200 mL</t>
  </si>
  <si>
    <t>1 mL</t>
  </si>
  <si>
    <t>1 kg</t>
  </si>
  <si>
    <t>0.46 g</t>
  </si>
  <si>
    <t>500 g</t>
  </si>
  <si>
    <t>.00882 g</t>
  </si>
  <si>
    <t>100 mL</t>
  </si>
  <si>
    <t>5 mL</t>
  </si>
  <si>
    <t>453.59 g</t>
  </si>
  <si>
    <t>0.075 g</t>
  </si>
  <si>
    <t>400 mL</t>
  </si>
  <si>
    <t>1 L</t>
  </si>
  <si>
    <t>EO0492</t>
  </si>
  <si>
    <t>https://www.fishersci.com/shop/products/fermentas-rnase-a-dnase-protease-free/feren0531</t>
  </si>
  <si>
    <t>500 mL</t>
  </si>
  <si>
    <t>FEREN0531</t>
  </si>
  <si>
    <t>https://www.fishersci.com/shop/products/0-5-mm-zirconia-silica-beads/nc0450473</t>
  </si>
  <si>
    <t>NC0450473</t>
  </si>
  <si>
    <t>11079105Z</t>
  </si>
  <si>
    <t>MP115076400</t>
  </si>
  <si>
    <t>https://www.fishersci.com/shop/products/empty-fastprep-tubes-caps-not-included/MP115076400</t>
  </si>
  <si>
    <t>MP115063005</t>
  </si>
  <si>
    <t>125 µL</t>
  </si>
  <si>
    <t>1 µL</t>
  </si>
  <si>
    <t>qPCR</t>
  </si>
  <si>
    <t>12.5 mL</t>
  </si>
  <si>
    <t>https://www.fishersci.com/shop/products/fermentas-maxima-sybr-green-2x-qpcr-master-mix-rox-solution/ferk0252</t>
  </si>
  <si>
    <t>https://www.fishersci.com/shop/products/mp-biomedicals-fastprep-accessories-caps/MP115063005</t>
  </si>
  <si>
    <t>https://www.fishersci.com/shop/products/isopropanol-molecular-biology-grade-fisher-bioreagents-4/BP26184</t>
  </si>
  <si>
    <t>4 L</t>
  </si>
  <si>
    <t>BP26184</t>
  </si>
  <si>
    <t>2.1 µL</t>
  </si>
  <si>
    <t>10 µL</t>
  </si>
  <si>
    <t>800 µL</t>
  </si>
  <si>
    <t>576 µL</t>
  </si>
  <si>
    <t>24 µL</t>
  </si>
  <si>
    <t>https://www.zymoresearch.com/collections/dna-clean-concentrator-kits-dcc/products/dna-clean-concentrator-5</t>
  </si>
  <si>
    <t>FERK0252</t>
  </si>
  <si>
    <t>250 µL</t>
  </si>
  <si>
    <t>30 µL</t>
  </si>
  <si>
    <t>4L</t>
  </si>
  <si>
    <t>https://www.fishersci.com/shop/products/ethanol-absolute-200-proof-molecular-biology-grade-fisher-bioreagents-5/BP28184</t>
  </si>
  <si>
    <t>BP28184</t>
  </si>
  <si>
    <t>AM9932</t>
  </si>
  <si>
    <t>120 µL</t>
  </si>
  <si>
    <t>https://www.fishersci.com/shop/products/ambion-nuclease-free-water-not-depc-treated-6/AM9932</t>
  </si>
  <si>
    <t>Order from</t>
  </si>
  <si>
    <t>Fisher Scientific</t>
  </si>
  <si>
    <t>Zymo</t>
  </si>
  <si>
    <t>TaKaRa</t>
  </si>
  <si>
    <t>500 µL</t>
  </si>
  <si>
    <t>0.083 µL</t>
  </si>
  <si>
    <t>https://www.takarabio.com/products/pcr/other-pcr-related-products/dntps/dntps?catalog=4030</t>
  </si>
  <si>
    <t>1.280 mL</t>
  </si>
  <si>
    <t>Per sample TOTAL:</t>
  </si>
  <si>
    <r>
      <t xml:space="preserve">MP Biomedicals FastPrep Accessories - </t>
    </r>
    <r>
      <rPr>
        <b/>
        <sz val="12"/>
        <color theme="1"/>
        <rFont val="Helvetica"/>
        <family val="2"/>
      </rPr>
      <t>Caps</t>
    </r>
  </si>
  <si>
    <t>DNA quantification</t>
  </si>
  <si>
    <t>https://www.fishersci.com/shop/products/qubit-1x-dsdna-br-assay-3/Q33266</t>
  </si>
  <si>
    <t>Q33266</t>
  </si>
  <si>
    <t>250 mL</t>
  </si>
  <si>
    <t>200 µL</t>
  </si>
  <si>
    <t>Q32856</t>
  </si>
  <si>
    <t>https://www.fishersci.com/shop/products/invitrogen-qubit-assay-tubes/Q32856</t>
  </si>
  <si>
    <t>–</t>
  </si>
  <si>
    <t>https://www.fishersci.com/shop/products/fisherbrand-premium-microcentrifuge-tubes-2-0ml-9/p-4908607</t>
  </si>
  <si>
    <t>05-408-138</t>
  </si>
  <si>
    <r>
      <rPr>
        <b/>
        <sz val="12"/>
        <color theme="1"/>
        <rFont val="Helvetica"/>
        <family val="2"/>
      </rPr>
      <t>Guanidine Thiocyanate</t>
    </r>
    <r>
      <rPr>
        <sz val="12"/>
        <color theme="1"/>
        <rFont val="Helvetica"/>
        <family val="2"/>
      </rPr>
      <t xml:space="preserve"> (White Crystalline Powder), Fisher BioReagents</t>
    </r>
  </si>
  <si>
    <r>
      <rPr>
        <b/>
        <sz val="12"/>
        <color theme="1"/>
        <rFont val="Helvetica"/>
        <family val="2"/>
      </rPr>
      <t>Sodium Citrate Dihydrate</t>
    </r>
    <r>
      <rPr>
        <sz val="12"/>
        <color theme="1"/>
        <rFont val="Helvetica"/>
        <family val="2"/>
      </rPr>
      <t xml:space="preserve"> (Granular/Certified), Fisher Chemical</t>
    </r>
  </si>
  <si>
    <r>
      <rPr>
        <b/>
        <sz val="12"/>
        <color theme="1"/>
        <rFont val="Helvetica"/>
        <family val="2"/>
      </rPr>
      <t>2-Mercaptoethanol</t>
    </r>
    <r>
      <rPr>
        <sz val="12"/>
        <color theme="1"/>
        <rFont val="Helvetica"/>
        <family val="2"/>
      </rPr>
      <t xml:space="preserve"> (Reagent), Fisher Chemical</t>
    </r>
  </si>
  <si>
    <r>
      <t>Thermo Scientific </t>
    </r>
    <r>
      <rPr>
        <b/>
        <sz val="12"/>
        <color theme="1"/>
        <rFont val="Helvetica"/>
        <family val="2"/>
      </rPr>
      <t>Proteinase K</t>
    </r>
    <r>
      <rPr>
        <sz val="12"/>
        <color theme="1"/>
        <rFont val="Helvetica"/>
        <family val="2"/>
      </rPr>
      <t>, recombinant, PCR grade</t>
    </r>
  </si>
  <si>
    <r>
      <t>Thermo Scientific </t>
    </r>
    <r>
      <rPr>
        <b/>
        <sz val="12"/>
        <color theme="1"/>
        <rFont val="Helvetica"/>
        <family val="2"/>
      </rPr>
      <t>RNase A</t>
    </r>
    <r>
      <rPr>
        <sz val="12"/>
        <color theme="1"/>
        <rFont val="Helvetica"/>
        <family val="2"/>
      </rPr>
      <t>, DNase and protease-free (10 mg/mL)</t>
    </r>
  </si>
  <si>
    <r>
      <t>BioSpec ProductsSupplier Diversity Partner </t>
    </r>
    <r>
      <rPr>
        <b/>
        <sz val="12"/>
        <color theme="1"/>
        <rFont val="Helvetica"/>
        <family val="2"/>
      </rPr>
      <t>0.5 mm Zirconia/Silica Beads</t>
    </r>
    <r>
      <rPr>
        <sz val="12"/>
        <color theme="1"/>
        <rFont val="Helvetica"/>
        <family val="2"/>
      </rPr>
      <t xml:space="preserve"> 1 lb bottle</t>
    </r>
  </si>
  <si>
    <r>
      <t xml:space="preserve">MP Biomedicals Empty </t>
    </r>
    <r>
      <rPr>
        <b/>
        <sz val="12"/>
        <color theme="1"/>
        <rFont val="Helvetica"/>
        <family val="2"/>
      </rPr>
      <t>FastPrep Tubes</t>
    </r>
    <r>
      <rPr>
        <sz val="12"/>
        <color theme="1"/>
        <rFont val="Helvetica"/>
        <family val="2"/>
      </rPr>
      <t xml:space="preserve"> (Caps Not Included)</t>
    </r>
  </si>
  <si>
    <r>
      <rPr>
        <b/>
        <sz val="12"/>
        <color theme="1"/>
        <rFont val="Helvetica"/>
        <family val="2"/>
      </rPr>
      <t>Chloroform</t>
    </r>
    <r>
      <rPr>
        <sz val="12"/>
        <color theme="1"/>
        <rFont val="Helvetica"/>
        <family val="2"/>
      </rPr>
      <t xml:space="preserve"> (Approx. 0.75% Ethanol as Preservative/Molecular Biology), Fisher BioReagents</t>
    </r>
  </si>
  <si>
    <r>
      <rPr>
        <b/>
        <sz val="12"/>
        <color theme="1"/>
        <rFont val="Helvetica"/>
        <family val="2"/>
      </rPr>
      <t>Isoamyl Alcohol</t>
    </r>
    <r>
      <rPr>
        <sz val="12"/>
        <color theme="1"/>
        <rFont val="Helvetica"/>
        <family val="2"/>
      </rPr>
      <t xml:space="preserve"> (Molecular Biology), Fisher BioReagents</t>
    </r>
  </si>
  <si>
    <r>
      <rPr>
        <b/>
        <sz val="12"/>
        <color theme="1"/>
        <rFont val="Helvetica"/>
        <family val="2"/>
      </rPr>
      <t>Isopropanol</t>
    </r>
    <r>
      <rPr>
        <sz val="12"/>
        <color theme="1"/>
        <rFont val="Helvetica"/>
        <family val="2"/>
      </rPr>
      <t>, Molecular Biology Grade, Fisher BioReagents</t>
    </r>
  </si>
  <si>
    <r>
      <rPr>
        <b/>
        <sz val="12"/>
        <color theme="1"/>
        <rFont val="Helvetica"/>
        <family val="2"/>
      </rPr>
      <t>Ethanol</t>
    </r>
    <r>
      <rPr>
        <sz val="12"/>
        <color theme="1"/>
        <rFont val="Helvetica"/>
        <family val="2"/>
      </rPr>
      <t>, Absolute (200 Proof), Molecular Biology Grade, Fisher BioReagents</t>
    </r>
  </si>
  <si>
    <r>
      <t xml:space="preserve">Invitrogen </t>
    </r>
    <r>
      <rPr>
        <b/>
        <sz val="12"/>
        <color theme="1"/>
        <rFont val="Helvetica"/>
        <family val="2"/>
      </rPr>
      <t>Nuclease-Free Water</t>
    </r>
    <r>
      <rPr>
        <sz val="12"/>
        <color theme="1"/>
        <rFont val="Helvetica"/>
        <family val="2"/>
      </rPr>
      <t xml:space="preserve"> (not DEPC-Treated)</t>
    </r>
  </si>
  <si>
    <r>
      <rPr>
        <b/>
        <sz val="12"/>
        <color theme="1"/>
        <rFont val="Helvetica"/>
        <family val="2"/>
      </rPr>
      <t>DNA Clean &amp; Concentrator-5</t>
    </r>
    <r>
      <rPr>
        <sz val="12"/>
        <color theme="1"/>
        <rFont val="Helvetica"/>
        <family val="2"/>
      </rPr>
      <t xml:space="preserve"> (Capped)</t>
    </r>
  </si>
  <si>
    <r>
      <t>Invitrogen </t>
    </r>
    <r>
      <rPr>
        <b/>
        <sz val="12"/>
        <color theme="1"/>
        <rFont val="Helvetica"/>
        <family val="2"/>
      </rPr>
      <t>Qubit 1X dsDNA BR</t>
    </r>
    <r>
      <rPr>
        <sz val="12"/>
        <color theme="1"/>
        <rFont val="Helvetica"/>
        <family val="2"/>
      </rPr>
      <t xml:space="preserve"> Assay</t>
    </r>
  </si>
  <si>
    <r>
      <t xml:space="preserve">New England Biolabs, Inc. </t>
    </r>
    <r>
      <rPr>
        <b/>
        <sz val="12"/>
        <color theme="1"/>
        <rFont val="Helvetica"/>
        <family val="2"/>
      </rPr>
      <t>BcgI</t>
    </r>
    <r>
      <rPr>
        <sz val="12"/>
        <color theme="1"/>
        <rFont val="Helvetica"/>
        <family val="2"/>
      </rPr>
      <t xml:space="preserve"> - 250 units</t>
    </r>
  </si>
  <si>
    <r>
      <t xml:space="preserve">New England Biolabs, Inc. </t>
    </r>
    <r>
      <rPr>
        <b/>
        <sz val="12"/>
        <color theme="1"/>
        <rFont val="Helvetica"/>
        <family val="2"/>
      </rPr>
      <t>T4 DNA Ligase</t>
    </r>
    <r>
      <rPr>
        <sz val="12"/>
        <color theme="1"/>
        <rFont val="Helvetica"/>
        <family val="2"/>
      </rPr>
      <t xml:space="preserve"> - 100,000 units</t>
    </r>
  </si>
  <si>
    <r>
      <rPr>
        <b/>
        <sz val="12"/>
        <color theme="1"/>
        <rFont val="Helvetica"/>
        <family val="2"/>
      </rPr>
      <t xml:space="preserve">dNTP Mixture </t>
    </r>
    <r>
      <rPr>
        <sz val="12"/>
        <color theme="1"/>
        <rFont val="Helvetica"/>
        <family val="2"/>
      </rPr>
      <t>2.5 mM each</t>
    </r>
  </si>
  <si>
    <r>
      <rPr>
        <b/>
        <sz val="12"/>
        <color theme="1"/>
        <rFont val="Helvetica"/>
        <family val="2"/>
      </rPr>
      <t>Phenol/Chloroform/Isoamyl alcohol (25:24:1)</t>
    </r>
    <r>
      <rPr>
        <sz val="12"/>
        <color theme="1"/>
        <rFont val="Helvetica"/>
        <family val="2"/>
      </rPr>
      <t xml:space="preserve">, stabilized, saturated with 100 mM Tris-EDTA to </t>
    </r>
    <r>
      <rPr>
        <b/>
        <sz val="12"/>
        <color theme="1"/>
        <rFont val="Helvetica"/>
        <family val="2"/>
      </rPr>
      <t>pH 8.0</t>
    </r>
    <r>
      <rPr>
        <sz val="12"/>
        <color theme="1"/>
        <rFont val="Helvetica"/>
        <family val="2"/>
      </rPr>
      <t>, ACROS Organics</t>
    </r>
  </si>
  <si>
    <r>
      <t>Invitrogen </t>
    </r>
    <r>
      <rPr>
        <b/>
        <sz val="12"/>
        <color theme="1"/>
        <rFont val="Helvetica"/>
        <family val="2"/>
      </rPr>
      <t>Qubit Assay Tubes</t>
    </r>
  </si>
  <si>
    <r>
      <t xml:space="preserve">Thermo Scientific™ </t>
    </r>
    <r>
      <rPr>
        <b/>
        <sz val="12"/>
        <color theme="1"/>
        <rFont val="Helvetica"/>
        <family val="2"/>
      </rPr>
      <t>Maxima SYBR Green qPCR Master Mix (2X)</t>
    </r>
    <r>
      <rPr>
        <sz val="12"/>
        <color theme="1"/>
        <rFont val="Helvetica"/>
        <family val="2"/>
      </rPr>
      <t>, with separate ROX vial</t>
    </r>
  </si>
  <si>
    <r>
      <t xml:space="preserve">Fisherbrand Premium </t>
    </r>
    <r>
      <rPr>
        <b/>
        <sz val="12"/>
        <color theme="1"/>
        <rFont val="Helvetica"/>
        <family val="2"/>
      </rPr>
      <t>Microcentrifuge Tubes: 2.0mL</t>
    </r>
  </si>
  <si>
    <t>USA Scientific</t>
  </si>
  <si>
    <t>https://www.fishersci.com/shop/products/fisherbrand-premium-microcentrifuge-tubes-1-5ml-9/05408129</t>
  </si>
  <si>
    <t>05-408-129</t>
  </si>
  <si>
    <t>19-130-1597</t>
  </si>
  <si>
    <r>
      <t xml:space="preserve">Fisherbrand Premium </t>
    </r>
    <r>
      <rPr>
        <b/>
        <sz val="12"/>
        <color theme="1"/>
        <rFont val="Helvetica"/>
        <family val="2"/>
      </rPr>
      <t>Microcentrifuge Tubes: 1.5mL</t>
    </r>
  </si>
  <si>
    <r>
      <t xml:space="preserve">Fisherbrand Powder-Free </t>
    </r>
    <r>
      <rPr>
        <b/>
        <sz val="12"/>
        <color theme="1"/>
        <rFont val="Helvetica"/>
        <family val="2"/>
      </rPr>
      <t>Nitrile Gloves</t>
    </r>
  </si>
  <si>
    <t>https://www.fishersci.com/shop/products/fisherbrand-powder-free-nitrile-exam-gloves-24/p-2826798</t>
  </si>
  <si>
    <t>2 wells</t>
  </si>
  <si>
    <r>
      <t xml:space="preserve">Eppendorf twin.tec </t>
    </r>
    <r>
      <rPr>
        <b/>
        <sz val="12"/>
        <color theme="1"/>
        <rFont val="Helvetica"/>
        <family val="2"/>
      </rPr>
      <t>Real-Time 96-Well PCR Plates</t>
    </r>
  </si>
  <si>
    <t>https://www.fishersci.com/shop/products/eppendorf-twin-tec-real-time-96-well-pcr-platesc-12/E951022043</t>
  </si>
  <si>
    <t>https://www.usascientific.com/96-well-pcr-plate-semi-skirt/p/pcr-96-semi-std?vpc=1402-9700</t>
  </si>
  <si>
    <t>1402-9700</t>
  </si>
  <si>
    <t>E951022043</t>
  </si>
  <si>
    <t>960 wells</t>
  </si>
  <si>
    <t>1402-3900</t>
  </si>
  <si>
    <t>https://www.usascientific.com/0.2ml-pcr-8-tube-attached-clear-flat-cap/p/PCR-Tu-Pull-Att-Optic</t>
  </si>
  <si>
    <t>14-230-230</t>
  </si>
  <si>
    <r>
      <t xml:space="preserve">TempPlate Semi-Skirted </t>
    </r>
    <r>
      <rPr>
        <b/>
        <sz val="12"/>
        <color theme="1"/>
        <rFont val="Helvetica"/>
        <family val="2"/>
      </rPr>
      <t>96-Well PCR Plate</t>
    </r>
    <r>
      <rPr>
        <sz val="12"/>
        <color theme="1"/>
        <rFont val="Helvetica"/>
        <family val="2"/>
      </rPr>
      <t>, 0.2 mL</t>
    </r>
  </si>
  <si>
    <r>
      <t xml:space="preserve">TempAssure </t>
    </r>
    <r>
      <rPr>
        <b/>
        <sz val="12"/>
        <color theme="1"/>
        <rFont val="Helvetica"/>
        <family val="2"/>
      </rPr>
      <t>PCR Pull-Apart 8-Tube Strips</t>
    </r>
    <r>
      <rPr>
        <sz val="12"/>
        <color theme="1"/>
        <rFont val="Helvetica"/>
        <family val="2"/>
      </rPr>
      <t>, Attached Individual Optical Caps, 0.2 mL</t>
    </r>
  </si>
  <si>
    <t>2 caps</t>
  </si>
  <si>
    <t>2240 caps</t>
  </si>
  <si>
    <t>https://www.fishersci.com/shop/products/fisherbrand-flat-domed-8-cap-strips-3/14230230</t>
  </si>
  <si>
    <r>
      <t xml:space="preserve">Fisherbrand Flat and Domed 8-Cap Strips, </t>
    </r>
    <r>
      <rPr>
        <b/>
        <sz val="12"/>
        <color theme="1"/>
        <rFont val="Helvetica"/>
        <family val="2"/>
      </rPr>
      <t>Flat Cap Strips</t>
    </r>
  </si>
  <si>
    <r>
      <rPr>
        <b/>
        <sz val="12"/>
        <color theme="1"/>
        <rFont val="Helvetica"/>
        <family val="2"/>
      </rPr>
      <t>Titanium Taq DNA Polymerase</t>
    </r>
    <r>
      <rPr>
        <sz val="12"/>
        <color theme="1"/>
        <rFont val="Helvetica"/>
        <family val="2"/>
      </rPr>
      <t xml:space="preserve"> 500 Rxns</t>
    </r>
  </si>
  <si>
    <r>
      <t xml:space="preserve">Eppendorf Masterclear </t>
    </r>
    <r>
      <rPr>
        <b/>
        <sz val="12"/>
        <color theme="1"/>
        <rFont val="Helvetica"/>
        <family val="2"/>
      </rPr>
      <t>Real-time PCR Film</t>
    </r>
  </si>
  <si>
    <t>14-285-820</t>
  </si>
  <si>
    <t>https://www.fishersci.com/shop/products/eppendorf-masterclear-real-time-pcr-film/14285820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</si>
</sst>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164" formatCode="&quot;$&quot;#,##0.00"/>
    <numFmt numFmtId="175" formatCode="0.000"/>
  </numFmts>
  <fonts count="6" x14ac:knownFonts="1">
    <font>
      <sz val="12"/>
      <color theme="1"/>
      <name val="Helvetica"/>
      <family val="2"/>
    </font>
    <font>
      <b/>
      <sz val="12"/>
      <color theme="1"/>
      <name val="Helvetica"/>
      <family val="2"/>
    </font>
    <font>
      <u/>
      <sz val="12"/>
      <color theme="10"/>
      <name val="Helvetica"/>
      <family val="2"/>
    </font>
    <font>
      <sz val="12"/>
      <color theme="1"/>
      <name val="Helvetica"/>
      <family val="2"/>
    </font>
    <font>
      <sz val="12"/>
      <color rgb="FF9C0006"/>
      <name val="Helvetica"/>
      <family val="2"/>
    </font>
    <font>
      <sz val="8"/>
      <name val="Helvetica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7CE"/>
      </patternFill>
    </fill>
    <fill>
      <patternFill patternType="solid">
        <fgColor rgb="FFEACAFF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4" fillId="7" borderId="0" applyNumberFormat="0" applyBorder="0" applyAlignment="0" applyProtection="0"/>
  </cellStyleXfs>
  <cellXfs count="56">
    <xf numFmtId="0" fontId="0" fillId="0" borderId="0" xfId="0"/>
    <xf numFmtId="0" fontId="0" fillId="0" borderId="0" xfId="0" applyFont="1"/>
    <xf numFmtId="0" fontId="0" fillId="0" borderId="1" xfId="0" applyFont="1" applyBorder="1"/>
    <xf numFmtId="8" fontId="0" fillId="0" borderId="1" xfId="0" applyNumberFormat="1" applyFont="1" applyBorder="1"/>
    <xf numFmtId="0" fontId="0" fillId="0" borderId="1" xfId="0" applyFont="1" applyBorder="1" applyAlignment="1">
      <alignment horizontal="left"/>
    </xf>
    <xf numFmtId="0" fontId="0" fillId="0" borderId="2" xfId="0" applyFont="1" applyBorder="1"/>
    <xf numFmtId="0" fontId="2" fillId="0" borderId="5" xfId="1" applyBorder="1"/>
    <xf numFmtId="0" fontId="2" fillId="0" borderId="5" xfId="1" applyFont="1" applyBorder="1"/>
    <xf numFmtId="8" fontId="0" fillId="0" borderId="1" xfId="0" applyNumberFormat="1" applyFont="1" applyBorder="1" applyAlignment="1">
      <alignment horizontal="right"/>
    </xf>
    <xf numFmtId="164" fontId="0" fillId="0" borderId="1" xfId="0" applyNumberFormat="1" applyFont="1" applyBorder="1" applyAlignment="1">
      <alignment horizontal="right"/>
    </xf>
    <xf numFmtId="0" fontId="0" fillId="0" borderId="2" xfId="0" applyFont="1" applyBorder="1" applyAlignment="1">
      <alignment horizontal="left"/>
    </xf>
    <xf numFmtId="0" fontId="0" fillId="0" borderId="0" xfId="0" applyFont="1" applyBorder="1"/>
    <xf numFmtId="0" fontId="0" fillId="0" borderId="1" xfId="0" applyFont="1" applyBorder="1" applyAlignment="1">
      <alignment horizontal="right"/>
    </xf>
    <xf numFmtId="0" fontId="0" fillId="0" borderId="6" xfId="0" applyFont="1" applyBorder="1"/>
    <xf numFmtId="8" fontId="0" fillId="0" borderId="2" xfId="0" applyNumberFormat="1" applyFont="1" applyBorder="1" applyAlignment="1">
      <alignment horizontal="right"/>
    </xf>
    <xf numFmtId="8" fontId="0" fillId="0" borderId="0" xfId="0" applyNumberFormat="1"/>
    <xf numFmtId="8" fontId="0" fillId="0" borderId="6" xfId="0" applyNumberFormat="1" applyFont="1" applyBorder="1" applyAlignment="1">
      <alignment horizontal="right"/>
    </xf>
    <xf numFmtId="0" fontId="0" fillId="0" borderId="6" xfId="0" applyFont="1" applyBorder="1" applyAlignment="1">
      <alignment horizontal="right"/>
    </xf>
    <xf numFmtId="164" fontId="0" fillId="0" borderId="6" xfId="0" applyNumberFormat="1" applyFont="1" applyBorder="1" applyAlignment="1">
      <alignment horizontal="right"/>
    </xf>
    <xf numFmtId="1" fontId="0" fillId="0" borderId="2" xfId="0" applyNumberFormat="1" applyFont="1" applyBorder="1" applyAlignment="1">
      <alignment horizontal="right"/>
    </xf>
    <xf numFmtId="2" fontId="0" fillId="0" borderId="6" xfId="0" applyNumberFormat="1" applyFont="1" applyBorder="1" applyAlignment="1">
      <alignment horizontal="right"/>
    </xf>
    <xf numFmtId="1" fontId="0" fillId="0" borderId="6" xfId="0" applyNumberFormat="1" applyFont="1" applyBorder="1" applyAlignment="1">
      <alignment horizontal="right"/>
    </xf>
    <xf numFmtId="8" fontId="0" fillId="0" borderId="2" xfId="0" applyNumberFormat="1" applyFont="1" applyBorder="1"/>
    <xf numFmtId="0" fontId="1" fillId="0" borderId="0" xfId="0" applyFont="1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3" fillId="7" borderId="3" xfId="2" applyFont="1" applyBorder="1"/>
    <xf numFmtId="0" fontId="3" fillId="7" borderId="4" xfId="2" applyFont="1" applyBorder="1"/>
    <xf numFmtId="0" fontId="1" fillId="6" borderId="8" xfId="0" applyFont="1" applyFill="1" applyBorder="1"/>
    <xf numFmtId="0" fontId="1" fillId="6" borderId="9" xfId="0" applyFont="1" applyFill="1" applyBorder="1"/>
    <xf numFmtId="0" fontId="1" fillId="6" borderId="10" xfId="0" applyFont="1" applyFill="1" applyBorder="1"/>
    <xf numFmtId="0" fontId="1" fillId="6" borderId="11" xfId="0" applyFont="1" applyFill="1" applyBorder="1"/>
    <xf numFmtId="8" fontId="0" fillId="0" borderId="12" xfId="0" applyNumberFormat="1" applyFont="1" applyBorder="1"/>
    <xf numFmtId="175" fontId="0" fillId="0" borderId="6" xfId="0" applyNumberFormat="1" applyFont="1" applyBorder="1" applyAlignment="1">
      <alignment horizontal="right"/>
    </xf>
    <xf numFmtId="8" fontId="1" fillId="0" borderId="0" xfId="0" applyNumberFormat="1" applyFont="1" applyAlignment="1">
      <alignment horizontal="left"/>
    </xf>
    <xf numFmtId="0" fontId="0" fillId="0" borderId="0" xfId="0" applyFill="1"/>
    <xf numFmtId="0" fontId="0" fillId="0" borderId="7" xfId="0" applyFont="1" applyBorder="1"/>
    <xf numFmtId="0" fontId="0" fillId="0" borderId="12" xfId="0" applyFont="1" applyBorder="1"/>
    <xf numFmtId="0" fontId="0" fillId="0" borderId="12" xfId="0" applyFont="1" applyBorder="1" applyAlignment="1">
      <alignment horizontal="left"/>
    </xf>
    <xf numFmtId="8" fontId="0" fillId="0" borderId="12" xfId="0" applyNumberFormat="1" applyFont="1" applyBorder="1" applyAlignment="1">
      <alignment horizontal="right"/>
    </xf>
    <xf numFmtId="164" fontId="0" fillId="0" borderId="13" xfId="0" applyNumberFormat="1" applyFont="1" applyBorder="1" applyAlignment="1">
      <alignment horizontal="right"/>
    </xf>
    <xf numFmtId="175" fontId="0" fillId="0" borderId="12" xfId="0" applyNumberFormat="1" applyFont="1" applyBorder="1" applyAlignment="1">
      <alignment horizontal="right"/>
    </xf>
    <xf numFmtId="0" fontId="2" fillId="0" borderId="16" xfId="1" applyBorder="1"/>
    <xf numFmtId="175" fontId="0" fillId="0" borderId="1" xfId="0" applyNumberFormat="1" applyFont="1" applyBorder="1" applyAlignment="1">
      <alignment horizontal="right"/>
    </xf>
    <xf numFmtId="2" fontId="0" fillId="0" borderId="1" xfId="0" applyNumberFormat="1" applyFont="1" applyBorder="1" applyAlignment="1">
      <alignment horizontal="right"/>
    </xf>
    <xf numFmtId="0" fontId="2" fillId="0" borderId="14" xfId="1" applyFont="1" applyBorder="1"/>
    <xf numFmtId="0" fontId="3" fillId="5" borderId="4" xfId="2" applyFont="1" applyFill="1" applyBorder="1"/>
    <xf numFmtId="0" fontId="3" fillId="4" borderId="4" xfId="0" applyFont="1" applyFill="1" applyBorder="1"/>
    <xf numFmtId="0" fontId="3" fillId="2" borderId="4" xfId="0" applyFont="1" applyFill="1" applyBorder="1"/>
    <xf numFmtId="0" fontId="3" fillId="3" borderId="4" xfId="0" applyFont="1" applyFill="1" applyBorder="1"/>
    <xf numFmtId="0" fontId="3" fillId="8" borderId="4" xfId="0" applyFont="1" applyFill="1" applyBorder="1"/>
    <xf numFmtId="0" fontId="3" fillId="8" borderId="15" xfId="0" applyFont="1" applyFill="1" applyBorder="1"/>
    <xf numFmtId="0" fontId="0" fillId="0" borderId="1" xfId="0" applyFont="1" applyFill="1" applyBorder="1"/>
    <xf numFmtId="8" fontId="0" fillId="0" borderId="6" xfId="0" applyNumberFormat="1" applyFont="1" applyBorder="1" applyAlignment="1">
      <alignment horizontal="right" vertical="center"/>
    </xf>
    <xf numFmtId="1" fontId="0" fillId="0" borderId="6" xfId="0" applyNumberFormat="1" applyFont="1" applyBorder="1" applyAlignment="1">
      <alignment horizontal="right" vertical="center"/>
    </xf>
    <xf numFmtId="0" fontId="0" fillId="0" borderId="13" xfId="0" applyNumberFormat="1" applyFont="1" applyBorder="1" applyAlignment="1">
      <alignment horizontal="right"/>
    </xf>
  </cellXfs>
  <cellStyles count="3">
    <cellStyle name="Bad" xfId="2" builtinId="27"/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EACAFF"/>
      <color rgb="FFF2C0FF"/>
      <color rgb="FFEEADFF"/>
      <color rgb="FFD883FF"/>
      <color rgb="FFE0969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fishersci.com/shop/products/fermentas-pcr-grade-recombinant-proteinase-k/p-4521362" TargetMode="External"/><Relationship Id="rId13" Type="http://schemas.openxmlformats.org/officeDocument/2006/relationships/hyperlink" Target="https://www.fishersci.com/shop/products/empty-fastprep-tubes-caps-not-included/MP115076400" TargetMode="External"/><Relationship Id="rId18" Type="http://schemas.openxmlformats.org/officeDocument/2006/relationships/hyperlink" Target="https://www.fishersci.com/shop/products/ambion-nuclease-free-water-not-depc-treated-6/AM9932" TargetMode="External"/><Relationship Id="rId26" Type="http://schemas.openxmlformats.org/officeDocument/2006/relationships/hyperlink" Target="https://www.fishersci.com/shop/products/fisherbrand-powder-free-nitrile-exam-gloves-24/p-2826798" TargetMode="External"/><Relationship Id="rId3" Type="http://schemas.openxmlformats.org/officeDocument/2006/relationships/hyperlink" Target="https://www.fishersci.com/shop/products/chloroform-approx-0-75-ethanol-as-preservative-molecular-biology-fisher-bioreagents/BP11451" TargetMode="External"/><Relationship Id="rId21" Type="http://schemas.openxmlformats.org/officeDocument/2006/relationships/hyperlink" Target="https://www.fishersci.com/shop/products/invitrogen-qubit-assay-tubes/Q32856" TargetMode="External"/><Relationship Id="rId7" Type="http://schemas.openxmlformats.org/officeDocument/2006/relationships/hyperlink" Target="https://www.fishersci.com/shop/products/sodium-citrate-dihydrate-granular-certified-fisher-chemical-6/S279500" TargetMode="External"/><Relationship Id="rId12" Type="http://schemas.openxmlformats.org/officeDocument/2006/relationships/hyperlink" Target="https://www.fishersci.com/shop/products/0-5-mm-zirconia-silica-beads/nc0450473" TargetMode="External"/><Relationship Id="rId17" Type="http://schemas.openxmlformats.org/officeDocument/2006/relationships/hyperlink" Target="https://www.fishersci.com/shop/products/ethanol-absolute-200-proof-molecular-biology-grade-fisher-bioreagents-5/BP28184" TargetMode="External"/><Relationship Id="rId25" Type="http://schemas.openxmlformats.org/officeDocument/2006/relationships/hyperlink" Target="https://www.fishersci.com/shop/products/fisherbrand-premium-microcentrifuge-tubes-1-5ml-9/05408129" TargetMode="External"/><Relationship Id="rId2" Type="http://schemas.openxmlformats.org/officeDocument/2006/relationships/hyperlink" Target="https://www.fishersci.com/shop/products/bcgi-250-u/50812221" TargetMode="External"/><Relationship Id="rId16" Type="http://schemas.openxmlformats.org/officeDocument/2006/relationships/hyperlink" Target="https://www.fishersci.com/shop/products/isopropanol-molecular-biology-grade-fisher-bioreagents-4/BP26184" TargetMode="External"/><Relationship Id="rId20" Type="http://schemas.openxmlformats.org/officeDocument/2006/relationships/hyperlink" Target="https://www.fishersci.com/shop/products/qubit-1x-dsdna-br-assay-3/Q33266" TargetMode="External"/><Relationship Id="rId29" Type="http://schemas.openxmlformats.org/officeDocument/2006/relationships/hyperlink" Target="https://www.usascientific.com/0.2ml-pcr-8-tube-attached-clear-flat-cap/p/PCR-Tu-Pull-Att-Optic" TargetMode="External"/><Relationship Id="rId1" Type="http://schemas.openxmlformats.org/officeDocument/2006/relationships/hyperlink" Target="https://www.fishersci.com/shop/products/t4-dna-lig-100-000-ut4-dna-lig/50811603" TargetMode="External"/><Relationship Id="rId6" Type="http://schemas.openxmlformats.org/officeDocument/2006/relationships/hyperlink" Target="https://www.fishersci.com/shop/products/guanidine-thiocyanate-white-crystalline-powder-fisher-bioreagents-2/BP2211" TargetMode="External"/><Relationship Id="rId11" Type="http://schemas.openxmlformats.org/officeDocument/2006/relationships/hyperlink" Target="https://www.fishersci.com/shop/products/isoamyl-alcohol-molecular-biology-fisher-bioreagents/BP1150500" TargetMode="External"/><Relationship Id="rId24" Type="http://schemas.openxmlformats.org/officeDocument/2006/relationships/hyperlink" Target="https://www.fishersci.com/shop/products/fisherbrand-premium-microcentrifuge-tubes-2-0ml-9/p-4908607" TargetMode="External"/><Relationship Id="rId5" Type="http://schemas.openxmlformats.org/officeDocument/2006/relationships/hyperlink" Target="https://www.fishersci.com/shop/products/ambion-trizol-reagent-2/p-4918750" TargetMode="External"/><Relationship Id="rId15" Type="http://schemas.openxmlformats.org/officeDocument/2006/relationships/hyperlink" Target="https://www.fishersci.com/shop/products/mp-biomedicals-fastprep-accessories-caps/MP115063005" TargetMode="External"/><Relationship Id="rId23" Type="http://schemas.openxmlformats.org/officeDocument/2006/relationships/hyperlink" Target="https://www.takarabio.com/products/pcr/other-pcr-related-products/dntps/dntps?catalog=4030" TargetMode="External"/><Relationship Id="rId28" Type="http://schemas.openxmlformats.org/officeDocument/2006/relationships/hyperlink" Target="https://www.usascientific.com/96-well-pcr-plate-semi-skirt/p/pcr-96-semi-std?vpc=1402-9700" TargetMode="External"/><Relationship Id="rId10" Type="http://schemas.openxmlformats.org/officeDocument/2006/relationships/hyperlink" Target="https://www.fishersci.com/shop/products/fermentas-rnase-a-dnase-protease-free/feren0531" TargetMode="External"/><Relationship Id="rId19" Type="http://schemas.openxmlformats.org/officeDocument/2006/relationships/hyperlink" Target="https://www.takarabio.com/products/pcr/high-yield-pcr/titanium-taq-products/titanium-taq-dna-polymerase?catalog=639209" TargetMode="External"/><Relationship Id="rId31" Type="http://schemas.openxmlformats.org/officeDocument/2006/relationships/hyperlink" Target="https://www.fishersci.com/shop/products/eppendorf-masterclear-real-time-pcr-film/14285820" TargetMode="External"/><Relationship Id="rId4" Type="http://schemas.openxmlformats.org/officeDocument/2006/relationships/hyperlink" Target="https://www.fishersci.com/shop/products/phenol-chloroform-isoamyl-alcohol-25-24-1-stabilized-molecular-biology-dnas-acros-organics-3/AC327115000" TargetMode="External"/><Relationship Id="rId9" Type="http://schemas.openxmlformats.org/officeDocument/2006/relationships/hyperlink" Target="https://www.fishersci.com/shop/products/2-mercaptoethanol-reagent-fisher-chemical/O3446I100" TargetMode="External"/><Relationship Id="rId14" Type="http://schemas.openxmlformats.org/officeDocument/2006/relationships/hyperlink" Target="https://www.fishersci.com/shop/products/fermentas-maxima-sybr-green-2x-qpcr-master-mix-rox-solution/ferk0252" TargetMode="External"/><Relationship Id="rId22" Type="http://schemas.openxmlformats.org/officeDocument/2006/relationships/hyperlink" Target="https://www.zymoresearch.com/collections/dna-clean-concentrator-kits-dcc/products/dna-clean-concentrator-5" TargetMode="External"/><Relationship Id="rId27" Type="http://schemas.openxmlformats.org/officeDocument/2006/relationships/hyperlink" Target="https://www.fishersci.com/shop/products/eppendorf-twin-tec-real-time-96-well-pcr-platesc-12/E951022043" TargetMode="External"/><Relationship Id="rId30" Type="http://schemas.openxmlformats.org/officeDocument/2006/relationships/hyperlink" Target="https://www.fishersci.com/shop/products/fisherbrand-flat-domed-8-cap-strips-3/1423023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0B8CD-B56D-1543-84D8-AE3B92DA4E63}">
  <sheetPr>
    <pageSetUpPr fitToPage="1"/>
  </sheetPr>
  <dimension ref="A1:M38"/>
  <sheetViews>
    <sheetView tabSelected="1" workbookViewId="0">
      <selection activeCell="B16" sqref="B16"/>
    </sheetView>
  </sheetViews>
  <sheetFormatPr baseColWidth="10" defaultRowHeight="16" x14ac:dyDescent="0.2"/>
  <cols>
    <col min="1" max="1" width="15.5703125" bestFit="1" customWidth="1"/>
    <col min="2" max="2" width="96.42578125" bestFit="1" customWidth="1"/>
    <col min="3" max="3" width="13.28515625" bestFit="1" customWidth="1"/>
    <col min="4" max="4" width="11.28515625" bestFit="1" customWidth="1"/>
    <col min="5" max="5" width="13" bestFit="1" customWidth="1"/>
    <col min="6" max="6" width="9" bestFit="1" customWidth="1"/>
    <col min="7" max="7" width="9" customWidth="1"/>
    <col min="8" max="8" width="11.140625" bestFit="1" customWidth="1"/>
    <col min="9" max="9" width="10" customWidth="1"/>
    <col min="10" max="10" width="12.140625" bestFit="1" customWidth="1"/>
    <col min="11" max="11" width="121.7109375" bestFit="1" customWidth="1"/>
  </cols>
  <sheetData>
    <row r="1" spans="1:11" ht="17" thickBot="1" x14ac:dyDescent="0.25">
      <c r="A1" s="28" t="s">
        <v>14</v>
      </c>
      <c r="B1" s="29" t="s">
        <v>10</v>
      </c>
      <c r="C1" s="29" t="s">
        <v>85</v>
      </c>
      <c r="D1" s="29" t="s">
        <v>8</v>
      </c>
      <c r="E1" s="29" t="s">
        <v>7</v>
      </c>
      <c r="F1" s="29" t="s">
        <v>6</v>
      </c>
      <c r="G1" s="30" t="s">
        <v>38</v>
      </c>
      <c r="H1" s="30" t="s">
        <v>36</v>
      </c>
      <c r="I1" s="30" t="s">
        <v>37</v>
      </c>
      <c r="J1" s="29" t="s">
        <v>35</v>
      </c>
      <c r="K1" s="31" t="s">
        <v>9</v>
      </c>
    </row>
    <row r="2" spans="1:11" ht="17" thickTop="1" x14ac:dyDescent="0.2">
      <c r="A2" s="26" t="s">
        <v>15</v>
      </c>
      <c r="B2" s="5" t="s">
        <v>26</v>
      </c>
      <c r="C2" s="5" t="s">
        <v>86</v>
      </c>
      <c r="D2" s="10">
        <v>15596018</v>
      </c>
      <c r="E2" s="5" t="s">
        <v>27</v>
      </c>
      <c r="F2" s="14">
        <v>307.95999999999998</v>
      </c>
      <c r="G2" s="14" t="s">
        <v>39</v>
      </c>
      <c r="H2" s="14" t="s">
        <v>40</v>
      </c>
      <c r="I2" s="19">
        <v>200</v>
      </c>
      <c r="J2" s="22">
        <f>F2/I2</f>
        <v>1.5397999999999998</v>
      </c>
      <c r="K2" s="7" t="s">
        <v>25</v>
      </c>
    </row>
    <row r="3" spans="1:11" x14ac:dyDescent="0.2">
      <c r="A3" s="27" t="s">
        <v>15</v>
      </c>
      <c r="B3" s="2" t="s">
        <v>105</v>
      </c>
      <c r="C3" s="5" t="s">
        <v>86</v>
      </c>
      <c r="D3" s="2" t="s">
        <v>29</v>
      </c>
      <c r="E3" s="2" t="s">
        <v>29</v>
      </c>
      <c r="F3" s="8">
        <v>493.14</v>
      </c>
      <c r="G3" s="16" t="s">
        <v>41</v>
      </c>
      <c r="H3" s="16" t="s">
        <v>42</v>
      </c>
      <c r="I3" s="21">
        <v>2173</v>
      </c>
      <c r="J3" s="22">
        <f t="shared" ref="J3:J30" si="0">F3/I3</f>
        <v>0.22693971468016566</v>
      </c>
      <c r="K3" s="7" t="s">
        <v>28</v>
      </c>
    </row>
    <row r="4" spans="1:11" x14ac:dyDescent="0.2">
      <c r="A4" s="27" t="s">
        <v>15</v>
      </c>
      <c r="B4" s="2" t="s">
        <v>106</v>
      </c>
      <c r="C4" s="5" t="s">
        <v>86</v>
      </c>
      <c r="D4" s="11" t="s">
        <v>30</v>
      </c>
      <c r="E4" s="36" t="s">
        <v>30</v>
      </c>
      <c r="F4" s="8">
        <v>17.329999999999998</v>
      </c>
      <c r="G4" s="16" t="s">
        <v>43</v>
      </c>
      <c r="H4" s="16" t="s">
        <v>44</v>
      </c>
      <c r="I4" s="20">
        <v>56689.34</v>
      </c>
      <c r="J4" s="22">
        <v>0.01</v>
      </c>
      <c r="K4" s="7" t="s">
        <v>31</v>
      </c>
    </row>
    <row r="5" spans="1:11" x14ac:dyDescent="0.2">
      <c r="A5" s="27" t="s">
        <v>15</v>
      </c>
      <c r="B5" s="2" t="s">
        <v>107</v>
      </c>
      <c r="C5" s="5" t="s">
        <v>86</v>
      </c>
      <c r="D5" s="13" t="s">
        <v>32</v>
      </c>
      <c r="E5" s="2" t="s">
        <v>32</v>
      </c>
      <c r="F5" s="8">
        <v>58.4</v>
      </c>
      <c r="G5" s="16" t="s">
        <v>45</v>
      </c>
      <c r="H5" s="16" t="s">
        <v>70</v>
      </c>
      <c r="I5" s="20">
        <v>47619.040000000001</v>
      </c>
      <c r="J5" s="22">
        <v>0.01</v>
      </c>
      <c r="K5" s="7" t="s">
        <v>34</v>
      </c>
    </row>
    <row r="6" spans="1:11" x14ac:dyDescent="0.2">
      <c r="A6" s="27" t="s">
        <v>15</v>
      </c>
      <c r="B6" s="2" t="s">
        <v>108</v>
      </c>
      <c r="C6" s="5" t="s">
        <v>86</v>
      </c>
      <c r="D6" s="2" t="s">
        <v>51</v>
      </c>
      <c r="E6" s="2" t="s">
        <v>51</v>
      </c>
      <c r="F6" s="8">
        <v>164.58</v>
      </c>
      <c r="G6" s="16" t="s">
        <v>46</v>
      </c>
      <c r="H6" s="16" t="s">
        <v>71</v>
      </c>
      <c r="I6" s="21">
        <v>500</v>
      </c>
      <c r="J6" s="22">
        <f t="shared" si="0"/>
        <v>0.32916000000000001</v>
      </c>
      <c r="K6" s="7" t="s">
        <v>33</v>
      </c>
    </row>
    <row r="7" spans="1:11" x14ac:dyDescent="0.2">
      <c r="A7" s="27" t="s">
        <v>15</v>
      </c>
      <c r="B7" s="2" t="s">
        <v>109</v>
      </c>
      <c r="C7" s="5" t="s">
        <v>86</v>
      </c>
      <c r="D7" s="2" t="s">
        <v>54</v>
      </c>
      <c r="E7" s="2" t="s">
        <v>54</v>
      </c>
      <c r="F7" s="8">
        <v>39.78</v>
      </c>
      <c r="G7" s="17" t="s">
        <v>40</v>
      </c>
      <c r="H7" s="17" t="s">
        <v>62</v>
      </c>
      <c r="I7" s="21">
        <v>1000</v>
      </c>
      <c r="J7" s="22">
        <f t="shared" si="0"/>
        <v>3.9780000000000003E-2</v>
      </c>
      <c r="K7" s="7" t="s">
        <v>52</v>
      </c>
    </row>
    <row r="8" spans="1:11" x14ac:dyDescent="0.2">
      <c r="A8" s="27" t="s">
        <v>15</v>
      </c>
      <c r="B8" s="2" t="s">
        <v>110</v>
      </c>
      <c r="C8" s="5" t="s">
        <v>86</v>
      </c>
      <c r="D8" s="2" t="s">
        <v>57</v>
      </c>
      <c r="E8" s="2" t="s">
        <v>56</v>
      </c>
      <c r="F8" s="8">
        <v>55.8</v>
      </c>
      <c r="G8" s="17" t="s">
        <v>47</v>
      </c>
      <c r="H8" s="17" t="s">
        <v>48</v>
      </c>
      <c r="I8" s="20">
        <v>6047.87</v>
      </c>
      <c r="J8" s="22">
        <f t="shared" si="0"/>
        <v>9.2263887947326914E-3</v>
      </c>
      <c r="K8" s="7" t="s">
        <v>55</v>
      </c>
    </row>
    <row r="9" spans="1:11" x14ac:dyDescent="0.2">
      <c r="A9" s="27" t="s">
        <v>15</v>
      </c>
      <c r="B9" s="2" t="s">
        <v>111</v>
      </c>
      <c r="C9" s="5" t="s">
        <v>86</v>
      </c>
      <c r="D9" s="4">
        <v>115076400</v>
      </c>
      <c r="E9" s="2" t="s">
        <v>58</v>
      </c>
      <c r="F9" s="8">
        <v>128.15</v>
      </c>
      <c r="G9" s="17">
        <v>1000</v>
      </c>
      <c r="H9" s="17">
        <v>1</v>
      </c>
      <c r="I9" s="21">
        <v>1000</v>
      </c>
      <c r="J9" s="22">
        <f t="shared" si="0"/>
        <v>0.12815000000000001</v>
      </c>
      <c r="K9" s="7" t="s">
        <v>59</v>
      </c>
    </row>
    <row r="10" spans="1:11" x14ac:dyDescent="0.2">
      <c r="A10" s="27" t="s">
        <v>15</v>
      </c>
      <c r="B10" s="2" t="s">
        <v>94</v>
      </c>
      <c r="C10" s="5" t="s">
        <v>86</v>
      </c>
      <c r="D10" s="4">
        <v>115063005</v>
      </c>
      <c r="E10" s="2" t="s">
        <v>60</v>
      </c>
      <c r="F10" s="8">
        <v>193.89</v>
      </c>
      <c r="G10" s="17">
        <v>1000</v>
      </c>
      <c r="H10" s="17">
        <v>1</v>
      </c>
      <c r="I10" s="21">
        <v>1000</v>
      </c>
      <c r="J10" s="22">
        <f t="shared" si="0"/>
        <v>0.19388999999999998</v>
      </c>
      <c r="K10" s="7" t="s">
        <v>66</v>
      </c>
    </row>
    <row r="11" spans="1:11" x14ac:dyDescent="0.2">
      <c r="A11" s="27" t="s">
        <v>15</v>
      </c>
      <c r="B11" s="2" t="s">
        <v>125</v>
      </c>
      <c r="C11" s="5" t="s">
        <v>86</v>
      </c>
      <c r="D11" s="11" t="s">
        <v>104</v>
      </c>
      <c r="E11" s="11" t="s">
        <v>104</v>
      </c>
      <c r="F11" s="8">
        <v>118.38</v>
      </c>
      <c r="G11" s="17">
        <v>5000</v>
      </c>
      <c r="H11" s="17">
        <v>3</v>
      </c>
      <c r="I11" s="21">
        <v>1666.67</v>
      </c>
      <c r="J11" s="22">
        <f>F11/I11</f>
        <v>7.1027857944284109E-2</v>
      </c>
      <c r="K11" s="7" t="s">
        <v>103</v>
      </c>
    </row>
    <row r="12" spans="1:11" x14ac:dyDescent="0.2">
      <c r="A12" s="27" t="s">
        <v>15</v>
      </c>
      <c r="B12" s="2" t="s">
        <v>122</v>
      </c>
      <c r="C12" s="5" t="s">
        <v>86</v>
      </c>
      <c r="D12" s="4">
        <v>327115000</v>
      </c>
      <c r="E12" s="2" t="s">
        <v>16</v>
      </c>
      <c r="F12" s="8">
        <v>104.82</v>
      </c>
      <c r="G12" s="53" t="s">
        <v>49</v>
      </c>
      <c r="H12" s="53" t="s">
        <v>72</v>
      </c>
      <c r="I12" s="54">
        <v>500</v>
      </c>
      <c r="J12" s="22">
        <f t="shared" si="0"/>
        <v>0.20963999999999999</v>
      </c>
      <c r="K12" s="7" t="s">
        <v>24</v>
      </c>
    </row>
    <row r="13" spans="1:11" x14ac:dyDescent="0.2">
      <c r="A13" s="27" t="s">
        <v>15</v>
      </c>
      <c r="B13" s="2" t="s">
        <v>112</v>
      </c>
      <c r="C13" s="5" t="s">
        <v>86</v>
      </c>
      <c r="D13" s="2" t="s">
        <v>17</v>
      </c>
      <c r="E13" s="2" t="s">
        <v>17</v>
      </c>
      <c r="F13" s="8">
        <v>76.92</v>
      </c>
      <c r="G13" s="16" t="s">
        <v>50</v>
      </c>
      <c r="H13" s="16" t="s">
        <v>73</v>
      </c>
      <c r="I13" s="20">
        <v>1736.11</v>
      </c>
      <c r="J13" s="22">
        <f t="shared" si="0"/>
        <v>4.4305948355806951E-2</v>
      </c>
      <c r="K13" s="7" t="s">
        <v>23</v>
      </c>
    </row>
    <row r="14" spans="1:11" x14ac:dyDescent="0.2">
      <c r="A14" s="27" t="s">
        <v>15</v>
      </c>
      <c r="B14" s="2" t="s">
        <v>113</v>
      </c>
      <c r="C14" s="5" t="s">
        <v>86</v>
      </c>
      <c r="D14" s="2" t="s">
        <v>21</v>
      </c>
      <c r="E14" s="2" t="s">
        <v>21</v>
      </c>
      <c r="F14" s="8">
        <v>24.98</v>
      </c>
      <c r="G14" s="18" t="s">
        <v>53</v>
      </c>
      <c r="H14" s="18" t="s">
        <v>74</v>
      </c>
      <c r="I14" s="20">
        <v>20833.330000000002</v>
      </c>
      <c r="J14" s="22">
        <v>0.01</v>
      </c>
      <c r="K14" s="7" t="s">
        <v>22</v>
      </c>
    </row>
    <row r="15" spans="1:11" x14ac:dyDescent="0.2">
      <c r="A15" s="27" t="s">
        <v>15</v>
      </c>
      <c r="B15" s="2" t="s">
        <v>114</v>
      </c>
      <c r="C15" s="5" t="s">
        <v>86</v>
      </c>
      <c r="D15" s="11" t="s">
        <v>69</v>
      </c>
      <c r="E15" s="2" t="s">
        <v>69</v>
      </c>
      <c r="F15" s="8">
        <v>86.98</v>
      </c>
      <c r="G15" s="18" t="s">
        <v>68</v>
      </c>
      <c r="H15" s="18" t="s">
        <v>72</v>
      </c>
      <c r="I15" s="21">
        <f>(4*1000*1000)/800</f>
        <v>5000</v>
      </c>
      <c r="J15" s="22">
        <f t="shared" si="0"/>
        <v>1.7396000000000002E-2</v>
      </c>
      <c r="K15" s="7" t="s">
        <v>67</v>
      </c>
    </row>
    <row r="16" spans="1:11" x14ac:dyDescent="0.2">
      <c r="A16" s="27" t="s">
        <v>15</v>
      </c>
      <c r="B16" s="2" t="s">
        <v>115</v>
      </c>
      <c r="C16" s="5" t="s">
        <v>86</v>
      </c>
      <c r="D16" s="2" t="s">
        <v>81</v>
      </c>
      <c r="E16" s="2" t="s">
        <v>81</v>
      </c>
      <c r="F16" s="8">
        <v>148.29</v>
      </c>
      <c r="G16" s="18" t="s">
        <v>79</v>
      </c>
      <c r="H16" s="18" t="s">
        <v>40</v>
      </c>
      <c r="I16" s="21">
        <v>4000</v>
      </c>
      <c r="J16" s="22">
        <f t="shared" si="0"/>
        <v>3.7072500000000001E-2</v>
      </c>
      <c r="K16" s="45" t="s">
        <v>80</v>
      </c>
    </row>
    <row r="17" spans="1:13" x14ac:dyDescent="0.2">
      <c r="A17" s="27" t="s">
        <v>15</v>
      </c>
      <c r="B17" s="2" t="s">
        <v>116</v>
      </c>
      <c r="C17" s="5" t="s">
        <v>86</v>
      </c>
      <c r="D17" s="2" t="s">
        <v>82</v>
      </c>
      <c r="E17" s="2" t="s">
        <v>82</v>
      </c>
      <c r="F17" s="8">
        <v>98.58</v>
      </c>
      <c r="G17" s="18" t="s">
        <v>50</v>
      </c>
      <c r="H17" s="18" t="s">
        <v>83</v>
      </c>
      <c r="I17" s="20">
        <f>1000000/120</f>
        <v>8333.3333333333339</v>
      </c>
      <c r="J17" s="22">
        <f t="shared" si="0"/>
        <v>1.1829599999999999E-2</v>
      </c>
      <c r="K17" s="7" t="s">
        <v>84</v>
      </c>
    </row>
    <row r="18" spans="1:13" x14ac:dyDescent="0.2">
      <c r="A18" s="27" t="s">
        <v>15</v>
      </c>
      <c r="B18" s="2" t="s">
        <v>117</v>
      </c>
      <c r="C18" s="5" t="s">
        <v>87</v>
      </c>
      <c r="D18" s="2" t="s">
        <v>0</v>
      </c>
      <c r="E18" s="2" t="s">
        <v>12</v>
      </c>
      <c r="F18" s="8">
        <v>277</v>
      </c>
      <c r="G18" s="21">
        <v>200</v>
      </c>
      <c r="H18" s="21">
        <v>1</v>
      </c>
      <c r="I18" s="21">
        <v>200</v>
      </c>
      <c r="J18" s="22">
        <f t="shared" si="0"/>
        <v>1.385</v>
      </c>
      <c r="K18" s="7" t="s">
        <v>75</v>
      </c>
    </row>
    <row r="19" spans="1:13" x14ac:dyDescent="0.2">
      <c r="A19" s="27" t="s">
        <v>15</v>
      </c>
      <c r="B19" s="2" t="s">
        <v>130</v>
      </c>
      <c r="C19" s="5" t="s">
        <v>86</v>
      </c>
      <c r="D19" s="2" t="s">
        <v>128</v>
      </c>
      <c r="E19" s="2" t="s">
        <v>128</v>
      </c>
      <c r="F19" s="8">
        <v>86.6</v>
      </c>
      <c r="G19" s="21">
        <v>5000</v>
      </c>
      <c r="H19" s="21">
        <v>1</v>
      </c>
      <c r="I19" s="21">
        <v>5000</v>
      </c>
      <c r="J19" s="22">
        <f>F19/I19</f>
        <v>1.7319999999999999E-2</v>
      </c>
      <c r="K19" s="6" t="s">
        <v>127</v>
      </c>
    </row>
    <row r="20" spans="1:13" x14ac:dyDescent="0.2">
      <c r="A20" s="27" t="s">
        <v>15</v>
      </c>
      <c r="B20" s="52" t="s">
        <v>131</v>
      </c>
      <c r="C20" s="5" t="s">
        <v>86</v>
      </c>
      <c r="D20" s="2" t="s">
        <v>129</v>
      </c>
      <c r="E20" s="2" t="s">
        <v>129</v>
      </c>
      <c r="F20" s="8">
        <v>222.5</v>
      </c>
      <c r="G20" s="21">
        <v>1000</v>
      </c>
      <c r="H20" s="21" t="s">
        <v>102</v>
      </c>
      <c r="I20" s="21" t="s">
        <v>102</v>
      </c>
      <c r="J20" s="22">
        <v>0.01</v>
      </c>
      <c r="K20" s="6" t="s">
        <v>132</v>
      </c>
    </row>
    <row r="21" spans="1:13" x14ac:dyDescent="0.2">
      <c r="A21" s="46" t="s">
        <v>95</v>
      </c>
      <c r="B21" s="2" t="s">
        <v>123</v>
      </c>
      <c r="C21" s="5" t="s">
        <v>86</v>
      </c>
      <c r="D21" s="2" t="s">
        <v>100</v>
      </c>
      <c r="E21" s="2" t="s">
        <v>100</v>
      </c>
      <c r="F21" s="8">
        <v>95.17</v>
      </c>
      <c r="G21" s="21">
        <v>500</v>
      </c>
      <c r="H21" s="21">
        <v>1</v>
      </c>
      <c r="I21" s="21">
        <v>500</v>
      </c>
      <c r="J21" s="22">
        <f t="shared" si="0"/>
        <v>0.19034000000000001</v>
      </c>
      <c r="K21" s="7" t="s">
        <v>101</v>
      </c>
    </row>
    <row r="22" spans="1:13" x14ac:dyDescent="0.2">
      <c r="A22" s="46" t="s">
        <v>95</v>
      </c>
      <c r="B22" s="2" t="s">
        <v>118</v>
      </c>
      <c r="C22" s="5" t="s">
        <v>86</v>
      </c>
      <c r="D22" s="2" t="s">
        <v>97</v>
      </c>
      <c r="E22" s="2" t="s">
        <v>97</v>
      </c>
      <c r="F22" s="8">
        <v>349.83</v>
      </c>
      <c r="G22" s="21" t="s">
        <v>98</v>
      </c>
      <c r="H22" s="21" t="s">
        <v>99</v>
      </c>
      <c r="I22" s="21">
        <f>(250*1000)/200</f>
        <v>1250</v>
      </c>
      <c r="J22" s="22">
        <f>F22/I22</f>
        <v>0.279864</v>
      </c>
      <c r="K22" s="7" t="s">
        <v>96</v>
      </c>
      <c r="L22" s="1"/>
      <c r="M22" s="1"/>
    </row>
    <row r="23" spans="1:13" x14ac:dyDescent="0.2">
      <c r="A23" s="47" t="s">
        <v>18</v>
      </c>
      <c r="B23" s="2" t="s">
        <v>119</v>
      </c>
      <c r="C23" s="5" t="s">
        <v>86</v>
      </c>
      <c r="D23" s="2" t="s">
        <v>1</v>
      </c>
      <c r="E23" s="2" t="s">
        <v>2</v>
      </c>
      <c r="F23" s="8">
        <v>70</v>
      </c>
      <c r="G23" s="18" t="s">
        <v>61</v>
      </c>
      <c r="H23" s="18" t="s">
        <v>62</v>
      </c>
      <c r="I23" s="21">
        <v>125</v>
      </c>
      <c r="J23" s="22">
        <f t="shared" si="0"/>
        <v>0.56000000000000005</v>
      </c>
      <c r="K23" s="7" t="s">
        <v>3</v>
      </c>
      <c r="L23" s="1"/>
      <c r="M23" s="1"/>
    </row>
    <row r="24" spans="1:13" x14ac:dyDescent="0.2">
      <c r="A24" s="47" t="s">
        <v>18</v>
      </c>
      <c r="B24" s="2" t="s">
        <v>143</v>
      </c>
      <c r="C24" s="5" t="s">
        <v>126</v>
      </c>
      <c r="D24" s="2" t="s">
        <v>137</v>
      </c>
      <c r="E24" s="2" t="s">
        <v>12</v>
      </c>
      <c r="F24" s="8">
        <v>34.299999999999997</v>
      </c>
      <c r="G24" s="21">
        <v>10</v>
      </c>
      <c r="H24" s="18" t="s">
        <v>133</v>
      </c>
      <c r="I24" s="21">
        <f>G24*96/2</f>
        <v>480</v>
      </c>
      <c r="J24" s="22">
        <f>F24/I24</f>
        <v>7.1458333333333332E-2</v>
      </c>
      <c r="K24" s="6" t="s">
        <v>136</v>
      </c>
    </row>
    <row r="25" spans="1:13" x14ac:dyDescent="0.2">
      <c r="A25" s="47" t="s">
        <v>18</v>
      </c>
      <c r="B25" s="2" t="s">
        <v>148</v>
      </c>
      <c r="C25" s="5" t="s">
        <v>86</v>
      </c>
      <c r="D25" s="2" t="s">
        <v>142</v>
      </c>
      <c r="E25" s="2" t="s">
        <v>142</v>
      </c>
      <c r="F25" s="8">
        <v>55.93</v>
      </c>
      <c r="G25" s="21" t="s">
        <v>146</v>
      </c>
      <c r="H25" s="18" t="s">
        <v>145</v>
      </c>
      <c r="I25" s="21">
        <f>2240/2</f>
        <v>1120</v>
      </c>
      <c r="J25" s="22">
        <f>F25/I25</f>
        <v>4.9937500000000003E-2</v>
      </c>
      <c r="K25" s="6" t="s">
        <v>147</v>
      </c>
    </row>
    <row r="26" spans="1:13" x14ac:dyDescent="0.2">
      <c r="A26" s="48" t="s">
        <v>19</v>
      </c>
      <c r="B26" s="2" t="s">
        <v>120</v>
      </c>
      <c r="C26" s="5" t="s">
        <v>86</v>
      </c>
      <c r="D26" s="2" t="s">
        <v>5</v>
      </c>
      <c r="E26" s="2" t="s">
        <v>4</v>
      </c>
      <c r="F26" s="8">
        <v>260</v>
      </c>
      <c r="G26" s="18" t="s">
        <v>77</v>
      </c>
      <c r="H26" s="18" t="s">
        <v>62</v>
      </c>
      <c r="I26" s="20">
        <v>250</v>
      </c>
      <c r="J26" s="22">
        <f t="shared" si="0"/>
        <v>1.04</v>
      </c>
      <c r="K26" s="7" t="s">
        <v>11</v>
      </c>
    </row>
    <row r="27" spans="1:13" x14ac:dyDescent="0.2">
      <c r="A27" s="49" t="s">
        <v>63</v>
      </c>
      <c r="B27" s="2" t="s">
        <v>124</v>
      </c>
      <c r="C27" s="5" t="s">
        <v>86</v>
      </c>
      <c r="D27" s="2" t="s">
        <v>76</v>
      </c>
      <c r="E27" s="2" t="s">
        <v>76</v>
      </c>
      <c r="F27" s="8">
        <v>727.06</v>
      </c>
      <c r="G27" s="12" t="s">
        <v>64</v>
      </c>
      <c r="H27" s="8" t="s">
        <v>78</v>
      </c>
      <c r="I27" s="21">
        <f>12.5*1000/30</f>
        <v>416.66666666666669</v>
      </c>
      <c r="J27" s="22">
        <f t="shared" si="0"/>
        <v>1.7449439999999998</v>
      </c>
      <c r="K27" s="7" t="s">
        <v>65</v>
      </c>
    </row>
    <row r="28" spans="1:13" x14ac:dyDescent="0.2">
      <c r="A28" s="49" t="s">
        <v>63</v>
      </c>
      <c r="B28" s="2" t="s">
        <v>134</v>
      </c>
      <c r="C28" s="5" t="s">
        <v>86</v>
      </c>
      <c r="D28" s="4">
        <v>951022043</v>
      </c>
      <c r="E28" s="2" t="s">
        <v>138</v>
      </c>
      <c r="F28" s="8">
        <v>163.56</v>
      </c>
      <c r="G28" s="17">
        <v>25</v>
      </c>
      <c r="H28" s="16" t="s">
        <v>133</v>
      </c>
      <c r="I28" s="21">
        <f>25*96/2</f>
        <v>1200</v>
      </c>
      <c r="J28" s="22">
        <f>F28/I28</f>
        <v>0.1363</v>
      </c>
      <c r="K28" s="6" t="s">
        <v>135</v>
      </c>
    </row>
    <row r="29" spans="1:13" x14ac:dyDescent="0.2">
      <c r="A29" s="49" t="s">
        <v>63</v>
      </c>
      <c r="B29" s="2" t="s">
        <v>150</v>
      </c>
      <c r="C29" s="5" t="s">
        <v>86</v>
      </c>
      <c r="D29" s="4">
        <v>30132947</v>
      </c>
      <c r="E29" s="4" t="s">
        <v>151</v>
      </c>
      <c r="F29" s="8">
        <v>224.68</v>
      </c>
      <c r="G29" s="17">
        <v>100</v>
      </c>
      <c r="H29" s="20">
        <f>2/96</f>
        <v>2.0833333333333332E-2</v>
      </c>
      <c r="I29" s="21">
        <f>G29/H29</f>
        <v>4800</v>
      </c>
      <c r="J29" s="22">
        <f>F29/I29</f>
        <v>4.6808333333333334E-2</v>
      </c>
      <c r="K29" s="6" t="s">
        <v>152</v>
      </c>
    </row>
    <row r="30" spans="1:13" x14ac:dyDescent="0.2">
      <c r="A30" s="50" t="s">
        <v>20</v>
      </c>
      <c r="B30" s="2" t="s">
        <v>149</v>
      </c>
      <c r="C30" s="2" t="s">
        <v>88</v>
      </c>
      <c r="D30" s="4">
        <v>639209</v>
      </c>
      <c r="E30" s="2" t="s">
        <v>12</v>
      </c>
      <c r="F30" s="8">
        <v>655</v>
      </c>
      <c r="G30" s="18" t="s">
        <v>89</v>
      </c>
      <c r="H30" s="33" t="s">
        <v>90</v>
      </c>
      <c r="I30" s="20">
        <f>500/0.083</f>
        <v>6024.0963855421687</v>
      </c>
      <c r="J30" s="22">
        <f t="shared" si="0"/>
        <v>0.10872999999999999</v>
      </c>
      <c r="K30" s="7" t="s">
        <v>13</v>
      </c>
    </row>
    <row r="31" spans="1:13" x14ac:dyDescent="0.2">
      <c r="A31" s="50" t="s">
        <v>20</v>
      </c>
      <c r="B31" s="2" t="s">
        <v>121</v>
      </c>
      <c r="C31" s="2" t="s">
        <v>88</v>
      </c>
      <c r="D31" s="4">
        <v>4030</v>
      </c>
      <c r="E31" s="2" t="s">
        <v>12</v>
      </c>
      <c r="F31" s="8">
        <v>66</v>
      </c>
      <c r="G31" s="9" t="s">
        <v>92</v>
      </c>
      <c r="H31" s="43" t="s">
        <v>90</v>
      </c>
      <c r="I31" s="44">
        <f>1280/0.083</f>
        <v>15421.686746987951</v>
      </c>
      <c r="J31" s="3">
        <v>0.01</v>
      </c>
      <c r="K31" s="7" t="s">
        <v>91</v>
      </c>
    </row>
    <row r="32" spans="1:13" ht="17" thickBot="1" x14ac:dyDescent="0.25">
      <c r="A32" s="51" t="s">
        <v>20</v>
      </c>
      <c r="B32" s="37" t="s">
        <v>144</v>
      </c>
      <c r="C32" s="37" t="s">
        <v>126</v>
      </c>
      <c r="D32" s="38" t="s">
        <v>140</v>
      </c>
      <c r="E32" s="37" t="s">
        <v>12</v>
      </c>
      <c r="F32" s="39">
        <v>87.4</v>
      </c>
      <c r="G32" s="40" t="s">
        <v>139</v>
      </c>
      <c r="H32" s="41">
        <v>0.25</v>
      </c>
      <c r="I32" s="55">
        <f>960/H32</f>
        <v>3840</v>
      </c>
      <c r="J32" s="32">
        <f>F32/I32</f>
        <v>2.2760416666666668E-2</v>
      </c>
      <c r="K32" s="42" t="s">
        <v>141</v>
      </c>
    </row>
    <row r="33" spans="1:10" x14ac:dyDescent="0.2">
      <c r="A33" s="35"/>
      <c r="J33" s="15"/>
    </row>
    <row r="34" spans="1:10" x14ac:dyDescent="0.2">
      <c r="I34" s="23" t="s">
        <v>93</v>
      </c>
      <c r="J34" s="34">
        <f>SUM(J2:J32)</f>
        <v>8.5616805931083224</v>
      </c>
    </row>
    <row r="35" spans="1:10" x14ac:dyDescent="0.2">
      <c r="E35" s="24"/>
    </row>
    <row r="36" spans="1:10" x14ac:dyDescent="0.2">
      <c r="E36" s="24"/>
    </row>
    <row r="37" spans="1:10" x14ac:dyDescent="0.2">
      <c r="E37" s="24"/>
    </row>
    <row r="38" spans="1:10" x14ac:dyDescent="0.2">
      <c r="D38" s="23"/>
      <c r="E38" s="25"/>
    </row>
  </sheetData>
  <phoneticPr fontId="5" type="noConversion"/>
  <hyperlinks>
    <hyperlink ref="K26" r:id="rId1" xr:uid="{5722E975-C1F6-1C47-B95E-3321AC6BFB1B}"/>
    <hyperlink ref="K23" r:id="rId2" xr:uid="{2AFD17F9-A350-934B-8D8B-616ADF8CF27B}"/>
    <hyperlink ref="K13" r:id="rId3" xr:uid="{BED63D3F-C587-2244-BC9B-C54134C11152}"/>
    <hyperlink ref="K12" r:id="rId4" xr:uid="{43FE678D-E26A-3E42-B54F-B4F7AC3CF3CE}"/>
    <hyperlink ref="K2" r:id="rId5" xr:uid="{C263A63A-48A8-2B44-A7AD-041105BD2908}"/>
    <hyperlink ref="K3" r:id="rId6" xr:uid="{4EC2B802-736B-4E40-9C7B-DBED835D6A2A}"/>
    <hyperlink ref="K4" r:id="rId7" xr:uid="{6757616C-C843-EF42-9185-A67D71FF8CDC}"/>
    <hyperlink ref="K6" r:id="rId8" xr:uid="{73277ECA-2846-524F-8DA4-2E0FE485789F}"/>
    <hyperlink ref="K5" r:id="rId9" xr:uid="{A2F178D5-3A79-6B48-9E68-BAEF6E035B59}"/>
    <hyperlink ref="K7" r:id="rId10" xr:uid="{DC8F1A17-235B-D14B-A73E-88A1FEF7DC2E}"/>
    <hyperlink ref="K14" r:id="rId11" xr:uid="{BA798365-96FE-B642-AA19-D61FC5FBD5D5}"/>
    <hyperlink ref="K8" r:id="rId12" xr:uid="{9B3103D5-39DB-0D45-9155-9C25044031C6}"/>
    <hyperlink ref="K9" r:id="rId13" xr:uid="{EF5EA480-3CC4-D84A-82F7-F0542C5FD58C}"/>
    <hyperlink ref="K27" r:id="rId14" xr:uid="{D75D6290-A5C1-014E-B427-1A4ED94ADC7F}"/>
    <hyperlink ref="K10" r:id="rId15" xr:uid="{6B454BB7-5FC5-CF4A-9704-563DD5C8868D}"/>
    <hyperlink ref="K15" r:id="rId16" xr:uid="{202D4407-8BDF-4845-AF49-53F47BD752AB}"/>
    <hyperlink ref="K16" r:id="rId17" xr:uid="{7D8D439B-6FA5-A34E-9870-0D876557130A}"/>
    <hyperlink ref="K17" r:id="rId18" xr:uid="{05547367-E48B-5045-80F6-B9CD9F65F016}"/>
    <hyperlink ref="K30" r:id="rId19" xr:uid="{93A1D2D4-F31D-104C-B735-DD60284385FD}"/>
    <hyperlink ref="K22" r:id="rId20" xr:uid="{5308947B-7C83-FD4A-9219-E8D303EDEF4F}"/>
    <hyperlink ref="K21" r:id="rId21" xr:uid="{1A071A18-EEB9-5142-9225-C9A7849B1F32}"/>
    <hyperlink ref="K18" r:id="rId22" xr:uid="{D227B938-A9F8-5340-B122-D9FD639E4535}"/>
    <hyperlink ref="K31" r:id="rId23" xr:uid="{0702455D-5F02-8E48-B156-9B158A8ABE47}"/>
    <hyperlink ref="K11" r:id="rId24" xr:uid="{0BABA96B-28E0-5F40-963F-E0CCE9F29B4E}"/>
    <hyperlink ref="K19" r:id="rId25" xr:uid="{223A1CB6-7F57-0047-AC70-BD81985A8E21}"/>
    <hyperlink ref="K20" r:id="rId26" xr:uid="{C7501B9A-5696-7D41-8932-ACE3BEFB69CA}"/>
    <hyperlink ref="K28" r:id="rId27" xr:uid="{983B3E68-9339-254C-9547-E96669DDCE9A}"/>
    <hyperlink ref="K24" r:id="rId28" xr:uid="{2CB02712-3298-964A-BA19-A8D6B32C4AA7}"/>
    <hyperlink ref="K32" r:id="rId29" xr:uid="{94950710-6970-0648-A2BB-0ADDCBB9F749}"/>
    <hyperlink ref="K25" r:id="rId30" xr:uid="{9C669571-2DCE-8B48-90E5-5A2669EF300A}"/>
    <hyperlink ref="K29" r:id="rId31" xr:uid="{F73AC9AF-1FC1-4F43-91B2-F8BCA1005DDC}"/>
  </hyperlinks>
  <pageMargins left="0.7" right="0.7" top="0.75" bottom="0.75" header="0.3" footer="0.3"/>
  <pageSetup scale="30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Eckert</dc:creator>
  <cp:lastModifiedBy>Ryan Eckert</cp:lastModifiedBy>
  <cp:lastPrinted>2021-03-24T17:48:14Z</cp:lastPrinted>
  <dcterms:created xsi:type="dcterms:W3CDTF">2021-01-20T14:40:35Z</dcterms:created>
  <dcterms:modified xsi:type="dcterms:W3CDTF">2021-03-24T19:35:48Z</dcterms:modified>
</cp:coreProperties>
</file>